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19200" windowHeight="12180" activeTab="2"/>
  </bookViews>
  <sheets>
    <sheet name="F1_Annual_Forecast" sheetId="4" r:id="rId1"/>
    <sheet name="Pivot_yearly" sheetId="1" r:id="rId2"/>
    <sheet name="F1_Monthy_W-N_MWh" sheetId="2" r:id="rId3"/>
    <sheet name="F1_Historical MWh" sheetId="3" r:id="rId4"/>
  </sheets>
  <calcPr calcId="15251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I57" i="4" l="1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A57" i="4"/>
  <c r="A56" i="4"/>
  <c r="A55" i="4"/>
  <c r="A54" i="4"/>
  <c r="A53" i="4"/>
  <c r="A52" i="4"/>
  <c r="A51" i="4"/>
  <c r="A50" i="4"/>
  <c r="A49" i="4"/>
  <c r="I48" i="4"/>
  <c r="H48" i="4"/>
  <c r="G48" i="4"/>
  <c r="F48" i="4"/>
  <c r="E48" i="4"/>
  <c r="D48" i="4"/>
  <c r="C48" i="4"/>
  <c r="B48" i="4"/>
  <c r="A48" i="4"/>
  <c r="J121" i="3" l="1"/>
  <c r="L121" i="3" s="1"/>
  <c r="J120" i="3"/>
  <c r="L120" i="3" s="1"/>
  <c r="J119" i="3"/>
  <c r="L119" i="3" s="1"/>
  <c r="J118" i="3"/>
  <c r="L118" i="3" s="1"/>
  <c r="J117" i="3"/>
  <c r="L117" i="3" s="1"/>
  <c r="J116" i="3"/>
  <c r="L116" i="3" s="1"/>
  <c r="J115" i="3"/>
  <c r="L115" i="3" s="1"/>
  <c r="J114" i="3"/>
  <c r="L114" i="3" s="1"/>
  <c r="J113" i="3"/>
  <c r="L113" i="3" s="1"/>
  <c r="J112" i="3"/>
  <c r="L112" i="3" s="1"/>
  <c r="J111" i="3"/>
  <c r="L111" i="3" s="1"/>
  <c r="J110" i="3"/>
  <c r="L110" i="3" s="1"/>
  <c r="J109" i="3"/>
  <c r="L109" i="3" s="1"/>
  <c r="J108" i="3"/>
  <c r="L108" i="3" s="1"/>
  <c r="J107" i="3"/>
  <c r="L107" i="3" s="1"/>
  <c r="J106" i="3"/>
  <c r="L106" i="3" s="1"/>
  <c r="J105" i="3"/>
  <c r="L105" i="3" s="1"/>
  <c r="J104" i="3"/>
  <c r="L104" i="3" s="1"/>
  <c r="J103" i="3"/>
  <c r="L103" i="3" s="1"/>
  <c r="J102" i="3"/>
  <c r="L102" i="3" s="1"/>
  <c r="J101" i="3"/>
  <c r="L101" i="3" s="1"/>
  <c r="J100" i="3"/>
  <c r="L100" i="3" s="1"/>
  <c r="J99" i="3"/>
  <c r="L99" i="3" s="1"/>
  <c r="J98" i="3"/>
  <c r="L98" i="3" s="1"/>
  <c r="J97" i="3"/>
  <c r="L97" i="3" s="1"/>
  <c r="J96" i="3"/>
  <c r="L96" i="3" s="1"/>
  <c r="J95" i="3"/>
  <c r="L95" i="3" s="1"/>
  <c r="J94" i="3"/>
  <c r="L94" i="3" s="1"/>
  <c r="J93" i="3"/>
  <c r="L93" i="3" s="1"/>
  <c r="J92" i="3"/>
  <c r="L92" i="3" s="1"/>
  <c r="J91" i="3"/>
  <c r="L91" i="3" s="1"/>
  <c r="J90" i="3"/>
  <c r="L90" i="3" s="1"/>
  <c r="J89" i="3"/>
  <c r="L89" i="3" s="1"/>
  <c r="J88" i="3"/>
  <c r="L88" i="3" s="1"/>
  <c r="J87" i="3"/>
  <c r="L87" i="3" s="1"/>
  <c r="J86" i="3"/>
  <c r="L86" i="3" s="1"/>
  <c r="N38" i="4" l="1"/>
  <c r="L38" i="4"/>
  <c r="K38" i="4"/>
  <c r="J38" i="4"/>
  <c r="I38" i="4"/>
  <c r="H38" i="4"/>
  <c r="G38" i="4"/>
  <c r="F38" i="4"/>
  <c r="E38" i="4"/>
  <c r="D38" i="4"/>
  <c r="C38" i="4"/>
  <c r="B38" i="4"/>
  <c r="N37" i="4"/>
  <c r="L37" i="4"/>
  <c r="K37" i="4"/>
  <c r="J37" i="4"/>
  <c r="I37" i="4"/>
  <c r="H37" i="4"/>
  <c r="G37" i="4"/>
  <c r="F37" i="4"/>
  <c r="E37" i="4"/>
  <c r="D37" i="4"/>
  <c r="C37" i="4"/>
  <c r="B37" i="4"/>
  <c r="N36" i="4"/>
  <c r="L36" i="4"/>
  <c r="K36" i="4"/>
  <c r="J36" i="4"/>
  <c r="I36" i="4"/>
  <c r="H36" i="4"/>
  <c r="G36" i="4"/>
  <c r="F36" i="4"/>
  <c r="E36" i="4"/>
  <c r="D36" i="4"/>
  <c r="C36" i="4"/>
  <c r="B36" i="4"/>
  <c r="N35" i="4"/>
  <c r="L35" i="4"/>
  <c r="K35" i="4"/>
  <c r="J35" i="4"/>
  <c r="I35" i="4"/>
  <c r="H35" i="4"/>
  <c r="G35" i="4"/>
  <c r="F35" i="4"/>
  <c r="E35" i="4"/>
  <c r="D35" i="4"/>
  <c r="C35" i="4"/>
  <c r="B35" i="4"/>
  <c r="N34" i="4"/>
  <c r="L34" i="4"/>
  <c r="K34" i="4"/>
  <c r="J34" i="4"/>
  <c r="I34" i="4"/>
  <c r="H34" i="4"/>
  <c r="G34" i="4"/>
  <c r="F34" i="4"/>
  <c r="E34" i="4"/>
  <c r="D34" i="4"/>
  <c r="C34" i="4"/>
  <c r="B34" i="4"/>
  <c r="N33" i="4"/>
  <c r="L33" i="4"/>
  <c r="K33" i="4"/>
  <c r="J33" i="4"/>
  <c r="I33" i="4"/>
  <c r="H33" i="4"/>
  <c r="G33" i="4"/>
  <c r="F33" i="4"/>
  <c r="E33" i="4"/>
  <c r="D33" i="4"/>
  <c r="C33" i="4"/>
  <c r="B33" i="4"/>
  <c r="N32" i="4"/>
  <c r="L32" i="4"/>
  <c r="K32" i="4"/>
  <c r="J32" i="4"/>
  <c r="I32" i="4"/>
  <c r="H32" i="4"/>
  <c r="G32" i="4"/>
  <c r="F32" i="4"/>
  <c r="E32" i="4"/>
  <c r="D32" i="4"/>
  <c r="C32" i="4"/>
  <c r="B32" i="4"/>
  <c r="N31" i="4"/>
  <c r="L31" i="4"/>
  <c r="K31" i="4"/>
  <c r="J31" i="4"/>
  <c r="I31" i="4"/>
  <c r="H31" i="4"/>
  <c r="G31" i="4"/>
  <c r="F31" i="4"/>
  <c r="E31" i="4"/>
  <c r="D31" i="4"/>
  <c r="C31" i="4"/>
  <c r="B31" i="4"/>
  <c r="N30" i="4"/>
  <c r="L30" i="4"/>
  <c r="K30" i="4"/>
  <c r="J30" i="4"/>
  <c r="I30" i="4"/>
  <c r="H30" i="4"/>
  <c r="G30" i="4"/>
  <c r="F30" i="4"/>
  <c r="E30" i="4"/>
  <c r="D30" i="4"/>
  <c r="C30" i="4"/>
  <c r="B30" i="4"/>
  <c r="N29" i="4"/>
  <c r="L29" i="4"/>
  <c r="K29" i="4"/>
  <c r="J29" i="4"/>
  <c r="I29" i="4"/>
  <c r="H29" i="4"/>
  <c r="G29" i="4"/>
  <c r="F29" i="4"/>
  <c r="E29" i="4"/>
  <c r="D29" i="4"/>
  <c r="C29" i="4"/>
  <c r="B29" i="4"/>
  <c r="N28" i="4"/>
  <c r="L28" i="4"/>
  <c r="K28" i="4"/>
  <c r="J28" i="4"/>
  <c r="I28" i="4"/>
  <c r="H28" i="4"/>
  <c r="G28" i="4"/>
  <c r="F28" i="4"/>
  <c r="E28" i="4"/>
  <c r="D28" i="4"/>
  <c r="C28" i="4"/>
  <c r="B28" i="4"/>
  <c r="N27" i="4"/>
  <c r="L27" i="4"/>
  <c r="K27" i="4"/>
  <c r="J27" i="4"/>
  <c r="I27" i="4"/>
  <c r="H27" i="4"/>
  <c r="G27" i="4"/>
  <c r="F27" i="4"/>
  <c r="E27" i="4"/>
  <c r="D27" i="4"/>
  <c r="C27" i="4"/>
  <c r="B27" i="4"/>
  <c r="N26" i="4"/>
  <c r="L26" i="4"/>
  <c r="K26" i="4"/>
  <c r="J26" i="4"/>
  <c r="I26" i="4"/>
  <c r="H26" i="4"/>
  <c r="G26" i="4"/>
  <c r="F26" i="4"/>
  <c r="E26" i="4"/>
  <c r="D26" i="4"/>
  <c r="C26" i="4"/>
  <c r="B26" i="4"/>
  <c r="N25" i="4"/>
  <c r="L25" i="4"/>
  <c r="K25" i="4"/>
  <c r="J25" i="4"/>
  <c r="I25" i="4"/>
  <c r="H25" i="4"/>
  <c r="G25" i="4"/>
  <c r="F25" i="4"/>
  <c r="E25" i="4"/>
  <c r="D25" i="4"/>
  <c r="C25" i="4"/>
  <c r="B25" i="4"/>
  <c r="N24" i="4"/>
  <c r="L24" i="4"/>
  <c r="K24" i="4"/>
  <c r="J24" i="4"/>
  <c r="I24" i="4"/>
  <c r="H24" i="4"/>
  <c r="G24" i="4"/>
  <c r="F24" i="4"/>
  <c r="E24" i="4"/>
  <c r="D24" i="4"/>
  <c r="C24" i="4"/>
  <c r="B24" i="4"/>
  <c r="N23" i="4"/>
  <c r="L23" i="4"/>
  <c r="K23" i="4"/>
  <c r="J23" i="4"/>
  <c r="I23" i="4"/>
  <c r="H23" i="4"/>
  <c r="G23" i="4"/>
  <c r="F23" i="4"/>
  <c r="E23" i="4"/>
  <c r="D23" i="4"/>
  <c r="C23" i="4"/>
  <c r="B23" i="4"/>
  <c r="N22" i="4"/>
  <c r="L22" i="4"/>
  <c r="K22" i="4"/>
  <c r="J22" i="4"/>
  <c r="I22" i="4"/>
  <c r="H22" i="4"/>
  <c r="G22" i="4"/>
  <c r="F22" i="4"/>
  <c r="E22" i="4"/>
  <c r="D22" i="4"/>
  <c r="C22" i="4"/>
  <c r="B22" i="4"/>
  <c r="N21" i="4"/>
  <c r="L21" i="4"/>
  <c r="K21" i="4"/>
  <c r="J21" i="4"/>
  <c r="I21" i="4"/>
  <c r="H21" i="4"/>
  <c r="G21" i="4"/>
  <c r="F21" i="4"/>
  <c r="E21" i="4"/>
  <c r="D21" i="4"/>
  <c r="C21" i="4"/>
  <c r="B21" i="4"/>
  <c r="N20" i="4"/>
  <c r="L20" i="4"/>
  <c r="K20" i="4"/>
  <c r="J20" i="4"/>
  <c r="I20" i="4"/>
  <c r="H20" i="4"/>
  <c r="G20" i="4"/>
  <c r="F20" i="4"/>
  <c r="E20" i="4"/>
  <c r="D20" i="4"/>
  <c r="C20" i="4"/>
  <c r="B20" i="4"/>
  <c r="N19" i="4"/>
  <c r="L19" i="4"/>
  <c r="K19" i="4"/>
  <c r="J19" i="4"/>
  <c r="I19" i="4"/>
  <c r="H19" i="4"/>
  <c r="G19" i="4"/>
  <c r="F19" i="4"/>
  <c r="E19" i="4"/>
  <c r="D19" i="4"/>
  <c r="C19" i="4"/>
  <c r="B19" i="4"/>
  <c r="N18" i="4"/>
  <c r="L18" i="4"/>
  <c r="K18" i="4"/>
  <c r="J18" i="4"/>
  <c r="I18" i="4"/>
  <c r="H18" i="4"/>
  <c r="G18" i="4"/>
  <c r="F18" i="4"/>
  <c r="E18" i="4"/>
  <c r="D18" i="4"/>
  <c r="C18" i="4"/>
  <c r="B18" i="4"/>
  <c r="N17" i="4"/>
  <c r="L17" i="4"/>
  <c r="K17" i="4"/>
  <c r="J17" i="4"/>
  <c r="I17" i="4"/>
  <c r="H17" i="4"/>
  <c r="G17" i="4"/>
  <c r="F17" i="4"/>
  <c r="E17" i="4"/>
  <c r="D17" i="4"/>
  <c r="C17" i="4"/>
  <c r="B17" i="4"/>
  <c r="N16" i="4"/>
  <c r="L16" i="4"/>
  <c r="K16" i="4"/>
  <c r="J16" i="4"/>
  <c r="I16" i="4"/>
  <c r="H16" i="4"/>
  <c r="G16" i="4"/>
  <c r="F16" i="4"/>
  <c r="E16" i="4"/>
  <c r="D16" i="4"/>
  <c r="C16" i="4"/>
  <c r="B16" i="4"/>
  <c r="N15" i="4"/>
  <c r="L15" i="4"/>
  <c r="K15" i="4"/>
  <c r="J15" i="4"/>
  <c r="I15" i="4"/>
  <c r="H15" i="4"/>
  <c r="G15" i="4"/>
  <c r="F15" i="4"/>
  <c r="E15" i="4"/>
  <c r="D15" i="4"/>
  <c r="C15" i="4"/>
  <c r="B15" i="4"/>
  <c r="N14" i="4"/>
  <c r="L14" i="4"/>
  <c r="K14" i="4"/>
  <c r="J14" i="4"/>
  <c r="I14" i="4"/>
  <c r="H14" i="4"/>
  <c r="G14" i="4"/>
  <c r="F14" i="4"/>
  <c r="E14" i="4"/>
  <c r="D14" i="4"/>
  <c r="C14" i="4"/>
  <c r="B14" i="4"/>
  <c r="N13" i="4"/>
  <c r="L13" i="4"/>
  <c r="K13" i="4"/>
  <c r="J13" i="4"/>
  <c r="I13" i="4"/>
  <c r="H13" i="4"/>
  <c r="G13" i="4"/>
  <c r="F13" i="4"/>
  <c r="E13" i="4"/>
  <c r="D13" i="4"/>
  <c r="C13" i="4"/>
  <c r="B13" i="4"/>
  <c r="N12" i="4"/>
  <c r="L12" i="4"/>
  <c r="K12" i="4"/>
  <c r="J12" i="4"/>
  <c r="I12" i="4"/>
  <c r="H12" i="4"/>
  <c r="G12" i="4"/>
  <c r="F12" i="4"/>
  <c r="E12" i="4"/>
  <c r="D12" i="4"/>
  <c r="C12" i="4"/>
  <c r="B12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J11" i="4"/>
  <c r="N11" i="4"/>
  <c r="L11" i="4"/>
  <c r="K11" i="4"/>
  <c r="I11" i="4"/>
  <c r="H11" i="4"/>
  <c r="G11" i="4"/>
  <c r="F11" i="4"/>
  <c r="E11" i="4"/>
  <c r="D11" i="4"/>
  <c r="C11" i="4"/>
  <c r="B11" i="4"/>
  <c r="A11" i="4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H1048152" i="3"/>
  <c r="J85" i="3"/>
  <c r="L85" i="3" s="1"/>
  <c r="J84" i="3"/>
  <c r="L84" i="3" s="1"/>
  <c r="L83" i="3"/>
  <c r="J83" i="3"/>
  <c r="J82" i="3"/>
  <c r="L82" i="3" s="1"/>
  <c r="J81" i="3"/>
  <c r="L81" i="3" s="1"/>
  <c r="J80" i="3"/>
  <c r="L80" i="3" s="1"/>
  <c r="J79" i="3"/>
  <c r="L79" i="3" s="1"/>
  <c r="J78" i="3"/>
  <c r="L78" i="3" s="1"/>
  <c r="J77" i="3"/>
  <c r="L77" i="3" s="1"/>
  <c r="J76" i="3"/>
  <c r="L76" i="3" s="1"/>
  <c r="L75" i="3"/>
  <c r="J75" i="3"/>
  <c r="J74" i="3"/>
  <c r="L74" i="3" s="1"/>
  <c r="J73" i="3"/>
  <c r="L73" i="3" s="1"/>
  <c r="J72" i="3"/>
  <c r="L72" i="3" s="1"/>
  <c r="J71" i="3"/>
  <c r="L71" i="3" s="1"/>
  <c r="J70" i="3"/>
  <c r="L70" i="3" s="1"/>
  <c r="J69" i="3"/>
  <c r="L69" i="3" s="1"/>
  <c r="J68" i="3"/>
  <c r="L68" i="3" s="1"/>
  <c r="L67" i="3"/>
  <c r="J67" i="3"/>
  <c r="J66" i="3"/>
  <c r="L66" i="3" s="1"/>
  <c r="J65" i="3"/>
  <c r="L65" i="3" s="1"/>
  <c r="J64" i="3"/>
  <c r="L64" i="3" s="1"/>
  <c r="J63" i="3"/>
  <c r="L63" i="3" s="1"/>
  <c r="J62" i="3"/>
  <c r="L62" i="3" s="1"/>
  <c r="J61" i="3"/>
  <c r="L61" i="3" s="1"/>
  <c r="J60" i="3"/>
  <c r="L60" i="3" s="1"/>
  <c r="L59" i="3"/>
  <c r="J59" i="3"/>
  <c r="J58" i="3"/>
  <c r="L58" i="3" s="1"/>
  <c r="J57" i="3"/>
  <c r="L57" i="3" s="1"/>
  <c r="J56" i="3"/>
  <c r="L56" i="3" s="1"/>
  <c r="J55" i="3"/>
  <c r="L55" i="3" s="1"/>
  <c r="J54" i="3"/>
  <c r="L54" i="3" s="1"/>
  <c r="J53" i="3"/>
  <c r="L53" i="3" s="1"/>
  <c r="J52" i="3"/>
  <c r="L52" i="3" s="1"/>
  <c r="L51" i="3"/>
  <c r="J51" i="3"/>
  <c r="J50" i="3"/>
  <c r="L50" i="3" s="1"/>
  <c r="J49" i="3"/>
  <c r="L49" i="3" s="1"/>
  <c r="J48" i="3"/>
  <c r="L48" i="3" s="1"/>
  <c r="J47" i="3"/>
  <c r="L47" i="3" s="1"/>
  <c r="J46" i="3"/>
  <c r="L46" i="3" s="1"/>
  <c r="J45" i="3"/>
  <c r="L45" i="3" s="1"/>
  <c r="J44" i="3"/>
  <c r="L44" i="3" s="1"/>
  <c r="L43" i="3"/>
  <c r="J43" i="3"/>
  <c r="J42" i="3"/>
  <c r="L42" i="3" s="1"/>
  <c r="J41" i="3"/>
  <c r="L41" i="3" s="1"/>
  <c r="J40" i="3"/>
  <c r="L40" i="3" s="1"/>
  <c r="J39" i="3"/>
  <c r="L39" i="3" s="1"/>
  <c r="J38" i="3"/>
  <c r="L38" i="3" s="1"/>
  <c r="J37" i="3"/>
  <c r="L37" i="3" s="1"/>
  <c r="J36" i="3"/>
  <c r="L36" i="3" s="1"/>
  <c r="L35" i="3"/>
  <c r="J35" i="3"/>
  <c r="J34" i="3"/>
  <c r="L34" i="3" s="1"/>
  <c r="J33" i="3"/>
  <c r="L33" i="3" s="1"/>
  <c r="J32" i="3"/>
  <c r="L32" i="3" s="1"/>
  <c r="J31" i="3"/>
  <c r="L31" i="3" s="1"/>
  <c r="J30" i="3"/>
  <c r="L30" i="3" s="1"/>
  <c r="J29" i="3"/>
  <c r="L29" i="3" s="1"/>
  <c r="J28" i="3"/>
  <c r="L28" i="3" s="1"/>
  <c r="L27" i="3"/>
  <c r="J27" i="3"/>
  <c r="J26" i="3"/>
  <c r="L26" i="3" s="1"/>
  <c r="J25" i="3"/>
  <c r="L25" i="3" s="1"/>
  <c r="J24" i="3"/>
  <c r="L24" i="3" s="1"/>
  <c r="J23" i="3"/>
  <c r="L23" i="3" s="1"/>
  <c r="J22" i="3"/>
  <c r="L22" i="3" s="1"/>
  <c r="J21" i="3"/>
  <c r="L21" i="3" s="1"/>
  <c r="J20" i="3"/>
  <c r="L20" i="3" s="1"/>
  <c r="L19" i="3"/>
  <c r="J19" i="3"/>
  <c r="J18" i="3"/>
  <c r="L18" i="3" s="1"/>
  <c r="J17" i="3"/>
  <c r="L17" i="3" s="1"/>
  <c r="J16" i="3"/>
  <c r="L16" i="3" s="1"/>
  <c r="J15" i="3"/>
  <c r="L15" i="3" s="1"/>
  <c r="J14" i="3"/>
  <c r="L14" i="3" s="1"/>
  <c r="J13" i="3"/>
  <c r="L13" i="3" s="1"/>
  <c r="J12" i="3"/>
  <c r="L12" i="3" s="1"/>
  <c r="L11" i="3"/>
  <c r="J11" i="3"/>
  <c r="J10" i="3"/>
  <c r="L10" i="3" s="1"/>
  <c r="J9" i="3"/>
  <c r="L9" i="3" s="1"/>
  <c r="J8" i="3"/>
  <c r="L8" i="3" s="1"/>
  <c r="J7" i="3"/>
  <c r="L7" i="3" s="1"/>
  <c r="J6" i="3"/>
  <c r="L6" i="3" s="1"/>
  <c r="J5" i="3"/>
  <c r="L5" i="3" s="1"/>
  <c r="J4" i="3"/>
  <c r="L4" i="3" s="1"/>
  <c r="L3" i="3"/>
  <c r="J3" i="3"/>
  <c r="J2" i="3"/>
  <c r="L2" i="3" s="1"/>
  <c r="J257" i="2" l="1"/>
  <c r="J261" i="2"/>
  <c r="J265" i="2"/>
  <c r="J269" i="2"/>
  <c r="J273" i="2"/>
  <c r="J277" i="2"/>
  <c r="J281" i="2"/>
  <c r="J283" i="2"/>
  <c r="J297" i="2"/>
  <c r="J299" i="2"/>
  <c r="J313" i="2"/>
  <c r="J315" i="2"/>
  <c r="J329" i="2"/>
  <c r="J331" i="2"/>
  <c r="J292" i="2"/>
  <c r="J294" i="2"/>
  <c r="J308" i="2"/>
  <c r="J310" i="2"/>
  <c r="J324" i="2"/>
  <c r="J326" i="2"/>
  <c r="J38" i="2"/>
  <c r="J39" i="2"/>
  <c r="J40" i="2"/>
  <c r="J42" i="2"/>
  <c r="J43" i="2"/>
  <c r="J44" i="2"/>
  <c r="J46" i="2"/>
  <c r="J47" i="2"/>
  <c r="J48" i="2"/>
  <c r="J50" i="2"/>
  <c r="J51" i="2"/>
  <c r="J52" i="2"/>
  <c r="J54" i="2"/>
  <c r="J55" i="2"/>
  <c r="J56" i="2"/>
  <c r="J58" i="2"/>
  <c r="J59" i="2"/>
  <c r="J60" i="2"/>
  <c r="J62" i="2"/>
  <c r="J63" i="2"/>
  <c r="J64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2" i="2"/>
  <c r="J95" i="2"/>
  <c r="J96" i="2"/>
  <c r="J97" i="2"/>
  <c r="J100" i="2"/>
  <c r="J101" i="2"/>
  <c r="J104" i="2"/>
  <c r="J107" i="2"/>
  <c r="J108" i="2"/>
  <c r="J110" i="2"/>
  <c r="J111" i="2"/>
  <c r="J112" i="2"/>
  <c r="J116" i="2"/>
  <c r="J120" i="2"/>
  <c r="J123" i="2"/>
  <c r="J124" i="2"/>
  <c r="J127" i="2"/>
  <c r="J128" i="2"/>
  <c r="J131" i="2"/>
  <c r="J132" i="2"/>
  <c r="J135" i="2"/>
  <c r="J136" i="2"/>
  <c r="J137" i="2"/>
  <c r="J139" i="2"/>
  <c r="J141" i="2"/>
  <c r="J142" i="2"/>
  <c r="J143" i="2"/>
  <c r="J144" i="2"/>
  <c r="J147" i="2"/>
  <c r="J151" i="2"/>
  <c r="J155" i="2"/>
  <c r="J158" i="2"/>
  <c r="J162" i="2"/>
  <c r="J163" i="2"/>
  <c r="J164" i="2"/>
  <c r="J167" i="2"/>
  <c r="J170" i="2"/>
  <c r="J171" i="2"/>
  <c r="J260" i="2"/>
  <c r="J266" i="2"/>
  <c r="J270" i="2"/>
  <c r="J272" i="2"/>
  <c r="J274" i="2"/>
  <c r="J276" i="2"/>
  <c r="J280" i="2"/>
  <c r="J287" i="2"/>
  <c r="J301" i="2"/>
  <c r="J317" i="2"/>
  <c r="J319" i="2"/>
  <c r="J328" i="2"/>
  <c r="J330" i="2"/>
  <c r="J333" i="2"/>
  <c r="J335" i="2"/>
  <c r="J5" i="2"/>
  <c r="J9" i="2"/>
  <c r="J13" i="2"/>
  <c r="J17" i="2"/>
  <c r="J21" i="2"/>
  <c r="J25" i="2"/>
  <c r="J29" i="2"/>
  <c r="J33" i="2"/>
  <c r="J37" i="2"/>
  <c r="J284" i="2"/>
  <c r="J286" i="2"/>
  <c r="J289" i="2"/>
  <c r="J291" i="2"/>
  <c r="J300" i="2"/>
  <c r="J302" i="2"/>
  <c r="J305" i="2"/>
  <c r="J307" i="2"/>
  <c r="J316" i="2"/>
  <c r="J318" i="2"/>
  <c r="J321" i="2"/>
  <c r="J323" i="2"/>
  <c r="J332" i="2"/>
  <c r="J334" i="2"/>
  <c r="J337" i="2"/>
  <c r="J90" i="2"/>
  <c r="J91" i="2"/>
  <c r="J93" i="2"/>
  <c r="J94" i="2"/>
  <c r="J98" i="2"/>
  <c r="J99" i="2"/>
  <c r="J102" i="2"/>
  <c r="J103" i="2"/>
  <c r="J105" i="2"/>
  <c r="J106" i="2"/>
  <c r="J109" i="2"/>
  <c r="J113" i="2"/>
  <c r="J114" i="2"/>
  <c r="J115" i="2"/>
  <c r="J117" i="2"/>
  <c r="J118" i="2"/>
  <c r="J119" i="2"/>
  <c r="J121" i="2"/>
  <c r="J122" i="2"/>
  <c r="J125" i="2"/>
  <c r="J126" i="2"/>
  <c r="J129" i="2"/>
  <c r="J130" i="2"/>
  <c r="J133" i="2"/>
  <c r="J134" i="2"/>
  <c r="J138" i="2"/>
  <c r="J140" i="2"/>
  <c r="J145" i="2"/>
  <c r="J146" i="2"/>
  <c r="J148" i="2"/>
  <c r="J149" i="2"/>
  <c r="J150" i="2"/>
  <c r="J152" i="2"/>
  <c r="J153" i="2"/>
  <c r="J154" i="2"/>
  <c r="J156" i="2"/>
  <c r="J159" i="2"/>
  <c r="J160" i="2"/>
  <c r="J166" i="2"/>
  <c r="J168" i="2"/>
  <c r="J256" i="2"/>
  <c r="J258" i="2"/>
  <c r="J262" i="2"/>
  <c r="J264" i="2"/>
  <c r="J268" i="2"/>
  <c r="J278" i="2"/>
  <c r="J282" i="2"/>
  <c r="J285" i="2"/>
  <c r="J296" i="2"/>
  <c r="J298" i="2"/>
  <c r="J303" i="2"/>
  <c r="J312" i="2"/>
  <c r="J314" i="2"/>
  <c r="J288" i="2"/>
  <c r="J290" i="2"/>
  <c r="J293" i="2"/>
  <c r="J295" i="2"/>
  <c r="J304" i="2"/>
  <c r="J306" i="2"/>
  <c r="J309" i="2"/>
  <c r="J311" i="2"/>
  <c r="J320" i="2"/>
  <c r="J322" i="2"/>
  <c r="J325" i="2"/>
  <c r="J327" i="2"/>
  <c r="J336" i="2"/>
  <c r="H1048492" i="2"/>
  <c r="J41" i="2"/>
  <c r="J45" i="2"/>
  <c r="J49" i="2"/>
  <c r="J53" i="2"/>
  <c r="J57" i="2"/>
  <c r="J61" i="2"/>
  <c r="J65" i="2"/>
  <c r="J6" i="2"/>
  <c r="J10" i="2"/>
  <c r="J22" i="2"/>
  <c r="J34" i="2"/>
  <c r="F1048492" i="2"/>
  <c r="J7" i="2"/>
  <c r="J11" i="2"/>
  <c r="J19" i="2"/>
  <c r="J27" i="2"/>
  <c r="J31" i="2"/>
  <c r="J35" i="2"/>
  <c r="J14" i="2"/>
  <c r="J18" i="2"/>
  <c r="J26" i="2"/>
  <c r="J30" i="2"/>
  <c r="J3" i="2"/>
  <c r="J15" i="2"/>
  <c r="J23" i="2"/>
  <c r="D1048492" i="2"/>
  <c r="J4" i="2"/>
  <c r="J8" i="2"/>
  <c r="J12" i="2"/>
  <c r="J16" i="2"/>
  <c r="J20" i="2"/>
  <c r="J24" i="2"/>
  <c r="J28" i="2"/>
  <c r="J32" i="2"/>
  <c r="J36" i="2"/>
  <c r="J157" i="2"/>
  <c r="J161" i="2"/>
  <c r="J165" i="2"/>
  <c r="J169" i="2"/>
  <c r="E1048492" i="2"/>
  <c r="J2" i="2"/>
  <c r="C1048492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9" i="2"/>
  <c r="J263" i="2"/>
  <c r="J267" i="2"/>
  <c r="J271" i="2"/>
  <c r="J275" i="2"/>
  <c r="J279" i="2"/>
  <c r="G1048492" i="2"/>
  <c r="I1048492" i="2"/>
  <c r="F1048152" i="3"/>
  <c r="D1048152" i="3"/>
  <c r="E1048152" i="3"/>
  <c r="C1048152" i="3"/>
  <c r="G1048152" i="3"/>
  <c r="I1048152" i="3"/>
  <c r="L165" i="2" l="1"/>
  <c r="L32" i="2"/>
  <c r="L16" i="2"/>
  <c r="L30" i="2"/>
  <c r="L35" i="2"/>
  <c r="L11" i="2"/>
  <c r="L22" i="2"/>
  <c r="L61" i="2"/>
  <c r="L45" i="2"/>
  <c r="L327" i="2"/>
  <c r="L311" i="2"/>
  <c r="L295" i="2"/>
  <c r="L314" i="2"/>
  <c r="L296" i="2"/>
  <c r="L268" i="2"/>
  <c r="L256" i="2"/>
  <c r="L159" i="2"/>
  <c r="L152" i="2"/>
  <c r="L146" i="2"/>
  <c r="L134" i="2"/>
  <c r="L126" i="2"/>
  <c r="L119" i="2"/>
  <c r="L114" i="2"/>
  <c r="L105" i="2"/>
  <c r="L98" i="2"/>
  <c r="L90" i="2"/>
  <c r="L323" i="2"/>
  <c r="L307" i="2"/>
  <c r="L291" i="2"/>
  <c r="L37" i="2"/>
  <c r="L21" i="2"/>
  <c r="L5" i="2"/>
  <c r="L328" i="2"/>
  <c r="L287" i="2"/>
  <c r="L272" i="2"/>
  <c r="L171" i="2"/>
  <c r="L163" i="2"/>
  <c r="L151" i="2"/>
  <c r="L142" i="2"/>
  <c r="L136" i="2"/>
  <c r="L128" i="2"/>
  <c r="L120" i="2"/>
  <c r="L110" i="2"/>
  <c r="L101" i="2"/>
  <c r="L95" i="2"/>
  <c r="L87" i="2"/>
  <c r="L83" i="2"/>
  <c r="L79" i="2"/>
  <c r="L75" i="2"/>
  <c r="L71" i="2"/>
  <c r="L67" i="2"/>
  <c r="L62" i="2"/>
  <c r="L56" i="2"/>
  <c r="L51" i="2"/>
  <c r="L46" i="2"/>
  <c r="L40" i="2"/>
  <c r="L324" i="2"/>
  <c r="L292" i="2"/>
  <c r="L315" i="2"/>
  <c r="L283" i="2"/>
  <c r="L269" i="2"/>
  <c r="L267" i="2"/>
  <c r="L254" i="2"/>
  <c r="L250" i="2"/>
  <c r="L246" i="2"/>
  <c r="L242" i="2"/>
  <c r="L238" i="2"/>
  <c r="L234" i="2"/>
  <c r="L230" i="2"/>
  <c r="L226" i="2"/>
  <c r="L222" i="2"/>
  <c r="L218" i="2"/>
  <c r="L214" i="2"/>
  <c r="L210" i="2"/>
  <c r="L206" i="2"/>
  <c r="L202" i="2"/>
  <c r="L198" i="2"/>
  <c r="L194" i="2"/>
  <c r="L190" i="2"/>
  <c r="L186" i="2"/>
  <c r="L182" i="2"/>
  <c r="L178" i="2"/>
  <c r="L174" i="2"/>
  <c r="L2" i="2"/>
  <c r="L161" i="2"/>
  <c r="L28" i="2"/>
  <c r="L12" i="2"/>
  <c r="L23" i="2"/>
  <c r="L26" i="2"/>
  <c r="L31" i="2"/>
  <c r="L7" i="2"/>
  <c r="L10" i="2"/>
  <c r="L57" i="2"/>
  <c r="L41" i="2"/>
  <c r="L325" i="2"/>
  <c r="L309" i="2"/>
  <c r="L293" i="2"/>
  <c r="L312" i="2"/>
  <c r="L285" i="2"/>
  <c r="L264" i="2"/>
  <c r="L168" i="2"/>
  <c r="L156" i="2"/>
  <c r="L150" i="2"/>
  <c r="L145" i="2"/>
  <c r="L133" i="2"/>
  <c r="L125" i="2"/>
  <c r="L118" i="2"/>
  <c r="L113" i="2"/>
  <c r="L103" i="2"/>
  <c r="L94" i="2"/>
  <c r="L337" i="2"/>
  <c r="L321" i="2"/>
  <c r="L305" i="2"/>
  <c r="L289" i="2"/>
  <c r="L33" i="2"/>
  <c r="L17" i="2"/>
  <c r="L335" i="2"/>
  <c r="L319" i="2"/>
  <c r="L280" i="2"/>
  <c r="L270" i="2"/>
  <c r="L170" i="2"/>
  <c r="L162" i="2"/>
  <c r="L147" i="2"/>
  <c r="L141" i="2"/>
  <c r="L135" i="2"/>
  <c r="L127" i="2"/>
  <c r="L116" i="2"/>
  <c r="L108" i="2"/>
  <c r="L100" i="2"/>
  <c r="L92" i="2"/>
  <c r="L86" i="2"/>
  <c r="L82" i="2"/>
  <c r="L78" i="2"/>
  <c r="L74" i="2"/>
  <c r="L70" i="2"/>
  <c r="L66" i="2"/>
  <c r="L60" i="2"/>
  <c r="L55" i="2"/>
  <c r="L50" i="2"/>
  <c r="L44" i="2"/>
  <c r="L39" i="2"/>
  <c r="L310" i="2"/>
  <c r="L313" i="2"/>
  <c r="L281" i="2"/>
  <c r="L265" i="2"/>
  <c r="L271" i="2"/>
  <c r="L255" i="2"/>
  <c r="L251" i="2"/>
  <c r="L247" i="2"/>
  <c r="L243" i="2"/>
  <c r="L239" i="2"/>
  <c r="L235" i="2"/>
  <c r="L231" i="2"/>
  <c r="L227" i="2"/>
  <c r="L223" i="2"/>
  <c r="L219" i="2"/>
  <c r="L215" i="2"/>
  <c r="L211" i="2"/>
  <c r="L207" i="2"/>
  <c r="L203" i="2"/>
  <c r="L199" i="2"/>
  <c r="L195" i="2"/>
  <c r="L191" i="2"/>
  <c r="L187" i="2"/>
  <c r="L183" i="2"/>
  <c r="L179" i="2"/>
  <c r="L175" i="2"/>
  <c r="L279" i="2"/>
  <c r="L263" i="2"/>
  <c r="L253" i="2"/>
  <c r="L249" i="2"/>
  <c r="L245" i="2"/>
  <c r="L241" i="2"/>
  <c r="L237" i="2"/>
  <c r="L233" i="2"/>
  <c r="L229" i="2"/>
  <c r="L225" i="2"/>
  <c r="L221" i="2"/>
  <c r="L217" i="2"/>
  <c r="L213" i="2"/>
  <c r="L209" i="2"/>
  <c r="L205" i="2"/>
  <c r="L201" i="2"/>
  <c r="L197" i="2"/>
  <c r="L193" i="2"/>
  <c r="L189" i="2"/>
  <c r="L185" i="2"/>
  <c r="L181" i="2"/>
  <c r="L177" i="2"/>
  <c r="L173" i="2"/>
  <c r="L157" i="2"/>
  <c r="L24" i="2"/>
  <c r="L8" i="2"/>
  <c r="L15" i="2"/>
  <c r="L18" i="2"/>
  <c r="L27" i="2"/>
  <c r="L6" i="2"/>
  <c r="L53" i="2"/>
  <c r="L322" i="2"/>
  <c r="L306" i="2"/>
  <c r="L290" i="2"/>
  <c r="L303" i="2"/>
  <c r="L282" i="2"/>
  <c r="L262" i="2"/>
  <c r="L166" i="2"/>
  <c r="L154" i="2"/>
  <c r="L149" i="2"/>
  <c r="L140" i="2"/>
  <c r="L130" i="2"/>
  <c r="L122" i="2"/>
  <c r="L117" i="2"/>
  <c r="L109" i="2"/>
  <c r="L102" i="2"/>
  <c r="L93" i="2"/>
  <c r="L334" i="2"/>
  <c r="L318" i="2"/>
  <c r="L302" i="2"/>
  <c r="L286" i="2"/>
  <c r="L29" i="2"/>
  <c r="L13" i="2"/>
  <c r="L333" i="2"/>
  <c r="L317" i="2"/>
  <c r="L276" i="2"/>
  <c r="L266" i="2"/>
  <c r="L167" i="2"/>
  <c r="L158" i="2"/>
  <c r="L144" i="2"/>
  <c r="L139" i="2"/>
  <c r="L132" i="2"/>
  <c r="L124" i="2"/>
  <c r="L112" i="2"/>
  <c r="L107" i="2"/>
  <c r="L97" i="2"/>
  <c r="L89" i="2"/>
  <c r="L85" i="2"/>
  <c r="L81" i="2"/>
  <c r="L77" i="2"/>
  <c r="L73" i="2"/>
  <c r="L69" i="2"/>
  <c r="L64" i="2"/>
  <c r="L59" i="2"/>
  <c r="L54" i="2"/>
  <c r="L48" i="2"/>
  <c r="L43" i="2"/>
  <c r="L38" i="2"/>
  <c r="L308" i="2"/>
  <c r="L331" i="2"/>
  <c r="L299" i="2"/>
  <c r="L277" i="2"/>
  <c r="L261" i="2"/>
  <c r="L275" i="2"/>
  <c r="L259" i="2"/>
  <c r="L252" i="2"/>
  <c r="L248" i="2"/>
  <c r="L244" i="2"/>
  <c r="L240" i="2"/>
  <c r="L236" i="2"/>
  <c r="L232" i="2"/>
  <c r="L228" i="2"/>
  <c r="L224" i="2"/>
  <c r="L220" i="2"/>
  <c r="L216" i="2"/>
  <c r="L212" i="2"/>
  <c r="L208" i="2"/>
  <c r="L204" i="2"/>
  <c r="L200" i="2"/>
  <c r="L196" i="2"/>
  <c r="L192" i="2"/>
  <c r="L188" i="2"/>
  <c r="L184" i="2"/>
  <c r="L180" i="2"/>
  <c r="L176" i="2"/>
  <c r="L172" i="2"/>
  <c r="L169" i="2"/>
  <c r="L36" i="2"/>
  <c r="L20" i="2"/>
  <c r="L4" i="2"/>
  <c r="L3" i="2"/>
  <c r="L14" i="2"/>
  <c r="L19" i="2"/>
  <c r="L34" i="2"/>
  <c r="L65" i="2"/>
  <c r="L49" i="2"/>
  <c r="L336" i="2"/>
  <c r="L320" i="2"/>
  <c r="L304" i="2"/>
  <c r="L288" i="2"/>
  <c r="L298" i="2"/>
  <c r="L278" i="2"/>
  <c r="L258" i="2"/>
  <c r="L160" i="2"/>
  <c r="L153" i="2"/>
  <c r="L148" i="2"/>
  <c r="L138" i="2"/>
  <c r="L129" i="2"/>
  <c r="L121" i="2"/>
  <c r="L115" i="2"/>
  <c r="L106" i="2"/>
  <c r="L99" i="2"/>
  <c r="L91" i="2"/>
  <c r="L332" i="2"/>
  <c r="L316" i="2"/>
  <c r="L300" i="2"/>
  <c r="L284" i="2"/>
  <c r="L25" i="2"/>
  <c r="L9" i="2"/>
  <c r="L330" i="2"/>
  <c r="L301" i="2"/>
  <c r="L274" i="2"/>
  <c r="L260" i="2"/>
  <c r="L164" i="2"/>
  <c r="L155" i="2"/>
  <c r="L143" i="2"/>
  <c r="L137" i="2"/>
  <c r="L131" i="2"/>
  <c r="L123" i="2"/>
  <c r="L111" i="2"/>
  <c r="L104" i="2"/>
  <c r="L96" i="2"/>
  <c r="L88" i="2"/>
  <c r="L84" i="2"/>
  <c r="L80" i="2"/>
  <c r="L76" i="2"/>
  <c r="L72" i="2"/>
  <c r="L68" i="2"/>
  <c r="L63" i="2"/>
  <c r="L58" i="2"/>
  <c r="L52" i="2"/>
  <c r="L47" i="2"/>
  <c r="L42" i="2"/>
  <c r="L326" i="2"/>
  <c r="L294" i="2"/>
  <c r="L329" i="2"/>
  <c r="L297" i="2"/>
  <c r="L273" i="2"/>
  <c r="L257" i="2"/>
  <c r="O273" i="2" l="1"/>
  <c r="S273" i="2" s="1"/>
  <c r="R273" i="2"/>
  <c r="O96" i="2"/>
  <c r="S96" i="2" s="1"/>
  <c r="R96" i="2"/>
  <c r="O300" i="2"/>
  <c r="S300" i="2" s="1"/>
  <c r="R300" i="2"/>
  <c r="O129" i="2"/>
  <c r="S129" i="2" s="1"/>
  <c r="R129" i="2"/>
  <c r="O49" i="2"/>
  <c r="S49" i="2" s="1"/>
  <c r="R49" i="2"/>
  <c r="O180" i="2"/>
  <c r="S180" i="2" s="1"/>
  <c r="R180" i="2"/>
  <c r="O212" i="2"/>
  <c r="S212" i="2" s="1"/>
  <c r="R212" i="2"/>
  <c r="O244" i="2"/>
  <c r="S244" i="2" s="1"/>
  <c r="R244" i="2"/>
  <c r="O48" i="2"/>
  <c r="S48" i="2" s="1"/>
  <c r="R48" i="2"/>
  <c r="O112" i="2"/>
  <c r="S112" i="2" s="1"/>
  <c r="R112" i="2"/>
  <c r="O29" i="2"/>
  <c r="S29" i="2" s="1"/>
  <c r="R29" i="2"/>
  <c r="O149" i="2"/>
  <c r="S149" i="2" s="1"/>
  <c r="R149" i="2"/>
  <c r="O322" i="2"/>
  <c r="S322" i="2" s="1"/>
  <c r="R322" i="2"/>
  <c r="O185" i="2"/>
  <c r="S185" i="2" s="1"/>
  <c r="R185" i="2"/>
  <c r="O233" i="2"/>
  <c r="S233" i="2" s="1"/>
  <c r="R233" i="2"/>
  <c r="O191" i="2"/>
  <c r="S191" i="2" s="1"/>
  <c r="R191" i="2"/>
  <c r="O223" i="2"/>
  <c r="S223" i="2" s="1"/>
  <c r="R223" i="2"/>
  <c r="O313" i="2"/>
  <c r="S313" i="2" s="1"/>
  <c r="R313" i="2"/>
  <c r="O86" i="2"/>
  <c r="S86" i="2" s="1"/>
  <c r="R86" i="2"/>
  <c r="O116" i="2"/>
  <c r="S116" i="2" s="1"/>
  <c r="R116" i="2"/>
  <c r="O33" i="2"/>
  <c r="S33" i="2" s="1"/>
  <c r="R33" i="2"/>
  <c r="O118" i="2"/>
  <c r="S118" i="2" s="1"/>
  <c r="R118" i="2"/>
  <c r="O325" i="2"/>
  <c r="S325" i="2" s="1"/>
  <c r="R325" i="2"/>
  <c r="O7" i="2"/>
  <c r="S7" i="2" s="1"/>
  <c r="R7" i="2"/>
  <c r="O190" i="2"/>
  <c r="S190" i="2" s="1"/>
  <c r="R190" i="2"/>
  <c r="O238" i="2"/>
  <c r="S238" i="2" s="1"/>
  <c r="R238" i="2"/>
  <c r="O83" i="2"/>
  <c r="S83" i="2" s="1"/>
  <c r="R83" i="2"/>
  <c r="O22" i="2"/>
  <c r="S22" i="2" s="1"/>
  <c r="R22" i="2"/>
  <c r="O297" i="2"/>
  <c r="S297" i="2" s="1"/>
  <c r="R297" i="2"/>
  <c r="O63" i="2"/>
  <c r="S63" i="2" s="1"/>
  <c r="R63" i="2"/>
  <c r="O80" i="2"/>
  <c r="S80" i="2" s="1"/>
  <c r="R80" i="2"/>
  <c r="O260" i="2"/>
  <c r="S260" i="2" s="1"/>
  <c r="R260" i="2"/>
  <c r="O316" i="2"/>
  <c r="S316" i="2" s="1"/>
  <c r="R316" i="2"/>
  <c r="O138" i="2"/>
  <c r="S138" i="2" s="1"/>
  <c r="R138" i="2"/>
  <c r="O65" i="2"/>
  <c r="S65" i="2" s="1"/>
  <c r="R65" i="2"/>
  <c r="O3" i="2"/>
  <c r="S3" i="2" s="1"/>
  <c r="R3" i="2"/>
  <c r="O200" i="2"/>
  <c r="S200" i="2" s="1"/>
  <c r="R200" i="2"/>
  <c r="O257" i="2"/>
  <c r="S257" i="2" s="1"/>
  <c r="R257" i="2"/>
  <c r="O294" i="2"/>
  <c r="S294" i="2" s="1"/>
  <c r="R294" i="2"/>
  <c r="O52" i="2"/>
  <c r="S52" i="2" s="1"/>
  <c r="R52" i="2"/>
  <c r="O72" i="2"/>
  <c r="S72" i="2" s="1"/>
  <c r="R72" i="2"/>
  <c r="O88" i="2"/>
  <c r="S88" i="2" s="1"/>
  <c r="R88" i="2"/>
  <c r="O123" i="2"/>
  <c r="S123" i="2" s="1"/>
  <c r="R123" i="2"/>
  <c r="O155" i="2"/>
  <c r="S155" i="2" s="1"/>
  <c r="R155" i="2"/>
  <c r="O301" i="2"/>
  <c r="S301" i="2" s="1"/>
  <c r="R301" i="2"/>
  <c r="O284" i="2"/>
  <c r="S284" i="2" s="1"/>
  <c r="R284" i="2"/>
  <c r="O91" i="2"/>
  <c r="S91" i="2" s="1"/>
  <c r="R91" i="2"/>
  <c r="O121" i="2"/>
  <c r="S121" i="2" s="1"/>
  <c r="R121" i="2"/>
  <c r="O153" i="2"/>
  <c r="S153" i="2" s="1"/>
  <c r="R153" i="2"/>
  <c r="O298" i="2"/>
  <c r="S298" i="2" s="1"/>
  <c r="R298" i="2"/>
  <c r="O336" i="2"/>
  <c r="S336" i="2" s="1"/>
  <c r="R336" i="2"/>
  <c r="O19" i="2"/>
  <c r="S19" i="2" s="1"/>
  <c r="R19" i="2"/>
  <c r="O20" i="2"/>
  <c r="S20" i="2" s="1"/>
  <c r="R20" i="2"/>
  <c r="O176" i="2"/>
  <c r="S176" i="2" s="1"/>
  <c r="R176" i="2"/>
  <c r="O192" i="2"/>
  <c r="S192" i="2" s="1"/>
  <c r="R192" i="2"/>
  <c r="O208" i="2"/>
  <c r="S208" i="2" s="1"/>
  <c r="R208" i="2"/>
  <c r="O224" i="2"/>
  <c r="S224" i="2" s="1"/>
  <c r="R224" i="2"/>
  <c r="O240" i="2"/>
  <c r="S240" i="2" s="1"/>
  <c r="R240" i="2"/>
  <c r="O259" i="2"/>
  <c r="S259" i="2" s="1"/>
  <c r="R259" i="2"/>
  <c r="O299" i="2"/>
  <c r="S299" i="2" s="1"/>
  <c r="R299" i="2"/>
  <c r="O43" i="2"/>
  <c r="S43" i="2" s="1"/>
  <c r="R43" i="2"/>
  <c r="O64" i="2"/>
  <c r="S64" i="2" s="1"/>
  <c r="R64" i="2"/>
  <c r="O81" i="2"/>
  <c r="S81" i="2" s="1"/>
  <c r="R81" i="2"/>
  <c r="O107" i="2"/>
  <c r="S107" i="2" s="1"/>
  <c r="R107" i="2"/>
  <c r="O139" i="2"/>
  <c r="S139" i="2" s="1"/>
  <c r="R139" i="2"/>
  <c r="O266" i="2"/>
  <c r="S266" i="2" s="1"/>
  <c r="R266" i="2"/>
  <c r="O13" i="2"/>
  <c r="S13" i="2" s="1"/>
  <c r="R13" i="2"/>
  <c r="O318" i="2"/>
  <c r="S318" i="2" s="1"/>
  <c r="R318" i="2"/>
  <c r="O109" i="2"/>
  <c r="S109" i="2" s="1"/>
  <c r="R109" i="2"/>
  <c r="O140" i="2"/>
  <c r="S140" i="2" s="1"/>
  <c r="R140" i="2"/>
  <c r="O262" i="2"/>
  <c r="S262" i="2" s="1"/>
  <c r="R262" i="2"/>
  <c r="O306" i="2"/>
  <c r="S306" i="2" s="1"/>
  <c r="R306" i="2"/>
  <c r="O27" i="2"/>
  <c r="S27" i="2" s="1"/>
  <c r="R27" i="2"/>
  <c r="O24" i="2"/>
  <c r="S24" i="2" s="1"/>
  <c r="R24" i="2"/>
  <c r="O181" i="2"/>
  <c r="S181" i="2" s="1"/>
  <c r="R181" i="2"/>
  <c r="O197" i="2"/>
  <c r="S197" i="2" s="1"/>
  <c r="R197" i="2"/>
  <c r="O213" i="2"/>
  <c r="S213" i="2" s="1"/>
  <c r="R213" i="2"/>
  <c r="O229" i="2"/>
  <c r="S229" i="2" s="1"/>
  <c r="R229" i="2"/>
  <c r="O245" i="2"/>
  <c r="S245" i="2" s="1"/>
  <c r="R245" i="2"/>
  <c r="O279" i="2"/>
  <c r="S279" i="2" s="1"/>
  <c r="R279" i="2"/>
  <c r="O187" i="2"/>
  <c r="S187" i="2" s="1"/>
  <c r="R187" i="2"/>
  <c r="O203" i="2"/>
  <c r="S203" i="2" s="1"/>
  <c r="R203" i="2"/>
  <c r="O219" i="2"/>
  <c r="S219" i="2" s="1"/>
  <c r="R219" i="2"/>
  <c r="O235" i="2"/>
  <c r="S235" i="2" s="1"/>
  <c r="R235" i="2"/>
  <c r="O251" i="2"/>
  <c r="S251" i="2" s="1"/>
  <c r="R251" i="2"/>
  <c r="O281" i="2"/>
  <c r="S281" i="2" s="1"/>
  <c r="R281" i="2"/>
  <c r="O44" i="2"/>
  <c r="S44" i="2" s="1"/>
  <c r="R44" i="2"/>
  <c r="O66" i="2"/>
  <c r="S66" i="2" s="1"/>
  <c r="R66" i="2"/>
  <c r="O82" i="2"/>
  <c r="S82" i="2" s="1"/>
  <c r="R82" i="2"/>
  <c r="O108" i="2"/>
  <c r="S108" i="2" s="1"/>
  <c r="R108" i="2"/>
  <c r="O141" i="2"/>
  <c r="S141" i="2" s="1"/>
  <c r="R141" i="2"/>
  <c r="O270" i="2"/>
  <c r="S270" i="2" s="1"/>
  <c r="R270" i="2"/>
  <c r="O17" i="2"/>
  <c r="S17" i="2" s="1"/>
  <c r="R17" i="2"/>
  <c r="O321" i="2"/>
  <c r="S321" i="2" s="1"/>
  <c r="R321" i="2"/>
  <c r="O113" i="2"/>
  <c r="S113" i="2" s="1"/>
  <c r="R113" i="2"/>
  <c r="O145" i="2"/>
  <c r="S145" i="2" s="1"/>
  <c r="R145" i="2"/>
  <c r="O264" i="2"/>
  <c r="S264" i="2" s="1"/>
  <c r="R264" i="2"/>
  <c r="O309" i="2"/>
  <c r="S309" i="2" s="1"/>
  <c r="R309" i="2"/>
  <c r="O10" i="2"/>
  <c r="S10" i="2" s="1"/>
  <c r="R10" i="2"/>
  <c r="O23" i="2"/>
  <c r="S23" i="2" s="1"/>
  <c r="R23" i="2"/>
  <c r="O2" i="2"/>
  <c r="S2" i="2" s="1"/>
  <c r="R2" i="2"/>
  <c r="O186" i="2"/>
  <c r="S186" i="2" s="1"/>
  <c r="R186" i="2"/>
  <c r="O202" i="2"/>
  <c r="S202" i="2" s="1"/>
  <c r="R202" i="2"/>
  <c r="O218" i="2"/>
  <c r="S218" i="2" s="1"/>
  <c r="R218" i="2"/>
  <c r="O234" i="2"/>
  <c r="S234" i="2" s="1"/>
  <c r="R234" i="2"/>
  <c r="O250" i="2"/>
  <c r="S250" i="2" s="1"/>
  <c r="R250" i="2"/>
  <c r="O283" i="2"/>
  <c r="S283" i="2" s="1"/>
  <c r="R283" i="2"/>
  <c r="O40" i="2"/>
  <c r="S40" i="2" s="1"/>
  <c r="R40" i="2"/>
  <c r="O62" i="2"/>
  <c r="S62" i="2" s="1"/>
  <c r="R62" i="2"/>
  <c r="O79" i="2"/>
  <c r="S79" i="2" s="1"/>
  <c r="R79" i="2"/>
  <c r="O101" i="2"/>
  <c r="S101" i="2" s="1"/>
  <c r="R101" i="2"/>
  <c r="O136" i="2"/>
  <c r="S136" i="2" s="1"/>
  <c r="R136" i="2"/>
  <c r="O171" i="2"/>
  <c r="S171" i="2" s="1"/>
  <c r="R171" i="2"/>
  <c r="O5" i="2"/>
  <c r="S5" i="2" s="1"/>
  <c r="R5" i="2"/>
  <c r="O307" i="2"/>
  <c r="S307" i="2" s="1"/>
  <c r="R307" i="2"/>
  <c r="O105" i="2"/>
  <c r="S105" i="2" s="1"/>
  <c r="R105" i="2"/>
  <c r="O134" i="2"/>
  <c r="S134" i="2" s="1"/>
  <c r="R134" i="2"/>
  <c r="O256" i="2"/>
  <c r="S256" i="2" s="1"/>
  <c r="R256" i="2"/>
  <c r="O295" i="2"/>
  <c r="S295" i="2" s="1"/>
  <c r="R295" i="2"/>
  <c r="O61" i="2"/>
  <c r="S61" i="2" s="1"/>
  <c r="R61" i="2"/>
  <c r="O30" i="2"/>
  <c r="S30" i="2" s="1"/>
  <c r="R30" i="2"/>
  <c r="O58" i="2"/>
  <c r="S58" i="2" s="1"/>
  <c r="R58" i="2"/>
  <c r="O164" i="2"/>
  <c r="S164" i="2" s="1"/>
  <c r="R164" i="2"/>
  <c r="O99" i="2"/>
  <c r="S99" i="2" s="1"/>
  <c r="R99" i="2"/>
  <c r="O288" i="2"/>
  <c r="S288" i="2" s="1"/>
  <c r="R288" i="2"/>
  <c r="O36" i="2"/>
  <c r="S36" i="2" s="1"/>
  <c r="R36" i="2"/>
  <c r="O228" i="2"/>
  <c r="S228" i="2" s="1"/>
  <c r="R228" i="2"/>
  <c r="O331" i="2"/>
  <c r="S331" i="2" s="1"/>
  <c r="R331" i="2"/>
  <c r="O85" i="2"/>
  <c r="S85" i="2" s="1"/>
  <c r="R85" i="2"/>
  <c r="O276" i="2"/>
  <c r="S276" i="2" s="1"/>
  <c r="R276" i="2"/>
  <c r="O117" i="2"/>
  <c r="S117" i="2" s="1"/>
  <c r="R117" i="2"/>
  <c r="O18" i="2"/>
  <c r="S18" i="2" s="1"/>
  <c r="R18" i="2"/>
  <c r="O201" i="2"/>
  <c r="S201" i="2" s="1"/>
  <c r="R201" i="2"/>
  <c r="O175" i="2"/>
  <c r="S175" i="2" s="1"/>
  <c r="R175" i="2"/>
  <c r="O239" i="2"/>
  <c r="S239" i="2" s="1"/>
  <c r="R239" i="2"/>
  <c r="O50" i="2"/>
  <c r="S50" i="2" s="1"/>
  <c r="R50" i="2"/>
  <c r="O280" i="2"/>
  <c r="S280" i="2" s="1"/>
  <c r="R280" i="2"/>
  <c r="O285" i="2"/>
  <c r="S285" i="2" s="1"/>
  <c r="R285" i="2"/>
  <c r="O174" i="2"/>
  <c r="S174" i="2" s="1"/>
  <c r="R174" i="2"/>
  <c r="O222" i="2"/>
  <c r="S222" i="2" s="1"/>
  <c r="R222" i="2"/>
  <c r="O315" i="2"/>
  <c r="S315" i="2" s="1"/>
  <c r="R315" i="2"/>
  <c r="O46" i="2"/>
  <c r="S46" i="2" s="1"/>
  <c r="R46" i="2"/>
  <c r="O110" i="2"/>
  <c r="S110" i="2" s="1"/>
  <c r="R110" i="2"/>
  <c r="O142" i="2"/>
  <c r="S142" i="2" s="1"/>
  <c r="R142" i="2"/>
  <c r="O272" i="2"/>
  <c r="S272" i="2" s="1"/>
  <c r="R272" i="2"/>
  <c r="O21" i="2"/>
  <c r="S21" i="2" s="1"/>
  <c r="R21" i="2"/>
  <c r="O323" i="2"/>
  <c r="S323" i="2" s="1"/>
  <c r="R323" i="2"/>
  <c r="O114" i="2"/>
  <c r="S114" i="2" s="1"/>
  <c r="R114" i="2"/>
  <c r="O146" i="2"/>
  <c r="S146" i="2" s="1"/>
  <c r="R146" i="2"/>
  <c r="O268" i="2"/>
  <c r="S268" i="2" s="1"/>
  <c r="R268" i="2"/>
  <c r="O311" i="2"/>
  <c r="S311" i="2" s="1"/>
  <c r="R311" i="2"/>
  <c r="O258" i="2"/>
  <c r="S258" i="2" s="1"/>
  <c r="R258" i="2"/>
  <c r="O184" i="2"/>
  <c r="S184" i="2" s="1"/>
  <c r="R184" i="2"/>
  <c r="O232" i="2"/>
  <c r="S232" i="2" s="1"/>
  <c r="R232" i="2"/>
  <c r="O248" i="2"/>
  <c r="S248" i="2" s="1"/>
  <c r="R248" i="2"/>
  <c r="O261" i="2"/>
  <c r="S261" i="2" s="1"/>
  <c r="R261" i="2"/>
  <c r="O308" i="2"/>
  <c r="S308" i="2" s="1"/>
  <c r="R308" i="2"/>
  <c r="O54" i="2"/>
  <c r="S54" i="2" s="1"/>
  <c r="R54" i="2"/>
  <c r="O73" i="2"/>
  <c r="S73" i="2" s="1"/>
  <c r="R73" i="2"/>
  <c r="O89" i="2"/>
  <c r="S89" i="2" s="1"/>
  <c r="R89" i="2"/>
  <c r="O124" i="2"/>
  <c r="S124" i="2" s="1"/>
  <c r="R124" i="2"/>
  <c r="O158" i="2"/>
  <c r="S158" i="2" s="1"/>
  <c r="R158" i="2"/>
  <c r="O317" i="2"/>
  <c r="S317" i="2" s="1"/>
  <c r="R317" i="2"/>
  <c r="O286" i="2"/>
  <c r="S286" i="2" s="1"/>
  <c r="R286" i="2"/>
  <c r="O93" i="2"/>
  <c r="S93" i="2" s="1"/>
  <c r="R93" i="2"/>
  <c r="O122" i="2"/>
  <c r="S122" i="2" s="1"/>
  <c r="R122" i="2"/>
  <c r="O154" i="2"/>
  <c r="S154" i="2" s="1"/>
  <c r="R154" i="2"/>
  <c r="O303" i="2"/>
  <c r="S303" i="2" s="1"/>
  <c r="R303" i="2"/>
  <c r="O53" i="2"/>
  <c r="S53" i="2" s="1"/>
  <c r="R53" i="2"/>
  <c r="O15" i="2"/>
  <c r="S15" i="2" s="1"/>
  <c r="R15" i="2"/>
  <c r="O173" i="2"/>
  <c r="S173" i="2" s="1"/>
  <c r="R173" i="2"/>
  <c r="O189" i="2"/>
  <c r="S189" i="2" s="1"/>
  <c r="R189" i="2"/>
  <c r="O205" i="2"/>
  <c r="S205" i="2" s="1"/>
  <c r="R205" i="2"/>
  <c r="O221" i="2"/>
  <c r="S221" i="2" s="1"/>
  <c r="R221" i="2"/>
  <c r="O237" i="2"/>
  <c r="S237" i="2" s="1"/>
  <c r="R237" i="2"/>
  <c r="O253" i="2"/>
  <c r="S253" i="2" s="1"/>
  <c r="R253" i="2"/>
  <c r="O179" i="2"/>
  <c r="S179" i="2" s="1"/>
  <c r="R179" i="2"/>
  <c r="O195" i="2"/>
  <c r="S195" i="2" s="1"/>
  <c r="R195" i="2"/>
  <c r="O211" i="2"/>
  <c r="S211" i="2" s="1"/>
  <c r="R211" i="2"/>
  <c r="O227" i="2"/>
  <c r="S227" i="2" s="1"/>
  <c r="R227" i="2"/>
  <c r="O243" i="2"/>
  <c r="S243" i="2" s="1"/>
  <c r="R243" i="2"/>
  <c r="O271" i="2"/>
  <c r="S271" i="2" s="1"/>
  <c r="R271" i="2"/>
  <c r="O310" i="2"/>
  <c r="S310" i="2" s="1"/>
  <c r="R310" i="2"/>
  <c r="O55" i="2"/>
  <c r="S55" i="2" s="1"/>
  <c r="R55" i="2"/>
  <c r="O74" i="2"/>
  <c r="S74" i="2" s="1"/>
  <c r="R74" i="2"/>
  <c r="O92" i="2"/>
  <c r="S92" i="2" s="1"/>
  <c r="R92" i="2"/>
  <c r="O127" i="2"/>
  <c r="S127" i="2" s="1"/>
  <c r="R127" i="2"/>
  <c r="O162" i="2"/>
  <c r="S162" i="2" s="1"/>
  <c r="R162" i="2"/>
  <c r="O319" i="2"/>
  <c r="S319" i="2" s="1"/>
  <c r="R319" i="2"/>
  <c r="O289" i="2"/>
  <c r="S289" i="2" s="1"/>
  <c r="R289" i="2"/>
  <c r="O94" i="2"/>
  <c r="S94" i="2" s="1"/>
  <c r="R94" i="2"/>
  <c r="O125" i="2"/>
  <c r="S125" i="2" s="1"/>
  <c r="R125" i="2"/>
  <c r="O156" i="2"/>
  <c r="S156" i="2" s="1"/>
  <c r="R156" i="2"/>
  <c r="O312" i="2"/>
  <c r="S312" i="2" s="1"/>
  <c r="R312" i="2"/>
  <c r="O41" i="2"/>
  <c r="S41" i="2" s="1"/>
  <c r="R41" i="2"/>
  <c r="O31" i="2"/>
  <c r="S31" i="2" s="1"/>
  <c r="R31" i="2"/>
  <c r="O28" i="2"/>
  <c r="S28" i="2" s="1"/>
  <c r="R28" i="2"/>
  <c r="O178" i="2"/>
  <c r="S178" i="2" s="1"/>
  <c r="R178" i="2"/>
  <c r="O194" i="2"/>
  <c r="S194" i="2" s="1"/>
  <c r="R194" i="2"/>
  <c r="O210" i="2"/>
  <c r="S210" i="2" s="1"/>
  <c r="R210" i="2"/>
  <c r="O226" i="2"/>
  <c r="S226" i="2" s="1"/>
  <c r="R226" i="2"/>
  <c r="O242" i="2"/>
  <c r="S242" i="2" s="1"/>
  <c r="R242" i="2"/>
  <c r="O267" i="2"/>
  <c r="S267" i="2" s="1"/>
  <c r="R267" i="2"/>
  <c r="O292" i="2"/>
  <c r="S292" i="2" s="1"/>
  <c r="R292" i="2"/>
  <c r="O51" i="2"/>
  <c r="S51" i="2" s="1"/>
  <c r="R51" i="2"/>
  <c r="O71" i="2"/>
  <c r="S71" i="2" s="1"/>
  <c r="R71" i="2"/>
  <c r="O87" i="2"/>
  <c r="S87" i="2" s="1"/>
  <c r="R87" i="2"/>
  <c r="O120" i="2"/>
  <c r="S120" i="2" s="1"/>
  <c r="R120" i="2"/>
  <c r="O151" i="2"/>
  <c r="S151" i="2" s="1"/>
  <c r="R151" i="2"/>
  <c r="O287" i="2"/>
  <c r="S287" i="2" s="1"/>
  <c r="R287" i="2"/>
  <c r="O37" i="2"/>
  <c r="S37" i="2" s="1"/>
  <c r="R37" i="2"/>
  <c r="O90" i="2"/>
  <c r="S90" i="2" s="1"/>
  <c r="R90" i="2"/>
  <c r="O119" i="2"/>
  <c r="S119" i="2" s="1"/>
  <c r="R119" i="2"/>
  <c r="O152" i="2"/>
  <c r="S152" i="2" s="1"/>
  <c r="R152" i="2"/>
  <c r="O296" i="2"/>
  <c r="S296" i="2" s="1"/>
  <c r="R296" i="2"/>
  <c r="O327" i="2"/>
  <c r="S327" i="2" s="1"/>
  <c r="R327" i="2"/>
  <c r="O11" i="2"/>
  <c r="S11" i="2" s="1"/>
  <c r="R11" i="2"/>
  <c r="O32" i="2"/>
  <c r="S32" i="2" s="1"/>
  <c r="R32" i="2"/>
  <c r="O326" i="2"/>
  <c r="S326" i="2" s="1"/>
  <c r="R326" i="2"/>
  <c r="O76" i="2"/>
  <c r="S76" i="2" s="1"/>
  <c r="R76" i="2"/>
  <c r="O131" i="2"/>
  <c r="S131" i="2" s="1"/>
  <c r="R131" i="2"/>
  <c r="O330" i="2"/>
  <c r="S330" i="2" s="1"/>
  <c r="R330" i="2"/>
  <c r="O160" i="2"/>
  <c r="S160" i="2" s="1"/>
  <c r="R160" i="2"/>
  <c r="O14" i="2"/>
  <c r="S14" i="2" s="1"/>
  <c r="R14" i="2"/>
  <c r="O196" i="2"/>
  <c r="S196" i="2" s="1"/>
  <c r="R196" i="2"/>
  <c r="O275" i="2"/>
  <c r="S275" i="2" s="1"/>
  <c r="R275" i="2"/>
  <c r="O69" i="2"/>
  <c r="S69" i="2" s="1"/>
  <c r="R69" i="2"/>
  <c r="O144" i="2"/>
  <c r="S144" i="2" s="1"/>
  <c r="R144" i="2"/>
  <c r="O334" i="2"/>
  <c r="S334" i="2" s="1"/>
  <c r="R334" i="2"/>
  <c r="O282" i="2"/>
  <c r="S282" i="2" s="1"/>
  <c r="R282" i="2"/>
  <c r="O157" i="2"/>
  <c r="S157" i="2" s="1"/>
  <c r="R157" i="2"/>
  <c r="O217" i="2"/>
  <c r="S217" i="2" s="1"/>
  <c r="R217" i="2"/>
  <c r="O249" i="2"/>
  <c r="S249" i="2" s="1"/>
  <c r="R249" i="2"/>
  <c r="O207" i="2"/>
  <c r="S207" i="2" s="1"/>
  <c r="R207" i="2"/>
  <c r="O255" i="2"/>
  <c r="S255" i="2" s="1"/>
  <c r="R255" i="2"/>
  <c r="O70" i="2"/>
  <c r="S70" i="2" s="1"/>
  <c r="R70" i="2"/>
  <c r="O147" i="2"/>
  <c r="S147" i="2" s="1"/>
  <c r="R147" i="2"/>
  <c r="O337" i="2"/>
  <c r="S337" i="2" s="1"/>
  <c r="R337" i="2"/>
  <c r="O150" i="2"/>
  <c r="S150" i="2" s="1"/>
  <c r="R150" i="2"/>
  <c r="O12" i="2"/>
  <c r="S12" i="2" s="1"/>
  <c r="R12" i="2"/>
  <c r="O206" i="2"/>
  <c r="S206" i="2" s="1"/>
  <c r="R206" i="2"/>
  <c r="O254" i="2"/>
  <c r="S254" i="2" s="1"/>
  <c r="R254" i="2"/>
  <c r="O67" i="2"/>
  <c r="S67" i="2" s="1"/>
  <c r="R67" i="2"/>
  <c r="O16" i="2"/>
  <c r="S16" i="2" s="1"/>
  <c r="R16" i="2"/>
  <c r="O42" i="2"/>
  <c r="S42" i="2" s="1"/>
  <c r="R42" i="2"/>
  <c r="O104" i="2"/>
  <c r="S104" i="2" s="1"/>
  <c r="R104" i="2"/>
  <c r="O137" i="2"/>
  <c r="S137" i="2" s="1"/>
  <c r="R137" i="2"/>
  <c r="O9" i="2"/>
  <c r="S9" i="2" s="1"/>
  <c r="R9" i="2"/>
  <c r="O106" i="2"/>
  <c r="S106" i="2" s="1"/>
  <c r="R106" i="2"/>
  <c r="O304" i="2"/>
  <c r="S304" i="2" s="1"/>
  <c r="R304" i="2"/>
  <c r="O169" i="2"/>
  <c r="S169" i="2" s="1"/>
  <c r="R169" i="2"/>
  <c r="O216" i="2"/>
  <c r="S216" i="2" s="1"/>
  <c r="R216" i="2"/>
  <c r="O329" i="2"/>
  <c r="S329" i="2" s="1"/>
  <c r="R329" i="2"/>
  <c r="O47" i="2"/>
  <c r="S47" i="2" s="1"/>
  <c r="R47" i="2"/>
  <c r="O68" i="2"/>
  <c r="S68" i="2" s="1"/>
  <c r="R68" i="2"/>
  <c r="O84" i="2"/>
  <c r="S84" i="2" s="1"/>
  <c r="R84" i="2"/>
  <c r="O111" i="2"/>
  <c r="S111" i="2" s="1"/>
  <c r="R111" i="2"/>
  <c r="O143" i="2"/>
  <c r="S143" i="2" s="1"/>
  <c r="R143" i="2"/>
  <c r="O274" i="2"/>
  <c r="S274" i="2" s="1"/>
  <c r="R274" i="2"/>
  <c r="O25" i="2"/>
  <c r="S25" i="2" s="1"/>
  <c r="R25" i="2"/>
  <c r="O332" i="2"/>
  <c r="S332" i="2" s="1"/>
  <c r="R332" i="2"/>
  <c r="O115" i="2"/>
  <c r="S115" i="2" s="1"/>
  <c r="R115" i="2"/>
  <c r="O148" i="2"/>
  <c r="S148" i="2" s="1"/>
  <c r="R148" i="2"/>
  <c r="O278" i="2"/>
  <c r="S278" i="2" s="1"/>
  <c r="R278" i="2"/>
  <c r="O320" i="2"/>
  <c r="S320" i="2" s="1"/>
  <c r="R320" i="2"/>
  <c r="O34" i="2"/>
  <c r="S34" i="2" s="1"/>
  <c r="R34" i="2"/>
  <c r="O4" i="2"/>
  <c r="S4" i="2" s="1"/>
  <c r="R4" i="2"/>
  <c r="O172" i="2"/>
  <c r="S172" i="2" s="1"/>
  <c r="R172" i="2"/>
  <c r="O188" i="2"/>
  <c r="S188" i="2" s="1"/>
  <c r="R188" i="2"/>
  <c r="O204" i="2"/>
  <c r="S204" i="2" s="1"/>
  <c r="R204" i="2"/>
  <c r="O220" i="2"/>
  <c r="S220" i="2" s="1"/>
  <c r="R220" i="2"/>
  <c r="O236" i="2"/>
  <c r="S236" i="2" s="1"/>
  <c r="R236" i="2"/>
  <c r="O252" i="2"/>
  <c r="S252" i="2" s="1"/>
  <c r="R252" i="2"/>
  <c r="O277" i="2"/>
  <c r="S277" i="2" s="1"/>
  <c r="R277" i="2"/>
  <c r="O38" i="2"/>
  <c r="S38" i="2" s="1"/>
  <c r="R38" i="2"/>
  <c r="O59" i="2"/>
  <c r="S59" i="2" s="1"/>
  <c r="R59" i="2"/>
  <c r="O77" i="2"/>
  <c r="S77" i="2" s="1"/>
  <c r="R77" i="2"/>
  <c r="O97" i="2"/>
  <c r="S97" i="2" s="1"/>
  <c r="R97" i="2"/>
  <c r="O132" i="2"/>
  <c r="S132" i="2" s="1"/>
  <c r="R132" i="2"/>
  <c r="O167" i="2"/>
  <c r="S167" i="2" s="1"/>
  <c r="R167" i="2"/>
  <c r="O333" i="2"/>
  <c r="S333" i="2" s="1"/>
  <c r="R333" i="2"/>
  <c r="O302" i="2"/>
  <c r="S302" i="2" s="1"/>
  <c r="R302" i="2"/>
  <c r="O102" i="2"/>
  <c r="S102" i="2" s="1"/>
  <c r="R102" i="2"/>
  <c r="O130" i="2"/>
  <c r="S130" i="2" s="1"/>
  <c r="R130" i="2"/>
  <c r="O166" i="2"/>
  <c r="S166" i="2" s="1"/>
  <c r="R166" i="2"/>
  <c r="O290" i="2"/>
  <c r="S290" i="2" s="1"/>
  <c r="R290" i="2"/>
  <c r="O6" i="2"/>
  <c r="S6" i="2" s="1"/>
  <c r="R6" i="2"/>
  <c r="O8" i="2"/>
  <c r="S8" i="2" s="1"/>
  <c r="R8" i="2"/>
  <c r="O177" i="2"/>
  <c r="S177" i="2" s="1"/>
  <c r="R177" i="2"/>
  <c r="O193" i="2"/>
  <c r="S193" i="2" s="1"/>
  <c r="R193" i="2"/>
  <c r="O209" i="2"/>
  <c r="S209" i="2" s="1"/>
  <c r="R209" i="2"/>
  <c r="O225" i="2"/>
  <c r="S225" i="2" s="1"/>
  <c r="R225" i="2"/>
  <c r="O241" i="2"/>
  <c r="S241" i="2" s="1"/>
  <c r="R241" i="2"/>
  <c r="O263" i="2"/>
  <c r="S263" i="2" s="1"/>
  <c r="R263" i="2"/>
  <c r="O183" i="2"/>
  <c r="S183" i="2" s="1"/>
  <c r="R183" i="2"/>
  <c r="O199" i="2"/>
  <c r="S199" i="2" s="1"/>
  <c r="R199" i="2"/>
  <c r="O215" i="2"/>
  <c r="S215" i="2" s="1"/>
  <c r="R215" i="2"/>
  <c r="O231" i="2"/>
  <c r="S231" i="2" s="1"/>
  <c r="R231" i="2"/>
  <c r="O247" i="2"/>
  <c r="S247" i="2" s="1"/>
  <c r="R247" i="2"/>
  <c r="O265" i="2"/>
  <c r="S265" i="2" s="1"/>
  <c r="R265" i="2"/>
  <c r="O39" i="2"/>
  <c r="S39" i="2" s="1"/>
  <c r="R39" i="2"/>
  <c r="O60" i="2"/>
  <c r="S60" i="2" s="1"/>
  <c r="R60" i="2"/>
  <c r="O78" i="2"/>
  <c r="S78" i="2" s="1"/>
  <c r="R78" i="2"/>
  <c r="O100" i="2"/>
  <c r="S100" i="2" s="1"/>
  <c r="R100" i="2"/>
  <c r="O135" i="2"/>
  <c r="S135" i="2" s="1"/>
  <c r="R135" i="2"/>
  <c r="O170" i="2"/>
  <c r="S170" i="2" s="1"/>
  <c r="R170" i="2"/>
  <c r="O335" i="2"/>
  <c r="S335" i="2" s="1"/>
  <c r="R335" i="2"/>
  <c r="O305" i="2"/>
  <c r="S305" i="2" s="1"/>
  <c r="R305" i="2"/>
  <c r="O103" i="2"/>
  <c r="S103" i="2" s="1"/>
  <c r="R103" i="2"/>
  <c r="O133" i="2"/>
  <c r="S133" i="2" s="1"/>
  <c r="R133" i="2"/>
  <c r="O168" i="2"/>
  <c r="S168" i="2" s="1"/>
  <c r="R168" i="2"/>
  <c r="O293" i="2"/>
  <c r="S293" i="2" s="1"/>
  <c r="R293" i="2"/>
  <c r="O57" i="2"/>
  <c r="S57" i="2" s="1"/>
  <c r="R57" i="2"/>
  <c r="O26" i="2"/>
  <c r="S26" i="2" s="1"/>
  <c r="R26" i="2"/>
  <c r="O161" i="2"/>
  <c r="S161" i="2" s="1"/>
  <c r="R161" i="2"/>
  <c r="O182" i="2"/>
  <c r="S182" i="2" s="1"/>
  <c r="R182" i="2"/>
  <c r="O198" i="2"/>
  <c r="S198" i="2" s="1"/>
  <c r="R198" i="2"/>
  <c r="O214" i="2"/>
  <c r="S214" i="2" s="1"/>
  <c r="R214" i="2"/>
  <c r="O230" i="2"/>
  <c r="S230" i="2" s="1"/>
  <c r="R230" i="2"/>
  <c r="O246" i="2"/>
  <c r="S246" i="2" s="1"/>
  <c r="R246" i="2"/>
  <c r="O269" i="2"/>
  <c r="S269" i="2" s="1"/>
  <c r="R269" i="2"/>
  <c r="O324" i="2"/>
  <c r="S324" i="2" s="1"/>
  <c r="R324" i="2"/>
  <c r="O56" i="2"/>
  <c r="S56" i="2" s="1"/>
  <c r="R56" i="2"/>
  <c r="O75" i="2"/>
  <c r="S75" i="2" s="1"/>
  <c r="R75" i="2"/>
  <c r="O95" i="2"/>
  <c r="S95" i="2" s="1"/>
  <c r="R95" i="2"/>
  <c r="O128" i="2"/>
  <c r="S128" i="2" s="1"/>
  <c r="R128" i="2"/>
  <c r="O163" i="2"/>
  <c r="S163" i="2" s="1"/>
  <c r="R163" i="2"/>
  <c r="O328" i="2"/>
  <c r="S328" i="2" s="1"/>
  <c r="R328" i="2"/>
  <c r="O291" i="2"/>
  <c r="S291" i="2" s="1"/>
  <c r="R291" i="2"/>
  <c r="O98" i="2"/>
  <c r="S98" i="2" s="1"/>
  <c r="R98" i="2"/>
  <c r="O126" i="2"/>
  <c r="S126" i="2" s="1"/>
  <c r="R126" i="2"/>
  <c r="O159" i="2"/>
  <c r="S159" i="2" s="1"/>
  <c r="R159" i="2"/>
  <c r="O314" i="2"/>
  <c r="S314" i="2" s="1"/>
  <c r="R314" i="2"/>
  <c r="O45" i="2"/>
  <c r="S45" i="2" s="1"/>
  <c r="R45" i="2"/>
  <c r="O35" i="2"/>
  <c r="S35" i="2" s="1"/>
  <c r="R35" i="2"/>
  <c r="O165" i="2"/>
  <c r="S165" i="2" s="1"/>
  <c r="R165" i="2"/>
</calcChain>
</file>

<file path=xl/sharedStrings.xml><?xml version="1.0" encoding="utf-8"?>
<sst xmlns="http://schemas.openxmlformats.org/spreadsheetml/2006/main" count="542" uniqueCount="72">
  <si>
    <t>Date</t>
  </si>
  <si>
    <t>Mth</t>
  </si>
  <si>
    <t>Year</t>
  </si>
  <si>
    <t>Month</t>
  </si>
  <si>
    <t>kWh_Total_Res_F1</t>
  </si>
  <si>
    <t>Small_Com_kWh_F1</t>
  </si>
  <si>
    <t>GSD_kWh_F1</t>
  </si>
  <si>
    <t>Lrg_GSLD_kWh_F1</t>
  </si>
  <si>
    <t>SLOL_kWh_Combined_F1</t>
  </si>
  <si>
    <t xml:space="preserve">F1: W-N kWh Sales (w/o Key Accts) </t>
  </si>
  <si>
    <t>Alt_kWh at 2 Key Accts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</si>
  <si>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</si>
  <si>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</si>
  <si>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</si>
  <si>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</si>
  <si>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</si>
  <si>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</si>
  <si>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</si>
  <si>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</si>
  <si>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</si>
  <si>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</si>
  <si>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</si>
  <si>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</si>
  <si>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Actual kWh Sales</t>
  </si>
  <si>
    <t>Seas-Adj Load Factors</t>
  </si>
  <si>
    <t>Hours in Mth</t>
  </si>
  <si>
    <t>Loss_Factors</t>
  </si>
  <si>
    <t>Total (W-N) MWh Prod (No Key Accts)</t>
  </si>
  <si>
    <t>(W-N) Peak MW (No Key Accts)</t>
  </si>
  <si>
    <t>Key Acct Peak MW</t>
  </si>
  <si>
    <t>Total Peak MW</t>
  </si>
  <si>
    <t>Total Peak W-N MW</t>
  </si>
  <si>
    <t xml:space="preserve">F1: (W-N) MWh Prod (w/ Key Accts) </t>
  </si>
  <si>
    <t>Row Labels</t>
  </si>
  <si>
    <t>(blank)</t>
  </si>
  <si>
    <t>Grand Total</t>
  </si>
  <si>
    <t>Sum of kWh_Total_Res_F1</t>
  </si>
  <si>
    <t>Max of (W-N) Peak MW (No Key Accts)</t>
  </si>
  <si>
    <t>Max of Key Acct Peak MW</t>
  </si>
  <si>
    <t>Sum of Small_Com_kWh_F1</t>
  </si>
  <si>
    <t>Sum of GSD_kWh_F1</t>
  </si>
  <si>
    <t>Sum of Lrg_GSLD_kWh_F1</t>
  </si>
  <si>
    <t>Sum of SLOL_kWh_Combined_F1</t>
  </si>
  <si>
    <t xml:space="preserve">Sum of F1: W-N kWh Sales (w/o Key Accts) </t>
  </si>
  <si>
    <t>Sum of Total (W-N) MWh Prod (No Key Accts)</t>
  </si>
  <si>
    <t>Sum of Alt_kWh at 2 Key Accts</t>
  </si>
  <si>
    <t xml:space="preserve">Sum of F1: (W-N) MWh Prod (w/ Key Accts) </t>
  </si>
  <si>
    <t>Max of Total Peak W-N MW</t>
  </si>
  <si>
    <t xml:space="preserve">Res MWh </t>
  </si>
  <si>
    <t>Small Comm</t>
  </si>
  <si>
    <t>GSD</t>
  </si>
  <si>
    <t>LGSD</t>
  </si>
  <si>
    <t>Lighting</t>
  </si>
  <si>
    <t>Retail MWh</t>
  </si>
  <si>
    <t>W-N Peak MW(Retail)</t>
  </si>
  <si>
    <t>MWh-Key Accts</t>
  </si>
  <si>
    <t>Peak MW (Key Acct)</t>
  </si>
  <si>
    <t>Total MWh Prod</t>
  </si>
  <si>
    <t>Total (W-N) MWh Prod(Retail)</t>
  </si>
  <si>
    <t>Notes:</t>
  </si>
  <si>
    <t>2013-2015 MWh/MW have been weather-normalized and seasonally adjusted.</t>
  </si>
  <si>
    <t>Sum of Total Actual kWh Sales</t>
  </si>
  <si>
    <t>Actual MWh Sales in F1 Load Zone (Not Weather-normalized or Seasonally Adjusted)</t>
  </si>
  <si>
    <t>Res_Actuals</t>
  </si>
  <si>
    <t>SmlCom_Actuals</t>
  </si>
  <si>
    <t>GSD_Actuals</t>
  </si>
  <si>
    <t>LGSD_Actuals</t>
  </si>
  <si>
    <t>Ltg_Actuals</t>
  </si>
  <si>
    <t>Retail Actuals</t>
  </si>
  <si>
    <t>% Grth:</t>
  </si>
  <si>
    <r>
      <t xml:space="preserve">Forecasted Peak (MW) Demand (2016-2040) for the 2 Key Accounts (Paper Mills), is the average peak demand, </t>
    </r>
    <r>
      <rPr>
        <i/>
        <sz val="11"/>
        <color theme="1"/>
        <rFont val="Calibri"/>
        <family val="2"/>
        <scheme val="minor"/>
      </rPr>
      <t>coincident with the system peak</t>
    </r>
    <r>
      <rPr>
        <sz val="11"/>
        <color theme="1"/>
        <rFont val="Calibri"/>
        <family val="2"/>
        <scheme val="minor"/>
      </rPr>
      <t>, based on interval load data furnished by FPU.</t>
    </r>
  </si>
  <si>
    <t>Updated Weather-Normalized &amp; Seasonally-Adjusted Energy &amp; Peak Demand Forecasts for F1 (Northeast Load Zone)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</si>
</sst>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mmm\-yy;@"/>
    <numFmt numFmtId="165" formatCode="0.000"/>
    <numFmt numFmtId="166" formatCode="#,##0.000_);\(#,##0.000\)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Border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7" xfId="0" applyBorder="1"/>
    <xf numFmtId="16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7" xfId="1" applyNumberFormat="1" applyFont="1" applyBorder="1" applyAlignment="1">
      <alignment horizontal="center"/>
    </xf>
    <xf numFmtId="164" fontId="8" fillId="2" borderId="4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66" fontId="0" fillId="2" borderId="0" xfId="1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3" fontId="7" fillId="2" borderId="0" xfId="1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166" fontId="0" fillId="2" borderId="7" xfId="1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3" fontId="7" fillId="2" borderId="7" xfId="1" applyNumberFormat="1" applyFont="1" applyFill="1" applyBorder="1" applyAlignment="1">
      <alignment horizontal="center"/>
    </xf>
    <xf numFmtId="0" fontId="2" fillId="0" borderId="0" xfId="0" applyFont="1"/>
    <xf numFmtId="37" fontId="10" fillId="0" borderId="5" xfId="1" applyNumberFormat="1" applyFont="1" applyBorder="1" applyAlignment="1">
      <alignment horizontal="center"/>
    </xf>
    <xf numFmtId="37" fontId="10" fillId="0" borderId="8" xfId="1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3" fontId="12" fillId="0" borderId="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66" fontId="4" fillId="0" borderId="7" xfId="1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/>
    <xf numFmtId="0" fontId="2" fillId="0" borderId="7" xfId="0" applyFont="1" applyBorder="1"/>
    <xf numFmtId="3" fontId="12" fillId="2" borderId="5" xfId="0" applyNumberFormat="1" applyFont="1" applyFill="1" applyBorder="1" applyAlignment="1">
      <alignment horizontal="center"/>
    </xf>
    <xf numFmtId="37" fontId="10" fillId="2" borderId="5" xfId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center"/>
    </xf>
    <xf numFmtId="37" fontId="10" fillId="2" borderId="8" xfId="1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3" fontId="10" fillId="2" borderId="22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10" fillId="2" borderId="23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37" fontId="0" fillId="2" borderId="16" xfId="1" applyNumberFormat="1" applyFont="1" applyFill="1" applyBorder="1" applyAlignment="1">
      <alignment horizontal="center"/>
    </xf>
    <xf numFmtId="37" fontId="0" fillId="0" borderId="16" xfId="1" applyNumberFormat="1" applyFont="1" applyBorder="1" applyAlignment="1">
      <alignment horizontal="center"/>
    </xf>
    <xf numFmtId="37" fontId="0" fillId="0" borderId="19" xfId="1" applyNumberFormat="1" applyFont="1" applyBorder="1" applyAlignment="1">
      <alignment horizontal="center"/>
    </xf>
    <xf numFmtId="37" fontId="0" fillId="0" borderId="13" xfId="1" applyNumberFormat="1" applyFont="1" applyBorder="1" applyAlignment="1">
      <alignment horizontal="center"/>
    </xf>
    <xf numFmtId="37" fontId="0" fillId="2" borderId="19" xfId="1" applyNumberFormat="1" applyFont="1" applyFill="1" applyBorder="1" applyAlignment="1">
      <alignment horizontal="center"/>
    </xf>
    <xf numFmtId="37" fontId="0" fillId="2" borderId="27" xfId="1" applyNumberFormat="1" applyFont="1" applyFill="1" applyBorder="1" applyAlignment="1">
      <alignment horizontal="center"/>
    </xf>
    <xf numFmtId="37" fontId="0" fillId="2" borderId="28" xfId="1" applyNumberFormat="1" applyFont="1" applyFill="1" applyBorder="1" applyAlignment="1">
      <alignment horizontal="center"/>
    </xf>
    <xf numFmtId="37" fontId="0" fillId="0" borderId="29" xfId="1" applyNumberFormat="1" applyFont="1" applyBorder="1" applyAlignment="1">
      <alignment horizontal="center"/>
    </xf>
    <xf numFmtId="37" fontId="0" fillId="0" borderId="27" xfId="1" applyNumberFormat="1" applyFont="1" applyBorder="1" applyAlignment="1">
      <alignment horizontal="center"/>
    </xf>
    <xf numFmtId="37" fontId="0" fillId="0" borderId="28" xfId="1" applyNumberFormat="1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37" fontId="0" fillId="2" borderId="15" xfId="1" applyNumberFormat="1" applyFont="1" applyFill="1" applyBorder="1" applyAlignment="1">
      <alignment horizontal="center"/>
    </xf>
    <xf numFmtId="37" fontId="0" fillId="2" borderId="24" xfId="1" applyNumberFormat="1" applyFont="1" applyFill="1" applyBorder="1" applyAlignment="1">
      <alignment horizontal="center"/>
    </xf>
    <xf numFmtId="37" fontId="0" fillId="2" borderId="18" xfId="1" applyNumberFormat="1" applyFont="1" applyFill="1" applyBorder="1" applyAlignment="1">
      <alignment horizontal="center"/>
    </xf>
    <xf numFmtId="37" fontId="0" fillId="2" borderId="25" xfId="1" applyNumberFormat="1" applyFont="1" applyFill="1" applyBorder="1" applyAlignment="1">
      <alignment horizontal="center"/>
    </xf>
    <xf numFmtId="37" fontId="0" fillId="0" borderId="12" xfId="1" applyNumberFormat="1" applyFont="1" applyBorder="1" applyAlignment="1">
      <alignment horizontal="center"/>
    </xf>
    <xf numFmtId="37" fontId="0" fillId="0" borderId="26" xfId="1" applyNumberFormat="1" applyFont="1" applyBorder="1" applyAlignment="1">
      <alignment horizontal="center"/>
    </xf>
    <xf numFmtId="37" fontId="0" fillId="0" borderId="15" xfId="1" applyNumberFormat="1" applyFont="1" applyBorder="1" applyAlignment="1">
      <alignment horizontal="center"/>
    </xf>
    <xf numFmtId="37" fontId="0" fillId="0" borderId="24" xfId="1" applyNumberFormat="1" applyFont="1" applyBorder="1" applyAlignment="1">
      <alignment horizontal="center"/>
    </xf>
    <xf numFmtId="37" fontId="0" fillId="0" borderId="18" xfId="1" applyNumberFormat="1" applyFont="1" applyBorder="1" applyAlignment="1">
      <alignment horizontal="center"/>
    </xf>
    <xf numFmtId="37" fontId="0" fillId="0" borderId="25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167" fontId="2" fillId="2" borderId="24" xfId="1" applyNumberFormat="1" applyFont="1" applyFill="1" applyBorder="1" applyAlignment="1">
      <alignment horizontal="right"/>
    </xf>
    <xf numFmtId="167" fontId="2" fillId="2" borderId="25" xfId="1" applyNumberFormat="1" applyFont="1" applyFill="1" applyBorder="1" applyAlignment="1">
      <alignment horizontal="right"/>
    </xf>
    <xf numFmtId="167" fontId="2" fillId="0" borderId="26" xfId="1" applyNumberFormat="1" applyFont="1" applyBorder="1" applyAlignment="1">
      <alignment horizontal="right"/>
    </xf>
    <xf numFmtId="167" fontId="2" fillId="0" borderId="24" xfId="1" applyNumberFormat="1" applyFont="1" applyBorder="1" applyAlignment="1">
      <alignment horizontal="right"/>
    </xf>
    <xf numFmtId="167" fontId="2" fillId="0" borderId="25" xfId="1" applyNumberFormat="1" applyFont="1" applyBorder="1" applyAlignment="1">
      <alignment horizontal="right"/>
    </xf>
    <xf numFmtId="0" fontId="0" fillId="2" borderId="0" xfId="0" applyFill="1" applyAlignment="1">
      <alignment horizontal="left"/>
    </xf>
    <xf numFmtId="0" fontId="14" fillId="0" borderId="0" xfId="0" applyFont="1" applyAlignment="1">
      <alignment horizontal="left"/>
    </xf>
    <xf numFmtId="37" fontId="13" fillId="2" borderId="15" xfId="1" applyNumberFormat="1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37" fontId="13" fillId="2" borderId="18" xfId="1" applyNumberFormat="1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37" fontId="13" fillId="0" borderId="12" xfId="1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37" fontId="13" fillId="0" borderId="15" xfId="1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37" fontId="13" fillId="0" borderId="18" xfId="1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7" fontId="0" fillId="0" borderId="0" xfId="1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7" fontId="0" fillId="2" borderId="12" xfId="1" applyNumberFormat="1" applyFont="1" applyFill="1" applyBorder="1" applyAlignment="1">
      <alignment horizontal="center"/>
    </xf>
    <xf numFmtId="37" fontId="0" fillId="2" borderId="13" xfId="1" applyNumberFormat="1" applyFont="1" applyFill="1" applyBorder="1" applyAlignment="1">
      <alignment horizontal="center"/>
    </xf>
    <xf numFmtId="37" fontId="0" fillId="2" borderId="26" xfId="1" applyNumberFormat="1" applyFont="1" applyFill="1" applyBorder="1" applyAlignment="1">
      <alignment horizontal="center"/>
    </xf>
    <xf numFmtId="37" fontId="13" fillId="2" borderId="12" xfId="1" applyNumberFormat="1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37" fontId="0" fillId="2" borderId="29" xfId="1" applyNumberFormat="1" applyFont="1" applyFill="1" applyBorder="1" applyAlignment="1">
      <alignment horizontal="center"/>
    </xf>
    <xf numFmtId="167" fontId="2" fillId="2" borderId="26" xfId="1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167" fontId="2" fillId="2" borderId="34" xfId="1" applyNumberFormat="1" applyFont="1" applyFill="1" applyBorder="1" applyAlignment="1">
      <alignment horizontal="center"/>
    </xf>
    <xf numFmtId="10" fontId="2" fillId="2" borderId="35" xfId="2" applyNumberFormat="1" applyFont="1" applyFill="1" applyBorder="1" applyAlignment="1">
      <alignment horizontal="center"/>
    </xf>
    <xf numFmtId="10" fontId="2" fillId="2" borderId="36" xfId="2" applyNumberFormat="1" applyFont="1" applyFill="1" applyBorder="1" applyAlignment="1">
      <alignment horizontal="center"/>
    </xf>
    <xf numFmtId="10" fontId="2" fillId="2" borderId="34" xfId="2" applyNumberFormat="1" applyFont="1" applyFill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0" fillId="2" borderId="34" xfId="1" applyNumberFormat="1" applyFont="1" applyFill="1" applyBorder="1" applyAlignment="1">
      <alignment horizontal="center"/>
    </xf>
    <xf numFmtId="1" fontId="0" fillId="2" borderId="35" xfId="1" applyNumberFormat="1" applyFont="1" applyFill="1" applyBorder="1" applyAlignment="1">
      <alignment horizontal="center"/>
    </xf>
    <xf numFmtId="1" fontId="0" fillId="2" borderId="36" xfId="1" applyNumberFormat="1" applyFont="1" applyFill="1" applyBorder="1" applyAlignment="1">
      <alignment horizontal="center"/>
    </xf>
    <xf numFmtId="1" fontId="0" fillId="0" borderId="34" xfId="1" applyNumberFormat="1" applyFont="1" applyBorder="1" applyAlignment="1">
      <alignment horizontal="center"/>
    </xf>
    <xf numFmtId="1" fontId="0" fillId="0" borderId="35" xfId="1" applyNumberFormat="1" applyFont="1" applyBorder="1" applyAlignment="1">
      <alignment horizontal="center"/>
    </xf>
    <xf numFmtId="1" fontId="0" fillId="0" borderId="36" xfId="1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67" fontId="2" fillId="2" borderId="12" xfId="1" applyNumberFormat="1" applyFont="1" applyFill="1" applyBorder="1" applyAlignment="1">
      <alignment horizontal="right"/>
    </xf>
    <xf numFmtId="167" fontId="2" fillId="2" borderId="26" xfId="1" applyNumberFormat="1" applyFont="1" applyFill="1" applyBorder="1" applyAlignment="1">
      <alignment horizontal="center"/>
    </xf>
    <xf numFmtId="167" fontId="2" fillId="2" borderId="15" xfId="1" applyNumberFormat="1" applyFont="1" applyFill="1" applyBorder="1" applyAlignment="1">
      <alignment horizontal="right"/>
    </xf>
    <xf numFmtId="10" fontId="2" fillId="2" borderId="24" xfId="2" applyNumberFormat="1" applyFont="1" applyFill="1" applyBorder="1" applyAlignment="1">
      <alignment horizontal="center"/>
    </xf>
    <xf numFmtId="167" fontId="2" fillId="2" borderId="18" xfId="1" applyNumberFormat="1" applyFont="1" applyFill="1" applyBorder="1" applyAlignment="1">
      <alignment horizontal="right"/>
    </xf>
    <xf numFmtId="10" fontId="2" fillId="2" borderId="25" xfId="2" applyNumberFormat="1" applyFont="1" applyFill="1" applyBorder="1" applyAlignment="1">
      <alignment horizontal="center"/>
    </xf>
    <xf numFmtId="167" fontId="2" fillId="0" borderId="12" xfId="1" applyNumberFormat="1" applyFont="1" applyBorder="1" applyAlignment="1">
      <alignment horizontal="right"/>
    </xf>
    <xf numFmtId="10" fontId="2" fillId="2" borderId="26" xfId="2" applyNumberFormat="1" applyFont="1" applyFill="1" applyBorder="1" applyAlignment="1">
      <alignment horizontal="center"/>
    </xf>
    <xf numFmtId="167" fontId="2" fillId="0" borderId="15" xfId="1" applyNumberFormat="1" applyFont="1" applyBorder="1" applyAlignment="1">
      <alignment horizontal="right"/>
    </xf>
    <xf numFmtId="167" fontId="2" fillId="0" borderId="18" xfId="1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7" Type="http://schemas.openxmlformats.org/officeDocument/2006/relationships/theme" Target="theme/theme1.xml" />
  <Relationship Id="rId9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6" Type="http://schemas.openxmlformats.org/officeDocument/2006/relationships/pivotCacheDefinition" Target="pivotCache/pivotCacheDefinition2.xml" />
  <Relationship Id="rId5" Type="http://schemas.openxmlformats.org/officeDocument/2006/relationships/pivotCacheDefinition" Target="pivotCache/pivotCacheDefinition1.xml" />
  <Relationship Id="rId10" Type="http://schemas.openxmlformats.org/officeDocument/2006/relationships/calcChain" Target="calcChain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86362483492348E-2"/>
          <c:y val="6.128530517299241E-2"/>
          <c:w val="0.93708974755491703"/>
          <c:h val="0.89508021036869656"/>
        </c:manualLayout>
      </c:layout>
      <c:lineChart>
        <c:grouping val="standard"/>
        <c:varyColors val="0"/>
        <c:ser>
          <c:idx val="0"/>
          <c:order val="0"/>
          <c:tx>
            <c:strRef>
              <c:f>F1_Annual_Forecast!$B$3</c:f>
              <c:strCache>
                <c:ptCount val="1"/>
                <c:pt idx="0">
                  <c:v>Res MWh </c:v>
                </c:pt>
              </c:strCache>
            </c:strRef>
          </c:tx>
          <c:cat>
            <c:numRef>
              <c:f>F1_Annual_Forecast!$A$48:$A$82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F1_Annual_Forecast!$B$4:$B$38</c:f>
              <c:numCache>
                <c:formatCode>#,##0_);\(#,##0\)</c:formatCode>
                <c:ptCount val="28"/>
                <c:pt idx="0">
                  <c:v>178750.36900000001</c:v>
                </c:pt>
                <c:pt idx="1">
                  <c:v>177470.63200000001</c:v>
                </c:pt>
                <c:pt idx="2">
                  <c:v>176048.152</c:v>
                </c:pt>
                <c:pt idx="3">
                  <c:v>173380.351</c:v>
                </c:pt>
                <c:pt idx="4">
                  <c:v>173232.61300000001</c:v>
                </c:pt>
                <c:pt idx="5">
                  <c:v>173226.06599999999</c:v>
                </c:pt>
                <c:pt idx="6">
                  <c:v>173071.872</c:v>
                </c:pt>
                <c:pt idx="7">
                  <c:v>172833.24400000001</c:v>
                </c:pt>
                <c:pt idx="8">
                  <c:v>172585.508</c:v>
                </c:pt>
                <c:pt idx="9">
                  <c:v>172335.81700000001</c:v>
                </c:pt>
                <c:pt idx="10">
                  <c:v>172084.45800000001</c:v>
                </c:pt>
                <c:pt idx="11">
                  <c:v>171835.72399999999</c:v>
                </c:pt>
                <c:pt idx="12">
                  <c:v>171586.65400000001</c:v>
                </c:pt>
                <c:pt idx="13">
                  <c:v>171337.24799999999</c:v>
                </c:pt>
                <c:pt idx="14">
                  <c:v>171062.84299999999</c:v>
                </c:pt>
                <c:pt idx="15">
                  <c:v>170750.22200000001</c:v>
                </c:pt>
                <c:pt idx="16">
                  <c:v>170414.66200000001</c:v>
                </c:pt>
                <c:pt idx="17">
                  <c:v>170079.10200000001</c:v>
                </c:pt>
                <c:pt idx="18">
                  <c:v>169743.54199999999</c:v>
                </c:pt>
                <c:pt idx="19">
                  <c:v>169407.98199999999</c:v>
                </c:pt>
                <c:pt idx="20">
                  <c:v>169072.42199999999</c:v>
                </c:pt>
                <c:pt idx="21">
                  <c:v>168736.86199999999</c:v>
                </c:pt>
                <c:pt idx="22">
                  <c:v>168401.302</c:v>
                </c:pt>
                <c:pt idx="23">
                  <c:v>168065.742</c:v>
                </c:pt>
                <c:pt idx="24">
                  <c:v>167730.182</c:v>
                </c:pt>
                <c:pt idx="25">
                  <c:v>167394.622</c:v>
                </c:pt>
                <c:pt idx="26">
                  <c:v>167059.06200000001</c:v>
                </c:pt>
                <c:pt idx="27">
                  <c:v>166723.50200000001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F1_Annual_Forecast!$C$3</c:f>
              <c:strCache>
                <c:ptCount val="1"/>
                <c:pt idx="0">
                  <c:v>Small Comm</c:v>
                </c:pt>
              </c:strCache>
            </c:strRef>
          </c:tx>
          <c:cat>
            <c:numRef>
              <c:f>F1_Annual_Forecast!$A$48:$A$82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F1_Annual_Forecast!$C$4:$C$38</c:f>
              <c:numCache>
                <c:formatCode>#,##0_);\(#,##0\)</c:formatCode>
                <c:ptCount val="28"/>
                <c:pt idx="0">
                  <c:v>30241.244999999999</c:v>
                </c:pt>
                <c:pt idx="1">
                  <c:v>31596.456999999999</c:v>
                </c:pt>
                <c:pt idx="2">
                  <c:v>32713.918000000001</c:v>
                </c:pt>
                <c:pt idx="3">
                  <c:v>33480.197999999997</c:v>
                </c:pt>
                <c:pt idx="4">
                  <c:v>34037.067000000003</c:v>
                </c:pt>
                <c:pt idx="5">
                  <c:v>34329.343000000001</c:v>
                </c:pt>
                <c:pt idx="6">
                  <c:v>34548.146000000001</c:v>
                </c:pt>
                <c:pt idx="7">
                  <c:v>34684.743000000002</c:v>
                </c:pt>
                <c:pt idx="8">
                  <c:v>34719.851999999999</c:v>
                </c:pt>
                <c:pt idx="9">
                  <c:v>34824.669000000002</c:v>
                </c:pt>
                <c:pt idx="10">
                  <c:v>35017.237000000001</c:v>
                </c:pt>
                <c:pt idx="11">
                  <c:v>35174.817999999999</c:v>
                </c:pt>
                <c:pt idx="12">
                  <c:v>35305.730000000003</c:v>
                </c:pt>
                <c:pt idx="13">
                  <c:v>35437.784</c:v>
                </c:pt>
                <c:pt idx="14">
                  <c:v>35525.341999999997</c:v>
                </c:pt>
                <c:pt idx="15">
                  <c:v>35588.906000000003</c:v>
                </c:pt>
                <c:pt idx="16">
                  <c:v>35652.678</c:v>
                </c:pt>
                <c:pt idx="17">
                  <c:v>35701.269999999997</c:v>
                </c:pt>
                <c:pt idx="18">
                  <c:v>35781.218000000001</c:v>
                </c:pt>
                <c:pt idx="19">
                  <c:v>35871.684999999998</c:v>
                </c:pt>
                <c:pt idx="20">
                  <c:v>35961.262999999999</c:v>
                </c:pt>
                <c:pt idx="21">
                  <c:v>36069.462</c:v>
                </c:pt>
                <c:pt idx="22">
                  <c:v>36209.921999999999</c:v>
                </c:pt>
                <c:pt idx="23">
                  <c:v>36369.269999999997</c:v>
                </c:pt>
                <c:pt idx="24">
                  <c:v>36492.188000000002</c:v>
                </c:pt>
                <c:pt idx="25">
                  <c:v>36624.538999999997</c:v>
                </c:pt>
                <c:pt idx="26">
                  <c:v>36753.24</c:v>
                </c:pt>
                <c:pt idx="27">
                  <c:v>36845.637000000002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F1_Annual_Forecast!$D$3</c:f>
              <c:strCache>
                <c:ptCount val="1"/>
                <c:pt idx="0">
                  <c:v>GSD</c:v>
                </c:pt>
              </c:strCache>
            </c:strRef>
          </c:tx>
          <c:cat>
            <c:numRef>
              <c:f>F1_Annual_Forecast!$A$48:$A$82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F1_Annual_Forecast!$D$4:$D$38</c:f>
              <c:numCache>
                <c:formatCode>#,##0_);\(#,##0\)</c:formatCode>
                <c:ptCount val="28"/>
                <c:pt idx="0">
                  <c:v>80193.877999999997</c:v>
                </c:pt>
                <c:pt idx="1">
                  <c:v>75406.763000000006</c:v>
                </c:pt>
                <c:pt idx="2">
                  <c:v>70690.338000000003</c:v>
                </c:pt>
                <c:pt idx="3">
                  <c:v>67788.206720387883</c:v>
                </c:pt>
                <c:pt idx="4">
                  <c:v>67807.546940847547</c:v>
                </c:pt>
                <c:pt idx="5">
                  <c:v>68204.854746597557</c:v>
                </c:pt>
                <c:pt idx="6">
                  <c:v>68730.93458406729</c:v>
                </c:pt>
                <c:pt idx="7">
                  <c:v>69424.215440987697</c:v>
                </c:pt>
                <c:pt idx="8">
                  <c:v>70269.481789666097</c:v>
                </c:pt>
                <c:pt idx="9">
                  <c:v>71064.600873832911</c:v>
                </c:pt>
                <c:pt idx="10">
                  <c:v>71764.518524796556</c:v>
                </c:pt>
                <c:pt idx="11">
                  <c:v>72445.399590927133</c:v>
                </c:pt>
                <c:pt idx="12">
                  <c:v>73142.394990004206</c:v>
                </c:pt>
                <c:pt idx="13">
                  <c:v>73816.329641452685</c:v>
                </c:pt>
                <c:pt idx="14">
                  <c:v>74496.208876730409</c:v>
                </c:pt>
                <c:pt idx="15">
                  <c:v>75224.120928591889</c:v>
                </c:pt>
                <c:pt idx="16">
                  <c:v>75975.077054821188</c:v>
                </c:pt>
                <c:pt idx="17">
                  <c:v>76730.943336245575</c:v>
                </c:pt>
                <c:pt idx="18">
                  <c:v>77422.394828703138</c:v>
                </c:pt>
                <c:pt idx="19">
                  <c:v>78089.368898955334</c:v>
                </c:pt>
                <c:pt idx="20">
                  <c:v>78797.313357494801</c:v>
                </c:pt>
                <c:pt idx="21">
                  <c:v>79490.567792814327</c:v>
                </c:pt>
                <c:pt idx="22">
                  <c:v>80139.002826464159</c:v>
                </c:pt>
                <c:pt idx="23">
                  <c:v>80743.3197866025</c:v>
                </c:pt>
                <c:pt idx="24">
                  <c:v>81390.544851195242</c:v>
                </c:pt>
                <c:pt idx="25">
                  <c:v>82082.432486812046</c:v>
                </c:pt>
                <c:pt idx="26">
                  <c:v>82824.431068146587</c:v>
                </c:pt>
                <c:pt idx="27">
                  <c:v>83608.057493476037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F1_Annual_Forecast!$E$3</c:f>
              <c:strCache>
                <c:ptCount val="1"/>
                <c:pt idx="0">
                  <c:v>LGSD</c:v>
                </c:pt>
              </c:strCache>
            </c:strRef>
          </c:tx>
          <c:cat>
            <c:numRef>
              <c:f>F1_Annual_Forecast!$A$48:$A$82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F1_Annual_Forecast!$E$4:$E$38</c:f>
              <c:numCache>
                <c:formatCode>#,##0_);\(#,##0\)</c:formatCode>
                <c:ptCount val="28"/>
                <c:pt idx="0">
                  <c:v>27076.258000000002</c:v>
                </c:pt>
                <c:pt idx="1">
                  <c:v>27670.106</c:v>
                </c:pt>
                <c:pt idx="2">
                  <c:v>27967.562999999998</c:v>
                </c:pt>
                <c:pt idx="3">
                  <c:v>28209.011999999999</c:v>
                </c:pt>
                <c:pt idx="4">
                  <c:v>28200.984</c:v>
                </c:pt>
                <c:pt idx="5">
                  <c:v>28206.293000000001</c:v>
                </c:pt>
                <c:pt idx="6">
                  <c:v>28183.93</c:v>
                </c:pt>
                <c:pt idx="7">
                  <c:v>28187.653999999999</c:v>
                </c:pt>
                <c:pt idx="8">
                  <c:v>28268.517</c:v>
                </c:pt>
                <c:pt idx="9">
                  <c:v>28364.523000000001</c:v>
                </c:pt>
                <c:pt idx="10">
                  <c:v>28456.603999999999</c:v>
                </c:pt>
                <c:pt idx="11">
                  <c:v>28529.31</c:v>
                </c:pt>
                <c:pt idx="12">
                  <c:v>28601.572</c:v>
                </c:pt>
                <c:pt idx="13">
                  <c:v>28662.092000000001</c:v>
                </c:pt>
                <c:pt idx="14">
                  <c:v>28712.789000000001</c:v>
                </c:pt>
                <c:pt idx="15">
                  <c:v>28771.07</c:v>
                </c:pt>
                <c:pt idx="16">
                  <c:v>28838.946</c:v>
                </c:pt>
                <c:pt idx="17">
                  <c:v>28894.977999999999</c:v>
                </c:pt>
                <c:pt idx="18">
                  <c:v>28921.608</c:v>
                </c:pt>
                <c:pt idx="19">
                  <c:v>28956.62</c:v>
                </c:pt>
                <c:pt idx="20">
                  <c:v>29003.031999999999</c:v>
                </c:pt>
                <c:pt idx="21">
                  <c:v>29048.15</c:v>
                </c:pt>
                <c:pt idx="22">
                  <c:v>29093.237000000001</c:v>
                </c:pt>
                <c:pt idx="23">
                  <c:v>29123.98</c:v>
                </c:pt>
                <c:pt idx="24">
                  <c:v>29163.427</c:v>
                </c:pt>
                <c:pt idx="25">
                  <c:v>29219.282999999999</c:v>
                </c:pt>
                <c:pt idx="26">
                  <c:v>29293.324000000001</c:v>
                </c:pt>
                <c:pt idx="27">
                  <c:v>29377.69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F1_Annual_Forecast!$F$3</c:f>
              <c:strCache>
                <c:ptCount val="1"/>
                <c:pt idx="0">
                  <c:v>Lighting</c:v>
                </c:pt>
              </c:strCache>
            </c:strRef>
          </c:tx>
          <c:cat>
            <c:numRef>
              <c:f>F1_Annual_Forecast!$A$48:$A$82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F1_Annual_Forecast!$F$4:$F$38</c:f>
              <c:numCache>
                <c:formatCode>#,##0_);\(#,##0\)</c:formatCode>
                <c:ptCount val="28"/>
                <c:pt idx="0">
                  <c:v>2239.3719999999998</c:v>
                </c:pt>
                <c:pt idx="1">
                  <c:v>2236.6669999999999</c:v>
                </c:pt>
                <c:pt idx="2">
                  <c:v>2152.0529999999999</c:v>
                </c:pt>
                <c:pt idx="3">
                  <c:v>2150.8389999999999</c:v>
                </c:pt>
                <c:pt idx="4">
                  <c:v>2150.8389999999999</c:v>
                </c:pt>
                <c:pt idx="5">
                  <c:v>2150.8389999999999</c:v>
                </c:pt>
                <c:pt idx="6">
                  <c:v>2150.8389999999999</c:v>
                </c:pt>
                <c:pt idx="7">
                  <c:v>2150.8389999999999</c:v>
                </c:pt>
                <c:pt idx="8">
                  <c:v>2150.8389999999999</c:v>
                </c:pt>
                <c:pt idx="9">
                  <c:v>2150.8389999999999</c:v>
                </c:pt>
                <c:pt idx="10">
                  <c:v>2150.8389999999999</c:v>
                </c:pt>
                <c:pt idx="11">
                  <c:v>2150.8389999999999</c:v>
                </c:pt>
                <c:pt idx="12">
                  <c:v>2150.8389999999999</c:v>
                </c:pt>
                <c:pt idx="13">
                  <c:v>2150.8389999999999</c:v>
                </c:pt>
                <c:pt idx="14">
                  <c:v>2150.8389999999999</c:v>
                </c:pt>
                <c:pt idx="15">
                  <c:v>2150.8389999999999</c:v>
                </c:pt>
                <c:pt idx="16">
                  <c:v>2150.8389999999999</c:v>
                </c:pt>
                <c:pt idx="17">
                  <c:v>2150.8389999999999</c:v>
                </c:pt>
                <c:pt idx="18">
                  <c:v>2150.8389999999999</c:v>
                </c:pt>
                <c:pt idx="19">
                  <c:v>2150.8389999999999</c:v>
                </c:pt>
                <c:pt idx="20">
                  <c:v>2150.8389999999999</c:v>
                </c:pt>
                <c:pt idx="21">
                  <c:v>2150.8389999999999</c:v>
                </c:pt>
                <c:pt idx="22">
                  <c:v>2150.8389999999999</c:v>
                </c:pt>
                <c:pt idx="23">
                  <c:v>2150.8389999999999</c:v>
                </c:pt>
                <c:pt idx="24">
                  <c:v>2150.8389999999999</c:v>
                </c:pt>
                <c:pt idx="25">
                  <c:v>2150.8389999999999</c:v>
                </c:pt>
                <c:pt idx="26">
                  <c:v>2150.8389999999999</c:v>
                </c:pt>
                <c:pt idx="27">
                  <c:v>2150.8389999999999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F1_Annual_Forecast!$G$3</c:f>
              <c:strCache>
                <c:ptCount val="1"/>
                <c:pt idx="0">
                  <c:v>Retail MWh</c:v>
                </c:pt>
              </c:strCache>
            </c:strRef>
          </c:tx>
          <c:cat>
            <c:numRef>
              <c:f>F1_Annual_Forecast!$A$48:$A$82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F1_Annual_Forecast!$G$4:$G$38</c:f>
              <c:numCache>
                <c:formatCode>#,##0_);\(#,##0\)</c:formatCode>
                <c:ptCount val="28"/>
                <c:pt idx="0">
                  <c:v>318501.12199999997</c:v>
                </c:pt>
                <c:pt idx="1">
                  <c:v>314380.625</c:v>
                </c:pt>
                <c:pt idx="2">
                  <c:v>309572.02399999998</c:v>
                </c:pt>
                <c:pt idx="3">
                  <c:v>305008.60672038788</c:v>
                </c:pt>
                <c:pt idx="4">
                  <c:v>305429.04994084756</c:v>
                </c:pt>
                <c:pt idx="5">
                  <c:v>306117.39574659761</c:v>
                </c:pt>
                <c:pt idx="6">
                  <c:v>306685.72158406721</c:v>
                </c:pt>
                <c:pt idx="7">
                  <c:v>307280.69544098765</c:v>
                </c:pt>
                <c:pt idx="8">
                  <c:v>307994.19778966613</c:v>
                </c:pt>
                <c:pt idx="9">
                  <c:v>308740.44887383294</c:v>
                </c:pt>
                <c:pt idx="10">
                  <c:v>309473.65652479656</c:v>
                </c:pt>
                <c:pt idx="11">
                  <c:v>310136.09059092717</c:v>
                </c:pt>
                <c:pt idx="12">
                  <c:v>310787.18999000423</c:v>
                </c:pt>
                <c:pt idx="13">
                  <c:v>311404.29264145269</c:v>
                </c:pt>
                <c:pt idx="14">
                  <c:v>311948.02187673043</c:v>
                </c:pt>
                <c:pt idx="15">
                  <c:v>312485.15792859189</c:v>
                </c:pt>
                <c:pt idx="16">
                  <c:v>313032.20205482125</c:v>
                </c:pt>
                <c:pt idx="17">
                  <c:v>313557.13233624568</c:v>
                </c:pt>
                <c:pt idx="18">
                  <c:v>314019.60182870313</c:v>
                </c:pt>
                <c:pt idx="19">
                  <c:v>314476.4948989554</c:v>
                </c:pt>
                <c:pt idx="20">
                  <c:v>314984.86935749475</c:v>
                </c:pt>
                <c:pt idx="21">
                  <c:v>315495.88079281437</c:v>
                </c:pt>
                <c:pt idx="22">
                  <c:v>315994.30282646418</c:v>
                </c:pt>
                <c:pt idx="23">
                  <c:v>316453.15078660258</c:v>
                </c:pt>
                <c:pt idx="24">
                  <c:v>316927.18085119524</c:v>
                </c:pt>
                <c:pt idx="25">
                  <c:v>317471.71548681206</c:v>
                </c:pt>
                <c:pt idx="26">
                  <c:v>318080.89606814657</c:v>
                </c:pt>
                <c:pt idx="27">
                  <c:v>318705.72549347603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F1_Annual_Forecast!$B$47</c:f>
              <c:strCache>
                <c:ptCount val="1"/>
                <c:pt idx="0">
                  <c:v>Res_Actuals</c:v>
                </c:pt>
              </c:strCache>
            </c:strRef>
          </c:tx>
          <c:cat>
            <c:numRef>
              <c:f>F1_Annual_Forecast!$A$48:$A$82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F1_Annual_Forecast!$B$48:$B$57</c:f>
              <c:numCache>
                <c:formatCode>#,##0_);\(#,##0\)</c:formatCode>
                <c:ptCount val="10"/>
                <c:pt idx="0">
                  <c:v>198841.481</c:v>
                </c:pt>
                <c:pt idx="1">
                  <c:v>196031.997</c:v>
                </c:pt>
                <c:pt idx="2">
                  <c:v>185850.174</c:v>
                </c:pt>
                <c:pt idx="3">
                  <c:v>182711.774</c:v>
                </c:pt>
                <c:pt idx="4">
                  <c:v>201641.25399999999</c:v>
                </c:pt>
                <c:pt idx="5">
                  <c:v>185894.636</c:v>
                </c:pt>
                <c:pt idx="6">
                  <c:v>172983.799</c:v>
                </c:pt>
                <c:pt idx="7">
                  <c:v>170765.31400000001</c:v>
                </c:pt>
                <c:pt idx="8">
                  <c:v>182010.14204000001</c:v>
                </c:pt>
                <c:pt idx="9">
                  <c:v>179331.36600000001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F1_Annual_Forecast!$C$47</c:f>
              <c:strCache>
                <c:ptCount val="1"/>
                <c:pt idx="0">
                  <c:v>SmlCom_Actuals</c:v>
                </c:pt>
              </c:strCache>
            </c:strRef>
          </c:tx>
          <c:cat>
            <c:numRef>
              <c:f>F1_Annual_Forecast!$A$48:$A$82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F1_Annual_Forecast!$C$48:$C$57</c:f>
              <c:numCache>
                <c:formatCode>#,##0_);\(#,##0\)</c:formatCode>
                <c:ptCount val="10"/>
                <c:pt idx="0">
                  <c:v>29744.429</c:v>
                </c:pt>
                <c:pt idx="1">
                  <c:v>30017.115000000002</c:v>
                </c:pt>
                <c:pt idx="2">
                  <c:v>28884.175999999999</c:v>
                </c:pt>
                <c:pt idx="3">
                  <c:v>27783.958999999999</c:v>
                </c:pt>
                <c:pt idx="4">
                  <c:v>29525.429</c:v>
                </c:pt>
                <c:pt idx="5">
                  <c:v>28324.744999999999</c:v>
                </c:pt>
                <c:pt idx="6">
                  <c:v>28532.667000000001</c:v>
                </c:pt>
                <c:pt idx="7">
                  <c:v>28532.667000000001</c:v>
                </c:pt>
                <c:pt idx="8">
                  <c:v>28532.667000000001</c:v>
                </c:pt>
                <c:pt idx="9">
                  <c:v>33249.843999999997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F1_Annual_Forecast!$D$47</c:f>
              <c:strCache>
                <c:ptCount val="1"/>
                <c:pt idx="0">
                  <c:v>GSD_Actuals</c:v>
                </c:pt>
              </c:strCache>
            </c:strRef>
          </c:tx>
          <c:cat>
            <c:numRef>
              <c:f>F1_Annual_Forecast!$A$48:$A$82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F1_Annual_Forecast!$D$48:$D$57</c:f>
              <c:numCache>
                <c:formatCode>#,##0_);\(#,##0\)</c:formatCode>
                <c:ptCount val="10"/>
                <c:pt idx="0">
                  <c:v>86523.494000000006</c:v>
                </c:pt>
                <c:pt idx="1">
                  <c:v>87198.672999999995</c:v>
                </c:pt>
                <c:pt idx="2">
                  <c:v>84238.304999999993</c:v>
                </c:pt>
                <c:pt idx="3">
                  <c:v>84930.248000000007</c:v>
                </c:pt>
                <c:pt idx="4">
                  <c:v>87033.71</c:v>
                </c:pt>
                <c:pt idx="5">
                  <c:v>83876.553</c:v>
                </c:pt>
                <c:pt idx="6">
                  <c:v>78221.154999999999</c:v>
                </c:pt>
                <c:pt idx="7">
                  <c:v>76303.020999999993</c:v>
                </c:pt>
                <c:pt idx="8">
                  <c:v>75368.22540000001</c:v>
                </c:pt>
                <c:pt idx="9">
                  <c:v>75124.546000000002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F1_Annual_Forecast!$E$47</c:f>
              <c:strCache>
                <c:ptCount val="1"/>
                <c:pt idx="0">
                  <c:v>LGSD_Actuals</c:v>
                </c:pt>
              </c:strCache>
            </c:strRef>
          </c:tx>
          <c:cat>
            <c:numRef>
              <c:f>F1_Annual_Forecast!$A$48:$A$82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F1_Annual_Forecast!$E$48:$E$57</c:f>
              <c:numCache>
                <c:formatCode>#,##0_);\(#,##0\)</c:formatCode>
                <c:ptCount val="10"/>
                <c:pt idx="0">
                  <c:v>27116.36</c:v>
                </c:pt>
                <c:pt idx="1">
                  <c:v>27102.22</c:v>
                </c:pt>
                <c:pt idx="2">
                  <c:v>25664.84</c:v>
                </c:pt>
                <c:pt idx="3">
                  <c:v>24535.82</c:v>
                </c:pt>
                <c:pt idx="4">
                  <c:v>26120.240000000002</c:v>
                </c:pt>
                <c:pt idx="5">
                  <c:v>25542.400000000001</c:v>
                </c:pt>
                <c:pt idx="6">
                  <c:v>25311.9</c:v>
                </c:pt>
                <c:pt idx="7">
                  <c:v>27123.360000000001</c:v>
                </c:pt>
                <c:pt idx="8">
                  <c:v>27831.9</c:v>
                </c:pt>
                <c:pt idx="9">
                  <c:v>28965.62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F1_Annual_Forecast!$F$47</c:f>
              <c:strCache>
                <c:ptCount val="1"/>
                <c:pt idx="0">
                  <c:v>Ltg_Actuals</c:v>
                </c:pt>
              </c:strCache>
            </c:strRef>
          </c:tx>
          <c:cat>
            <c:numRef>
              <c:f>F1_Annual_Forecast!$A$48:$A$82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F1_Annual_Forecast!$F$48:$F$57</c:f>
              <c:numCache>
                <c:formatCode>#,##0_);\(#,##0\)</c:formatCode>
                <c:ptCount val="10"/>
                <c:pt idx="0">
                  <c:v>2067.7820000000002</c:v>
                </c:pt>
                <c:pt idx="1">
                  <c:v>2284.6224999999999</c:v>
                </c:pt>
                <c:pt idx="2">
                  <c:v>2540.2139999999999</c:v>
                </c:pt>
                <c:pt idx="3">
                  <c:v>2543.6120000000001</c:v>
                </c:pt>
                <c:pt idx="4">
                  <c:v>2546.7829999999999</c:v>
                </c:pt>
                <c:pt idx="5">
                  <c:v>2412.1417499999998</c:v>
                </c:pt>
                <c:pt idx="6">
                  <c:v>2256.569</c:v>
                </c:pt>
                <c:pt idx="7">
                  <c:v>2239.3719999999998</c:v>
                </c:pt>
                <c:pt idx="8">
                  <c:v>2236.6669999999999</c:v>
                </c:pt>
                <c:pt idx="9">
                  <c:v>2152.0529999999999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F1_Annual_Forecast!$G$47</c:f>
              <c:strCache>
                <c:ptCount val="1"/>
                <c:pt idx="0">
                  <c:v>Retail Actuals</c:v>
                </c:pt>
              </c:strCache>
            </c:strRef>
          </c:tx>
          <c:cat>
            <c:numRef>
              <c:f>F1_Annual_Forecast!$A$48:$A$82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F1_Annual_Forecast!$G$48:$G$57</c:f>
              <c:numCache>
                <c:formatCode>#,##0_);\(#,##0\)</c:formatCode>
                <c:ptCount val="10"/>
                <c:pt idx="0">
                  <c:v>344293.54599999997</c:v>
                </c:pt>
                <c:pt idx="1">
                  <c:v>342634.6275</c:v>
                </c:pt>
                <c:pt idx="2">
                  <c:v>327177.70899999997</c:v>
                </c:pt>
                <c:pt idx="3">
                  <c:v>322505.413</c:v>
                </c:pt>
                <c:pt idx="4">
                  <c:v>346867.41600000003</c:v>
                </c:pt>
                <c:pt idx="5">
                  <c:v>326050.47574999998</c:v>
                </c:pt>
                <c:pt idx="6">
                  <c:v>307306.09000000003</c:v>
                </c:pt>
                <c:pt idx="7">
                  <c:v>304963.734</c:v>
                </c:pt>
                <c:pt idx="8">
                  <c:v>315979.60144</c:v>
                </c:pt>
                <c:pt idx="9">
                  <c:v>318823.429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63072"/>
        <c:axId val="331364608"/>
      </c:lineChart>
      <c:catAx>
        <c:axId val="33136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364608"/>
        <c:crosses val="autoZero"/>
        <c:auto val="1"/>
        <c:lblAlgn val="ctr"/>
        <c:lblOffset val="100"/>
        <c:noMultiLvlLbl val="0"/>
      </c:catAx>
      <c:valAx>
        <c:axId val="331364608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3313630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352424</xdr:colOff>
      <xdr:row>1</xdr:row>
      <xdr:rowOff>95250</xdr:rowOff>
    </xdr:from>
    <xdr:to>
      <xdr:col>32</xdr:col>
      <xdr:colOff>533400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1.xml" />
</Relationships>
</file>

<file path=xl/pivotCache/_rels/pivotCacheDefinition2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2.xml" />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lemboski, William J." refreshedDate="42536.613745949071" createdVersion="4" refreshedVersion="4" minRefreshableVersion="3" recordCount="1048152">
  <cacheSource type="worksheet">
    <worksheetSource ref="C1:L1048576" sheet="F1_Historical MWh"/>
  </cacheSource>
  <cacheFields count="10">
    <cacheField name="Year" numFmtId="0">
      <sharedItems containsString="0" containsBlank="1" containsNumber="1" containsInteger="1" minValue="2006" maxValue="241260" count="12">
        <n v="2006"/>
        <n v="2007"/>
        <n v="2008"/>
        <n v="2009"/>
        <n v="2010"/>
        <n v="2011"/>
        <n v="2012"/>
        <n v="2013"/>
        <n v="2014"/>
        <n v="2015"/>
        <m/>
        <n v="241260"/>
      </sharedItems>
    </cacheField>
    <cacheField name="Month" numFmtId="0">
      <sharedItems containsString="0" containsBlank="1" containsNumber="1" containsInteger="1" minValue="1" maxValue="780"/>
    </cacheField>
    <cacheField name="kWh_Total_Res_F1" numFmtId="3">
      <sharedItems containsString="0" containsBlank="1" containsNumber="1" minValue="9717686" maxValue="1856061937.0399997"/>
    </cacheField>
    <cacheField name="Small_Com_kWh_F1" numFmtId="3">
      <sharedItems containsString="0" containsBlank="1" containsNumber="1" containsInteger="1" minValue="1753309" maxValue="293127698"/>
    </cacheField>
    <cacheField name="GSD_kWh_F1" numFmtId="3">
      <sharedItems containsString="0" containsBlank="1" containsNumber="1" minValue="4876640" maxValue="818817930.39999998"/>
    </cacheField>
    <cacheField name="Lrg_GSLD_kWh_F1" numFmtId="3">
      <sharedItems containsString="0" containsBlank="1" containsNumber="1" containsInteger="1" minValue="1601940" maxValue="265314660"/>
    </cacheField>
    <cacheField name="SLOL_kWh_Combined_F1" numFmtId="3">
      <sharedItems containsString="0" containsBlank="1" containsNumber="1" minValue="167665" maxValue="23279816.25"/>
    </cacheField>
    <cacheField name="F1: W-N kWh Sales (w/o Key Accts) " numFmtId="0">
      <sharedItems containsString="0" containsBlank="1" containsNumber="1" minValue="19283468.5" maxValue="38912193"/>
    </cacheField>
    <cacheField name="Alt_kWh at 2 Key Accts" numFmtId="3">
      <sharedItems containsString="0" containsBlank="1" containsNumber="1" containsInteger="1" minValue="290000" maxValue="20050000"/>
    </cacheField>
    <cacheField name="Total Actual kWh Sales" numFmtId="0">
      <sharedItems containsString="0" containsBlank="1" containsNumber="1" minValue="22421235.810000002" maxValue="527390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olemboski, William J." refreshedDate="42538.35028460648" createdVersion="4" refreshedVersion="4" minRefreshableVersion="3" recordCount="1048492">
  <cacheSource type="worksheet">
    <worksheetSource ref="A1:S1048576" sheet="F1_Monthy_W-N_MWh"/>
  </cacheSource>
  <cacheFields count="19">
    <cacheField name="Date" numFmtId="164">
      <sharedItems containsNonDate="0" containsDate="1" containsString="0" containsBlank="1" minDate="2013-01-01T00:00:00" maxDate="2040-12-02T00:00:00"/>
    </cacheField>
    <cacheField name="Mth" numFmtId="0">
      <sharedItems containsBlank="1"/>
    </cacheField>
    <cacheField name="Year" numFmtId="0">
      <sharedItems containsString="0" containsBlank="1" containsNumber="1" containsInteger="1" minValue="2013" maxValue="680904" count="30"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m/>
        <n v="680904"/>
      </sharedItems>
    </cacheField>
    <cacheField name="Month" numFmtId="0">
      <sharedItems containsString="0" containsBlank="1" containsNumber="1" containsInteger="1" minValue="1" maxValue="2184"/>
    </cacheField>
    <cacheField name="kWh_Total_Res_F1" numFmtId="3">
      <sharedItems containsString="0" containsBlank="1" containsNumber="1" containsInteger="1" minValue="9711836" maxValue="4794420757"/>
    </cacheField>
    <cacheField name="Small_Com_kWh_F1" numFmtId="3">
      <sharedItems containsString="0" containsBlank="1" containsNumber="1" containsInteger="1" minValue="2075584" maxValue="981557827"/>
    </cacheField>
    <cacheField name="GSD_kWh_F1" numFmtId="3">
      <sharedItems containsString="0" containsBlank="1" containsNumber="1" minValue="4683850.491228452" maxValue="2107763246.4306195"/>
    </cacheField>
    <cacheField name="Lrg_GSLD_kWh_F1" numFmtId="3">
      <sharedItems containsString="0" containsBlank="1" containsNumber="1" containsInteger="1" minValue="1995796" maxValue="801002552"/>
    </cacheField>
    <cacheField name="SLOL_kWh_Combined_F1" numFmtId="3">
      <sharedItems containsString="0" containsBlank="1" containsNumber="1" containsInteger="1" minValue="176646" maxValue="60399067"/>
    </cacheField>
    <cacheField name="F1: W-N kWh Sales (w/o Key Accts) " numFmtId="0">
      <sharedItems containsString="0" containsBlank="1" containsNumber="1" minValue="19965551.246719021" maxValue="34667190"/>
    </cacheField>
    <cacheField name="Loss_Factors" numFmtId="166">
      <sharedItems containsString="0" containsBlank="1" containsNumber="1" minValue="3.6202714992148943E-2" maxValue="4.675147673569522E-2"/>
    </cacheField>
    <cacheField name="Total (W-N) MWh Prod (No Key Accts)" numFmtId="0">
      <sharedItems containsString="0" containsBlank="1" containsNumber="1" minValue="20860.210015885415" maxValue="36287.932326776921"/>
    </cacheField>
    <cacheField name="Seas-Adj Load Factors" numFmtId="0">
      <sharedItems containsString="0" containsBlank="1" containsNumber="1" minValue="0.45283890494161555" maxValue="0.73186088690061213"/>
    </cacheField>
    <cacheField name="Hours in Mth" numFmtId="0">
      <sharedItems containsString="0" containsBlank="1" containsNumber="1" containsInteger="1" minValue="672" maxValue="744"/>
    </cacheField>
    <cacheField name="(W-N) Peak MW (No Key Accts)" numFmtId="0">
      <sharedItems containsString="0" containsBlank="1" containsNumber="1" containsInteger="1" minValue="40" maxValue="83"/>
    </cacheField>
    <cacheField name="Alt_kWh at 2 Key Accts" numFmtId="3">
      <sharedItems containsString="0" containsBlank="1" containsNumber="1" containsInteger="1" minValue="290000" maxValue="5760000"/>
    </cacheField>
    <cacheField name="Key Acct Peak MW" numFmtId="3">
      <sharedItems containsString="0" containsBlank="1" containsNumber="1" minValue="4.5614400000000002" maxValue="31.274719299999997"/>
    </cacheField>
    <cacheField name="F1: (W-N) MWh Prod (w/ Key Accts) " numFmtId="0">
      <sharedItems containsString="0" containsBlank="1" containsNumber="1" minValue="22060.210015885415" maxValue="40263.435010191199"/>
    </cacheField>
    <cacheField name="Total Peak W-N MW" numFmtId="0">
      <sharedItems containsString="0" containsBlank="1" containsNumber="1" minValue="48.4" maxValue="103.9528008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8152">
  <r>
    <x v="0"/>
    <n v="1"/>
    <n v="16710810"/>
    <n v="2292994"/>
    <n v="6255947"/>
    <n v="2306140"/>
    <n v="167665"/>
    <n v="27733556"/>
    <n v="11820000"/>
    <n v="39553556"/>
  </r>
  <r>
    <x v="0"/>
    <n v="2"/>
    <n v="15190803"/>
    <n v="2097534"/>
    <n v="5944040"/>
    <n v="2203020"/>
    <n v="171925"/>
    <n v="25607322"/>
    <n v="20050000"/>
    <n v="45657322"/>
  </r>
  <r>
    <x v="0"/>
    <n v="3"/>
    <n v="14293219"/>
    <n v="2136621"/>
    <n v="6239276"/>
    <n v="2261380"/>
    <n v="170370"/>
    <n v="25100866"/>
    <n v="15010000"/>
    <n v="40110866"/>
  </r>
  <r>
    <x v="0"/>
    <n v="4"/>
    <n v="12370970"/>
    <n v="2072217"/>
    <n v="6223158"/>
    <n v="2164280"/>
    <n v="170514"/>
    <n v="23001139"/>
    <n v="12550000"/>
    <n v="35551139"/>
  </r>
  <r>
    <x v="0"/>
    <n v="5"/>
    <n v="13810192"/>
    <n v="2274095"/>
    <n v="6967244"/>
    <n v="2114440"/>
    <n v="170976"/>
    <n v="25336947"/>
    <n v="15200000"/>
    <n v="40536947"/>
  </r>
  <r>
    <x v="0"/>
    <n v="6"/>
    <n v="17574479"/>
    <n v="2637914"/>
    <n v="7370920"/>
    <n v="2337620"/>
    <n v="172457"/>
    <n v="30093390"/>
    <n v="12780000"/>
    <n v="42873390"/>
  </r>
  <r>
    <x v="0"/>
    <n v="7"/>
    <n v="23553160"/>
    <n v="3173681"/>
    <n v="9450622"/>
    <n v="2446520"/>
    <n v="175106"/>
    <n v="38799089"/>
    <n v="13940000"/>
    <n v="52739089"/>
  </r>
  <r>
    <x v="0"/>
    <n v="8"/>
    <n v="20707190"/>
    <n v="2893595"/>
    <n v="8061020"/>
    <n v="2410880"/>
    <n v="172830"/>
    <n v="34245515"/>
    <n v="13850000"/>
    <n v="48095515"/>
  </r>
  <r>
    <x v="0"/>
    <n v="9"/>
    <n v="22184963"/>
    <n v="3133456"/>
    <n v="9012785"/>
    <n v="2418440"/>
    <n v="173306"/>
    <n v="36922950"/>
    <n v="11860000"/>
    <n v="48782950"/>
  </r>
  <r>
    <x v="0"/>
    <n v="10"/>
    <n v="16572622"/>
    <n v="2704768"/>
    <n v="8113392"/>
    <n v="2275960"/>
    <n v="173509"/>
    <n v="29840251"/>
    <n v="11700000"/>
    <n v="41540251"/>
  </r>
  <r>
    <x v="0"/>
    <n v="11"/>
    <n v="12086297"/>
    <n v="2174458"/>
    <n v="6598855"/>
    <n v="2002480"/>
    <n v="174326"/>
    <n v="23036416"/>
    <n v="9620000"/>
    <n v="32656416"/>
  </r>
  <r>
    <x v="0"/>
    <n v="12"/>
    <n v="13786776"/>
    <n v="2153096"/>
    <n v="6286235"/>
    <n v="2175200"/>
    <n v="174798"/>
    <n v="24576105"/>
    <n v="11400000"/>
    <n v="35976105"/>
  </r>
  <r>
    <x v="1"/>
    <n v="1"/>
    <n v="14247565"/>
    <n v="2213919"/>
    <n v="6557019"/>
    <n v="2203400"/>
    <n v="177291"/>
    <n v="25399194"/>
    <n v="11830000"/>
    <n v="37229194"/>
  </r>
  <r>
    <x v="1"/>
    <n v="2"/>
    <n v="15502346"/>
    <n v="2081406"/>
    <n v="5827787"/>
    <n v="2252060"/>
    <n v="177840"/>
    <n v="25841439"/>
    <n v="12870000"/>
    <n v="38711439"/>
  </r>
  <r>
    <x v="1"/>
    <n v="3"/>
    <n v="14539379"/>
    <n v="2214821"/>
    <n v="6242039"/>
    <n v="2107920"/>
    <n v="178627"/>
    <n v="25282786"/>
    <n v="8530000"/>
    <n v="33812786"/>
  </r>
  <r>
    <x v="1"/>
    <n v="4"/>
    <n v="12169435"/>
    <n v="2106499"/>
    <n v="6537274"/>
    <n v="2029440"/>
    <n v="181556"/>
    <n v="23024204"/>
    <n v="11470000"/>
    <n v="34494204"/>
  </r>
  <r>
    <x v="1"/>
    <n v="5"/>
    <n v="13219151"/>
    <n v="2214236"/>
    <n v="6408684"/>
    <n v="2040960"/>
    <n v="180323"/>
    <n v="24063354"/>
    <n v="11000000"/>
    <n v="35063354"/>
  </r>
  <r>
    <x v="1"/>
    <n v="6"/>
    <n v="16439199"/>
    <n v="2587746"/>
    <n v="7803449"/>
    <n v="2345040"/>
    <n v="179024"/>
    <n v="29354458"/>
    <n v="8380000"/>
    <n v="37734458"/>
  </r>
  <r>
    <x v="1"/>
    <n v="7"/>
    <n v="22524772"/>
    <n v="3055601"/>
    <n v="8793137"/>
    <n v="2277020"/>
    <n v="180706"/>
    <n v="36831236"/>
    <n v="10640000"/>
    <n v="47471236"/>
  </r>
  <r>
    <x v="1"/>
    <n v="8"/>
    <n v="23426500"/>
    <n v="3245482"/>
    <n v="9069739"/>
    <n v="2967200"/>
    <n v="203272"/>
    <n v="38912193"/>
    <n v="10870000"/>
    <n v="49782193"/>
  </r>
  <r>
    <x v="1"/>
    <n v="9"/>
    <n v="20705683"/>
    <n v="3022879"/>
    <n v="8609767"/>
    <n v="2305020"/>
    <n v="205323"/>
    <n v="34848672"/>
    <n v="9800000"/>
    <n v="44648672"/>
  </r>
  <r>
    <x v="1"/>
    <n v="10"/>
    <n v="17801127"/>
    <n v="2833219"/>
    <n v="8134589"/>
    <n v="2356260"/>
    <n v="205534"/>
    <n v="31330729"/>
    <n v="12060000"/>
    <n v="43390729"/>
  </r>
  <r>
    <x v="1"/>
    <n v="11"/>
    <n v="13069579"/>
    <n v="2310112"/>
    <n v="6945007"/>
    <n v="2107360"/>
    <n v="205572"/>
    <n v="24637630"/>
    <n v="8010000"/>
    <n v="32647630"/>
  </r>
  <r>
    <x v="1"/>
    <n v="12"/>
    <n v="12387261"/>
    <n v="2131195"/>
    <n v="6270182"/>
    <n v="2110540"/>
    <n v="209554.5"/>
    <n v="23108732.5"/>
    <n v="7820000"/>
    <n v="30928732.5"/>
  </r>
  <r>
    <x v="2"/>
    <n v="1"/>
    <n v="15185825"/>
    <n v="2174763"/>
    <n v="6452947"/>
    <n v="2196520"/>
    <n v="215859"/>
    <n v="26225914"/>
    <n v="7350000"/>
    <n v="33575914"/>
  </r>
  <r>
    <x v="2"/>
    <n v="2"/>
    <n v="14081773"/>
    <n v="2045110"/>
    <n v="5752946"/>
    <n v="1894760"/>
    <n v="214619"/>
    <n v="23989208"/>
    <n v="7190000"/>
    <n v="31179208"/>
  </r>
  <r>
    <x v="2"/>
    <n v="3"/>
    <n v="13417592"/>
    <n v="2125358"/>
    <n v="6364582"/>
    <n v="2089960"/>
    <n v="216025"/>
    <n v="24213517"/>
    <n v="6480000"/>
    <n v="30693517"/>
  </r>
  <r>
    <x v="2"/>
    <n v="4"/>
    <n v="11922206"/>
    <n v="2009836"/>
    <n v="6265512"/>
    <n v="1978600"/>
    <n v="210590"/>
    <n v="22386744"/>
    <n v="5450000"/>
    <n v="27836744"/>
  </r>
  <r>
    <x v="2"/>
    <n v="5"/>
    <n v="12757570"/>
    <n v="2195681"/>
    <n v="6790904"/>
    <n v="2159060"/>
    <n v="210572"/>
    <n v="24113787"/>
    <n v="8030000"/>
    <n v="32143787"/>
  </r>
  <r>
    <x v="2"/>
    <n v="6"/>
    <n v="17728326"/>
    <n v="2729755"/>
    <n v="7909200"/>
    <n v="2219480"/>
    <n v="212667"/>
    <n v="30799428"/>
    <n v="8730000"/>
    <n v="39529428"/>
  </r>
  <r>
    <x v="2"/>
    <n v="7"/>
    <n v="21105437"/>
    <n v="3081556"/>
    <n v="8746730"/>
    <n v="2479300"/>
    <n v="211565"/>
    <n v="35624588"/>
    <n v="8480000"/>
    <n v="44104588"/>
  </r>
  <r>
    <x v="2"/>
    <n v="8"/>
    <n v="19711383"/>
    <n v="2962451"/>
    <n v="8128755"/>
    <n v="2189040"/>
    <n v="211587"/>
    <n v="33203216"/>
    <n v="7130000"/>
    <n v="40333216"/>
  </r>
  <r>
    <x v="2"/>
    <n v="9"/>
    <n v="18698533"/>
    <n v="2680311"/>
    <n v="7749007"/>
    <n v="2296040"/>
    <n v="199650"/>
    <n v="31623541"/>
    <n v="6080000"/>
    <n v="37703541"/>
  </r>
  <r>
    <x v="2"/>
    <n v="10"/>
    <n v="15245098"/>
    <n v="2678012"/>
    <n v="7546260"/>
    <n v="2148360"/>
    <n v="212552"/>
    <n v="27830282"/>
    <n v="6200000"/>
    <n v="34030282"/>
  </r>
  <r>
    <x v="2"/>
    <n v="11"/>
    <n v="12215599"/>
    <n v="2158459"/>
    <n v="6525751"/>
    <n v="2004620"/>
    <n v="212031"/>
    <n v="23116460"/>
    <n v="5180000"/>
    <n v="28296460"/>
  </r>
  <r>
    <x v="2"/>
    <n v="12"/>
    <n v="13780832"/>
    <n v="2042884"/>
    <n v="6005711"/>
    <n v="2009100"/>
    <n v="212497"/>
    <n v="24051024"/>
    <n v="8000000"/>
    <n v="32051024"/>
  </r>
  <r>
    <x v="3"/>
    <n v="1"/>
    <n v="14016093"/>
    <n v="2090826"/>
    <n v="5922832"/>
    <n v="1867680"/>
    <n v="213273"/>
    <n v="24110704"/>
    <n v="7510000"/>
    <n v="31620704"/>
  </r>
  <r>
    <x v="3"/>
    <n v="2"/>
    <n v="16295123"/>
    <n v="2084931"/>
    <n v="5427783"/>
    <n v="1820420"/>
    <n v="211801"/>
    <n v="25840058"/>
    <n v="6030000"/>
    <n v="31870058"/>
  </r>
  <r>
    <x v="3"/>
    <n v="3"/>
    <n v="14501165"/>
    <n v="2156643"/>
    <n v="6802963"/>
    <n v="2058820"/>
    <n v="213194"/>
    <n v="25732785"/>
    <n v="6770000"/>
    <n v="32502785"/>
  </r>
  <r>
    <x v="3"/>
    <n v="4"/>
    <n v="11055012"/>
    <n v="1907129"/>
    <n v="6980274"/>
    <n v="1917940"/>
    <n v="212782"/>
    <n v="22073137"/>
    <n v="5970000"/>
    <n v="28043137"/>
  </r>
  <r>
    <x v="3"/>
    <n v="5"/>
    <n v="12149048"/>
    <n v="2038006"/>
    <n v="6364310"/>
    <n v="2030840"/>
    <n v="212757"/>
    <n v="22794961"/>
    <n v="5490000"/>
    <n v="28284961"/>
  </r>
  <r>
    <x v="3"/>
    <n v="6"/>
    <n v="15941046"/>
    <n v="2413667"/>
    <n v="7459017"/>
    <n v="2150680"/>
    <n v="212879"/>
    <n v="28177289"/>
    <n v="4870000"/>
    <n v="33047289"/>
  </r>
  <r>
    <x v="3"/>
    <n v="7"/>
    <n v="21665255"/>
    <n v="2932910"/>
    <n v="8814485"/>
    <n v="2262560"/>
    <n v="212906"/>
    <n v="35888116"/>
    <n v="4960000"/>
    <n v="40848116"/>
  </r>
  <r>
    <x v="3"/>
    <n v="8"/>
    <n v="18821371"/>
    <n v="2761358"/>
    <n v="8221412"/>
    <n v="2197960"/>
    <n v="212705"/>
    <n v="32214806"/>
    <n v="5820000"/>
    <n v="38034806"/>
  </r>
  <r>
    <x v="3"/>
    <n v="9"/>
    <n v="17851367"/>
    <n v="2661914"/>
    <n v="8006872"/>
    <n v="2152980"/>
    <n v="213942"/>
    <n v="30887075"/>
    <n v="4400000"/>
    <n v="35287075"/>
  </r>
  <r>
    <x v="3"/>
    <n v="10"/>
    <n v="16424496"/>
    <n v="2591886"/>
    <n v="8120211"/>
    <n v="2099760"/>
    <n v="212278"/>
    <n v="29448631"/>
    <n v="3430000"/>
    <n v="32878631"/>
  </r>
  <r>
    <x v="3"/>
    <n v="11"/>
    <n v="12401045"/>
    <n v="2220584"/>
    <n v="6910809"/>
    <n v="2125740"/>
    <n v="212616"/>
    <n v="23870794"/>
    <n v="4030000"/>
    <n v="27900794"/>
  </r>
  <r>
    <x v="3"/>
    <n v="12"/>
    <n v="11590753"/>
    <n v="1924105"/>
    <n v="5899280"/>
    <n v="1850440"/>
    <n v="202479"/>
    <n v="21467057"/>
    <n v="5670000"/>
    <n v="27137057"/>
  </r>
  <r>
    <x v="4"/>
    <n v="1"/>
    <n v="19058451"/>
    <n v="2325795"/>
    <n v="6554311"/>
    <n v="2073660"/>
    <n v="212758"/>
    <n v="30224975"/>
    <n v="6030000"/>
    <n v="36254975"/>
  </r>
  <r>
    <x v="4"/>
    <n v="2"/>
    <n v="17485927"/>
    <n v="2356408"/>
    <n v="6033379"/>
    <n v="2017000"/>
    <n v="212262"/>
    <n v="28104976"/>
    <n v="6230000"/>
    <n v="34334976"/>
  </r>
  <r>
    <x v="4"/>
    <n v="3"/>
    <n v="17679296"/>
    <n v="2231043"/>
    <n v="6070418"/>
    <n v="1910400"/>
    <n v="212610"/>
    <n v="28103767"/>
    <n v="6610000"/>
    <n v="34713767"/>
  </r>
  <r>
    <x v="4"/>
    <n v="4"/>
    <n v="11869807"/>
    <n v="1959754"/>
    <n v="5762600"/>
    <n v="1922080"/>
    <n v="212285"/>
    <n v="21726526"/>
    <n v="11660000"/>
    <n v="33386526"/>
  </r>
  <r>
    <x v="4"/>
    <n v="5"/>
    <n v="11957964"/>
    <n v="2095924"/>
    <n v="6411155"/>
    <n v="2164920"/>
    <n v="212637"/>
    <n v="22842600"/>
    <n v="4140000"/>
    <n v="26982600"/>
  </r>
  <r>
    <x v="4"/>
    <n v="6"/>
    <n v="16676742"/>
    <n v="2499447"/>
    <n v="7685360"/>
    <n v="2354980"/>
    <n v="212504"/>
    <n v="29429033"/>
    <n v="4910000"/>
    <n v="34339033"/>
  </r>
  <r>
    <x v="4"/>
    <n v="7"/>
    <n v="21509436"/>
    <n v="2950085"/>
    <n v="9040746"/>
    <n v="2414900"/>
    <n v="214060"/>
    <n v="36129227"/>
    <n v="3540000"/>
    <n v="39669227"/>
  </r>
  <r>
    <x v="4"/>
    <n v="8"/>
    <n v="22925453"/>
    <n v="3193460"/>
    <n v="9164955"/>
    <n v="2517660"/>
    <n v="210582"/>
    <n v="38012110"/>
    <n v="5010000"/>
    <n v="43022110"/>
  </r>
  <r>
    <x v="4"/>
    <n v="9"/>
    <n v="20599922"/>
    <n v="3062022"/>
    <n v="9415304"/>
    <n v="2522200"/>
    <n v="204614"/>
    <n v="35804062"/>
    <n v="4680000"/>
    <n v="40484062"/>
  </r>
  <r>
    <x v="4"/>
    <n v="10"/>
    <n v="15574581"/>
    <n v="2629634"/>
    <n v="7865304"/>
    <n v="1970120"/>
    <n v="202585"/>
    <n v="28242224"/>
    <n v="3720000"/>
    <n v="31962224"/>
  </r>
  <r>
    <x v="4"/>
    <n v="11"/>
    <n v="11322702"/>
    <n v="2113446"/>
    <n v="6645381"/>
    <n v="2108160"/>
    <n v="208481"/>
    <n v="22398170"/>
    <n v="4710000"/>
    <n v="27108170"/>
  </r>
  <r>
    <x v="4"/>
    <n v="12"/>
    <n v="14980973"/>
    <n v="2108411"/>
    <n v="6384797"/>
    <n v="2144160"/>
    <n v="231405"/>
    <n v="25849746"/>
    <n v="5340000"/>
    <n v="31189746"/>
  </r>
  <r>
    <x v="5"/>
    <n v="1"/>
    <n v="21295913"/>
    <n v="2533681"/>
    <n v="6619945"/>
    <n v="2186940"/>
    <n v="208124"/>
    <n v="32844603"/>
    <n v="6150000"/>
    <n v="38994603"/>
  </r>
  <r>
    <x v="5"/>
    <n v="2"/>
    <n v="16533181"/>
    <n v="2195823"/>
    <n v="5836101"/>
    <n v="2016160"/>
    <n v="208319"/>
    <n v="26789584"/>
    <n v="5230000"/>
    <n v="32019584"/>
  </r>
  <r>
    <x v="5"/>
    <n v="3"/>
    <n v="11543396"/>
    <n v="2039288"/>
    <n v="5825395"/>
    <n v="1964240"/>
    <n v="208125"/>
    <n v="21580444"/>
    <n v="4290000"/>
    <n v="25870444"/>
  </r>
  <r>
    <x v="5"/>
    <n v="4"/>
    <n v="10763091"/>
    <n v="1909199"/>
    <n v="6029514"/>
    <n v="2040180"/>
    <n v="208065"/>
    <n v="20950049"/>
    <n v="5330000"/>
    <n v="26280049"/>
  </r>
  <r>
    <x v="5"/>
    <n v="5"/>
    <n v="12949235"/>
    <n v="2055917"/>
    <n v="6915979"/>
    <n v="2093440"/>
    <n v="208395"/>
    <n v="24222966"/>
    <n v="4640000"/>
    <n v="28862966"/>
  </r>
  <r>
    <x v="5"/>
    <n v="6"/>
    <n v="16800538"/>
    <n v="2501374"/>
    <n v="7750250"/>
    <n v="2363340"/>
    <n v="199113"/>
    <n v="29614615"/>
    <n v="4040000"/>
    <n v="33654615"/>
  </r>
  <r>
    <x v="5"/>
    <n v="7"/>
    <n v="19632714"/>
    <n v="2824760"/>
    <n v="8337336"/>
    <n v="2263500"/>
    <n v="195070.5"/>
    <n v="33253380.5"/>
    <n v="4340000"/>
    <n v="37593380.5"/>
  </r>
  <r>
    <x v="5"/>
    <n v="8"/>
    <n v="20422472"/>
    <n v="3007061"/>
    <n v="8535819"/>
    <n v="2227760"/>
    <n v="195086.5"/>
    <n v="34388198.5"/>
    <n v="4140000"/>
    <n v="38528198.5"/>
  </r>
  <r>
    <x v="5"/>
    <n v="9"/>
    <n v="19310156"/>
    <n v="2709081"/>
    <n v="8452203"/>
    <n v="2375300"/>
    <n v="196013"/>
    <n v="33042753"/>
    <n v="3060000"/>
    <n v="36102753"/>
  </r>
  <r>
    <x v="5"/>
    <n v="10"/>
    <n v="14530775"/>
    <n v="2480314"/>
    <n v="7523599"/>
    <n v="2064940"/>
    <n v="203021.75"/>
    <n v="26802649.75"/>
    <n v="3290000"/>
    <n v="30092649.75"/>
  </r>
  <r>
    <x v="5"/>
    <n v="11"/>
    <n v="9717686"/>
    <n v="1879603"/>
    <n v="5740130"/>
    <n v="1756420"/>
    <n v="189629.5"/>
    <n v="19283468.5"/>
    <n v="3910000"/>
    <n v="23193468.5"/>
  </r>
  <r>
    <x v="5"/>
    <n v="12"/>
    <n v="12395479"/>
    <n v="2188644"/>
    <n v="6310282"/>
    <n v="2190180"/>
    <n v="193179.5"/>
    <n v="23277764.5"/>
    <n v="4020000"/>
    <n v="27297764.5"/>
  </r>
  <r>
    <x v="6"/>
    <n v="1"/>
    <n v="13255443"/>
    <n v="1862938"/>
    <n v="6135871"/>
    <n v="1816840"/>
    <n v="188243"/>
    <n v="23259335"/>
    <n v="4770000"/>
    <n v="28029335"/>
  </r>
  <r>
    <x v="6"/>
    <n v="2"/>
    <n v="11344934"/>
    <n v="1753309"/>
    <n v="5203682"/>
    <n v="1727220"/>
    <n v="187151"/>
    <n v="20216296"/>
    <n v="3970000"/>
    <n v="24186296"/>
  </r>
  <r>
    <x v="6"/>
    <n v="3"/>
    <n v="10966182"/>
    <n v="1786017"/>
    <n v="5536813"/>
    <n v="1601940"/>
    <n v="187252"/>
    <n v="20078204"/>
    <n v="4420000"/>
    <n v="24498204"/>
  </r>
  <r>
    <x v="6"/>
    <n v="4"/>
    <n v="11221428"/>
    <n v="2020972"/>
    <n v="6022257"/>
    <n v="1932460"/>
    <n v="188399"/>
    <n v="21385516"/>
    <n v="9790000"/>
    <n v="31175516"/>
  </r>
  <r>
    <x v="6"/>
    <n v="5"/>
    <n v="12343854"/>
    <n v="2134684"/>
    <n v="6121578"/>
    <n v="1941680"/>
    <n v="187145"/>
    <n v="22728941"/>
    <n v="9720000"/>
    <n v="32448941"/>
  </r>
  <r>
    <x v="6"/>
    <n v="6"/>
    <n v="15031221"/>
    <n v="2397303"/>
    <n v="6867713"/>
    <n v="2127800"/>
    <n v="186263"/>
    <n v="26610300"/>
    <n v="4020000"/>
    <n v="30630300"/>
  </r>
  <r>
    <x v="6"/>
    <n v="7"/>
    <n v="18949231"/>
    <n v="2804183"/>
    <n v="7530640"/>
    <n v="2088480"/>
    <n v="186531"/>
    <n v="31559065"/>
    <n v="4270000"/>
    <n v="35829065"/>
  </r>
  <r>
    <x v="6"/>
    <n v="8"/>
    <n v="20209241"/>
    <n v="3074118"/>
    <n v="7824964"/>
    <n v="2554120"/>
    <n v="186099"/>
    <n v="33848542"/>
    <n v="5310000"/>
    <n v="39158542"/>
  </r>
  <r>
    <x v="6"/>
    <n v="9"/>
    <n v="18838067"/>
    <n v="3043274"/>
    <n v="8083177"/>
    <n v="2531580"/>
    <n v="184862"/>
    <n v="32680960"/>
    <n v="4440000"/>
    <n v="37120960"/>
  </r>
  <r>
    <x v="6"/>
    <n v="10"/>
    <n v="16690726"/>
    <n v="2991256"/>
    <n v="7652301"/>
    <n v="2708020"/>
    <n v="195989.5"/>
    <n v="30238292.5"/>
    <n v="2530000"/>
    <n v="32768292.5"/>
  </r>
  <r>
    <x v="6"/>
    <n v="11"/>
    <n v="12227014"/>
    <n v="2575585"/>
    <n v="6152323"/>
    <n v="2395940"/>
    <n v="192682.5"/>
    <n v="23543544.5"/>
    <n v="2400000"/>
    <n v="25943544.5"/>
  </r>
  <r>
    <x v="6"/>
    <n v="12"/>
    <n v="11906458"/>
    <n v="2089028"/>
    <n v="5089836"/>
    <n v="1885820"/>
    <n v="185952"/>
    <n v="21157094"/>
    <n v="3000000"/>
    <n v="24157094"/>
  </r>
  <r>
    <x v="7"/>
    <n v="1"/>
    <n v="13824902"/>
    <n v="1862938"/>
    <n v="5350031"/>
    <n v="2055860"/>
    <n v="185249"/>
    <n v="23278980"/>
    <n v="2960000"/>
    <n v="26238980"/>
  </r>
  <r>
    <x v="7"/>
    <n v="2"/>
    <n v="12300888"/>
    <n v="1753309"/>
    <n v="4876640"/>
    <n v="1688000"/>
    <n v="185215"/>
    <n v="20804052"/>
    <n v="2500000"/>
    <n v="23304052"/>
  </r>
  <r>
    <x v="7"/>
    <n v="3"/>
    <n v="13310047"/>
    <n v="1786017"/>
    <n v="5275378"/>
    <n v="1964920"/>
    <n v="184784"/>
    <n v="22521146"/>
    <n v="5760000"/>
    <n v="28281146"/>
  </r>
  <r>
    <x v="7"/>
    <n v="4"/>
    <n v="11657100"/>
    <n v="2020972"/>
    <n v="5568082"/>
    <n v="2075840"/>
    <n v="186611"/>
    <n v="21508605"/>
    <n v="1620000"/>
    <n v="23128605"/>
  </r>
  <r>
    <x v="7"/>
    <n v="5"/>
    <n v="11986696"/>
    <n v="2134684"/>
    <n v="6331079"/>
    <n v="2330220"/>
    <n v="186998"/>
    <n v="22969677"/>
    <n v="2180000"/>
    <n v="25149677"/>
  </r>
  <r>
    <x v="7"/>
    <n v="6"/>
    <n v="16161431"/>
    <n v="2397303"/>
    <n v="6991040"/>
    <n v="2551320"/>
    <n v="188101"/>
    <n v="28289195"/>
    <n v="1760000"/>
    <n v="30049195"/>
  </r>
  <r>
    <x v="7"/>
    <n v="7"/>
    <n v="18916678"/>
    <n v="2804183"/>
    <n v="7352047"/>
    <n v="2485220"/>
    <n v="187539"/>
    <n v="31745667"/>
    <n v="2040000"/>
    <n v="33785667"/>
  </r>
  <r>
    <x v="7"/>
    <n v="8"/>
    <n v="18908306"/>
    <n v="3074118"/>
    <n v="7704033"/>
    <n v="2633780"/>
    <n v="187578"/>
    <n v="32507815"/>
    <n v="2340000"/>
    <n v="34847815"/>
  </r>
  <r>
    <x v="7"/>
    <n v="9"/>
    <n v="17923709"/>
    <n v="3043274"/>
    <n v="8276127"/>
    <n v="2605260"/>
    <n v="187631"/>
    <n v="32036001"/>
    <n v="2020000"/>
    <n v="34056001"/>
  </r>
  <r>
    <x v="7"/>
    <n v="10"/>
    <n v="13660985"/>
    <n v="2991256"/>
    <n v="6953843"/>
    <n v="2506620"/>
    <n v="187500"/>
    <n v="26300204"/>
    <n v="2780000"/>
    <n v="29080204"/>
  </r>
  <r>
    <x v="7"/>
    <n v="11"/>
    <n v="10149284"/>
    <n v="2575585"/>
    <n v="5875918"/>
    <n v="2030660"/>
    <n v="187400"/>
    <n v="20818847"/>
    <n v="3540000"/>
    <n v="24358847"/>
  </r>
  <r>
    <x v="7"/>
    <n v="12"/>
    <n v="11965288"/>
    <n v="2089028"/>
    <n v="5748803"/>
    <n v="2195660"/>
    <n v="184766"/>
    <n v="22183545"/>
    <n v="1620000"/>
    <n v="23803545"/>
  </r>
  <r>
    <x v="8"/>
    <n v="1"/>
    <n v="16750327"/>
    <n v="1862938"/>
    <n v="5980121"/>
    <n v="2248220"/>
    <n v="184761"/>
    <n v="27026367"/>
    <n v="1470000"/>
    <n v="28496367"/>
  </r>
  <r>
    <x v="8"/>
    <n v="2"/>
    <n v="17485455.300000001"/>
    <n v="1753309"/>
    <n v="5776283"/>
    <n v="2158480"/>
    <n v="176646"/>
    <n v="27350173.300000001"/>
    <n v="3680000"/>
    <n v="31030173.300000001"/>
  </r>
  <r>
    <x v="8"/>
    <n v="3"/>
    <n v="13337477.560000001"/>
    <n v="1786017"/>
    <n v="5451876"/>
    <n v="2176200"/>
    <n v="193285"/>
    <n v="22944855.560000002"/>
    <n v="4480000"/>
    <n v="27424855.560000002"/>
  </r>
  <r>
    <x v="8"/>
    <n v="4"/>
    <n v="11104422.810000001"/>
    <n v="2020972"/>
    <n v="5430376"/>
    <n v="2018680"/>
    <n v="186785"/>
    <n v="20761235.810000002"/>
    <n v="1660000"/>
    <n v="22421235.810000002"/>
  </r>
  <r>
    <x v="8"/>
    <n v="5"/>
    <n v="12142434"/>
    <n v="2134684"/>
    <n v="5901204"/>
    <n v="2346920"/>
    <n v="188381"/>
    <n v="22713623"/>
    <n v="4170000"/>
    <n v="26883623"/>
  </r>
  <r>
    <x v="8"/>
    <n v="6"/>
    <n v="16133312.359999999"/>
    <n v="2397303"/>
    <n v="6641074.4000000004"/>
    <n v="2632380"/>
    <n v="187805"/>
    <n v="27991874.759999998"/>
    <n v="1410000"/>
    <n v="29401874.759999998"/>
  </r>
  <r>
    <x v="8"/>
    <n v="7"/>
    <n v="20032378"/>
    <n v="2804183"/>
    <n v="7650036"/>
    <n v="2605980"/>
    <n v="187276"/>
    <n v="33279853"/>
    <n v="5060000"/>
    <n v="38339853"/>
  </r>
  <r>
    <x v="8"/>
    <n v="8"/>
    <n v="19033831.009999998"/>
    <n v="3074118"/>
    <n v="7550667"/>
    <n v="2590060"/>
    <n v="187750"/>
    <n v="32436426.009999998"/>
    <n v="900000"/>
    <n v="33336426.009999998"/>
  </r>
  <r>
    <x v="8"/>
    <n v="9"/>
    <n v="18608206"/>
    <n v="3043274"/>
    <n v="7140706"/>
    <n v="2722600"/>
    <n v="187302"/>
    <n v="31702088"/>
    <n v="1130000"/>
    <n v="32832088"/>
  </r>
  <r>
    <x v="8"/>
    <n v="10"/>
    <n v="12890999"/>
    <n v="2991256"/>
    <n v="6317772"/>
    <n v="2203320"/>
    <n v="186169"/>
    <n v="24589516"/>
    <n v="1440000"/>
    <n v="26029516"/>
  </r>
  <r>
    <x v="8"/>
    <n v="11"/>
    <n v="10795697"/>
    <n v="2575585"/>
    <n v="6002671"/>
    <n v="2051880"/>
    <n v="186033"/>
    <n v="21611866"/>
    <n v="2520000"/>
    <n v="24131866"/>
  </r>
  <r>
    <x v="8"/>
    <n v="12"/>
    <n v="13695602"/>
    <n v="2089028"/>
    <n v="5525439"/>
    <n v="2077180"/>
    <n v="184474"/>
    <n v="23571723"/>
    <n v="1170000"/>
    <n v="24741723"/>
  </r>
  <r>
    <x v="9"/>
    <n v="1"/>
    <n v="15298449"/>
    <n v="2483455"/>
    <n v="5840067"/>
    <n v="2274280"/>
    <n v="180234"/>
    <n v="26076485"/>
    <n v="2200000"/>
    <n v="28276485"/>
  </r>
  <r>
    <x v="9"/>
    <n v="2"/>
    <n v="16089510"/>
    <n v="2560110"/>
    <n v="5577260"/>
    <n v="2104400"/>
    <n v="178926"/>
    <n v="26510206"/>
    <n v="3290000"/>
    <n v="29800206"/>
  </r>
  <r>
    <x v="9"/>
    <n v="3"/>
    <n v="14572380"/>
    <n v="2392896"/>
    <n v="5649415"/>
    <n v="2259140"/>
    <n v="178209"/>
    <n v="25052040"/>
    <n v="2020000"/>
    <n v="27072040"/>
  </r>
  <r>
    <x v="9"/>
    <n v="4"/>
    <n v="11643930"/>
    <n v="2304681"/>
    <n v="5828223"/>
    <n v="2208240"/>
    <n v="178543"/>
    <n v="22163617"/>
    <n v="740000"/>
    <n v="22903617"/>
  </r>
  <r>
    <x v="9"/>
    <n v="5"/>
    <n v="12196003"/>
    <n v="2401445"/>
    <n v="6029352"/>
    <n v="2293640"/>
    <n v="178866"/>
    <n v="23099306"/>
    <n v="290000"/>
    <n v="23389306"/>
  </r>
  <r>
    <x v="9"/>
    <n v="6"/>
    <n v="16568359"/>
    <n v="2939267"/>
    <n v="6766840"/>
    <n v="2274800"/>
    <n v="178843"/>
    <n v="28728109"/>
    <n v="1110000"/>
    <n v="29838109"/>
  </r>
  <r>
    <x v="9"/>
    <n v="7"/>
    <n v="20842915"/>
    <n v="3557752"/>
    <n v="7793911"/>
    <n v="2659540"/>
    <n v="181168"/>
    <n v="35035286"/>
    <n v="1350000"/>
    <n v="36385286"/>
  </r>
  <r>
    <x v="9"/>
    <n v="8"/>
    <n v="19573050"/>
    <n v="3503162"/>
    <n v="7444466"/>
    <n v="2674180"/>
    <n v="179881"/>
    <n v="33374739"/>
    <n v="1920000"/>
    <n v="35294739"/>
  </r>
  <r>
    <x v="9"/>
    <n v="9"/>
    <n v="17528485"/>
    <n v="3344330"/>
    <n v="6998254"/>
    <n v="2907660"/>
    <n v="179193"/>
    <n v="30957922"/>
    <n v="1300000"/>
    <n v="32257922"/>
  </r>
  <r>
    <x v="9"/>
    <n v="10"/>
    <n v="12479630"/>
    <n v="2838669"/>
    <n v="6024091"/>
    <n v="2468120"/>
    <n v="179110"/>
    <n v="23989620"/>
    <n v="410000"/>
    <n v="24399620"/>
  </r>
  <r>
    <x v="9"/>
    <n v="11"/>
    <n v="11531127"/>
    <n v="2519453"/>
    <n v="5590377"/>
    <n v="2481960"/>
    <n v="179191"/>
    <n v="22302108"/>
    <n v="1200000"/>
    <n v="23502108"/>
  </r>
  <r>
    <x v="9"/>
    <n v="12"/>
    <n v="11007528"/>
    <n v="2404624"/>
    <n v="5582290"/>
    <n v="2359660"/>
    <n v="179889"/>
    <n v="21533991"/>
    <n v="3050000"/>
    <n v="24583991"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0"/>
    <m/>
    <m/>
    <m/>
    <m/>
    <m/>
    <m/>
    <m/>
    <m/>
    <m/>
  </r>
  <r>
    <x v="11"/>
    <n v="780"/>
    <n v="1856061937.0399997"/>
    <n v="293127698"/>
    <n v="818817930.39999998"/>
    <n v="265314660"/>
    <n v="23279816.25"/>
    <m/>
    <m/>
    <m/>
  </r>
  <r>
    <x v="10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8492">
  <r>
    <d v="2013-01-01T00:00:00"/>
    <s v="January"/>
    <x v="0"/>
    <n v="1"/>
    <n v="15157512"/>
    <n v="2185080"/>
    <n v="5758464"/>
    <n v="2081275"/>
    <n v="185249"/>
    <n v="25367580"/>
    <n v="4.675147673569522E-2"/>
    <n v="26553.551826210885"/>
    <n v="0.50302553596875199"/>
    <n v="744"/>
    <n v="71"/>
    <n v="2960000"/>
    <n v="29.552620349999998"/>
    <n v="29513.551826210885"/>
    <n v="100.55262035"/>
  </r>
  <r>
    <d v="2013-02-01T00:00:00"/>
    <s v="February"/>
    <x v="0"/>
    <n v="2"/>
    <n v="14248623"/>
    <n v="2076106"/>
    <n v="5328148"/>
    <n v="1995796"/>
    <n v="185215"/>
    <n v="23833888"/>
    <n v="4.675147673569522E-2"/>
    <n v="24948.157460353163"/>
    <n v="0.45283890494161555"/>
    <n v="672"/>
    <n v="82"/>
    <n v="2500000"/>
    <n v="12.744119999999999"/>
    <n v="27448.157460353163"/>
    <n v="94.744119999999995"/>
  </r>
  <r>
    <d v="2013-03-01T00:00:00"/>
    <s v="March"/>
    <x v="0"/>
    <n v="3"/>
    <n v="13121280"/>
    <n v="2109300"/>
    <n v="5732560"/>
    <n v="2088213"/>
    <n v="184784"/>
    <n v="23236137"/>
    <n v="4.675147673569522E-2"/>
    <n v="24322.460718382925"/>
    <n v="0.55784816711814977"/>
    <n v="744"/>
    <n v="59"/>
    <n v="5760000"/>
    <n v="26.425639975000003"/>
    <n v="30082.460718382925"/>
    <n v="85.425639974999996"/>
  </r>
  <r>
    <d v="2013-04-01T00:00:00"/>
    <s v="April"/>
    <x v="0"/>
    <n v="4"/>
    <n v="10922088"/>
    <n v="2075584"/>
    <n v="5806182"/>
    <n v="2076549"/>
    <n v="186611"/>
    <n v="21067014"/>
    <n v="4.675147673569522E-2"/>
    <n v="22051.928014911562"/>
    <n v="0.73186088690061213"/>
    <n v="720"/>
    <n v="42"/>
    <n v="1620000"/>
    <n v="12.841759849999999"/>
    <n v="23671.928014911562"/>
    <n v="54.841759850000003"/>
  </r>
  <r>
    <d v="2013-05-01T00:00:00"/>
    <s v="May"/>
    <x v="0"/>
    <n v="5"/>
    <n v="11960526"/>
    <n v="2241360"/>
    <n v="6229809"/>
    <n v="2208263"/>
    <n v="186998"/>
    <n v="22826956"/>
    <n v="4.675147673569522E-2"/>
    <n v="23894.149902380734"/>
    <n v="0.63560315671598777"/>
    <n v="744"/>
    <n v="51"/>
    <n v="2180000"/>
    <n v="18.176480025"/>
    <n v="26074.149902380734"/>
    <n v="69.176480025000004"/>
  </r>
  <r>
    <d v="2013-06-01T00:00:00"/>
    <s v="June"/>
    <x v="0"/>
    <n v="6"/>
    <n v="16006369"/>
    <n v="2637360"/>
    <n v="7104654"/>
    <n v="2386010"/>
    <n v="188101"/>
    <n v="28322494"/>
    <n v="4.675147673569522E-2"/>
    <n v="29646.612419337864"/>
    <n v="0.68503036170090759"/>
    <n v="720"/>
    <n v="60"/>
    <n v="1760000"/>
    <n v="13.0078"/>
    <n v="31406.612419337864"/>
    <n v="73.007800000000003"/>
  </r>
  <r>
    <d v="2013-07-01T00:00:00"/>
    <s v="July"/>
    <x v="0"/>
    <n v="7"/>
    <n v="20593922"/>
    <n v="3123660"/>
    <n v="8299535"/>
    <n v="2462534"/>
    <n v="187539"/>
    <n v="34667190"/>
    <n v="4.675147673569522E-2"/>
    <n v="36287.932326776921"/>
    <n v="0.72947673607854213"/>
    <n v="744"/>
    <n v="67"/>
    <n v="2040000"/>
    <n v="8.6349000749999991"/>
    <n v="38327.932326776921"/>
    <n v="75.634900075000004"/>
  </r>
  <r>
    <d v="2013-08-01T00:00:00"/>
    <s v="August"/>
    <x v="0"/>
    <n v="8"/>
    <n v="19788738"/>
    <n v="3183075"/>
    <n v="8053948"/>
    <n v="2542455"/>
    <n v="187578"/>
    <n v="33755794"/>
    <n v="4.675147673569522E-2"/>
    <n v="35333.927217885917"/>
    <n v="0.70478685359257887"/>
    <n v="744"/>
    <n v="67"/>
    <n v="2340000"/>
    <n v="17.125760000000003"/>
    <n v="37673.927217885917"/>
    <n v="84.12576"/>
  </r>
  <r>
    <d v="2013-09-01T00:00:00"/>
    <s v="September"/>
    <x v="0"/>
    <n v="9"/>
    <n v="18655455"/>
    <n v="3084900"/>
    <n v="8069250"/>
    <n v="2532145"/>
    <n v="187631"/>
    <n v="32529381"/>
    <n v="4.675147673569522E-2"/>
    <n v="34050.17759904806"/>
    <n v="0.67044260251078003"/>
    <n v="720"/>
    <n v="71"/>
    <n v="2020000"/>
    <n v="16.776179975000002"/>
    <n v="36070.17759904806"/>
    <n v="87.776179975000005"/>
  </r>
  <r>
    <d v="2013-10-01T00:00:00"/>
    <s v="October"/>
    <x v="0"/>
    <n v="10"/>
    <n v="14629860"/>
    <n v="2883500"/>
    <n v="7425300"/>
    <n v="2341063"/>
    <n v="187500"/>
    <n v="27467223"/>
    <n v="4.675147673569522E-2"/>
    <n v="28751.356237078653"/>
    <n v="0.62513789540143438"/>
    <n v="744"/>
    <n v="62"/>
    <n v="2780000"/>
    <n v="17.837799675000003"/>
    <n v="31531.356237078653"/>
    <n v="79.837799674999999"/>
  </r>
  <r>
    <d v="2013-11-01T00:00:00"/>
    <s v="November"/>
    <x v="0"/>
    <n v="11"/>
    <n v="10813348"/>
    <n v="2382912"/>
    <n v="6382790"/>
    <n v="2170835"/>
    <n v="187400"/>
    <n v="21937285"/>
    <n v="4.675147673569522E-2"/>
    <n v="22962.885469321813"/>
    <n v="0.66565650571192148"/>
    <n v="720"/>
    <n v="48"/>
    <n v="3540000"/>
    <n v="17.703820099999998"/>
    <n v="26502.885469321813"/>
    <n v="65.703820100000002"/>
  </r>
  <r>
    <d v="2013-12-01T00:00:00"/>
    <s v="December"/>
    <x v="0"/>
    <n v="12"/>
    <n v="12852648"/>
    <n v="2258408"/>
    <n v="6003238"/>
    <n v="2191120"/>
    <n v="184766"/>
    <n v="23490180"/>
    <n v="4.675147673569522E-2"/>
    <n v="24588.380603787293"/>
    <n v="0.6301950712663974"/>
    <n v="744"/>
    <n v="52"/>
    <n v="1620000"/>
    <n v="18.688019424999997"/>
    <n v="26208.380603787293"/>
    <n v="70.688019424999993"/>
  </r>
  <r>
    <d v="2014-01-01T00:00:00"/>
    <s v="January"/>
    <x v="1"/>
    <n v="1"/>
    <n v="15424500"/>
    <n v="2306124"/>
    <n v="6120440"/>
    <n v="2190654"/>
    <n v="184761"/>
    <n v="26226479"/>
    <n v="3.6202714992148943E-2"/>
    <n v="27175.948744484576"/>
    <n v="0.50302553596875199"/>
    <n v="744"/>
    <n v="73"/>
    <n v="1470000"/>
    <n v="15.330239675"/>
    <n v="28645.948744484576"/>
    <n v="88.330239675000001"/>
  </r>
  <r>
    <d v="2014-02-01T00:00:00"/>
    <s v="February"/>
    <x v="1"/>
    <n v="2"/>
    <n v="14287725"/>
    <n v="2208708"/>
    <n v="5137749"/>
    <n v="2038048"/>
    <n v="176646"/>
    <n v="23848876"/>
    <n v="3.6202714992148943E-2"/>
    <n v="24712.2700607111"/>
    <n v="0.45283890494161555"/>
    <n v="672"/>
    <n v="81"/>
    <n v="3680000"/>
    <n v="19.810620500000002"/>
    <n v="28392.2700607111"/>
    <n v="100.8106205"/>
  </r>
  <r>
    <d v="2014-03-01T00:00:00"/>
    <s v="March"/>
    <x v="1"/>
    <n v="3"/>
    <n v="13003200"/>
    <n v="2219267"/>
    <n v="5590299"/>
    <n v="2112260"/>
    <n v="193285"/>
    <n v="23118311"/>
    <n v="3.6202714992148943E-2"/>
    <n v="23955.256624232861"/>
    <n v="0.55784816711814977"/>
    <n v="744"/>
    <n v="58"/>
    <n v="4480000"/>
    <n v="27.595719500000001"/>
    <n v="28435.256624232861"/>
    <n v="85.595719500000001"/>
  </r>
  <r>
    <d v="2014-04-01T00:00:00"/>
    <s v="April"/>
    <x v="1"/>
    <n v="4"/>
    <n v="10712808"/>
    <n v="2192400"/>
    <n v="5493400"/>
    <n v="2102741"/>
    <n v="186785"/>
    <n v="20688134"/>
    <n v="3.6202714992148943E-2"/>
    <n v="21437.100618921384"/>
    <n v="0.73186088690061213"/>
    <n v="720"/>
    <n v="41"/>
    <n v="1660000"/>
    <n v="7.4611798"/>
    <n v="23097.100618921384"/>
    <n v="48.461179799999996"/>
  </r>
  <r>
    <d v="2014-05-01T00:00:00"/>
    <s v="May"/>
    <x v="1"/>
    <n v="5"/>
    <n v="11809460"/>
    <n v="2345587"/>
    <n v="5857920"/>
    <n v="2243476"/>
    <n v="188381"/>
    <n v="22444824"/>
    <n v="3.6202714992148943E-2"/>
    <n v="23257.387566320944"/>
    <n v="0.63560315671598777"/>
    <n v="744"/>
    <n v="49"/>
    <n v="4170000"/>
    <n v="31.274719299999997"/>
    <n v="27427.387566320944"/>
    <n v="80.274719300000001"/>
  </r>
  <r>
    <d v="2014-06-01T00:00:00"/>
    <s v="June"/>
    <x v="1"/>
    <n v="6"/>
    <n v="15760827"/>
    <n v="2756138"/>
    <n v="6637440"/>
    <n v="2429652"/>
    <n v="187805"/>
    <n v="27771862"/>
    <n v="3.6202714992148943E-2"/>
    <n v="28777.278804787289"/>
    <n v="0.68503036170090759"/>
    <n v="720"/>
    <n v="58"/>
    <n v="1410000"/>
    <n v="10.963280300000001"/>
    <n v="30187.278804787289"/>
    <n v="68.963280300000008"/>
  </r>
  <r>
    <d v="2014-07-01T00:00:00"/>
    <s v="July"/>
    <x v="1"/>
    <n v="7"/>
    <n v="20414104"/>
    <n v="3246480"/>
    <n v="7614062"/>
    <n v="2511580"/>
    <n v="187276"/>
    <n v="33973502"/>
    <n v="3.6202714992148943E-2"/>
    <n v="35203.435010191199"/>
    <n v="0.72947673607854213"/>
    <n v="744"/>
    <n v="65"/>
    <n v="5060000"/>
    <n v="19.594139800000001"/>
    <n v="40263.435010191199"/>
    <n v="84.594139799999994"/>
  </r>
  <r>
    <d v="2014-08-01T00:00:00"/>
    <s v="August"/>
    <x v="1"/>
    <n v="8"/>
    <n v="19682520"/>
    <n v="3310428"/>
    <n v="7327068"/>
    <n v="2594196"/>
    <n v="187750"/>
    <n v="33101962"/>
    <n v="3.6202714992148943E-2"/>
    <n v="34300.34289596694"/>
    <n v="0.70478685359257887"/>
    <n v="744"/>
    <n v="65"/>
    <n v="900000"/>
    <n v="13.936679800000002"/>
    <n v="35200.34289596694"/>
    <n v="78.936679800000007"/>
  </r>
  <r>
    <d v="2014-09-01T00:00:00"/>
    <s v="September"/>
    <x v="1"/>
    <n v="9"/>
    <n v="18512256"/>
    <n v="3197880"/>
    <n v="7368004"/>
    <n v="2584915"/>
    <n v="187302"/>
    <n v="31850357"/>
    <n v="3.6202714992148943E-2"/>
    <n v="33003.426396869196"/>
    <n v="0.67044260251078003"/>
    <n v="720"/>
    <n v="68"/>
    <n v="1130000"/>
    <n v="15.785060100000001"/>
    <n v="34133.426396869196"/>
    <n v="83.785060099999995"/>
  </r>
  <r>
    <d v="2014-10-01T00:00:00"/>
    <s v="October"/>
    <x v="1"/>
    <n v="10"/>
    <n v="14486984"/>
    <n v="2986368"/>
    <n v="6789664"/>
    <n v="2394083"/>
    <n v="186169"/>
    <n v="26843268"/>
    <n v="3.6202714992148943E-2"/>
    <n v="27815.067180861872"/>
    <n v="0.62513789540143438"/>
    <n v="744"/>
    <n v="60"/>
    <n v="1440000"/>
    <n v="26.2700794"/>
    <n v="29255.067180861872"/>
    <n v="86.2700794"/>
  </r>
  <r>
    <d v="2014-11-01T00:00:00"/>
    <s v="November"/>
    <x v="1"/>
    <n v="11"/>
    <n v="10667400"/>
    <n v="2474342"/>
    <n v="5870557"/>
    <n v="2223987"/>
    <n v="186033"/>
    <n v="21422319"/>
    <n v="3.6202714992148943E-2"/>
    <n v="22197.865109227896"/>
    <n v="0.66565650571192148"/>
    <n v="720"/>
    <n v="46"/>
    <n v="2520000"/>
    <n v="26.207659500000002"/>
    <n v="24717.865109227896"/>
    <n v="72.207659500000005"/>
  </r>
  <r>
    <d v="2014-12-01T00:00:00"/>
    <s v="December"/>
    <x v="1"/>
    <n v="12"/>
    <n v="12708848"/>
    <n v="2352735"/>
    <n v="5600160"/>
    <n v="2244514"/>
    <n v="184474"/>
    <n v="23090731"/>
    <n v="3.6202714992148943E-2"/>
    <n v="23926.678153353379"/>
    <n v="0.6301950712663974"/>
    <n v="744"/>
    <n v="51"/>
    <n v="1170000"/>
    <n v="14.418239"/>
    <n v="25096.678153353379"/>
    <n v="65.418239"/>
  </r>
  <r>
    <d v="2015-01-01T00:00:00"/>
    <s v="January"/>
    <x v="2"/>
    <n v="1"/>
    <n v="15324660"/>
    <n v="2403492"/>
    <n v="5625130"/>
    <n v="2243354"/>
    <n v="180234"/>
    <n v="25776870"/>
    <n v="4.6711810364530981E-2"/>
    <n v="26980.954263231168"/>
    <n v="0.50302553596875199"/>
    <n v="744"/>
    <n v="72"/>
    <n v="2200000"/>
    <n v="18.8932"/>
    <n v="29180.954263231168"/>
    <n v="90.893200000000007"/>
  </r>
  <r>
    <d v="2015-02-01T00:00:00"/>
    <s v="February"/>
    <x v="2"/>
    <n v="2"/>
    <n v="14123493"/>
    <n v="2264230"/>
    <n v="5189407"/>
    <n v="2087522"/>
    <n v="178926"/>
    <n v="23843578"/>
    <n v="4.6711810364530981E-2"/>
    <n v="24957.354693947906"/>
    <n v="0.45283890494161555"/>
    <n v="672"/>
    <n v="82"/>
    <n v="3290000"/>
    <n v="21.952800800000002"/>
    <n v="28247.354693947906"/>
    <n v="103.95280080000001"/>
  </r>
  <r>
    <d v="2015-03-01T00:00:00"/>
    <s v="March"/>
    <x v="2"/>
    <n v="3"/>
    <n v="12797375"/>
    <n v="2277933"/>
    <n v="5379660"/>
    <n v="2154854"/>
    <n v="178209"/>
    <n v="22788031"/>
    <n v="4.6711810364530981E-2"/>
    <n v="23852.501182653054"/>
    <n v="0.55784816711814977"/>
    <n v="744"/>
    <n v="57"/>
    <n v="2020000"/>
    <n v="17.5186201"/>
    <n v="25872.501182653054"/>
    <n v="74.518620099999993"/>
  </r>
  <r>
    <d v="2015-04-01T00:00:00"/>
    <s v="April"/>
    <x v="2"/>
    <n v="4"/>
    <n v="10545546"/>
    <n v="2238752"/>
    <n v="5461165"/>
    <n v="2136159"/>
    <n v="178543"/>
    <n v="20560165"/>
    <n v="4.6711810364530981E-2"/>
    <n v="21520.56752854347"/>
    <n v="0.73186088690061213"/>
    <n v="720"/>
    <n v="41"/>
    <n v="740000"/>
    <n v="14.20696"/>
    <n v="22260.56752854347"/>
    <n v="55.206960000000002"/>
  </r>
  <r>
    <d v="2015-05-01T00:00:00"/>
    <s v="May"/>
    <x v="2"/>
    <n v="5"/>
    <n v="11639322"/>
    <n v="2411301"/>
    <n v="5762757"/>
    <n v="2268940"/>
    <n v="178866"/>
    <n v="22261186"/>
    <n v="4.6711810364530981E-2"/>
    <n v="23301.046298921552"/>
    <n v="0.63560315671598777"/>
    <n v="744"/>
    <n v="49"/>
    <n v="290000"/>
    <n v="4.5614400000000002"/>
    <n v="23591.046298921552"/>
    <n v="53.561439999999997"/>
  </r>
  <r>
    <d v="2015-06-01T00:00:00"/>
    <s v="June"/>
    <x v="2"/>
    <n v="6"/>
    <n v="15611946"/>
    <n v="2824240"/>
    <n v="6541240"/>
    <n v="2451262"/>
    <n v="178843"/>
    <n v="27607531"/>
    <n v="4.6711810364530981E-2"/>
    <n v="28897.12875270491"/>
    <n v="0.68503036170090759"/>
    <n v="720"/>
    <n v="59"/>
    <n v="1110000"/>
    <n v="28.9836198"/>
    <n v="30007.12875270491"/>
    <n v="87.9836198"/>
  </r>
  <r>
    <d v="2015-07-01T00:00:00"/>
    <s v="July"/>
    <x v="2"/>
    <n v="7"/>
    <n v="20378028"/>
    <n v="3365740"/>
    <n v="7062546"/>
    <n v="2532474"/>
    <n v="181168"/>
    <n v="33519956"/>
    <n v="4.6711810364530981E-2"/>
    <n v="35085.733828099423"/>
    <n v="0.72947673607854213"/>
    <n v="744"/>
    <n v="65"/>
    <n v="1350000"/>
    <n v="12.9638998"/>
    <n v="36435.733828099423"/>
    <n v="77.963899800000007"/>
  </r>
  <r>
    <d v="2015-08-01T00:00:00"/>
    <s v="August"/>
    <x v="2"/>
    <n v="8"/>
    <n v="19665270"/>
    <n v="3431232"/>
    <n v="6891500"/>
    <n v="2613996"/>
    <n v="179881"/>
    <n v="32781879"/>
    <n v="4.6711810364530981E-2"/>
    <n v="34313.179915241002"/>
    <n v="0.70478685359257887"/>
    <n v="744"/>
    <n v="65"/>
    <n v="1920000"/>
    <n v="26.5824"/>
    <n v="36233.179915241002"/>
    <n v="91.582400000000007"/>
  </r>
  <r>
    <d v="2015-09-01T00:00:00"/>
    <s v="September"/>
    <x v="2"/>
    <n v="9"/>
    <n v="18447292"/>
    <n v="3342328"/>
    <n v="6519879"/>
    <n v="2600271"/>
    <n v="179193"/>
    <n v="31088963"/>
    <n v="4.6711810364530981E-2"/>
    <n v="32541.18474408592"/>
    <n v="0.67044260251078003"/>
    <n v="720"/>
    <n v="67"/>
    <n v="1300000"/>
    <n v="20.510260000000002"/>
    <n v="33841.18474408592"/>
    <n v="87.510260000000002"/>
  </r>
  <r>
    <d v="2015-10-01T00:00:00"/>
    <s v="October"/>
    <x v="2"/>
    <n v="10"/>
    <n v="14364923"/>
    <n v="3120624"/>
    <n v="5923344"/>
    <n v="2402813"/>
    <n v="179110"/>
    <n v="25990814"/>
    <n v="4.6711810364530981E-2"/>
    <n v="27204.891974787799"/>
    <n v="0.62513789540143438"/>
    <n v="744"/>
    <n v="58"/>
    <n v="410000"/>
    <n v="10.861719800000001"/>
    <n v="27614.891974787799"/>
    <n v="68.861719800000003"/>
  </r>
  <r>
    <d v="2015-11-01T00:00:00"/>
    <s v="November"/>
    <x v="2"/>
    <n v="11"/>
    <n v="10536729"/>
    <n v="2595519"/>
    <n v="5214560"/>
    <n v="2227700"/>
    <n v="179191"/>
    <n v="20753699"/>
    <n v="4.6711810364530981E-2"/>
    <n v="21723.141852050558"/>
    <n v="0.66565650571192148"/>
    <n v="720"/>
    <n v="45"/>
    <n v="1200000"/>
    <n v="15.7237796"/>
    <n v="22923.141852050558"/>
    <n v="60.7237796"/>
  </r>
  <r>
    <d v="2015-12-01T00:00:00"/>
    <s v="December"/>
    <x v="2"/>
    <n v="12"/>
    <n v="12613568"/>
    <n v="2438527"/>
    <n v="5119150"/>
    <n v="2248218"/>
    <n v="179889"/>
    <n v="22599352"/>
    <n v="4.6711810364530981E-2"/>
    <n v="23655.008644985286"/>
    <n v="0.6301950712663974"/>
    <n v="744"/>
    <n v="50"/>
    <n v="3050000"/>
    <n v="15.408679899999999"/>
    <n v="26705.008644985286"/>
    <n v="65.408679899999996"/>
  </r>
  <r>
    <d v="2016-01-01T00:00:00"/>
    <s v="January"/>
    <x v="3"/>
    <n v="1"/>
    <n v="14561712"/>
    <n v="2475000"/>
    <n v="5146619.8994720625"/>
    <n v="2329280"/>
    <n v="178483"/>
    <n v="24691094.899472062"/>
    <n v="4.4810121098630695E-2"/>
    <n v="25797.505851975187"/>
    <n v="0.50302553596875199"/>
    <n v="744"/>
    <n v="69"/>
    <n v="1835000"/>
    <n v="8.4"/>
    <n v="27632.505851975187"/>
    <n v="77.400000000000006"/>
  </r>
  <r>
    <d v="2016-02-01T00:00:00"/>
    <s v="February"/>
    <x v="3"/>
    <n v="2"/>
    <n v="13704003"/>
    <n v="2343240"/>
    <n v="4708889.1085616946"/>
    <n v="2126338"/>
    <n v="177626"/>
    <n v="23060096.108561695"/>
    <n v="4.4810121098630695E-2"/>
    <n v="24093.421807732408"/>
    <n v="0.45283890494161555"/>
    <n v="672"/>
    <n v="79"/>
    <n v="3485000"/>
    <n v="8.4"/>
    <n v="27578.421807732408"/>
    <n v="87.4"/>
  </r>
  <r>
    <d v="2016-03-01T00:00:00"/>
    <s v="March"/>
    <x v="3"/>
    <n v="3"/>
    <n v="12562200"/>
    <n v="2360281"/>
    <n v="4962800.9244752405"/>
    <n v="2178550"/>
    <n v="179422"/>
    <n v="22243253.924475241"/>
    <n v="4.4810121098630695E-2"/>
    <n v="23239.976826458569"/>
    <n v="0.55784816711814977"/>
    <n v="744"/>
    <n v="56"/>
    <n v="3250000"/>
    <n v="8.4"/>
    <n v="26489.976826458569"/>
    <n v="64.400000000000006"/>
  </r>
  <r>
    <d v="2016-04-01T00:00:00"/>
    <s v="April"/>
    <x v="3"/>
    <n v="4"/>
    <n v="10320135"/>
    <n v="2318520"/>
    <n v="4994938.2467190214"/>
    <n v="2153153"/>
    <n v="178805"/>
    <n v="19965551.246719021"/>
    <n v="4.4810121098630695E-2"/>
    <n v="20860.210015885415"/>
    <n v="0.73186088690061213"/>
    <n v="720"/>
    <n v="40"/>
    <n v="1200000"/>
    <n v="8.4"/>
    <n v="22060.210015885415"/>
    <n v="48.4"/>
  </r>
  <r>
    <d v="2016-05-01T00:00:00"/>
    <s v="May"/>
    <x v="3"/>
    <n v="5"/>
    <n v="11454592"/>
    <n v="2481620"/>
    <n v="5338516.8321859073"/>
    <n v="2281216"/>
    <n v="178915"/>
    <n v="21734859.832185909"/>
    <n v="4.4810121098630695E-2"/>
    <n v="22708.801533327922"/>
    <n v="0.63560315671598777"/>
    <n v="744"/>
    <n v="48"/>
    <n v="2230000"/>
    <n v="8.4"/>
    <n v="24938.801533327922"/>
    <n v="56.4"/>
  </r>
  <r>
    <d v="2016-06-01T00:00:00"/>
    <s v="June"/>
    <x v="3"/>
    <n v="6"/>
    <n v="15494948"/>
    <n v="2902887"/>
    <n v="6009296.4580624467"/>
    <n v="2459956"/>
    <n v="178194"/>
    <n v="27045281.458062448"/>
    <n v="4.4810121098630695E-2"/>
    <n v="28257.183795344776"/>
    <n v="0.68503036170090759"/>
    <n v="720"/>
    <n v="57"/>
    <n v="1260000"/>
    <n v="8.4"/>
    <n v="29517.183795344776"/>
    <n v="65.400000000000006"/>
  </r>
  <r>
    <d v="2016-07-01T00:00:00"/>
    <s v="July"/>
    <x v="3"/>
    <n v="7"/>
    <n v="20242530"/>
    <n v="3423481"/>
    <n v="6869912.2495518588"/>
    <n v="2538973"/>
    <n v="178440"/>
    <n v="33253336.249551859"/>
    <n v="4.4810121098630695E-2"/>
    <n v="34743.42227382776"/>
    <n v="0.72947673607854213"/>
    <n v="744"/>
    <n v="64"/>
    <n v="3205000"/>
    <n v="8.4"/>
    <n v="37948.42227382776"/>
    <n v="72.400000000000006"/>
  </r>
  <r>
    <d v="2016-08-01T00:00:00"/>
    <s v="August"/>
    <x v="3"/>
    <n v="8"/>
    <n v="19518800"/>
    <n v="3490240"/>
    <n v="6633265.8937653583"/>
    <n v="2620042"/>
    <n v="180003"/>
    <n v="32442350.89376536"/>
    <n v="4.4810121098630695E-2"/>
    <n v="33896.096566039254"/>
    <n v="0.70478685359257887"/>
    <n v="744"/>
    <n v="65"/>
    <n v="1410000"/>
    <n v="8.4"/>
    <n v="35306.096566039254"/>
    <n v="73.400000000000006"/>
  </r>
  <r>
    <d v="2016-09-01T00:00:00"/>
    <s v="September"/>
    <x v="3"/>
    <n v="9"/>
    <n v="18332415"/>
    <n v="3375774"/>
    <n v="6653790.4673909731"/>
    <n v="2607709"/>
    <n v="178468"/>
    <n v="31148156.467390973"/>
    <n v="4.4810121098630695E-2"/>
    <n v="32543.909130693861"/>
    <n v="0.67044260251078003"/>
    <n v="720"/>
    <n v="67"/>
    <n v="1215000"/>
    <n v="8.4"/>
    <n v="33758.909130693864"/>
    <n v="75.400000000000006"/>
  </r>
  <r>
    <d v="2016-10-01T00:00:00"/>
    <s v="October"/>
    <x v="3"/>
    <n v="10"/>
    <n v="14272896"/>
    <n v="3162160"/>
    <n v="6132979.7224672465"/>
    <n v="2412714"/>
    <n v="181127"/>
    <n v="26161876.722467247"/>
    <n v="4.4810121098630695E-2"/>
    <n v="27334.193586568454"/>
    <n v="0.62513789540143438"/>
    <n v="744"/>
    <n v="59"/>
    <n v="925000"/>
    <n v="8.4"/>
    <n v="28259.193586568454"/>
    <n v="67.400000000000006"/>
  </r>
  <r>
    <d v="2016-11-01T00:00:00"/>
    <s v="November"/>
    <x v="3"/>
    <n v="11"/>
    <n v="10402970"/>
    <n v="2643285"/>
    <n v="5301082.7414066382"/>
    <n v="2239826"/>
    <n v="180117"/>
    <n v="20767280.741406638"/>
    <n v="4.4810121098630695E-2"/>
    <n v="21697.865106318332"/>
    <n v="0.66565650571192148"/>
    <n v="720"/>
    <n v="45"/>
    <n v="1860000"/>
    <n v="8.4"/>
    <n v="23557.865106318332"/>
    <n v="53.4"/>
  </r>
  <r>
    <d v="2016-12-01T00:00:00"/>
    <s v="December"/>
    <x v="3"/>
    <n v="12"/>
    <n v="12513150"/>
    <n v="2503710"/>
    <n v="5036114.1763294321"/>
    <n v="2261255"/>
    <n v="181239"/>
    <n v="22495468.176329434"/>
    <n v="4.4810121098630695E-2"/>
    <n v="23503.492829481147"/>
    <n v="0.6301950712663974"/>
    <n v="744"/>
    <n v="50"/>
    <n v="2110000"/>
    <n v="8.4"/>
    <n v="25613.492829481147"/>
    <n v="58.4"/>
  </r>
  <r>
    <d v="2017-01-01T00:00:00"/>
    <s v="January"/>
    <x v="4"/>
    <n v="1"/>
    <n v="15129953"/>
    <n v="2551920"/>
    <n v="5091276.5003216499"/>
    <n v="2263304"/>
    <n v="178483"/>
    <n v="25214936.500321649"/>
    <n v="4.4810121098630695E-2"/>
    <n v="26344.820858395346"/>
    <n v="0.50302553596875199"/>
    <n v="744"/>
    <n v="70"/>
    <n v="1835000"/>
    <n v="8.4"/>
    <n v="28179.820858395346"/>
    <n v="78.400000000000006"/>
  </r>
  <r>
    <d v="2017-02-01T00:00:00"/>
    <s v="February"/>
    <x v="4"/>
    <n v="2"/>
    <n v="13888168"/>
    <n v="2403578"/>
    <n v="4683850.491228452"/>
    <n v="2111134"/>
    <n v="177626"/>
    <n v="23264356.491228454"/>
    <n v="4.4810121098630695E-2"/>
    <n v="24306.835122882116"/>
    <n v="0.45283890494161555"/>
    <n v="672"/>
    <n v="80"/>
    <n v="3485000"/>
    <n v="8.4"/>
    <n v="27791.835122882116"/>
    <n v="88.4"/>
  </r>
  <r>
    <d v="2017-03-01T00:00:00"/>
    <s v="March"/>
    <x v="4"/>
    <n v="3"/>
    <n v="12584208"/>
    <n v="2413172"/>
    <n v="4948958.6320898682"/>
    <n v="2180617"/>
    <n v="179422"/>
    <n v="22306377.632089868"/>
    <n v="4.4810121098630695E-2"/>
    <n v="23305.929115055602"/>
    <n v="0.55784816711814977"/>
    <n v="744"/>
    <n v="56"/>
    <n v="3250000"/>
    <n v="8.4"/>
    <n v="26555.929115055602"/>
    <n v="64.400000000000006"/>
  </r>
  <r>
    <d v="2017-04-01T00:00:00"/>
    <s v="April"/>
    <x v="4"/>
    <n v="4"/>
    <n v="10291410"/>
    <n v="2366289"/>
    <n v="4993224.3523937585"/>
    <n v="2161919"/>
    <n v="178805"/>
    <n v="19991647.352393758"/>
    <n v="4.4810121098630695E-2"/>
    <n v="20887.475491215642"/>
    <n v="0.73186088690061213"/>
    <n v="720"/>
    <n v="40"/>
    <n v="1200000"/>
    <n v="8.4"/>
    <n v="22087.475491215642"/>
    <n v="48.4"/>
  </r>
  <r>
    <d v="2017-05-01T00:00:00"/>
    <s v="May"/>
    <x v="4"/>
    <n v="5"/>
    <n v="11396376"/>
    <n v="2526744"/>
    <n v="5340173.9723935565"/>
    <n v="2292712"/>
    <n v="178915"/>
    <n v="21734920.972393557"/>
    <n v="4.4810121098630695E-2"/>
    <n v="22708.865413235679"/>
    <n v="0.63560315671598777"/>
    <n v="744"/>
    <n v="48"/>
    <n v="2230000"/>
    <n v="8.4"/>
    <n v="24938.865413235679"/>
    <n v="56.4"/>
  </r>
  <r>
    <d v="2017-06-01T00:00:00"/>
    <s v="June"/>
    <x v="4"/>
    <n v="6"/>
    <n v="15401904"/>
    <n v="2947560"/>
    <n v="6005313.5111681335"/>
    <n v="2471733"/>
    <n v="178194"/>
    <n v="27004704.511168133"/>
    <n v="4.4810121098630695E-2"/>
    <n v="28214.788590546319"/>
    <n v="0.68503036170090759"/>
    <n v="720"/>
    <n v="57"/>
    <n v="1260000"/>
    <n v="8.4"/>
    <n v="29474.788590546319"/>
    <n v="65.400000000000006"/>
  </r>
  <r>
    <d v="2017-07-01T00:00:00"/>
    <s v="July"/>
    <x v="4"/>
    <n v="7"/>
    <n v="20139468"/>
    <n v="3471360"/>
    <n v="6867305.7076969007"/>
    <n v="2549442"/>
    <n v="178440"/>
    <n v="33206015.7076969"/>
    <n v="4.4810121098630695E-2"/>
    <n v="34693.981292761833"/>
    <n v="0.72947673607854213"/>
    <n v="744"/>
    <n v="64"/>
    <n v="3205000"/>
    <n v="8.4"/>
    <n v="37898.981292761833"/>
    <n v="72.400000000000006"/>
  </r>
  <r>
    <d v="2017-08-01T00:00:00"/>
    <s v="August"/>
    <x v="4"/>
    <n v="8"/>
    <n v="19398904"/>
    <n v="3536677"/>
    <n v="6641985.8720195685"/>
    <n v="2628606"/>
    <n v="180003"/>
    <n v="32386175.872019567"/>
    <n v="4.4810121098630695E-2"/>
    <n v="33837.40433476631"/>
    <n v="0.70478685359257887"/>
    <n v="744"/>
    <n v="65"/>
    <n v="1410000"/>
    <n v="8.4"/>
    <n v="35247.40433476631"/>
    <n v="73.400000000000006"/>
  </r>
  <r>
    <d v="2017-09-01T00:00:00"/>
    <s v="September"/>
    <x v="4"/>
    <n v="9"/>
    <n v="18212117"/>
    <n v="3417440"/>
    <n v="6668437.5242693173"/>
    <n v="2614617"/>
    <n v="178468"/>
    <n v="31091079.524269316"/>
    <n v="4.4810121098630695E-2"/>
    <n v="32484.274562838982"/>
    <n v="0.67044260251078003"/>
    <n v="720"/>
    <n v="67"/>
    <n v="1215000"/>
    <n v="8.4"/>
    <n v="33699.274562838982"/>
    <n v="75.400000000000006"/>
  </r>
  <r>
    <d v="2017-10-01T00:00:00"/>
    <s v="October"/>
    <x v="4"/>
    <n v="10"/>
    <n v="14143736"/>
    <n v="3198465"/>
    <n v="6157241.6002657972"/>
    <n v="2418350"/>
    <n v="181127"/>
    <n v="26098919.600265797"/>
    <n v="4.4810121098630695E-2"/>
    <n v="27268.415348097133"/>
    <n v="0.62513789540143438"/>
    <n v="744"/>
    <n v="59"/>
    <n v="925000"/>
    <n v="8.4"/>
    <n v="28193.415348097133"/>
    <n v="67.400000000000006"/>
  </r>
  <r>
    <d v="2017-11-01T00:00:00"/>
    <s v="November"/>
    <x v="4"/>
    <n v="11"/>
    <n v="10279490"/>
    <n v="2673842"/>
    <n v="5335860.7831462333"/>
    <n v="2244278"/>
    <n v="180117"/>
    <n v="20713587.783146232"/>
    <n v="4.4810121098630695E-2"/>
    <n v="21641.766160096133"/>
    <n v="0.66565650571192148"/>
    <n v="720"/>
    <n v="45"/>
    <n v="1860000"/>
    <n v="8.4"/>
    <n v="23501.766160096133"/>
    <n v="53.4"/>
  </r>
  <r>
    <d v="2017-12-01T00:00:00"/>
    <s v="December"/>
    <x v="4"/>
    <n v="12"/>
    <n v="12366879"/>
    <n v="2530020"/>
    <n v="5073917.9938543178"/>
    <n v="2264272"/>
    <n v="181239"/>
    <n v="22416327.993854318"/>
    <n v="4.4810121098630695E-2"/>
    <n v="23420.806365845554"/>
    <n v="0.6301950712663974"/>
    <n v="744"/>
    <n v="50"/>
    <n v="2110000"/>
    <n v="8.4"/>
    <n v="25530.806365845554"/>
    <n v="58.4"/>
  </r>
  <r>
    <d v="2018-01-01T00:00:00"/>
    <s v="January"/>
    <x v="5"/>
    <n v="1"/>
    <n v="15038538"/>
    <n v="2578608"/>
    <n v="5127876.8499463266"/>
    <n v="2265568"/>
    <n v="178483"/>
    <n v="25189073.849946328"/>
    <n v="4.4810121098630695E-2"/>
    <n v="26317.799299524773"/>
    <n v="0.50302553596875199"/>
    <n v="744"/>
    <n v="70"/>
    <n v="1835000"/>
    <n v="8.4"/>
    <n v="28152.799299524773"/>
    <n v="78.400000000000006"/>
  </r>
  <r>
    <d v="2018-02-01T00:00:00"/>
    <s v="February"/>
    <x v="5"/>
    <n v="2"/>
    <n v="13832448"/>
    <n v="2428935"/>
    <n v="4723514.8623249894"/>
    <n v="2112882"/>
    <n v="177626"/>
    <n v="23275405.86232499"/>
    <n v="4.4810121098630695E-2"/>
    <n v="24318.379617635554"/>
    <n v="0.45283890494161555"/>
    <n v="672"/>
    <n v="80"/>
    <n v="3485000"/>
    <n v="8.4"/>
    <n v="27803.379617635554"/>
    <n v="88.4"/>
  </r>
  <r>
    <d v="2018-03-01T00:00:00"/>
    <s v="March"/>
    <x v="5"/>
    <n v="3"/>
    <n v="12549526"/>
    <n v="2436892"/>
    <n v="4985221.1139070066"/>
    <n v="2182050"/>
    <n v="179422"/>
    <n v="22333111.113907006"/>
    <n v="4.4810121098630695E-2"/>
    <n v="23333.860527430352"/>
    <n v="0.55784816711814977"/>
    <n v="744"/>
    <n v="56"/>
    <n v="3250000"/>
    <n v="8.4"/>
    <n v="26583.860527430352"/>
    <n v="64.400000000000006"/>
  </r>
  <r>
    <d v="2018-04-01T00:00:00"/>
    <s v="April"/>
    <x v="5"/>
    <n v="4"/>
    <n v="10277388"/>
    <n v="2387906"/>
    <n v="5028795.0193966851"/>
    <n v="2163179"/>
    <n v="178805"/>
    <n v="20036073.019396685"/>
    <n v="4.4810121098630695E-2"/>
    <n v="20933.89187773686"/>
    <n v="0.73186088690061213"/>
    <n v="720"/>
    <n v="40"/>
    <n v="1200000"/>
    <n v="8.4"/>
    <n v="22133.89187773686"/>
    <n v="48.4"/>
  </r>
  <r>
    <d v="2018-05-01T00:00:00"/>
    <s v="May"/>
    <x v="5"/>
    <n v="5"/>
    <n v="11384106"/>
    <n v="2549596"/>
    <n v="5372770.5266955206"/>
    <n v="2293826"/>
    <n v="178915"/>
    <n v="21779213.52669552"/>
    <n v="4.4810121098630695E-2"/>
    <n v="22755.142722259683"/>
    <n v="0.63560315671598777"/>
    <n v="744"/>
    <n v="48"/>
    <n v="2230000"/>
    <n v="8.4"/>
    <n v="24985.142722259683"/>
    <n v="56.4"/>
  </r>
  <r>
    <d v="2018-06-01T00:00:00"/>
    <s v="June"/>
    <x v="5"/>
    <n v="6"/>
    <n v="15403700"/>
    <n v="2973594"/>
    <n v="6033718.7361545842"/>
    <n v="2472612"/>
    <n v="178194"/>
    <n v="27061818.736154586"/>
    <n v="4.4810121098630695E-2"/>
    <n v="28274.462110870867"/>
    <n v="0.68503036170090759"/>
    <n v="720"/>
    <n v="57"/>
    <n v="1260000"/>
    <n v="8.4"/>
    <n v="29534.462110870867"/>
    <n v="65.400000000000006"/>
  </r>
  <r>
    <d v="2018-07-01T00:00:00"/>
    <s v="July"/>
    <x v="5"/>
    <n v="7"/>
    <n v="20143300"/>
    <n v="3499692"/>
    <n v="6891161.2133851154"/>
    <n v="2549964"/>
    <n v="178440"/>
    <n v="33262557.213385116"/>
    <n v="4.4810121098630695E-2"/>
    <n v="34753.056430167031"/>
    <n v="0.72947673607854213"/>
    <n v="744"/>
    <n v="64"/>
    <n v="3205000"/>
    <n v="8.4"/>
    <n v="37958.056430167031"/>
    <n v="72.400000000000006"/>
  </r>
  <r>
    <d v="2018-08-01T00:00:00"/>
    <s v="August"/>
    <x v="5"/>
    <n v="8"/>
    <n v="19421152"/>
    <n v="3563834"/>
    <n v="6669042.6217408469"/>
    <n v="2628671"/>
    <n v="180003"/>
    <n v="32462702.621740848"/>
    <n v="4.4810121098630695E-2"/>
    <n v="33917.360257409891"/>
    <n v="0.70478685359257887"/>
    <n v="744"/>
    <n v="65"/>
    <n v="1410000"/>
    <n v="8.4"/>
    <n v="35327.360257409891"/>
    <n v="73.400000000000006"/>
  </r>
  <r>
    <d v="2018-09-01T00:00:00"/>
    <s v="September"/>
    <x v="5"/>
    <n v="9"/>
    <n v="18237321"/>
    <n v="3443635"/>
    <n v="6696865.3495764155"/>
    <n v="2614184"/>
    <n v="178468"/>
    <n v="31170473.349576414"/>
    <n v="4.4810121098630695E-2"/>
    <n v="32567.226035072574"/>
    <n v="0.67044260251078003"/>
    <n v="720"/>
    <n v="67"/>
    <n v="1215000"/>
    <n v="8.4"/>
    <n v="33782.22603507257"/>
    <n v="75.400000000000006"/>
  </r>
  <r>
    <d v="2018-10-01T00:00:00"/>
    <s v="October"/>
    <x v="5"/>
    <n v="10"/>
    <n v="14186518"/>
    <n v="3222996"/>
    <n v="6189560.4362349128"/>
    <n v="2417453"/>
    <n v="181127"/>
    <n v="26197654.436234914"/>
    <n v="4.4810121098630695E-2"/>
    <n v="27371.574504022679"/>
    <n v="0.62513789540143438"/>
    <n v="744"/>
    <n v="59"/>
    <n v="925000"/>
    <n v="8.4"/>
    <n v="28296.574504022679"/>
    <n v="67.400000000000006"/>
  </r>
  <r>
    <d v="2018-11-01T00:00:00"/>
    <s v="November"/>
    <x v="5"/>
    <n v="11"/>
    <n v="10324188"/>
    <n v="2694265"/>
    <n v="5373110.5095137097"/>
    <n v="2243037"/>
    <n v="180117"/>
    <n v="20814717.50951371"/>
    <n v="4.4810121098630695E-2"/>
    <n v="21747.427521748807"/>
    <n v="0.66565650571192148"/>
    <n v="720"/>
    <n v="45"/>
    <n v="1860000"/>
    <n v="8.4"/>
    <n v="23607.427521748807"/>
    <n v="53.4"/>
  </r>
  <r>
    <d v="2018-12-01T00:00:00"/>
    <s v="December"/>
    <x v="5"/>
    <n v="12"/>
    <n v="12427881"/>
    <n v="2549390"/>
    <n v="5113217.5077214604"/>
    <n v="2262867"/>
    <n v="181239"/>
    <n v="22534594.507721461"/>
    <n v="4.4810121098630695E-2"/>
    <n v="23544.372416520997"/>
    <n v="0.6301950712663974"/>
    <n v="744"/>
    <n v="50"/>
    <n v="2110000"/>
    <n v="8.4"/>
    <n v="25654.372416520997"/>
    <n v="58.4"/>
  </r>
  <r>
    <d v="2019-01-01T00:00:00"/>
    <s v="January"/>
    <x v="6"/>
    <n v="1"/>
    <n v="15046119"/>
    <n v="2598420"/>
    <n v="5168009.610939485"/>
    <n v="2264112"/>
    <n v="178483"/>
    <n v="25255143.610939484"/>
    <n v="4.4810121098630695E-2"/>
    <n v="26386.829654508994"/>
    <n v="0.50302553596875199"/>
    <n v="744"/>
    <n v="71"/>
    <n v="1835000"/>
    <n v="8.4"/>
    <n v="28221.829654508994"/>
    <n v="79.400000000000006"/>
  </r>
  <r>
    <d v="2019-02-01T00:00:00"/>
    <s v="February"/>
    <x v="6"/>
    <n v="2"/>
    <n v="13826520"/>
    <n v="2446131"/>
    <n v="4765788.6783503769"/>
    <n v="2111350"/>
    <n v="177626"/>
    <n v="23327415.678350378"/>
    <n v="4.4810121098630695E-2"/>
    <n v="24372.719999815356"/>
    <n v="0.45283890494161555"/>
    <n v="672"/>
    <n v="80"/>
    <n v="3485000"/>
    <n v="8.4"/>
    <n v="27857.719999815356"/>
    <n v="88.4"/>
  </r>
  <r>
    <d v="2019-03-01T00:00:00"/>
    <s v="March"/>
    <x v="6"/>
    <n v="3"/>
    <n v="12543722"/>
    <n v="2454124"/>
    <n v="5027573.8727126"/>
    <n v="2180309"/>
    <n v="179422"/>
    <n v="22385150.872712601"/>
    <n v="4.4810121098630695E-2"/>
    <n v="23388.232194129971"/>
    <n v="0.55784816711814977"/>
    <n v="744"/>
    <n v="56"/>
    <n v="3250000"/>
    <n v="8.4"/>
    <n v="26638.232194129971"/>
    <n v="64.400000000000006"/>
  </r>
  <r>
    <d v="2019-04-01T00:00:00"/>
    <s v="April"/>
    <x v="6"/>
    <n v="4"/>
    <n v="10256896"/>
    <n v="2404742"/>
    <n v="5071339.1077798242"/>
    <n v="2161131"/>
    <n v="178805"/>
    <n v="20072913.107779823"/>
    <n v="4.4810121098630695E-2"/>
    <n v="20972.382774941729"/>
    <n v="0.73186088690061213"/>
    <n v="720"/>
    <n v="40"/>
    <n v="1200000"/>
    <n v="8.4"/>
    <n v="22172.382774941729"/>
    <n v="48.4"/>
  </r>
  <r>
    <d v="2019-05-01T00:00:00"/>
    <s v="May"/>
    <x v="6"/>
    <n v="5"/>
    <n v="11365248"/>
    <n v="2566074"/>
    <n v="5415399.5325562069"/>
    <n v="2291526"/>
    <n v="178915"/>
    <n v="21817162.532556206"/>
    <n v="4.4810121098630695E-2"/>
    <n v="22794.792227668557"/>
    <n v="0.63560315671598777"/>
    <n v="744"/>
    <n v="48"/>
    <n v="2230000"/>
    <n v="8.4"/>
    <n v="25024.792227668557"/>
    <n v="56.4"/>
  </r>
  <r>
    <d v="2019-06-01T00:00:00"/>
    <s v="June"/>
    <x v="6"/>
    <n v="6"/>
    <n v="15387953"/>
    <n v="2992756"/>
    <n v="6076177.1416684734"/>
    <n v="2470257"/>
    <n v="178194"/>
    <n v="27105337.141668472"/>
    <n v="4.4810121098630695E-2"/>
    <n v="28319.93058140585"/>
    <n v="0.68503036170090759"/>
    <n v="720"/>
    <n v="57"/>
    <n v="1260000"/>
    <n v="8.4"/>
    <n v="29579.93058140585"/>
    <n v="65.400000000000006"/>
  </r>
  <r>
    <d v="2019-07-01T00:00:00"/>
    <s v="July"/>
    <x v="6"/>
    <n v="7"/>
    <n v="20131293"/>
    <n v="3522231"/>
    <n v="6933785.7184042456"/>
    <n v="2547745"/>
    <n v="178440"/>
    <n v="33313494.718404245"/>
    <n v="4.4810121098630695E-2"/>
    <n v="34806.276450954538"/>
    <n v="0.72947673607854213"/>
    <n v="744"/>
    <n v="64"/>
    <n v="3205000"/>
    <n v="8.4"/>
    <n v="38011.276450954538"/>
    <n v="72.400000000000006"/>
  </r>
  <r>
    <d v="2019-08-01T00:00:00"/>
    <s v="August"/>
    <x v="6"/>
    <n v="8"/>
    <n v="19408662"/>
    <n v="3586813"/>
    <n v="6713172.8185577188"/>
    <n v="2626680"/>
    <n v="180003"/>
    <n v="32515330.818557717"/>
    <n v="4.4810121098630695E-2"/>
    <n v="33972.346730099329"/>
    <n v="0.70478685359257887"/>
    <n v="744"/>
    <n v="65"/>
    <n v="1410000"/>
    <n v="8.4"/>
    <n v="35382.346730099329"/>
    <n v="73.400000000000006"/>
  </r>
  <r>
    <d v="2019-09-01T00:00:00"/>
    <s v="September"/>
    <x v="6"/>
    <n v="9"/>
    <n v="18223898"/>
    <n v="3463785"/>
    <n v="6742381.6844821312"/>
    <n v="2612394"/>
    <n v="178468"/>
    <n v="31220926.684482131"/>
    <n v="4.4810121098630695E-2"/>
    <n v="32619.940190025249"/>
    <n v="0.67044260251078003"/>
    <n v="720"/>
    <n v="68"/>
    <n v="1215000"/>
    <n v="8.4"/>
    <n v="33834.940190025249"/>
    <n v="76.400000000000006"/>
  </r>
  <r>
    <d v="2019-10-01T00:00:00"/>
    <s v="October"/>
    <x v="6"/>
    <n v="10"/>
    <n v="14168844"/>
    <n v="3241866"/>
    <n v="6236321.9572371319"/>
    <n v="2415789"/>
    <n v="181127"/>
    <n v="26243947.957237132"/>
    <n v="4.4810121098630695E-2"/>
    <n v="27419.942443307089"/>
    <n v="0.62513789540143438"/>
    <n v="744"/>
    <n v="59"/>
    <n v="925000"/>
    <n v="8.4"/>
    <n v="28344.942443307089"/>
    <n v="67.400000000000006"/>
  </r>
  <r>
    <d v="2019-11-01T00:00:00"/>
    <s v="November"/>
    <x v="6"/>
    <n v="11"/>
    <n v="10303760"/>
    <n v="2708404"/>
    <n v="5420113.4559150562"/>
    <n v="2241416"/>
    <n v="180117"/>
    <n v="20853810.455915056"/>
    <n v="4.4810121098630695E-2"/>
    <n v="21788.272227812504"/>
    <n v="0.66565650571192148"/>
    <n v="720"/>
    <n v="45"/>
    <n v="1860000"/>
    <n v="8.4"/>
    <n v="23648.272227812504"/>
    <n v="53.4"/>
  </r>
  <r>
    <d v="2019-12-01T00:00:00"/>
    <s v="December"/>
    <x v="6"/>
    <n v="12"/>
    <n v="12408957"/>
    <n v="2562800"/>
    <n v="5160871.0054640397"/>
    <n v="2261221"/>
    <n v="181239"/>
    <n v="22575088.00546404"/>
    <n v="4.4810121098630695E-2"/>
    <n v="23586.680432801128"/>
    <n v="0.6301950712663974"/>
    <n v="744"/>
    <n v="50"/>
    <n v="2110000"/>
    <n v="8.4"/>
    <n v="25696.680432801128"/>
    <n v="58.4"/>
  </r>
  <r>
    <d v="2020-01-01T00:00:00"/>
    <s v="January"/>
    <x v="7"/>
    <n v="1"/>
    <n v="15029143"/>
    <n v="2612136"/>
    <n v="5216568.5181402685"/>
    <n v="2262419"/>
    <n v="178483"/>
    <n v="25298749.518140268"/>
    <n v="4.4810121098630695E-2"/>
    <n v="26432.389547692055"/>
    <n v="0.50302553596875199"/>
    <n v="744"/>
    <n v="71"/>
    <n v="1835000"/>
    <n v="8.4"/>
    <n v="28267.389547692055"/>
    <n v="79.400000000000006"/>
  </r>
  <r>
    <d v="2020-02-01T00:00:00"/>
    <s v="February"/>
    <x v="7"/>
    <n v="2"/>
    <n v="13808658"/>
    <n v="2459028"/>
    <n v="4814251.416912402"/>
    <n v="2109648"/>
    <n v="177626"/>
    <n v="23369211.416912403"/>
    <n v="4.4810121098630695E-2"/>
    <n v="24416.388610483751"/>
    <n v="0.45283890494161555"/>
    <n v="672"/>
    <n v="80"/>
    <n v="3485000"/>
    <n v="8.4"/>
    <n v="27901.388610483751"/>
    <n v="88.4"/>
  </r>
  <r>
    <d v="2020-03-01T00:00:00"/>
    <s v="March"/>
    <x v="7"/>
    <n v="3"/>
    <n v="12523969"/>
    <n v="2467048"/>
    <n v="5077542.3419327838"/>
    <n v="2178697"/>
    <n v="179422"/>
    <n v="22426678.341932785"/>
    <n v="4.4810121098630695E-2"/>
    <n v="23431.620514274833"/>
    <n v="0.55784816711814977"/>
    <n v="744"/>
    <n v="56"/>
    <n v="3250000"/>
    <n v="8.4"/>
    <n v="26681.620514274833"/>
    <n v="64.400000000000006"/>
  </r>
  <r>
    <d v="2020-04-01T00:00:00"/>
    <s v="April"/>
    <x v="7"/>
    <n v="4"/>
    <n v="10234896"/>
    <n v="2415966"/>
    <n v="5122649.0949485786"/>
    <n v="2159763"/>
    <n v="178805"/>
    <n v="20112079.094948579"/>
    <n v="4.4810121098630695E-2"/>
    <n v="21013.303794738466"/>
    <n v="0.73186088690061213"/>
    <n v="720"/>
    <n v="40"/>
    <n v="1200000"/>
    <n v="8.4"/>
    <n v="22213.303794738466"/>
    <n v="48.4"/>
  </r>
  <r>
    <d v="2020-05-01T00:00:00"/>
    <s v="May"/>
    <x v="7"/>
    <n v="5"/>
    <n v="11343090"/>
    <n v="2578058"/>
    <n v="5469058.0146975284"/>
    <n v="2290590"/>
    <n v="178915"/>
    <n v="21859711.014697529"/>
    <n v="4.4810121098630695E-2"/>
    <n v="22839.247312447198"/>
    <n v="0.63560315671598777"/>
    <n v="744"/>
    <n v="48"/>
    <n v="2230000"/>
    <n v="8.4"/>
    <n v="25069.247312447198"/>
    <n v="56.4"/>
  </r>
  <r>
    <d v="2020-06-01T00:00:00"/>
    <s v="June"/>
    <x v="7"/>
    <n v="6"/>
    <n v="15367758"/>
    <n v="3004950"/>
    <n v="6133970.4300869405"/>
    <n v="2469945"/>
    <n v="178194"/>
    <n v="27154817.430086941"/>
    <n v="4.4810121098630695E-2"/>
    <n v="28371.628087540343"/>
    <n v="0.68503036170090759"/>
    <n v="720"/>
    <n v="58"/>
    <n v="1260000"/>
    <n v="8.4"/>
    <n v="29631.628087540343"/>
    <n v="66.400000000000006"/>
  </r>
  <r>
    <d v="2020-07-01T00:00:00"/>
    <s v="July"/>
    <x v="7"/>
    <n v="7"/>
    <n v="20113478"/>
    <n v="3534525"/>
    <n v="6996999.3679518579"/>
    <n v="2548172"/>
    <n v="178440"/>
    <n v="33371614.367951859"/>
    <n v="4.4810121098630695E-2"/>
    <n v="34867.000449036583"/>
    <n v="0.72947673607854213"/>
    <n v="744"/>
    <n v="64"/>
    <n v="3205000"/>
    <n v="8.4"/>
    <n v="38072.000449036583"/>
    <n v="72.400000000000006"/>
  </r>
  <r>
    <d v="2020-08-01T00:00:00"/>
    <s v="August"/>
    <x v="7"/>
    <n v="8"/>
    <n v="19390560"/>
    <n v="3599347"/>
    <n v="6777637.2012255648"/>
    <n v="2627836"/>
    <n v="180003"/>
    <n v="32575383.201225564"/>
    <n v="4.4810121098630695E-2"/>
    <n v="34035.090067306781"/>
    <n v="0.70478685359257887"/>
    <n v="744"/>
    <n v="65"/>
    <n v="1410000"/>
    <n v="8.4"/>
    <n v="35445.090067306781"/>
    <n v="73.400000000000006"/>
  </r>
  <r>
    <d v="2020-09-01T00:00:00"/>
    <s v="September"/>
    <x v="7"/>
    <n v="9"/>
    <n v="18205203"/>
    <n v="3475875"/>
    <n v="6808828.9194021048"/>
    <n v="2614148"/>
    <n v="178468"/>
    <n v="31282522.919402104"/>
    <n v="4.4810121098630695E-2"/>
    <n v="32684.296559691204"/>
    <n v="0.67044260251078003"/>
    <n v="720"/>
    <n v="68"/>
    <n v="1215000"/>
    <n v="8.4"/>
    <n v="33899.296559691204"/>
    <n v="76.400000000000006"/>
  </r>
  <r>
    <d v="2020-10-01T00:00:00"/>
    <s v="October"/>
    <x v="7"/>
    <n v="10"/>
    <n v="14148085"/>
    <n v="3251301"/>
    <n v="6301617.5028590634"/>
    <n v="2418015"/>
    <n v="181127"/>
    <n v="26300145.502859063"/>
    <n v="4.4810121098630695E-2"/>
    <n v="27478.658207753786"/>
    <n v="0.62513789540143438"/>
    <n v="744"/>
    <n v="59"/>
    <n v="925000"/>
    <n v="8.4"/>
    <n v="28403.658207753786"/>
    <n v="67.400000000000006"/>
  </r>
  <r>
    <d v="2020-11-01T00:00:00"/>
    <s v="November"/>
    <x v="7"/>
    <n v="11"/>
    <n v="10281078"/>
    <n v="2716259"/>
    <n v="5482550.4891009908"/>
    <n v="2244070"/>
    <n v="180117"/>
    <n v="20904074.489100993"/>
    <n v="4.4810121098630695E-2"/>
    <n v="21840.788598412404"/>
    <n v="0.66565650571192148"/>
    <n v="720"/>
    <n v="46"/>
    <n v="1860000"/>
    <n v="8.4"/>
    <n v="23700.788598412404"/>
    <n v="54.4"/>
  </r>
  <r>
    <d v="2020-12-01T00:00:00"/>
    <s v="December"/>
    <x v="7"/>
    <n v="12"/>
    <n v="12387326"/>
    <n v="2570250"/>
    <n v="5222542.1437296048"/>
    <n v="2264351"/>
    <n v="181239"/>
    <n v="22625708.143729605"/>
    <n v="4.4810121098630695E-2"/>
    <n v="23639.568865592402"/>
    <n v="0.6301950712663974"/>
    <n v="744"/>
    <n v="50"/>
    <n v="2110000"/>
    <n v="8.4"/>
    <n v="25749.568865592402"/>
    <n v="58.4"/>
  </r>
  <r>
    <d v="2021-01-01T00:00:00"/>
    <s v="January"/>
    <x v="8"/>
    <n v="1"/>
    <n v="15008890"/>
    <n v="2616514"/>
    <n v="5279383.4062778978"/>
    <n v="2266141"/>
    <n v="178483"/>
    <n v="25349411.406277899"/>
    <n v="4.4810121098630695E-2"/>
    <n v="26485.321601172222"/>
    <n v="0.50302553596875199"/>
    <n v="744"/>
    <n v="71"/>
    <n v="1835000"/>
    <n v="8.4"/>
    <n v="28320.321601172222"/>
    <n v="79.400000000000006"/>
  </r>
  <r>
    <d v="2021-02-01T00:00:00"/>
    <s v="February"/>
    <x v="8"/>
    <n v="2"/>
    <n v="13787783"/>
    <n v="2463040"/>
    <n v="4876189.1346770003"/>
    <n v="2114092"/>
    <n v="177626"/>
    <n v="23418730.134677"/>
    <n v="4.4810121098630695E-2"/>
    <n v="24468.126267988031"/>
    <n v="0.45283890494161555"/>
    <n v="672"/>
    <n v="80"/>
    <n v="3485000"/>
    <n v="8.4"/>
    <n v="27953.126267988031"/>
    <n v="88.4"/>
  </r>
  <r>
    <d v="2021-03-01T00:00:00"/>
    <s v="March"/>
    <x v="8"/>
    <n v="3"/>
    <n v="12502386"/>
    <n v="2469635"/>
    <n v="5142724.1551800231"/>
    <n v="2184001"/>
    <n v="179422"/>
    <n v="22478168.155180022"/>
    <n v="4.4810121098630695E-2"/>
    <n v="23485.417592289024"/>
    <n v="0.55784816711814977"/>
    <n v="744"/>
    <n v="57"/>
    <n v="3250000"/>
    <n v="8.4"/>
    <n v="26735.417592289024"/>
    <n v="65.400000000000006"/>
  </r>
  <r>
    <d v="2021-04-01T00:00:00"/>
    <s v="April"/>
    <x v="8"/>
    <n v="4"/>
    <n v="10212132"/>
    <n v="2418450"/>
    <n v="5189687.2784927785"/>
    <n v="2165972"/>
    <n v="178805"/>
    <n v="20165046.278492779"/>
    <n v="4.4810121098630695E-2"/>
    <n v="21068.64444419153"/>
    <n v="0.73186088690061213"/>
    <n v="720"/>
    <n v="40"/>
    <n v="1200000"/>
    <n v="8.4"/>
    <n v="22268.64444419153"/>
    <n v="48.4"/>
  </r>
  <r>
    <d v="2021-05-01T00:00:00"/>
    <s v="May"/>
    <x v="8"/>
    <n v="5"/>
    <n v="11320904"/>
    <n v="2580828"/>
    <n v="5539135.59183132"/>
    <n v="2297546"/>
    <n v="178915"/>
    <n v="21917328.591831319"/>
    <n v="4.4810121098630695E-2"/>
    <n v="22899.44674018976"/>
    <n v="0.63560315671598777"/>
    <n v="744"/>
    <n v="48"/>
    <n v="2230000"/>
    <n v="8.4"/>
    <n v="25129.44674018976"/>
    <n v="56.4"/>
  </r>
  <r>
    <d v="2021-06-01T00:00:00"/>
    <s v="June"/>
    <x v="8"/>
    <n v="6"/>
    <n v="15347535"/>
    <n v="3008448"/>
    <n v="6207812.4664838612"/>
    <n v="2477333"/>
    <n v="178194"/>
    <n v="27219322.466483861"/>
    <n v="4.4810121098630695E-2"/>
    <n v="28439.023602429679"/>
    <n v="0.68503036170090759"/>
    <n v="720"/>
    <n v="58"/>
    <n v="1260000"/>
    <n v="8.4"/>
    <n v="29699.023602429679"/>
    <n v="66.400000000000006"/>
  </r>
  <r>
    <d v="2021-07-01T00:00:00"/>
    <s v="July"/>
    <x v="8"/>
    <n v="7"/>
    <n v="20095635"/>
    <n v="3538944"/>
    <n v="7074922.7400409207"/>
    <n v="2555714"/>
    <n v="178440"/>
    <n v="33443655.740040921"/>
    <n v="4.4810121098630695E-2"/>
    <n v="34942.270003733065"/>
    <n v="0.72947673607854213"/>
    <n v="744"/>
    <n v="64"/>
    <n v="3205000"/>
    <n v="8.4"/>
    <n v="38147.270003733065"/>
    <n v="72.400000000000006"/>
  </r>
  <r>
    <d v="2021-08-01T00:00:00"/>
    <s v="August"/>
    <x v="8"/>
    <n v="8"/>
    <n v="19372430"/>
    <n v="3601800"/>
    <n v="6853944.3178799357"/>
    <n v="2635417"/>
    <n v="180003"/>
    <n v="32643594.317879938"/>
    <n v="4.4810121098630695E-2"/>
    <n v="34106.357732358709"/>
    <n v="0.70478685359257887"/>
    <n v="744"/>
    <n v="65"/>
    <n v="1410000"/>
    <n v="8.4"/>
    <n v="35516.357732358709"/>
    <n v="73.400000000000006"/>
  </r>
  <r>
    <d v="2021-09-01T00:00:00"/>
    <s v="September"/>
    <x v="8"/>
    <n v="9"/>
    <n v="18186480"/>
    <n v="3476451"/>
    <n v="6885052.2064470127"/>
    <n v="2621817"/>
    <n v="178468"/>
    <n v="31348268.206447013"/>
    <n v="4.4810121098630695E-2"/>
    <n v="32752.987901010256"/>
    <n v="0.67044260251078003"/>
    <n v="720"/>
    <n v="68"/>
    <n v="1215000"/>
    <n v="8.4"/>
    <n v="33967.98790101026"/>
    <n v="76.400000000000006"/>
  </r>
  <r>
    <d v="2021-10-01T00:00:00"/>
    <s v="October"/>
    <x v="8"/>
    <n v="10"/>
    <n v="14127298"/>
    <n v="3253510"/>
    <n v="6375533.5030327747"/>
    <n v="2425853"/>
    <n v="181127"/>
    <n v="26363321.503032774"/>
    <n v="4.4810121098630695E-2"/>
    <n v="27544.665132145808"/>
    <n v="0.62513789540143438"/>
    <n v="744"/>
    <n v="59"/>
    <n v="925000"/>
    <n v="8.4"/>
    <n v="28469.665132145808"/>
    <n v="67.400000000000006"/>
  </r>
  <r>
    <d v="2021-11-01T00:00:00"/>
    <s v="November"/>
    <x v="8"/>
    <n v="11"/>
    <n v="10258368"/>
    <n v="2719240"/>
    <n v="5552911.9529959345"/>
    <n v="2252102"/>
    <n v="180117"/>
    <n v="20962738.952995934"/>
    <n v="4.4810121098630695E-2"/>
    <n v="21902.081824038665"/>
    <n v="0.66565650571192148"/>
    <n v="720"/>
    <n v="46"/>
    <n v="1860000"/>
    <n v="8.4"/>
    <n v="23762.081824038665"/>
    <n v="54.4"/>
  </r>
  <r>
    <d v="2021-12-01T00:00:00"/>
    <s v="December"/>
    <x v="8"/>
    <n v="12"/>
    <n v="12365667"/>
    <n v="2572992"/>
    <n v="5292185.0363266356"/>
    <n v="2272529"/>
    <n v="181239"/>
    <n v="22684612.036326636"/>
    <n v="4.4810121098630695E-2"/>
    <n v="23701.112248749891"/>
    <n v="0.6301950712663974"/>
    <n v="744"/>
    <n v="51"/>
    <n v="2110000"/>
    <n v="8.4"/>
    <n v="25811.112248749891"/>
    <n v="59.4"/>
  </r>
  <r>
    <d v="2022-01-01T00:00:00"/>
    <s v="January"/>
    <x v="9"/>
    <n v="1"/>
    <n v="14988609"/>
    <n v="2619362"/>
    <n v="5348877.7983353026"/>
    <n v="2274380"/>
    <n v="178483"/>
    <n v="25409711.798335303"/>
    <n v="4.4810121098630695E-2"/>
    <n v="26548.324061100015"/>
    <n v="0.50302553596875199"/>
    <n v="744"/>
    <n v="71"/>
    <n v="1835000"/>
    <n v="8.4"/>
    <n v="28383.324061100015"/>
    <n v="79.400000000000006"/>
  </r>
  <r>
    <d v="2022-02-01T00:00:00"/>
    <s v="February"/>
    <x v="9"/>
    <n v="2"/>
    <n v="13766880"/>
    <n v="2465613"/>
    <n v="4943688.1293149386"/>
    <n v="2122294"/>
    <n v="177626"/>
    <n v="23476101.129314937"/>
    <n v="4.4810121098630695E-2"/>
    <n v="24528.068063843239"/>
    <n v="0.45283890494161555"/>
    <n v="672"/>
    <n v="81"/>
    <n v="3485000"/>
    <n v="8.4"/>
    <n v="28013.068063843239"/>
    <n v="89.4"/>
  </r>
  <r>
    <d v="2022-03-01T00:00:00"/>
    <s v="March"/>
    <x v="9"/>
    <n v="3"/>
    <n v="12480775"/>
    <n v="2472216"/>
    <n v="5209853.7450145036"/>
    <n v="2192075"/>
    <n v="179422"/>
    <n v="22534341.745014504"/>
    <n v="4.4810121098630695E-2"/>
    <n v="23544.108327486534"/>
    <n v="0.55784816711814977"/>
    <n v="744"/>
    <n v="57"/>
    <n v="3250000"/>
    <n v="8.4"/>
    <n v="26794.108327486534"/>
    <n v="65.400000000000006"/>
  </r>
  <r>
    <d v="2022-04-01T00:00:00"/>
    <s v="April"/>
    <x v="9"/>
    <n v="4"/>
    <n v="10189340"/>
    <n v="2420928"/>
    <n v="5256041.7851784406"/>
    <n v="2173874"/>
    <n v="178805"/>
    <n v="20218988.785178442"/>
    <n v="4.4810121098630695E-2"/>
    <n v="21125.004121134145"/>
    <n v="0.73186088690061213"/>
    <n v="720"/>
    <n v="40"/>
    <n v="1200000"/>
    <n v="8.4"/>
    <n v="22325.004121134145"/>
    <n v="48.4"/>
  </r>
  <r>
    <d v="2022-05-01T00:00:00"/>
    <s v="May"/>
    <x v="9"/>
    <n v="5"/>
    <n v="11298690"/>
    <n v="2583592"/>
    <n v="5605756.2789543523"/>
    <n v="2305318"/>
    <n v="178915"/>
    <n v="21972271.278954353"/>
    <n v="4.4810121098630695E-2"/>
    <n v="22956.851415776266"/>
    <n v="0.63560315671598777"/>
    <n v="744"/>
    <n v="49"/>
    <n v="2230000"/>
    <n v="8.4"/>
    <n v="25186.851415776266"/>
    <n v="57.4"/>
  </r>
  <r>
    <d v="2022-06-01T00:00:00"/>
    <s v="June"/>
    <x v="9"/>
    <n v="6"/>
    <n v="15327284"/>
    <n v="3015412"/>
    <n v="6275649.1609924026"/>
    <n v="2485083"/>
    <n v="178194"/>
    <n v="27281622.160992403"/>
    <n v="4.4810121098630695E-2"/>
    <n v="28504.11495379356"/>
    <n v="0.68503036170090759"/>
    <n v="720"/>
    <n v="58"/>
    <n v="1260000"/>
    <n v="8.4"/>
    <n v="29764.11495379356"/>
    <n v="66.400000000000006"/>
  </r>
  <r>
    <d v="2022-07-01T00:00:00"/>
    <s v="July"/>
    <x v="9"/>
    <n v="7"/>
    <n v="20077764"/>
    <n v="3548868"/>
    <n v="7143758.8154887222"/>
    <n v="2563540"/>
    <n v="178440"/>
    <n v="33512370.815488722"/>
    <n v="4.4810121098630695E-2"/>
    <n v="35014.064210032993"/>
    <n v="0.72947673607854213"/>
    <n v="744"/>
    <n v="65"/>
    <n v="3205000"/>
    <n v="8.4"/>
    <n v="38219.064210032993"/>
    <n v="73.400000000000006"/>
  </r>
  <r>
    <d v="2022-08-01T00:00:00"/>
    <s v="August"/>
    <x v="9"/>
    <n v="8"/>
    <n v="19354272"/>
    <n v="3615700"/>
    <n v="6921260.3388872109"/>
    <n v="2643360"/>
    <n v="180003"/>
    <n v="32714595.338887211"/>
    <n v="4.4810121098630695E-2"/>
    <n v="34180.540317715444"/>
    <n v="0.70478685359257887"/>
    <n v="744"/>
    <n v="65"/>
    <n v="1410000"/>
    <n v="8.4"/>
    <n v="35590.540317715444"/>
    <n v="73.400000000000006"/>
  </r>
  <r>
    <d v="2022-09-01T00:00:00"/>
    <s v="September"/>
    <x v="9"/>
    <n v="9"/>
    <n v="18167729"/>
    <n v="3491712"/>
    <n v="6950816.0489773974"/>
    <n v="2629850"/>
    <n v="178468"/>
    <n v="31418575.048977397"/>
    <n v="4.4810121098630695E-2"/>
    <n v="32826.445201668488"/>
    <n v="0.67044260251078003"/>
    <n v="720"/>
    <n v="68"/>
    <n v="1215000"/>
    <n v="8.4"/>
    <n v="34041.445201668488"/>
    <n v="76.400000000000006"/>
  </r>
  <r>
    <d v="2022-10-01T00:00:00"/>
    <s v="October"/>
    <x v="9"/>
    <n v="10"/>
    <n v="14106483"/>
    <n v="3269859"/>
    <n v="6439217.0268076276"/>
    <n v="2433932"/>
    <n v="181127"/>
    <n v="26430618.026807629"/>
    <n v="4.4810121098630695E-2"/>
    <n v="27614.977221300531"/>
    <n v="0.62513789540143438"/>
    <n v="744"/>
    <n v="59"/>
    <n v="925000"/>
    <n v="8.4"/>
    <n v="28539.977221300531"/>
    <n v="67.400000000000006"/>
  </r>
  <r>
    <d v="2022-11-01T00:00:00"/>
    <s v="November"/>
    <x v="9"/>
    <n v="11"/>
    <n v="10234896"/>
    <n v="2734038"/>
    <n v="5615422.3695706408"/>
    <n v="2260196"/>
    <n v="180117"/>
    <n v="21024669.369570643"/>
    <n v="4.4810121098630695E-2"/>
    <n v="21966.787350079776"/>
    <n v="0.66565650571192148"/>
    <n v="720"/>
    <n v="46"/>
    <n v="1860000"/>
    <n v="8.4"/>
    <n v="23826.787350079776"/>
    <n v="54.4"/>
  </r>
  <r>
    <d v="2022-12-01T00:00:00"/>
    <s v="December"/>
    <x v="9"/>
    <n v="12"/>
    <n v="12343095"/>
    <n v="2587369"/>
    <n v="5354259.3763113655"/>
    <n v="2280621"/>
    <n v="181239"/>
    <n v="22746583.376311366"/>
    <n v="4.4810121098630695E-2"/>
    <n v="23765.860531983981"/>
    <n v="0.6301950712663974"/>
    <n v="744"/>
    <n v="51"/>
    <n v="2110000"/>
    <n v="8.4"/>
    <n v="25875.860531983981"/>
    <n v="59.4"/>
  </r>
  <r>
    <d v="2023-01-01T00:00:00"/>
    <s v="January"/>
    <x v="10"/>
    <n v="1"/>
    <n v="14967225"/>
    <n v="2635602"/>
    <n v="5410591.3913283711"/>
    <n v="2282452"/>
    <n v="178483"/>
    <n v="25474353.391328372"/>
    <n v="4.4810121098630695E-2"/>
    <n v="26615.862251703111"/>
    <n v="0.50302553596875199"/>
    <n v="744"/>
    <n v="71"/>
    <n v="1835000"/>
    <n v="8.4"/>
    <n v="28450.862251703111"/>
    <n v="79.400000000000006"/>
  </r>
  <r>
    <d v="2023-02-01T00:00:00"/>
    <s v="February"/>
    <x v="10"/>
    <n v="2"/>
    <n v="13744962"/>
    <n v="2481408"/>
    <n v="5005312.5310394485"/>
    <n v="2130318"/>
    <n v="177626"/>
    <n v="23539626.531039447"/>
    <n v="4.4810121098630695E-2"/>
    <n v="24594.440046511863"/>
    <n v="0.45283890494161555"/>
    <n v="672"/>
    <n v="81"/>
    <n v="3485000"/>
    <n v="8.4"/>
    <n v="28079.440046511863"/>
    <n v="89.4"/>
  </r>
  <r>
    <d v="2023-03-01T00:00:00"/>
    <s v="March"/>
    <x v="10"/>
    <n v="3"/>
    <n v="12458243"/>
    <n v="2488031"/>
    <n v="5270641.717323943"/>
    <n v="2200017"/>
    <n v="179422"/>
    <n v="22596354.717323944"/>
    <n v="4.4810121098630695E-2"/>
    <n v="23608.900108594848"/>
    <n v="0.55784816711814977"/>
    <n v="744"/>
    <n v="57"/>
    <n v="3250000"/>
    <n v="8.4"/>
    <n v="26858.900108594848"/>
    <n v="65.400000000000006"/>
  </r>
  <r>
    <d v="2023-04-01T00:00:00"/>
    <s v="April"/>
    <x v="10"/>
    <n v="4"/>
    <n v="10166520"/>
    <n v="2436598"/>
    <n v="5315807.6620673342"/>
    <n v="2181721"/>
    <n v="178805"/>
    <n v="20279451.662067335"/>
    <n v="4.4810121098630695E-2"/>
    <n v="21188.176346858399"/>
    <n v="0.73186088690061213"/>
    <n v="720"/>
    <n v="40"/>
    <n v="1200000"/>
    <n v="8.4"/>
    <n v="22388.176346858399"/>
    <n v="48.4"/>
  </r>
  <r>
    <d v="2023-05-01T00:00:00"/>
    <s v="May"/>
    <x v="10"/>
    <n v="5"/>
    <n v="11276448"/>
    <n v="2599732"/>
    <n v="5664203.6934593162"/>
    <n v="2313104"/>
    <n v="178915"/>
    <n v="22032402.693459317"/>
    <n v="4.4810121098630695E-2"/>
    <n v="23019.677326247027"/>
    <n v="0.63560315671598777"/>
    <n v="744"/>
    <n v="49"/>
    <n v="2230000"/>
    <n v="8.4"/>
    <n v="25249.677326247027"/>
    <n v="57.4"/>
  </r>
  <r>
    <d v="2023-06-01T00:00:00"/>
    <s v="June"/>
    <x v="10"/>
    <n v="6"/>
    <n v="15307005"/>
    <n v="3031065"/>
    <n v="6332432.3207459729"/>
    <n v="2492873"/>
    <n v="178194"/>
    <n v="27341569.320745975"/>
    <n v="4.4810121098630695E-2"/>
    <n v="28566.748353035207"/>
    <n v="0.68503036170090759"/>
    <n v="720"/>
    <n v="58"/>
    <n v="1260000"/>
    <n v="8.4"/>
    <n v="29826.748353035207"/>
    <n v="66.400000000000006"/>
  </r>
  <r>
    <d v="2023-07-01T00:00:00"/>
    <s v="July"/>
    <x v="10"/>
    <n v="7"/>
    <n v="20059865"/>
    <n v="3566061"/>
    <n v="7199373.1822742503"/>
    <n v="2571363"/>
    <n v="178440"/>
    <n v="33575102.182274252"/>
    <n v="4.4810121098630695E-2"/>
    <n v="35079.606576960861"/>
    <n v="0.72947673607854213"/>
    <n v="744"/>
    <n v="65"/>
    <n v="3205000"/>
    <n v="8.4"/>
    <n v="38284.606576960861"/>
    <n v="73.400000000000006"/>
  </r>
  <r>
    <d v="2023-08-01T00:00:00"/>
    <s v="August"/>
    <x v="10"/>
    <n v="8"/>
    <n v="19336086"/>
    <n v="3633090"/>
    <n v="6977533.3235319899"/>
    <n v="2651161"/>
    <n v="180003"/>
    <n v="32777873.323531989"/>
    <n v="4.4810121098630695E-2"/>
    <n v="34246.653796515035"/>
    <n v="0.70478685359257887"/>
    <n v="744"/>
    <n v="65"/>
    <n v="1410000"/>
    <n v="8.4"/>
    <n v="35656.653796515035"/>
    <n v="73.400000000000006"/>
  </r>
  <r>
    <d v="2023-09-01T00:00:00"/>
    <s v="September"/>
    <x v="10"/>
    <n v="9"/>
    <n v="18148950"/>
    <n v="3508740"/>
    <n v="7007249.2755336789"/>
    <n v="2637505"/>
    <n v="178468"/>
    <n v="31480912.27553368"/>
    <n v="4.4810121098630695E-2"/>
    <n v="32891.575766895716"/>
    <n v="0.67044260251078003"/>
    <n v="720"/>
    <n v="68"/>
    <n v="1215000"/>
    <n v="8.4"/>
    <n v="34106.575766895716"/>
    <n v="76.400000000000006"/>
  </r>
  <r>
    <d v="2023-10-01T00:00:00"/>
    <s v="October"/>
    <x v="10"/>
    <n v="10"/>
    <n v="14085640"/>
    <n v="3286248"/>
    <n v="6496518.1879255073"/>
    <n v="2441333"/>
    <n v="181127"/>
    <n v="26490866.187925506"/>
    <n v="4.4810121098630695E-2"/>
    <n v="27677.92510981407"/>
    <n v="0.62513789540143438"/>
    <n v="744"/>
    <n v="60"/>
    <n v="925000"/>
    <n v="8.4"/>
    <n v="28602.92510981407"/>
    <n v="68.400000000000006"/>
  </r>
  <r>
    <d v="2023-11-01T00:00:00"/>
    <s v="November"/>
    <x v="10"/>
    <n v="11"/>
    <n v="10212132"/>
    <n v="2748876"/>
    <n v="5673216.868548261"/>
    <n v="2267300"/>
    <n v="180117"/>
    <n v="21081641.868548259"/>
    <n v="4.4810121098630695E-2"/>
    <n v="22026.312793635872"/>
    <n v="0.66565650571192148"/>
    <n v="720"/>
    <n v="46"/>
    <n v="1860000"/>
    <n v="8.4"/>
    <n v="23886.312793635872"/>
    <n v="54.4"/>
  </r>
  <r>
    <d v="2023-12-01T00:00:00"/>
    <s v="December"/>
    <x v="10"/>
    <n v="12"/>
    <n v="12321382"/>
    <n v="2601786"/>
    <n v="5411638.3710184786"/>
    <n v="2287457"/>
    <n v="181239"/>
    <n v="22803502.371018477"/>
    <n v="4.4810121098630695E-2"/>
    <n v="23825.330073736728"/>
    <n v="0.6301950712663974"/>
    <n v="744"/>
    <n v="51"/>
    <n v="2110000"/>
    <n v="8.4"/>
    <n v="25935.330073736728"/>
    <n v="59.4"/>
  </r>
  <r>
    <d v="2024-01-01T00:00:00"/>
    <s v="January"/>
    <x v="11"/>
    <n v="1"/>
    <n v="14946890"/>
    <n v="2650161"/>
    <n v="5467398.4634736637"/>
    <n v="2289069"/>
    <n v="178483"/>
    <n v="25532001.463473663"/>
    <n v="4.4810121098630695E-2"/>
    <n v="26676.093540942333"/>
    <n v="0.50302553596875199"/>
    <n v="744"/>
    <n v="71"/>
    <n v="1835000"/>
    <n v="8.4"/>
    <n v="28511.093540942333"/>
    <n v="79.400000000000006"/>
  </r>
  <r>
    <d v="2024-02-01T00:00:00"/>
    <s v="February"/>
    <x v="11"/>
    <n v="2"/>
    <n v="13724005"/>
    <n v="2495520"/>
    <n v="5062104.5979921073"/>
    <n v="2136763"/>
    <n v="177626"/>
    <n v="23596018.597992107"/>
    <n v="4.4810121098630695E-2"/>
    <n v="24653.359048813676"/>
    <n v="0.45283890494161555"/>
    <n v="672"/>
    <n v="81"/>
    <n v="3485000"/>
    <n v="8.4"/>
    <n v="28138.359048813676"/>
    <n v="89.4"/>
  </r>
  <r>
    <d v="2024-03-01T00:00:00"/>
    <s v="March"/>
    <x v="11"/>
    <n v="3"/>
    <n v="12436578"/>
    <n v="2502162"/>
    <n v="5327144.9616097491"/>
    <n v="2206315"/>
    <n v="179422"/>
    <n v="22651621.961609751"/>
    <n v="4.4810121098630695E-2"/>
    <n v="23666.643884789886"/>
    <n v="0.55784816711814977"/>
    <n v="744"/>
    <n v="57"/>
    <n v="3250000"/>
    <n v="8.4"/>
    <n v="26916.643884789886"/>
    <n v="65.400000000000006"/>
  </r>
  <r>
    <d v="2024-04-01T00:00:00"/>
    <s v="April"/>
    <x v="11"/>
    <n v="4"/>
    <n v="10143672"/>
    <n v="2450580"/>
    <n v="5372507.3192532891"/>
    <n v="2187884"/>
    <n v="178805"/>
    <n v="20333448.319253288"/>
    <n v="4.4810121098630695E-2"/>
    <n v="21244.592600791777"/>
    <n v="0.73186088690061213"/>
    <n v="720"/>
    <n v="40"/>
    <n v="1200000"/>
    <n v="8.4"/>
    <n v="22444.592600791777"/>
    <n v="48.4"/>
  </r>
  <r>
    <d v="2024-05-01T00:00:00"/>
    <s v="May"/>
    <x v="11"/>
    <n v="5"/>
    <n v="11254178"/>
    <n v="2614185"/>
    <n v="5720844.4246641863"/>
    <n v="2319143"/>
    <n v="178915"/>
    <n v="22087265.424664184"/>
    <n v="4.4810121098630695E-2"/>
    <n v="23076.998463080985"/>
    <n v="0.63560315671598777"/>
    <n v="744"/>
    <n v="49"/>
    <n v="2230000"/>
    <n v="8.4"/>
    <n v="25306.998463080985"/>
    <n v="57.4"/>
  </r>
  <r>
    <d v="2024-06-01T00:00:00"/>
    <s v="June"/>
    <x v="11"/>
    <n v="6"/>
    <n v="15286698"/>
    <n v="3045009"/>
    <n v="6388837.3826590301"/>
    <n v="2498804"/>
    <n v="178194"/>
    <n v="27397542.382659029"/>
    <n v="4.4810121098630695E-2"/>
    <n v="28625.229574630848"/>
    <n v="0.68503036170090759"/>
    <n v="720"/>
    <n v="58"/>
    <n v="1260000"/>
    <n v="8.4"/>
    <n v="29885.229574630848"/>
    <n v="66.400000000000006"/>
  </r>
  <r>
    <d v="2024-07-01T00:00:00"/>
    <s v="July"/>
    <x v="11"/>
    <n v="7"/>
    <n v="20041938"/>
    <n v="3581237"/>
    <n v="7255512.2439414179"/>
    <n v="2577213"/>
    <n v="178440"/>
    <n v="33634340.243941419"/>
    <n v="4.4810121098630695E-2"/>
    <n v="35141.499103344984"/>
    <n v="0.72947673607854213"/>
    <n v="744"/>
    <n v="65"/>
    <n v="3205000"/>
    <n v="8.4"/>
    <n v="38346.499103344984"/>
    <n v="73.400000000000006"/>
  </r>
  <r>
    <d v="2024-08-01T00:00:00"/>
    <s v="August"/>
    <x v="11"/>
    <n v="8"/>
    <n v="19317872"/>
    <n v="3646683"/>
    <n v="7033925.5381939011"/>
    <n v="2656972"/>
    <n v="180003"/>
    <n v="32835455.5381939"/>
    <n v="4.4810121098630695E-2"/>
    <n v="34306.816277189078"/>
    <n v="0.70478685359257887"/>
    <n v="744"/>
    <n v="65"/>
    <n v="1410000"/>
    <n v="8.4"/>
    <n v="35716.816277189078"/>
    <n v="73.400000000000006"/>
  </r>
  <r>
    <d v="2024-09-01T00:00:00"/>
    <s v="September"/>
    <x v="11"/>
    <n v="9"/>
    <n v="18130143"/>
    <n v="3522043"/>
    <n v="7063914.4523053756"/>
    <n v="2643329"/>
    <n v="178468"/>
    <n v="31537897.452305377"/>
    <n v="4.4810121098630695E-2"/>
    <n v="32951.114456339375"/>
    <n v="0.67044260251078003"/>
    <n v="720"/>
    <n v="68"/>
    <n v="1215000"/>
    <n v="8.4"/>
    <n v="34166.114456339375"/>
    <n v="76.400000000000006"/>
  </r>
  <r>
    <d v="2024-10-01T00:00:00"/>
    <s v="October"/>
    <x v="11"/>
    <n v="10"/>
    <n v="14064769"/>
    <n v="3297300"/>
    <n v="6553435.1233537402"/>
    <n v="2447203"/>
    <n v="181127"/>
    <n v="26543834.123353742"/>
    <n v="4.4810121098630695E-2"/>
    <n v="27733.266544843191"/>
    <n v="0.62513789540143438"/>
    <n v="744"/>
    <n v="60"/>
    <n v="925000"/>
    <n v="8.4"/>
    <n v="28658.266544843191"/>
    <n v="68.400000000000006"/>
  </r>
  <r>
    <d v="2024-11-01T00:00:00"/>
    <s v="November"/>
    <x v="11"/>
    <n v="11"/>
    <n v="10189340"/>
    <n v="2758680"/>
    <n v="5730517.0995471319"/>
    <n v="2273218"/>
    <n v="180117"/>
    <n v="21131872.099547133"/>
    <n v="4.4810121098630695E-2"/>
    <n v="22078.793847368615"/>
    <n v="0.66565650571192148"/>
    <n v="720"/>
    <n v="46"/>
    <n v="1860000"/>
    <n v="8.4"/>
    <n v="23938.793847368615"/>
    <n v="54.4"/>
  </r>
  <r>
    <d v="2024-12-01T00:00:00"/>
    <s v="December"/>
    <x v="11"/>
    <n v="12"/>
    <n v="12299641"/>
    <n v="2611258"/>
    <n v="5469257.9839335512"/>
    <n v="2293397"/>
    <n v="181239"/>
    <n v="22854792.983933553"/>
    <n v="4.4810121098630695E-2"/>
    <n v="23878.919025227751"/>
    <n v="0.6301950712663974"/>
    <n v="744"/>
    <n v="51"/>
    <n v="2110000"/>
    <n v="8.4"/>
    <n v="25988.919025227751"/>
    <n v="59.4"/>
  </r>
  <r>
    <d v="2025-01-01T00:00:00"/>
    <s v="January"/>
    <x v="12"/>
    <n v="1"/>
    <n v="14926527"/>
    <n v="2659755"/>
    <n v="5525356.7833325192"/>
    <n v="2295013"/>
    <n v="178483"/>
    <n v="25585134.783332519"/>
    <n v="4.4810121098630695E-2"/>
    <n v="26731.607771298437"/>
    <n v="0.50302553596875199"/>
    <n v="744"/>
    <n v="71"/>
    <n v="1835000"/>
    <n v="8.4"/>
    <n v="28566.607771298437"/>
    <n v="79.400000000000006"/>
  </r>
  <r>
    <d v="2025-02-01T00:00:00"/>
    <s v="February"/>
    <x v="12"/>
    <n v="2"/>
    <n v="13703020"/>
    <n v="2504754"/>
    <n v="5120093.3277437957"/>
    <n v="2142727"/>
    <n v="177626"/>
    <n v="23648220.327743795"/>
    <n v="4.4810121098630695E-2"/>
    <n v="24707.899944397097"/>
    <n v="0.45283890494161555"/>
    <n v="672"/>
    <n v="81"/>
    <n v="3485000"/>
    <n v="8.4"/>
    <n v="28192.899944397097"/>
    <n v="89.4"/>
  </r>
  <r>
    <d v="2025-03-01T00:00:00"/>
    <s v="March"/>
    <x v="12"/>
    <n v="3"/>
    <n v="12414885"/>
    <n v="2512855"/>
    <n v="5385312.5783094233"/>
    <n v="2212340"/>
    <n v="179422"/>
    <n v="22704814.578309424"/>
    <n v="4.4810121098630695E-2"/>
    <n v="23722.220069085426"/>
    <n v="0.55784816711814977"/>
    <n v="744"/>
    <n v="57"/>
    <n v="3250000"/>
    <n v="8.4"/>
    <n v="26972.220069085426"/>
    <n v="65.400000000000006"/>
  </r>
  <r>
    <d v="2025-04-01T00:00:00"/>
    <s v="April"/>
    <x v="12"/>
    <n v="4"/>
    <n v="10120796"/>
    <n v="2461116"/>
    <n v="5430647.3381159054"/>
    <n v="2193989"/>
    <n v="178805"/>
    <n v="20385353.338115904"/>
    <n v="4.4810121098630695E-2"/>
    <n v="21298.823489835257"/>
    <n v="0.73186088690061213"/>
    <n v="720"/>
    <n v="40"/>
    <n v="1200000"/>
    <n v="8.4"/>
    <n v="22498.823489835257"/>
    <n v="48.4"/>
  </r>
  <r>
    <d v="2025-05-01T00:00:00"/>
    <s v="May"/>
    <x v="12"/>
    <n v="5"/>
    <n v="11231880"/>
    <n v="2625194"/>
    <n v="5779149.7635289989"/>
    <n v="2325282"/>
    <n v="178915"/>
    <n v="22140420.763528999"/>
    <n v="4.4810121098630695E-2"/>
    <n v="23132.535699117368"/>
    <n v="0.63560315671598777"/>
    <n v="744"/>
    <n v="49"/>
    <n v="2230000"/>
    <n v="8.4"/>
    <n v="25362.535699117368"/>
    <n v="57.4"/>
  </r>
  <r>
    <d v="2025-06-01T00:00:00"/>
    <s v="June"/>
    <x v="12"/>
    <n v="6"/>
    <n v="15266363"/>
    <n v="3057246"/>
    <n v="6447064.5368668362"/>
    <n v="2504883"/>
    <n v="178194"/>
    <n v="27453750.536866836"/>
    <n v="4.4810121098630695E-2"/>
    <n v="28683.956423035437"/>
    <n v="0.68503036170090759"/>
    <n v="720"/>
    <n v="58"/>
    <n v="1260000"/>
    <n v="8.4"/>
    <n v="29943.956423035437"/>
    <n v="66.400000000000006"/>
  </r>
  <r>
    <d v="2025-07-01T00:00:00"/>
    <s v="July"/>
    <x v="12"/>
    <n v="7"/>
    <n v="20023983"/>
    <n v="3595014"/>
    <n v="7313433.8065524548"/>
    <n v="2583175"/>
    <n v="178440"/>
    <n v="33694045.806552455"/>
    <n v="4.4810121098630695E-2"/>
    <n v="35203.880079446884"/>
    <n v="0.72947673607854213"/>
    <n v="744"/>
    <n v="65"/>
    <n v="3205000"/>
    <n v="8.4"/>
    <n v="38408.880079446884"/>
    <n v="73.400000000000006"/>
  </r>
  <r>
    <d v="2025-08-01T00:00:00"/>
    <s v="August"/>
    <x v="12"/>
    <n v="8"/>
    <n v="19299630"/>
    <n v="3658557"/>
    <n v="7091665.8614593772"/>
    <n v="2662854"/>
    <n v="180003"/>
    <n v="32892709.861459378"/>
    <n v="4.4810121098630695E-2"/>
    <n v="34366.636173613493"/>
    <n v="0.70478685359257887"/>
    <n v="744"/>
    <n v="66"/>
    <n v="1410000"/>
    <n v="8.4"/>
    <n v="35776.636173613493"/>
    <n v="74.400000000000006"/>
  </r>
  <r>
    <d v="2025-09-01T00:00:00"/>
    <s v="September"/>
    <x v="12"/>
    <n v="9"/>
    <n v="18111308"/>
    <n v="3533625"/>
    <n v="7121582.5762868645"/>
    <n v="2649245"/>
    <n v="178468"/>
    <n v="31594228.576286864"/>
    <n v="4.4810121098630695E-2"/>
    <n v="33009.969784808098"/>
    <n v="0.67044260251078003"/>
    <n v="720"/>
    <n v="68"/>
    <n v="1215000"/>
    <n v="8.4"/>
    <n v="34224.969784808098"/>
    <n v="76.400000000000006"/>
  </r>
  <r>
    <d v="2025-10-01T00:00:00"/>
    <s v="October"/>
    <x v="12"/>
    <n v="10"/>
    <n v="14043870"/>
    <n v="3308368"/>
    <n v="6611502.1529136552"/>
    <n v="2453234"/>
    <n v="181127"/>
    <n v="26598101.152913656"/>
    <n v="4.4810121098630695E-2"/>
    <n v="27789.965286569346"/>
    <n v="0.62513789540143438"/>
    <n v="744"/>
    <n v="60"/>
    <n v="925000"/>
    <n v="8.4"/>
    <n v="28714.965286569346"/>
    <n v="68.400000000000006"/>
  </r>
  <r>
    <d v="2025-11-01T00:00:00"/>
    <s v="November"/>
    <x v="12"/>
    <n v="11"/>
    <n v="10166520"/>
    <n v="2768500"/>
    <n v="5788833.5051152864"/>
    <n v="2279340"/>
    <n v="180117"/>
    <n v="21183310.505115286"/>
    <n v="4.4810121098630695E-2"/>
    <n v="22132.537214119398"/>
    <n v="0.66565650571192148"/>
    <n v="720"/>
    <n v="46"/>
    <n v="1860000"/>
    <n v="8.4"/>
    <n v="23992.537214119398"/>
    <n v="54.4"/>
  </r>
  <r>
    <d v="2025-12-01T00:00:00"/>
    <s v="December"/>
    <x v="12"/>
    <n v="12"/>
    <n v="12277872"/>
    <n v="2620746"/>
    <n v="5527752.7597791031"/>
    <n v="2299490"/>
    <n v="181239"/>
    <n v="22907099.759779103"/>
    <n v="4.4810121098630695E-2"/>
    <n v="23933.569674033217"/>
    <n v="0.6301950712663974"/>
    <n v="744"/>
    <n v="51"/>
    <n v="2110000"/>
    <n v="8.4"/>
    <n v="26043.569674033217"/>
    <n v="59.4"/>
  </r>
  <r>
    <d v="2026-01-01T00:00:00"/>
    <s v="January"/>
    <x v="13"/>
    <n v="1"/>
    <n v="14906136"/>
    <n v="2669365"/>
    <n v="5583760.0826123888"/>
    <n v="2300960"/>
    <n v="178483"/>
    <n v="25638704.082612388"/>
    <n v="4.4810121098630695E-2"/>
    <n v="26787.577517366204"/>
    <n v="0.50302553596875199"/>
    <n v="744"/>
    <n v="72"/>
    <n v="1835000"/>
    <n v="8.4"/>
    <n v="28622.577517366204"/>
    <n v="80.400000000000006"/>
  </r>
  <r>
    <d v="2026-02-01T00:00:00"/>
    <s v="February"/>
    <x v="13"/>
    <n v="2"/>
    <n v="13682007"/>
    <n v="2514004"/>
    <n v="5178228.9256497566"/>
    <n v="2148487"/>
    <n v="177626"/>
    <n v="23700352.925649755"/>
    <n v="4.4810121098630695E-2"/>
    <n v="24762.368610328405"/>
    <n v="0.45283890494161555"/>
    <n v="672"/>
    <n v="81"/>
    <n v="3485000"/>
    <n v="8.4"/>
    <n v="28247.368610328405"/>
    <n v="89.4"/>
  </r>
  <r>
    <d v="2026-03-01T00:00:00"/>
    <s v="March"/>
    <x v="13"/>
    <n v="3"/>
    <n v="12393164"/>
    <n v="2522121"/>
    <n v="5442775.6457028026"/>
    <n v="2217938"/>
    <n v="179422"/>
    <n v="22755420.645702802"/>
    <n v="4.4810121098630695E-2"/>
    <n v="23775.093800487026"/>
    <n v="0.55784816711814977"/>
    <n v="744"/>
    <n v="57"/>
    <n v="3250000"/>
    <n v="8.4"/>
    <n v="27025.093800487026"/>
    <n v="65.400000000000006"/>
  </r>
  <r>
    <d v="2026-04-01T00:00:00"/>
    <s v="April"/>
    <x v="13"/>
    <n v="4"/>
    <n v="10097892"/>
    <n v="2470258"/>
    <n v="5487724.9751910679"/>
    <n v="2199462"/>
    <n v="178805"/>
    <n v="20434141.975191068"/>
    <n v="4.4810121098630695E-2"/>
    <n v="21349.79835164599"/>
    <n v="0.73186088690061213"/>
    <n v="720"/>
    <n v="41"/>
    <n v="1200000"/>
    <n v="8.4"/>
    <n v="22549.79835164599"/>
    <n v="49.4"/>
  </r>
  <r>
    <d v="2026-05-01T00:00:00"/>
    <s v="May"/>
    <x v="13"/>
    <n v="5"/>
    <n v="11209554"/>
    <n v="2634714"/>
    <n v="5835709.8662114367"/>
    <n v="2330652"/>
    <n v="178915"/>
    <n v="22189544.866211437"/>
    <n v="4.4810121098630695E-2"/>
    <n v="23183.861058789873"/>
    <n v="0.63560315671598777"/>
    <n v="744"/>
    <n v="49"/>
    <n v="2230000"/>
    <n v="8.4"/>
    <n v="25413.861058789873"/>
    <n v="57.4"/>
  </r>
  <r>
    <d v="2026-06-01T00:00:00"/>
    <s v="June"/>
    <x v="13"/>
    <n v="6"/>
    <n v="15246000"/>
    <n v="3067750"/>
    <n v="6503249.9864343721"/>
    <n v="2510143"/>
    <n v="178194"/>
    <n v="27505336.98643437"/>
    <n v="4.4810121098630695E-2"/>
    <n v="28737.854467655139"/>
    <n v="0.68503036170090759"/>
    <n v="720"/>
    <n v="58"/>
    <n v="1260000"/>
    <n v="8.4"/>
    <n v="29997.854467655139"/>
    <n v="66.400000000000006"/>
  </r>
  <r>
    <d v="2026-07-01T00:00:00"/>
    <s v="July"/>
    <x v="13"/>
    <n v="7"/>
    <n v="20006000"/>
    <n v="3606750"/>
    <n v="7369074.6147020031"/>
    <n v="2588290"/>
    <n v="178440"/>
    <n v="33748554.614702001"/>
    <n v="4.4810121098630695E-2"/>
    <n v="35260.831433890555"/>
    <n v="0.72947673607854213"/>
    <n v="744"/>
    <n v="65"/>
    <n v="3205000"/>
    <n v="8.4"/>
    <n v="38465.831433890555"/>
    <n v="73.400000000000006"/>
  </r>
  <r>
    <d v="2026-08-01T00:00:00"/>
    <s v="August"/>
    <x v="13"/>
    <n v="8"/>
    <n v="19281360"/>
    <n v="3672548"/>
    <n v="7147108.9978652121"/>
    <n v="2667760"/>
    <n v="180003"/>
    <n v="32948779.997865211"/>
    <n v="4.4810121098630695E-2"/>
    <n v="34425.218819621688"/>
    <n v="0.70478685359257887"/>
    <n v="744"/>
    <n v="66"/>
    <n v="1410000"/>
    <n v="8.4"/>
    <n v="35835.218819621688"/>
    <n v="74.400000000000006"/>
  </r>
  <r>
    <d v="2026-09-01T00:00:00"/>
    <s v="September"/>
    <x v="13"/>
    <n v="9"/>
    <n v="18092445"/>
    <n v="3547250"/>
    <n v="7176923.0186591269"/>
    <n v="2653875"/>
    <n v="178468"/>
    <n v="31648961.018659126"/>
    <n v="4.4810121098630695E-2"/>
    <n v="33067.154794551083"/>
    <n v="0.67044260251078003"/>
    <n v="720"/>
    <n v="69"/>
    <n v="1215000"/>
    <n v="8.4"/>
    <n v="34282.154794551083"/>
    <n v="77.400000000000006"/>
  </r>
  <r>
    <d v="2026-10-01T00:00:00"/>
    <s v="October"/>
    <x v="13"/>
    <n v="10"/>
    <n v="14022943"/>
    <n v="3321351"/>
    <n v="6666351.2821723064"/>
    <n v="2457570"/>
    <n v="181127"/>
    <n v="26649342.282172307"/>
    <n v="4.4810121098630695E-2"/>
    <n v="27843.502537035311"/>
    <n v="0.62513789540143438"/>
    <n v="744"/>
    <n v="60"/>
    <n v="925000"/>
    <n v="8.4"/>
    <n v="28768.502537035311"/>
    <n v="68.400000000000006"/>
  </r>
  <r>
    <d v="2026-11-01T00:00:00"/>
    <s v="November"/>
    <x v="13"/>
    <n v="11"/>
    <n v="10143672"/>
    <n v="2779920"/>
    <n v="5843512.5420762151"/>
    <n v="2283448"/>
    <n v="180117"/>
    <n v="21230669.542076215"/>
    <n v="4.4810121098630695E-2"/>
    <n v="22182.01841526166"/>
    <n v="0.66565650571192148"/>
    <n v="720"/>
    <n v="46"/>
    <n v="1860000"/>
    <n v="8.4"/>
    <n v="24042.01841526166"/>
    <n v="54.4"/>
  </r>
  <r>
    <d v="2026-12-01T00:00:00"/>
    <s v="December"/>
    <x v="13"/>
    <n v="12"/>
    <n v="12256075"/>
    <n v="2631753"/>
    <n v="5581909.7041759957"/>
    <n v="2303507"/>
    <n v="181239"/>
    <n v="22954483.704175994"/>
    <n v="4.4810121098630695E-2"/>
    <n v="23983.076898716667"/>
    <n v="0.6301950712663974"/>
    <n v="744"/>
    <n v="51"/>
    <n v="2110000"/>
    <n v="8.4"/>
    <n v="26093.076898716667"/>
    <n v="59.4"/>
  </r>
  <r>
    <d v="2027-01-01T00:00:00"/>
    <s v="January"/>
    <x v="14"/>
    <n v="1"/>
    <n v="14885717"/>
    <n v="2678784"/>
    <n v="5637617.5373570034"/>
    <n v="2305000"/>
    <n v="178483"/>
    <n v="25685601.537357002"/>
    <n v="4.4810121098630695E-2"/>
    <n v="26836.576452737147"/>
    <n v="0.50302553596875199"/>
    <n v="744"/>
    <n v="72"/>
    <n v="1835000"/>
    <n v="8.4"/>
    <n v="28671.576452737147"/>
    <n v="80.400000000000006"/>
  </r>
  <r>
    <d v="2027-02-01T00:00:00"/>
    <s v="February"/>
    <x v="14"/>
    <n v="2"/>
    <n v="13660966"/>
    <n v="2522970"/>
    <n v="5232180.715901088"/>
    <n v="2152583"/>
    <n v="177626"/>
    <n v="23746325.715901088"/>
    <n v="4.4810121098630695E-2"/>
    <n v="24810.401446878142"/>
    <n v="0.45283890494161555"/>
    <n v="672"/>
    <n v="82"/>
    <n v="3485000"/>
    <n v="8.4"/>
    <n v="28295.401446878142"/>
    <n v="90.4"/>
  </r>
  <r>
    <d v="2027-03-01T00:00:00"/>
    <s v="March"/>
    <x v="14"/>
    <n v="3"/>
    <n v="12371415"/>
    <n v="2529656"/>
    <n v="5497165.3613220332"/>
    <n v="2222051"/>
    <n v="179422"/>
    <n v="22799709.361322034"/>
    <n v="4.4810121098630695E-2"/>
    <n v="23821.367098816459"/>
    <n v="0.55784816711814977"/>
    <n v="744"/>
    <n v="57"/>
    <n v="3250000"/>
    <n v="8.4"/>
    <n v="27071.367098816459"/>
    <n v="65.400000000000006"/>
  </r>
  <r>
    <d v="2027-04-01T00:00:00"/>
    <s v="April"/>
    <x v="14"/>
    <n v="4"/>
    <n v="10074240"/>
    <n v="2477665"/>
    <n v="5542621.0420249021"/>
    <n v="2203546"/>
    <n v="178805"/>
    <n v="20476877.042024903"/>
    <n v="4.4810121098630695E-2"/>
    <n v="21394.448381999809"/>
    <n v="0.73186088690061213"/>
    <n v="720"/>
    <n v="41"/>
    <n v="1200000"/>
    <n v="8.4"/>
    <n v="22594.448381999809"/>
    <n v="49.4"/>
  </r>
  <r>
    <d v="2027-05-01T00:00:00"/>
    <s v="May"/>
    <x v="14"/>
    <n v="5"/>
    <n v="11186400"/>
    <n v="2642500"/>
    <n v="5891442.0964871421"/>
    <n v="2334701"/>
    <n v="178915"/>
    <n v="22233958.096487142"/>
    <n v="4.4810121098630695E-2"/>
    <n v="23230.264451292613"/>
    <n v="0.63560315671598777"/>
    <n v="744"/>
    <n v="49"/>
    <n v="2230000"/>
    <n v="8.4"/>
    <n v="25460.264451292613"/>
    <n v="57.4"/>
  </r>
  <r>
    <d v="2027-06-01T00:00:00"/>
    <s v="June"/>
    <x v="14"/>
    <n v="6"/>
    <n v="15223435"/>
    <n v="3076516"/>
    <n v="6559867.6703156242"/>
    <n v="2514195"/>
    <n v="178194"/>
    <n v="27552207.670315623"/>
    <n v="4.4810121098630695E-2"/>
    <n v="28786.825432557089"/>
    <n v="0.68503036170090759"/>
    <n v="720"/>
    <n v="58"/>
    <n v="1260000"/>
    <n v="8.4"/>
    <n v="30046.825432557089"/>
    <n v="66.400000000000006"/>
  </r>
  <r>
    <d v="2027-07-01T00:00:00"/>
    <s v="July"/>
    <x v="14"/>
    <n v="7"/>
    <n v="19983708"/>
    <n v="3614994"/>
    <n v="7427140.6837784881"/>
    <n v="2592395"/>
    <n v="178440"/>
    <n v="33796677.683778487"/>
    <n v="4.4810121098630695E-2"/>
    <n v="35311.110903519992"/>
    <n v="0.72947673607854213"/>
    <n v="744"/>
    <n v="65"/>
    <n v="3205000"/>
    <n v="8.4"/>
    <n v="38516.110903519992"/>
    <n v="73.400000000000006"/>
  </r>
  <r>
    <d v="2027-08-01T00:00:00"/>
    <s v="August"/>
    <x v="14"/>
    <n v="8"/>
    <n v="19258928"/>
    <n v="3680952"/>
    <n v="7205375.5047743712"/>
    <n v="2671962"/>
    <n v="180003"/>
    <n v="32997220.504774369"/>
    <n v="4.4810121098630695E-2"/>
    <n v="34475.829951511529"/>
    <n v="0.70478685359257887"/>
    <n v="744"/>
    <n v="66"/>
    <n v="1410000"/>
    <n v="8.4"/>
    <n v="35885.829951511529"/>
    <n v="74.400000000000006"/>
  </r>
  <r>
    <d v="2027-09-01T00:00:00"/>
    <s v="September"/>
    <x v="14"/>
    <n v="9"/>
    <n v="18069675"/>
    <n v="3553604"/>
    <n v="7235472.3867028542"/>
    <n v="2658200"/>
    <n v="178468"/>
    <n v="31695419.386702854"/>
    <n v="4.4810121098630695E-2"/>
    <n v="33115.6949676929"/>
    <n v="0.67044260251078003"/>
    <n v="720"/>
    <n v="69"/>
    <n v="1215000"/>
    <n v="8.4"/>
    <n v="34330.6949676929"/>
    <n v="77.400000000000006"/>
  </r>
  <r>
    <d v="2027-10-01T00:00:00"/>
    <s v="October"/>
    <x v="14"/>
    <n v="10"/>
    <n v="13998985"/>
    <n v="3327194"/>
    <n v="6725017.8880564887"/>
    <n v="2462020"/>
    <n v="181127"/>
    <n v="26694343.888056487"/>
    <n v="4.4810121098630695E-2"/>
    <n v="27890.520670328788"/>
    <n v="0.62513789540143438"/>
    <n v="744"/>
    <n v="60"/>
    <n v="925000"/>
    <n v="8.4"/>
    <n v="28815.520670328788"/>
    <n v="68.400000000000006"/>
  </r>
  <r>
    <d v="2027-11-01T00:00:00"/>
    <s v="November"/>
    <x v="14"/>
    <n v="11"/>
    <n v="10118624"/>
    <n v="2784497"/>
    <n v="5901827.8150729705"/>
    <n v="2288004"/>
    <n v="180117"/>
    <n v="21273069.815072969"/>
    <n v="4.4810121098630695E-2"/>
    <n v="22226.318649626013"/>
    <n v="0.66565650571192148"/>
    <n v="720"/>
    <n v="46"/>
    <n v="1860000"/>
    <n v="8.4"/>
    <n v="24086.318649626013"/>
    <n v="54.4"/>
  </r>
  <r>
    <d v="2027-12-01T00:00:00"/>
    <s v="December"/>
    <x v="14"/>
    <n v="12"/>
    <n v="12230750"/>
    <n v="2636010"/>
    <n v="5640480.1749374596"/>
    <n v="2308132"/>
    <n v="181239"/>
    <n v="22996611.174937461"/>
    <n v="4.4810121098630695E-2"/>
    <n v="24027.092106544533"/>
    <n v="0.6301950712663974"/>
    <n v="744"/>
    <n v="51"/>
    <n v="2110000"/>
    <n v="8.4"/>
    <n v="26137.092106544533"/>
    <n v="59.4"/>
  </r>
  <r>
    <d v="2028-01-01T00:00:00"/>
    <s v="January"/>
    <x v="15"/>
    <n v="1"/>
    <n v="14861010"/>
    <n v="2683180"/>
    <n v="5696833.2058532201"/>
    <n v="2309660"/>
    <n v="178483"/>
    <n v="25729166.20585322"/>
    <n v="4.4810121098630695E-2"/>
    <n v="26882.0932593043"/>
    <n v="0.50302553596875199"/>
    <n v="744"/>
    <n v="72"/>
    <n v="1835000"/>
    <n v="8.4"/>
    <n v="28717.0932593043"/>
    <n v="80.400000000000006"/>
  </r>
  <r>
    <d v="2028-02-01T00:00:00"/>
    <s v="February"/>
    <x v="15"/>
    <n v="2"/>
    <n v="13635012"/>
    <n v="2527000"/>
    <n v="5291289.5779202711"/>
    <n v="2157259"/>
    <n v="177626"/>
    <n v="23788186.577920273"/>
    <n v="4.4810121098630695E-2"/>
    <n v="24854.138099193704"/>
    <n v="0.45283890494161555"/>
    <n v="672"/>
    <n v="82"/>
    <n v="3485000"/>
    <n v="8.4"/>
    <n v="28339.138099193704"/>
    <n v="90.4"/>
  </r>
  <r>
    <d v="2028-03-01T00:00:00"/>
    <s v="March"/>
    <x v="15"/>
    <n v="3"/>
    <n v="12345223"/>
    <n v="2533697"/>
    <n v="5556689.3362265807"/>
    <n v="2226742"/>
    <n v="179422"/>
    <n v="22841773.336226583"/>
    <n v="4.4810121098630695E-2"/>
    <n v="23865.315965530368"/>
    <n v="0.55784816711814977"/>
    <n v="744"/>
    <n v="58"/>
    <n v="3250000"/>
    <n v="8.4"/>
    <n v="27115.315965530368"/>
    <n v="66.400000000000006"/>
  </r>
  <r>
    <d v="2028-04-01T00:00:00"/>
    <s v="April"/>
    <x v="15"/>
    <n v="4"/>
    <n v="10047692"/>
    <n v="2481570"/>
    <n v="5602142.8142703222"/>
    <n v="2208262"/>
    <n v="178805"/>
    <n v="20518471.814270321"/>
    <n v="4.4810121098630695E-2"/>
    <n v="21437.907021026615"/>
    <n v="0.73186088690061213"/>
    <n v="720"/>
    <n v="41"/>
    <n v="1200000"/>
    <n v="8.4"/>
    <n v="22637.907021026615"/>
    <n v="49.4"/>
  </r>
  <r>
    <d v="2028-05-01T00:00:00"/>
    <s v="May"/>
    <x v="15"/>
    <n v="5"/>
    <n v="11160030"/>
    <n v="2646786"/>
    <n v="5951342.9349422371"/>
    <n v="2339462"/>
    <n v="178915"/>
    <n v="22276535.934942238"/>
    <n v="4.4810121098630695E-2"/>
    <n v="23274.750207844998"/>
    <n v="0.63560315671598777"/>
    <n v="744"/>
    <n v="49"/>
    <n v="2230000"/>
    <n v="8.4"/>
    <n v="25504.750207844998"/>
    <n v="57.4"/>
  </r>
  <r>
    <d v="2028-06-01T00:00:00"/>
    <s v="June"/>
    <x v="15"/>
    <n v="6"/>
    <n v="15197595"/>
    <n v="3081774"/>
    <n v="6620766.1218274171"/>
    <n v="2519024"/>
    <n v="178194"/>
    <n v="27597353.121827416"/>
    <n v="4.4810121098630695E-2"/>
    <n v="28833.993857218175"/>
    <n v="0.68503036170090759"/>
    <n v="720"/>
    <n v="58"/>
    <n v="1260000"/>
    <n v="8.4"/>
    <n v="30093.993857218175"/>
    <n v="66.400000000000006"/>
  </r>
  <r>
    <d v="2028-07-01T00:00:00"/>
    <s v="July"/>
    <x v="15"/>
    <n v="7"/>
    <n v="19958550"/>
    <n v="3621480"/>
    <n v="7489441.1958042504"/>
    <n v="2597301"/>
    <n v="178440"/>
    <n v="33845212.195804253"/>
    <n v="4.4810121098630695E-2"/>
    <n v="35361.820252907099"/>
    <n v="0.72947673607854213"/>
    <n v="744"/>
    <n v="65"/>
    <n v="3205000"/>
    <n v="8.4"/>
    <n v="38566.820252907099"/>
    <n v="73.400000000000006"/>
  </r>
  <r>
    <d v="2028-08-01T00:00:00"/>
    <s v="August"/>
    <x v="15"/>
    <n v="8"/>
    <n v="19233728"/>
    <n v="3687600"/>
    <n v="7267581.3571453094"/>
    <n v="2676927"/>
    <n v="180003"/>
    <n v="33045839.357145309"/>
    <n v="4.4810121098630695E-2"/>
    <n v="34526.627420544886"/>
    <n v="0.70478685359257887"/>
    <n v="744"/>
    <n v="66"/>
    <n v="1410000"/>
    <n v="8.4"/>
    <n v="35936.627420544886"/>
    <n v="74.400000000000006"/>
  </r>
  <r>
    <d v="2028-09-01T00:00:00"/>
    <s v="September"/>
    <x v="15"/>
    <n v="9"/>
    <n v="18044307"/>
    <n v="3561708"/>
    <n v="7298149.0996372541"/>
    <n v="2663185"/>
    <n v="178468"/>
    <n v="31745817.099637255"/>
    <n v="4.4810121098630695E-2"/>
    <n v="33168.35100824698"/>
    <n v="0.67044260251078003"/>
    <n v="720"/>
    <n v="69"/>
    <n v="1215000"/>
    <n v="8.4"/>
    <n v="34383.35100824698"/>
    <n v="77.400000000000006"/>
  </r>
  <r>
    <d v="2028-10-01T00:00:00"/>
    <s v="October"/>
    <x v="15"/>
    <n v="10"/>
    <n v="13972014"/>
    <n v="3334786"/>
    <n v="6786759.491612778"/>
    <n v="2467007"/>
    <n v="181127"/>
    <n v="26741693.491612777"/>
    <n v="4.4810121098630695E-2"/>
    <n v="27939.992015354408"/>
    <n v="0.62513789540143438"/>
    <n v="744"/>
    <n v="60"/>
    <n v="925000"/>
    <n v="8.4"/>
    <n v="28864.992015354408"/>
    <n v="68.400000000000006"/>
  </r>
  <r>
    <d v="2028-11-01T00:00:00"/>
    <s v="November"/>
    <x v="15"/>
    <n v="11"/>
    <n v="10091394"/>
    <n v="2789066"/>
    <n v="5962448.7604178879"/>
    <n v="2293015"/>
    <n v="180117"/>
    <n v="21316040.760417886"/>
    <n v="4.4810121098630695E-2"/>
    <n v="22271.215128235559"/>
    <n v="0.66565650571192148"/>
    <n v="720"/>
    <n v="46"/>
    <n v="1860000"/>
    <n v="8.4"/>
    <n v="24131.215128235559"/>
    <n v="54.4"/>
  </r>
  <r>
    <d v="2028-12-01T00:00:00"/>
    <s v="December"/>
    <x v="15"/>
    <n v="12"/>
    <n v="12203667"/>
    <n v="2640259"/>
    <n v="5700677.0329343555"/>
    <n v="2313226"/>
    <n v="181239"/>
    <n v="23039068.032934356"/>
    <n v="4.4810121098630695E-2"/>
    <n v="24071.451461489738"/>
    <n v="0.6301950712663974"/>
    <n v="744"/>
    <n v="51"/>
    <n v="2110000"/>
    <n v="8.4"/>
    <n v="26181.451461489738"/>
    <n v="59.4"/>
  </r>
  <r>
    <d v="2029-01-01T00:00:00"/>
    <s v="January"/>
    <x v="16"/>
    <n v="1"/>
    <n v="14833102"/>
    <n v="2687568"/>
    <n v="5756975.2078319052"/>
    <n v="2314894"/>
    <n v="178483"/>
    <n v="25771022.207831904"/>
    <n v="4.4810121098630695E-2"/>
    <n v="26925.824833800354"/>
    <n v="0.50302553596875199"/>
    <n v="744"/>
    <n v="72"/>
    <n v="1835000"/>
    <n v="8.4"/>
    <n v="28760.824833800354"/>
    <n v="80.400000000000006"/>
  </r>
  <r>
    <d v="2029-02-01T00:00:00"/>
    <s v="February"/>
    <x v="16"/>
    <n v="2"/>
    <n v="13607100"/>
    <n v="2531022"/>
    <n v="5351164.9269374181"/>
    <n v="2162652"/>
    <n v="177626"/>
    <n v="23829564.926937416"/>
    <n v="4.4810121098630695E-2"/>
    <n v="24897.370617041164"/>
    <n v="0.45283890494161555"/>
    <n v="672"/>
    <n v="82"/>
    <n v="3485000"/>
    <n v="8.4"/>
    <n v="28382.370617041164"/>
    <n v="90.4"/>
  </r>
  <r>
    <d v="2029-03-01T00:00:00"/>
    <s v="March"/>
    <x v="16"/>
    <n v="3"/>
    <n v="12317261"/>
    <n v="2537730"/>
    <n v="5617386.2105012061"/>
    <n v="2232282"/>
    <n v="179422"/>
    <n v="22884081.210501205"/>
    <n v="4.4810121098630695E-2"/>
    <n v="23909.519660774662"/>
    <n v="0.55784816711814977"/>
    <n v="744"/>
    <n v="58"/>
    <n v="3250000"/>
    <n v="8.4"/>
    <n v="27159.519660774662"/>
    <n v="66.400000000000006"/>
  </r>
  <r>
    <d v="2029-04-01T00:00:00"/>
    <s v="April"/>
    <x v="16"/>
    <n v="4"/>
    <n v="10019704"/>
    <n v="2485467"/>
    <n v="5663326.1221617581"/>
    <n v="2213918"/>
    <n v="178805"/>
    <n v="20561220.122161757"/>
    <n v="4.4810121098630695E-2"/>
    <n v="21482.570885771427"/>
    <n v="0.73186088690061213"/>
    <n v="720"/>
    <n v="41"/>
    <n v="1200000"/>
    <n v="8.4"/>
    <n v="22682.570885771427"/>
    <n v="49.4"/>
  </r>
  <r>
    <d v="2029-05-01T00:00:00"/>
    <s v="May"/>
    <x v="16"/>
    <n v="5"/>
    <n v="11132060"/>
    <n v="2651064"/>
    <n v="6013571.1945099784"/>
    <n v="2345177"/>
    <n v="178915"/>
    <n v="22320787.194509979"/>
    <n v="4.4810121098630695E-2"/>
    <n v="23320.984371712737"/>
    <n v="0.63560315671598777"/>
    <n v="744"/>
    <n v="49"/>
    <n v="2230000"/>
    <n v="8.4"/>
    <n v="25550.984371712737"/>
    <n v="57.4"/>
  </r>
  <r>
    <d v="2029-06-01T00:00:00"/>
    <s v="June"/>
    <x v="16"/>
    <n v="6"/>
    <n v="15169581"/>
    <n v="3088776"/>
    <n v="6684622.3044022815"/>
    <n v="2524734"/>
    <n v="178194"/>
    <n v="27645907.304402281"/>
    <n v="4.4810121098630695E-2"/>
    <n v="28884.723758594067"/>
    <n v="0.68503036170090759"/>
    <n v="720"/>
    <n v="59"/>
    <n v="1260000"/>
    <n v="8.4"/>
    <n v="30144.723758594067"/>
    <n v="67.400000000000006"/>
  </r>
  <r>
    <d v="2029-07-01T00:00:00"/>
    <s v="July"/>
    <x v="16"/>
    <n v="7"/>
    <n v="19930538"/>
    <n v="3630017"/>
    <n v="7554907.6672805594"/>
    <n v="2602970"/>
    <n v="178440"/>
    <n v="33896872.667280555"/>
    <n v="4.4810121098630695E-2"/>
    <n v="35415.79563636626"/>
    <n v="0.72947673607854213"/>
    <n v="744"/>
    <n v="65"/>
    <n v="3205000"/>
    <n v="8.4"/>
    <n v="38620.79563636626"/>
    <n v="73.400000000000006"/>
  </r>
  <r>
    <d v="2029-08-01T00:00:00"/>
    <s v="August"/>
    <x v="16"/>
    <n v="8"/>
    <n v="19205772"/>
    <n v="3694240"/>
    <n v="7332448.2892719684"/>
    <n v="2682572"/>
    <n v="180003"/>
    <n v="33095035.289271969"/>
    <n v="4.4810121098630695E-2"/>
    <n v="34578.027828347702"/>
    <n v="0.70478685359257887"/>
    <n v="744"/>
    <n v="66"/>
    <n v="1410000"/>
    <n v="8.4"/>
    <n v="35988.027828347702"/>
    <n v="74.400000000000006"/>
  </r>
  <r>
    <d v="2029-09-01T00:00:00"/>
    <s v="September"/>
    <x v="16"/>
    <n v="9"/>
    <n v="18016353"/>
    <n v="3568050"/>
    <n v="7362767.8218338946"/>
    <n v="2668869"/>
    <n v="178468"/>
    <n v="31794507.821833894"/>
    <n v="4.4810121098630695E-2"/>
    <n v="33219.223567601635"/>
    <n v="0.67044260251078003"/>
    <n v="720"/>
    <n v="69"/>
    <n v="1215000"/>
    <n v="8.4"/>
    <n v="34434.223567601635"/>
    <n v="77.400000000000006"/>
  </r>
  <r>
    <d v="2029-10-01T00:00:00"/>
    <s v="October"/>
    <x v="16"/>
    <n v="10"/>
    <n v="13944042"/>
    <n v="3340617"/>
    <n v="6850678.3238021648"/>
    <n v="2472784"/>
    <n v="181127"/>
    <n v="26789248.323802166"/>
    <n v="4.4810121098630695E-2"/>
    <n v="27989.677785333031"/>
    <n v="0.62513789540143438"/>
    <n v="744"/>
    <n v="60"/>
    <n v="925000"/>
    <n v="8.4"/>
    <n v="28914.677785333031"/>
    <n v="68.400000000000006"/>
  </r>
  <r>
    <d v="2029-11-01T00:00:00"/>
    <s v="November"/>
    <x v="16"/>
    <n v="11"/>
    <n v="10063440"/>
    <n v="2793627"/>
    <n v="6024604.0291638551"/>
    <n v="2298902"/>
    <n v="180117"/>
    <n v="21360690.029163856"/>
    <n v="4.4810121098630695E-2"/>
    <n v="22317.865136121"/>
    <n v="0.66565650571192148"/>
    <n v="720"/>
    <n v="47"/>
    <n v="1860000"/>
    <n v="8.4"/>
    <n v="24177.865136121"/>
    <n v="55.4"/>
  </r>
  <r>
    <d v="2029-12-01T00:00:00"/>
    <s v="December"/>
    <x v="16"/>
    <n v="12"/>
    <n v="12175709"/>
    <n v="2644500"/>
    <n v="5762624.9571242044"/>
    <n v="2319192"/>
    <n v="181239"/>
    <n v="23083264.957124203"/>
    <n v="4.4810121098630695E-2"/>
    <n v="24117.628855204715"/>
    <n v="0.6301950712663974"/>
    <n v="744"/>
    <n v="51"/>
    <n v="2110000"/>
    <n v="8.4"/>
    <n v="26227.628855204715"/>
    <n v="59.4"/>
  </r>
  <r>
    <d v="2030-01-01T00:00:00"/>
    <s v="January"/>
    <x v="17"/>
    <n v="1"/>
    <n v="14805194"/>
    <n v="2691948"/>
    <n v="5819342.3083719816"/>
    <n v="2320870"/>
    <n v="178483"/>
    <n v="25815837.308371983"/>
    <n v="4.4810121098630695E-2"/>
    <n v="26972.648104422682"/>
    <n v="0.50302553596875199"/>
    <n v="744"/>
    <n v="72"/>
    <n v="1835000"/>
    <n v="8.4"/>
    <n v="28807.648104422682"/>
    <n v="80.400000000000006"/>
  </r>
  <r>
    <d v="2030-02-01T00:00:00"/>
    <s v="February"/>
    <x v="17"/>
    <n v="2"/>
    <n v="13579188"/>
    <n v="2535036"/>
    <n v="5412672.6791659473"/>
    <n v="2168543"/>
    <n v="177626"/>
    <n v="23873065.679165948"/>
    <n v="4.4810121098630695E-2"/>
    <n v="24942.820643244937"/>
    <n v="0.45283890494161555"/>
    <n v="672"/>
    <n v="82"/>
    <n v="3485000"/>
    <n v="8.4"/>
    <n v="28427.820643244937"/>
    <n v="90.4"/>
  </r>
  <r>
    <d v="2030-03-01T00:00:00"/>
    <s v="March"/>
    <x v="17"/>
    <n v="3"/>
    <n v="12289299"/>
    <n v="2541440"/>
    <n v="5679941.8793991925"/>
    <n v="2237977"/>
    <n v="179422"/>
    <n v="22928079.879399192"/>
    <n v="4.4810121098630695E-2"/>
    <n v="23955.489915354148"/>
    <n v="0.55784816711814977"/>
    <n v="744"/>
    <n v="58"/>
    <n v="3250000"/>
    <n v="8.4"/>
    <n v="27205.489915354148"/>
    <n v="66.400000000000006"/>
  </r>
  <r>
    <d v="2030-04-01T00:00:00"/>
    <s v="April"/>
    <x v="17"/>
    <n v="4"/>
    <n v="9991716"/>
    <n v="2489004"/>
    <n v="5725918.3097374747"/>
    <n v="2219327"/>
    <n v="178805"/>
    <n v="20604770.309737474"/>
    <n v="4.4810121098630695E-2"/>
    <n v="21528.072562526282"/>
    <n v="0.73186088690061213"/>
    <n v="720"/>
    <n v="41"/>
    <n v="1200000"/>
    <n v="8.4"/>
    <n v="22728.072562526282"/>
    <n v="49.4"/>
  </r>
  <r>
    <d v="2030-05-01T00:00:00"/>
    <s v="May"/>
    <x v="17"/>
    <n v="5"/>
    <n v="11104090"/>
    <n v="2655078"/>
    <n v="6076577.6478319634"/>
    <n v="2350270"/>
    <n v="178915"/>
    <n v="22364930.647831962"/>
    <n v="4.4810121098630695E-2"/>
    <n v="23367.105898523791"/>
    <n v="0.63560315671598777"/>
    <n v="744"/>
    <n v="49"/>
    <n v="2230000"/>
    <n v="8.4"/>
    <n v="25597.105898523791"/>
    <n v="57.4"/>
  </r>
  <r>
    <d v="2030-06-01T00:00:00"/>
    <s v="June"/>
    <x v="17"/>
    <n v="6"/>
    <n v="15141567"/>
    <n v="3092250"/>
    <n v="6748635.7361459825"/>
    <n v="2529535"/>
    <n v="178194"/>
    <n v="27690181.736145981"/>
    <n v="4.4810121098630695E-2"/>
    <n v="28930.982132985773"/>
    <n v="0.68503036170090759"/>
    <n v="720"/>
    <n v="59"/>
    <n v="1260000"/>
    <n v="8.4"/>
    <n v="30190.982132985773"/>
    <n v="67.400000000000006"/>
  </r>
  <r>
    <d v="2030-07-01T00:00:00"/>
    <s v="July"/>
    <x v="17"/>
    <n v="7"/>
    <n v="19902526"/>
    <n v="3634719"/>
    <n v="7620559.3247433873"/>
    <n v="2607513"/>
    <n v="178440"/>
    <n v="33943757.32474339"/>
    <n v="4.4810121098630695E-2"/>
    <n v="35464.781201007674"/>
    <n v="0.72947673607854213"/>
    <n v="744"/>
    <n v="65"/>
    <n v="3205000"/>
    <n v="8.4"/>
    <n v="38669.781201007674"/>
    <n v="73.400000000000006"/>
  </r>
  <r>
    <d v="2030-08-01T00:00:00"/>
    <s v="August"/>
    <x v="17"/>
    <n v="8"/>
    <n v="19177816"/>
    <n v="3701205"/>
    <n v="7397331.968201193"/>
    <n v="2686872"/>
    <n v="180003"/>
    <n v="33143227.968201194"/>
    <n v="4.4810121098630695E-2"/>
    <n v="34628.380027055813"/>
    <n v="0.70478685359257887"/>
    <n v="744"/>
    <n v="66"/>
    <n v="1410000"/>
    <n v="8.4"/>
    <n v="36038.380027055813"/>
    <n v="74.400000000000006"/>
  </r>
  <r>
    <d v="2030-09-01T00:00:00"/>
    <s v="September"/>
    <x v="17"/>
    <n v="9"/>
    <n v="17988399"/>
    <n v="3572874"/>
    <n v="7427450.5930070272"/>
    <n v="2672919"/>
    <n v="178468"/>
    <n v="31840110.593007028"/>
    <n v="4.4810121098630695E-2"/>
    <n v="33266.86980447347"/>
    <n v="0.67044260251078003"/>
    <n v="720"/>
    <n v="69"/>
    <n v="1215000"/>
    <n v="8.4"/>
    <n v="34481.86980447347"/>
    <n v="77.400000000000006"/>
  </r>
  <r>
    <d v="2030-10-01T00:00:00"/>
    <s v="October"/>
    <x v="17"/>
    <n v="10"/>
    <n v="13916070"/>
    <n v="3344804"/>
    <n v="6913864.4421926439"/>
    <n v="2476556"/>
    <n v="181127"/>
    <n v="26832421.442192644"/>
    <n v="4.4810121098630695E-2"/>
    <n v="28034.785496386794"/>
    <n v="0.62513789540143438"/>
    <n v="744"/>
    <n v="60"/>
    <n v="925000"/>
    <n v="8.4"/>
    <n v="28959.785496386794"/>
    <n v="68.400000000000006"/>
  </r>
  <r>
    <d v="2030-11-01T00:00:00"/>
    <s v="November"/>
    <x v="17"/>
    <n v="11"/>
    <n v="10035486"/>
    <n v="2796216"/>
    <n v="6085837.8576982953"/>
    <n v="2302345"/>
    <n v="180117"/>
    <n v="21400001.857698295"/>
    <n v="4.4810121098630695E-2"/>
    <n v="22358.938532452677"/>
    <n v="0.66565650571192148"/>
    <n v="720"/>
    <n v="47"/>
    <n v="1860000"/>
    <n v="8.4"/>
    <n v="24218.938532452677"/>
    <n v="55.4"/>
  </r>
  <r>
    <d v="2030-12-01T00:00:00"/>
    <s v="December"/>
    <x v="17"/>
    <n v="12"/>
    <n v="12147751"/>
    <n v="2646696"/>
    <n v="5822810.5897505051"/>
    <n v="2322251"/>
    <n v="181239"/>
    <n v="23120747.589750506"/>
    <n v="4.4810121098630695E-2"/>
    <n v="24156.791089138103"/>
    <n v="0.6301950712663974"/>
    <n v="744"/>
    <n v="52"/>
    <n v="2110000"/>
    <n v="8.4"/>
    <n v="26266.791089138103"/>
    <n v="60.4"/>
  </r>
  <r>
    <d v="2031-01-01T00:00:00"/>
    <s v="January"/>
    <x v="18"/>
    <n v="1"/>
    <n v="14777286"/>
    <n v="2696091"/>
    <n v="5879407.6481357887"/>
    <n v="2323533"/>
    <n v="178483"/>
    <n v="25854800.648135789"/>
    <n v="4.4810121098630695E-2"/>
    <n v="27013.357396159707"/>
    <n v="0.50302553596875199"/>
    <n v="744"/>
    <n v="72"/>
    <n v="1835000"/>
    <n v="8.4"/>
    <n v="28848.357396159707"/>
    <n v="80.400000000000006"/>
  </r>
  <r>
    <d v="2031-02-01T00:00:00"/>
    <s v="February"/>
    <x v="18"/>
    <n v="2"/>
    <n v="13551276"/>
    <n v="2538720"/>
    <n v="5471263.3285311284"/>
    <n v="2170886"/>
    <n v="177626"/>
    <n v="23909771.328531127"/>
    <n v="4.4810121098630695E-2"/>
    <n v="24981.171077203177"/>
    <n v="0.45283890494161555"/>
    <n v="672"/>
    <n v="82"/>
    <n v="3485000"/>
    <n v="8.4"/>
    <n v="28466.171077203177"/>
    <n v="90.4"/>
  </r>
  <r>
    <d v="2031-03-01T00:00:00"/>
    <s v="March"/>
    <x v="18"/>
    <n v="3"/>
    <n v="12261337"/>
    <n v="2546895"/>
    <n v="5738154.2962885872"/>
    <n v="2240131"/>
    <n v="179422"/>
    <n v="22965939.296288587"/>
    <n v="4.4810121098630695E-2"/>
    <n v="23995.04581729908"/>
    <n v="0.55784816711814977"/>
    <n v="744"/>
    <n v="58"/>
    <n v="3250000"/>
    <n v="8.4"/>
    <n v="27245.04581729908"/>
    <n v="66.400000000000006"/>
  </r>
  <r>
    <d v="2031-04-01T00:00:00"/>
    <s v="April"/>
    <x v="18"/>
    <n v="4"/>
    <n v="9963728"/>
    <n v="2494290"/>
    <n v="5783416.8305329336"/>
    <n v="2221415"/>
    <n v="178805"/>
    <n v="20641654.830532935"/>
    <n v="4.4810121098630695E-2"/>
    <n v="21566.609883165253"/>
    <n v="0.73186088690061213"/>
    <n v="720"/>
    <n v="41"/>
    <n v="1200000"/>
    <n v="8.4"/>
    <n v="22766.609883165253"/>
    <n v="49.4"/>
  </r>
  <r>
    <d v="2031-05-01T00:00:00"/>
    <s v="May"/>
    <x v="18"/>
    <n v="5"/>
    <n v="11076120"/>
    <n v="2660840"/>
    <n v="6134143.5493888594"/>
    <n v="2352367"/>
    <n v="178915"/>
    <n v="22402385.549388859"/>
    <n v="4.4810121098630695E-2"/>
    <n v="23406.239158755187"/>
    <n v="0.63560315671598777"/>
    <n v="744"/>
    <n v="49"/>
    <n v="2230000"/>
    <n v="8.4"/>
    <n v="25636.239158755187"/>
    <n v="57.4"/>
  </r>
  <r>
    <d v="2031-06-01T00:00:00"/>
    <s v="June"/>
    <x v="18"/>
    <n v="6"/>
    <n v="15113553"/>
    <n v="3099228"/>
    <n v="6806643.5638094814"/>
    <n v="2531661"/>
    <n v="178194"/>
    <n v="27729279.563809481"/>
    <n v="4.4810121098630695E-2"/>
    <n v="28971.831939041571"/>
    <n v="0.68503036170090759"/>
    <n v="720"/>
    <n v="59"/>
    <n v="1260000"/>
    <n v="8.4"/>
    <n v="30231.831939041571"/>
    <n v="67.400000000000006"/>
  </r>
  <r>
    <d v="2031-07-01T00:00:00"/>
    <s v="July"/>
    <x v="18"/>
    <n v="7"/>
    <n v="19874514"/>
    <n v="3643232"/>
    <n v="7678872.9862127826"/>
    <n v="2609664"/>
    <n v="178440"/>
    <n v="33984722.986212783"/>
    <n v="4.4810121098630695E-2"/>
    <n v="35507.582538728391"/>
    <n v="0.72947673607854213"/>
    <n v="744"/>
    <n v="65"/>
    <n v="3205000"/>
    <n v="8.4"/>
    <n v="38712.582538728391"/>
    <n v="73.400000000000006"/>
  </r>
  <r>
    <d v="2031-08-01T00:00:00"/>
    <s v="August"/>
    <x v="18"/>
    <n v="8"/>
    <n v="19149860"/>
    <n v="3709920"/>
    <n v="7455045.321099286"/>
    <n v="2689042"/>
    <n v="180003"/>
    <n v="33183870.321099285"/>
    <n v="4.4810121098630695E-2"/>
    <n v="34670.843568709002"/>
    <n v="0.70478685359257887"/>
    <n v="744"/>
    <n v="66"/>
    <n v="1410000"/>
    <n v="8.4"/>
    <n v="36080.843568709002"/>
    <n v="74.400000000000006"/>
  </r>
  <r>
    <d v="2031-09-01T00:00:00"/>
    <s v="September"/>
    <x v="18"/>
    <n v="9"/>
    <n v="17960445"/>
    <n v="3581212"/>
    <n v="7484763.0001183879"/>
    <n v="2675106"/>
    <n v="178468"/>
    <n v="31879994.00011839"/>
    <n v="4.4810121098630695E-2"/>
    <n v="33308.540391887313"/>
    <n v="0.67044260251078003"/>
    <n v="720"/>
    <n v="69"/>
    <n v="1215000"/>
    <n v="8.4"/>
    <n v="34523.540391887313"/>
    <n v="77.400000000000006"/>
  </r>
  <r>
    <d v="2031-10-01T00:00:00"/>
    <s v="October"/>
    <x v="18"/>
    <n v="10"/>
    <n v="13888098"/>
    <n v="3352503"/>
    <n v="6970660.2337405533"/>
    <n v="2478757"/>
    <n v="181127"/>
    <n v="26871145.233740553"/>
    <n v="4.4810121098630695E-2"/>
    <n v="28075.24450572336"/>
    <n v="0.62513789540143438"/>
    <n v="744"/>
    <n v="60"/>
    <n v="925000"/>
    <n v="8.4"/>
    <n v="29000.24450572336"/>
    <n v="68.400000000000006"/>
  </r>
  <r>
    <d v="2031-11-01T00:00:00"/>
    <s v="November"/>
    <x v="18"/>
    <n v="11"/>
    <n v="10007532"/>
    <n v="2804106"/>
    <n v="6141726.3371083997"/>
    <n v="2304561"/>
    <n v="180117"/>
    <n v="21438042.3371084"/>
    <n v="4.4810121098630695E-2"/>
    <n v="22398.683610351796"/>
    <n v="0.66565650571192148"/>
    <n v="720"/>
    <n v="47"/>
    <n v="1860000"/>
    <n v="8.4"/>
    <n v="24258.683610351796"/>
    <n v="55.4"/>
  </r>
  <r>
    <d v="2031-12-01T00:00:00"/>
    <s v="December"/>
    <x v="18"/>
    <n v="12"/>
    <n v="12119793"/>
    <n v="2654181"/>
    <n v="5878297.7337369425"/>
    <n v="2324485"/>
    <n v="181239"/>
    <n v="23157995.733736943"/>
    <n v="4.4810121098630695E-2"/>
    <n v="24195.708326967269"/>
    <n v="0.6301950712663974"/>
    <n v="744"/>
    <n v="52"/>
    <n v="2110000"/>
    <n v="8.4"/>
    <n v="26305.708326967269"/>
    <n v="60.4"/>
  </r>
  <r>
    <d v="2032-01-01T00:00:00"/>
    <s v="January"/>
    <x v="19"/>
    <n v="1"/>
    <n v="14749378"/>
    <n v="2701980"/>
    <n v="5934754.9036092274"/>
    <n v="2325815"/>
    <n v="178483"/>
    <n v="25890410.903609227"/>
    <n v="4.4810121098630695E-2"/>
    <n v="27050.563351493267"/>
    <n v="0.50302553596875199"/>
    <n v="744"/>
    <n v="72"/>
    <n v="1835000"/>
    <n v="8.4"/>
    <n v="28885.563351493267"/>
    <n v="80.400000000000006"/>
  </r>
  <r>
    <d v="2032-02-01T00:00:00"/>
    <s v="February"/>
    <x v="19"/>
    <n v="2"/>
    <n v="13523364"/>
    <n v="2544152"/>
    <n v="5526383.1151595078"/>
    <n v="2173278"/>
    <n v="177626"/>
    <n v="23944803.115159508"/>
    <n v="4.4810121098630695E-2"/>
    <n v="25017.772642432676"/>
    <n v="0.45283890494161555"/>
    <n v="672"/>
    <n v="82"/>
    <n v="3485000"/>
    <n v="8.4"/>
    <n v="28502.772642432676"/>
    <n v="90.4"/>
  </r>
  <r>
    <d v="2032-03-01T00:00:00"/>
    <s v="March"/>
    <x v="19"/>
    <n v="3"/>
    <n v="12233375"/>
    <n v="2552340"/>
    <n v="5793453.3599290978"/>
    <n v="2242716"/>
    <n v="179422"/>
    <n v="23001306.3599291"/>
    <n v="4.4810121098630695E-2"/>
    <n v="24031.997683344227"/>
    <n v="0.55784816711814977"/>
    <n v="744"/>
    <n v="58"/>
    <n v="3250000"/>
    <n v="8.4"/>
    <n v="27281.997683344227"/>
    <n v="66.400000000000006"/>
  </r>
  <r>
    <d v="2032-04-01T00:00:00"/>
    <s v="April"/>
    <x v="19"/>
    <n v="4"/>
    <n v="9935740"/>
    <n v="2499566"/>
    <n v="5839041.46951102"/>
    <n v="2224236"/>
    <n v="178805"/>
    <n v="20677388.469511021"/>
    <n v="4.4810121098630695E-2"/>
    <n v="21603.944750833238"/>
    <n v="0.73186088690061213"/>
    <n v="720"/>
    <n v="41"/>
    <n v="1200000"/>
    <n v="8.4"/>
    <n v="22803.944750833238"/>
    <n v="49.4"/>
  </r>
  <r>
    <d v="2032-05-01T00:00:00"/>
    <s v="May"/>
    <x v="19"/>
    <n v="5"/>
    <n v="11048150"/>
    <n v="2666592"/>
    <n v="6189826.7826815024"/>
    <n v="2355379"/>
    <n v="178915"/>
    <n v="22438862.782681502"/>
    <n v="4.4810121098630695E-2"/>
    <n v="23444.35094128902"/>
    <n v="0.63560315671598777"/>
    <n v="744"/>
    <n v="50"/>
    <n v="2230000"/>
    <n v="8.4"/>
    <n v="25674.35094128902"/>
    <n v="58.4"/>
  </r>
  <r>
    <d v="2032-06-01T00:00:00"/>
    <s v="June"/>
    <x v="19"/>
    <n v="6"/>
    <n v="15085539"/>
    <n v="3106196"/>
    <n v="6862040.2753786137"/>
    <n v="2534748"/>
    <n v="178194"/>
    <n v="27766717.275378615"/>
    <n v="4.4810121098630695E-2"/>
    <n v="29010.947238999772"/>
    <n v="0.68503036170090759"/>
    <n v="720"/>
    <n v="59"/>
    <n v="1260000"/>
    <n v="8.4"/>
    <n v="30270.947238999772"/>
    <n v="67.400000000000006"/>
  </r>
  <r>
    <d v="2032-07-01T00:00:00"/>
    <s v="July"/>
    <x v="19"/>
    <n v="7"/>
    <n v="19846502"/>
    <n v="3653512"/>
    <n v="7734138.3662937144"/>
    <n v="2612726"/>
    <n v="178440"/>
    <n v="34025318.366293713"/>
    <n v="4.4810121098630695E-2"/>
    <n v="35549.997002706798"/>
    <n v="0.72947673607854213"/>
    <n v="744"/>
    <n v="66"/>
    <n v="3205000"/>
    <n v="8.4"/>
    <n v="38754.997002706798"/>
    <n v="74.400000000000006"/>
  </r>
  <r>
    <d v="2032-08-01T00:00:00"/>
    <s v="August"/>
    <x v="19"/>
    <n v="8"/>
    <n v="19121904"/>
    <n v="3720400"/>
    <n v="7510403.9514895594"/>
    <n v="2692052"/>
    <n v="180003"/>
    <n v="33224762.95148956"/>
    <n v="4.4810121098630695E-2"/>
    <n v="34713.568602819105"/>
    <n v="0.70478685359257887"/>
    <n v="744"/>
    <n v="66"/>
    <n v="1410000"/>
    <n v="8.4"/>
    <n v="36123.568602819105"/>
    <n v="74.400000000000006"/>
  </r>
  <r>
    <d v="2032-09-01T00:00:00"/>
    <s v="September"/>
    <x v="19"/>
    <n v="9"/>
    <n v="17932491"/>
    <n v="3591317"/>
    <n v="7540511.3641553111"/>
    <n v="2678117"/>
    <n v="178468"/>
    <n v="31920904.364155311"/>
    <n v="4.4810121098630695E-2"/>
    <n v="33351.283954290921"/>
    <n v="0.67044260251078003"/>
    <n v="720"/>
    <n v="69"/>
    <n v="1215000"/>
    <n v="8.4"/>
    <n v="34566.283954290921"/>
    <n v="77.400000000000006"/>
  </r>
  <r>
    <d v="2032-10-01T00:00:00"/>
    <s v="October"/>
    <x v="19"/>
    <n v="10"/>
    <n v="13860126"/>
    <n v="3361968"/>
    <n v="7026543.480315242"/>
    <n v="2481847"/>
    <n v="181127"/>
    <n v="26911611.480315242"/>
    <n v="4.4810121098630695E-2"/>
    <n v="28117.52404970747"/>
    <n v="0.62513789540143438"/>
    <n v="744"/>
    <n v="60"/>
    <n v="925000"/>
    <n v="8.4"/>
    <n v="29042.52404970747"/>
    <n v="68.400000000000006"/>
  </r>
  <r>
    <d v="2032-11-01T00:00:00"/>
    <s v="November"/>
    <x v="19"/>
    <n v="11"/>
    <n v="9979578"/>
    <n v="2811996"/>
    <n v="6197740.5435222071"/>
    <n v="2307796"/>
    <n v="180117"/>
    <n v="21477227.543522209"/>
    <n v="4.4810121098630695E-2"/>
    <n v="22439.624710610286"/>
    <n v="0.66565650571192148"/>
    <n v="720"/>
    <n v="47"/>
    <n v="1860000"/>
    <n v="8.4"/>
    <n v="24299.624710610286"/>
    <n v="55.4"/>
  </r>
  <r>
    <d v="2032-12-01T00:00:00"/>
    <s v="December"/>
    <x v="19"/>
    <n v="12"/>
    <n v="12091835"/>
    <n v="2661666"/>
    <n v="5934531.2869103281"/>
    <n v="2327910"/>
    <n v="181239"/>
    <n v="23197181.286910329"/>
    <n v="4.4810121098630695E-2"/>
    <n v="24236.649789523672"/>
    <n v="0.6301950712663974"/>
    <n v="744"/>
    <n v="52"/>
    <n v="2110000"/>
    <n v="8.4"/>
    <n v="26346.649789523672"/>
    <n v="60.4"/>
  </r>
  <r>
    <d v="2033-01-01T00:00:00"/>
    <s v="January"/>
    <x v="20"/>
    <n v="1"/>
    <n v="14721470"/>
    <n v="2709630"/>
    <n v="5991301.2403686112"/>
    <n v="2329430"/>
    <n v="178483"/>
    <n v="25930314.240368612"/>
    <n v="4.4810121098630695E-2"/>
    <n v="27092.254761605076"/>
    <n v="0.50302553596875199"/>
    <n v="744"/>
    <n v="72"/>
    <n v="1835000"/>
    <n v="8.4"/>
    <n v="28927.254761605076"/>
    <n v="80.400000000000006"/>
  </r>
  <r>
    <d v="2033-02-01T00:00:00"/>
    <s v="February"/>
    <x v="20"/>
    <n v="2"/>
    <n v="13495452"/>
    <n v="2551347"/>
    <n v="5582947.0701685287"/>
    <n v="2177024"/>
    <n v="177626"/>
    <n v="23984396.070168529"/>
    <n v="4.4810121098630695E-2"/>
    <n v="25059.139762550301"/>
    <n v="0.45283890494161555"/>
    <n v="672"/>
    <n v="82"/>
    <n v="3485000"/>
    <n v="8.4"/>
    <n v="28544.139762550301"/>
    <n v="90.4"/>
  </r>
  <r>
    <d v="2033-03-01T00:00:00"/>
    <s v="March"/>
    <x v="20"/>
    <n v="3"/>
    <n v="12205413"/>
    <n v="2558108"/>
    <n v="5850605.6825087201"/>
    <n v="2246501"/>
    <n v="179422"/>
    <n v="23040049.682508722"/>
    <n v="4.4810121098630695E-2"/>
    <n v="24072.477098900403"/>
    <n v="0.55784816711814977"/>
    <n v="744"/>
    <n v="58"/>
    <n v="3250000"/>
    <n v="8.4"/>
    <n v="27322.477098900403"/>
    <n v="66.400000000000006"/>
  </r>
  <r>
    <d v="2033-04-01T00:00:00"/>
    <s v="April"/>
    <x v="20"/>
    <n v="4"/>
    <n v="9907752"/>
    <n v="2505202"/>
    <n v="5896550.9467545245"/>
    <n v="2227995"/>
    <n v="178805"/>
    <n v="20716304.946754523"/>
    <n v="4.4810121098630695E-2"/>
    <n v="21644.605080134752"/>
    <n v="0.73186088690061213"/>
    <n v="720"/>
    <n v="41"/>
    <n v="1200000"/>
    <n v="8.4"/>
    <n v="22844.605080134752"/>
    <n v="49.4"/>
  </r>
  <r>
    <d v="2033-05-01T00:00:00"/>
    <s v="May"/>
    <x v="20"/>
    <n v="5"/>
    <n v="11020180"/>
    <n v="2672608"/>
    <n v="6247920.0134593146"/>
    <n v="2359115"/>
    <n v="178915"/>
    <n v="22478738.013459314"/>
    <n v="4.4810121098630695E-2"/>
    <n v="23486.012985986818"/>
    <n v="0.63560315671598777"/>
    <n v="744"/>
    <n v="50"/>
    <n v="2230000"/>
    <n v="8.4"/>
    <n v="25716.012985986818"/>
    <n v="58.4"/>
  </r>
  <r>
    <d v="2033-06-01T00:00:00"/>
    <s v="June"/>
    <x v="20"/>
    <n v="6"/>
    <n v="15057525"/>
    <n v="3114936"/>
    <n v="6921559.5653937161"/>
    <n v="2538521"/>
    <n v="178194"/>
    <n v="27810735.565393716"/>
    <n v="4.4810121098630695E-2"/>
    <n v="29056.937993921005"/>
    <n v="0.68503036170090759"/>
    <n v="720"/>
    <n v="59"/>
    <n v="1260000"/>
    <n v="8.4"/>
    <n v="30316.937993921005"/>
    <n v="67.400000000000006"/>
  </r>
  <r>
    <d v="2033-07-01T00:00:00"/>
    <s v="July"/>
    <x v="20"/>
    <n v="7"/>
    <n v="19818490"/>
    <n v="3662010"/>
    <n v="7795297.208521896"/>
    <n v="2616590"/>
    <n v="178440"/>
    <n v="34070827.208521895"/>
    <n v="4.4810121098630695E-2"/>
    <n v="35597.545101666277"/>
    <n v="0.72947673607854213"/>
    <n v="744"/>
    <n v="66"/>
    <n v="3205000"/>
    <n v="8.4"/>
    <n v="38802.545101666277"/>
    <n v="74.400000000000006"/>
  </r>
  <r>
    <d v="2033-08-01T00:00:00"/>
    <s v="August"/>
    <x v="20"/>
    <n v="8"/>
    <n v="19093948"/>
    <n v="3729100"/>
    <n v="7571524.7813238883"/>
    <n v="2696012"/>
    <n v="180003"/>
    <n v="33270587.781323887"/>
    <n v="4.4810121098630695E-2"/>
    <n v="34761.446848827632"/>
    <n v="0.70478685359257887"/>
    <n v="744"/>
    <n v="66"/>
    <n v="1410000"/>
    <n v="8.4"/>
    <n v="36171.446848827632"/>
    <n v="74.400000000000006"/>
  </r>
  <r>
    <d v="2033-09-01T00:00:00"/>
    <s v="September"/>
    <x v="20"/>
    <n v="9"/>
    <n v="17904537"/>
    <n v="3601422"/>
    <n v="7601720.2194556836"/>
    <n v="2682127"/>
    <n v="178468"/>
    <n v="31968274.219455682"/>
    <n v="4.4810121098630695E-2"/>
    <n v="33400.776458543725"/>
    <n v="0.67044260251078003"/>
    <n v="720"/>
    <n v="69"/>
    <n v="1215000"/>
    <n v="8.4"/>
    <n v="34615.776458543725"/>
    <n v="77.400000000000006"/>
  </r>
  <r>
    <d v="2033-10-01T00:00:00"/>
    <s v="October"/>
    <x v="20"/>
    <n v="10"/>
    <n v="13832154"/>
    <n v="3371433"/>
    <n v="7087116.2538361829"/>
    <n v="2485870"/>
    <n v="181127"/>
    <n v="26957700.253836185"/>
    <n v="4.4810121098630695E-2"/>
    <n v="28165.67806675117"/>
    <n v="0.62513789540143438"/>
    <n v="744"/>
    <n v="61"/>
    <n v="925000"/>
    <n v="8.4"/>
    <n v="29090.67806675117"/>
    <n v="69.400000000000006"/>
  </r>
  <r>
    <d v="2033-11-01T00:00:00"/>
    <s v="November"/>
    <x v="20"/>
    <n v="11"/>
    <n v="9951624"/>
    <n v="2818099"/>
    <n v="6257188.7104492206"/>
    <n v="2311837"/>
    <n v="180117"/>
    <n v="21518865.710449219"/>
    <n v="4.4810121098630695E-2"/>
    <n v="22483.128688839617"/>
    <n v="0.66565650571192148"/>
    <n v="720"/>
    <n v="47"/>
    <n v="1860000"/>
    <n v="8.4"/>
    <n v="24343.128688839617"/>
    <n v="55.4"/>
  </r>
  <r>
    <d v="2033-12-01T00:00:00"/>
    <s v="December"/>
    <x v="20"/>
    <n v="12"/>
    <n v="12063877"/>
    <n v="2667368"/>
    <n v="5993581.6652545184"/>
    <n v="2332010"/>
    <n v="181239"/>
    <n v="23238075.665254518"/>
    <n v="4.4810121098630695E-2"/>
    <n v="24279.376649913716"/>
    <n v="0.6301950712663974"/>
    <n v="744"/>
    <n v="52"/>
    <n v="2110000"/>
    <n v="8.4"/>
    <n v="26389.376649913716"/>
    <n v="60.4"/>
  </r>
  <r>
    <d v="2034-01-01T00:00:00"/>
    <s v="January"/>
    <x v="21"/>
    <n v="1"/>
    <n v="14693562"/>
    <n v="2717280"/>
    <n v="6050304.3492324473"/>
    <n v="2333607"/>
    <n v="178483"/>
    <n v="25973236.349232446"/>
    <n v="4.4810121098630695E-2"/>
    <n v="27137.10021536491"/>
    <n v="0.50302553596875199"/>
    <n v="744"/>
    <n v="73"/>
    <n v="1835000"/>
    <n v="8.4"/>
    <n v="28972.10021536491"/>
    <n v="81.400000000000006"/>
  </r>
  <r>
    <d v="2034-02-01T00:00:00"/>
    <s v="February"/>
    <x v="21"/>
    <n v="2"/>
    <n v="13467540"/>
    <n v="2558542"/>
    <n v="5641803.2945088586"/>
    <n v="2181230"/>
    <n v="177626"/>
    <n v="24026741.29450886"/>
    <n v="4.4810121098630695E-2"/>
    <n v="25103.382481521272"/>
    <n v="0.45283890494161555"/>
    <n v="672"/>
    <n v="82"/>
    <n v="3485000"/>
    <n v="8.4"/>
    <n v="28588.382481521272"/>
    <n v="90.4"/>
  </r>
  <r>
    <d v="2034-03-01T00:00:00"/>
    <s v="March"/>
    <x v="21"/>
    <n v="3"/>
    <n v="12177451"/>
    <n v="2565318"/>
    <n v="5909314.9602897707"/>
    <n v="2250637"/>
    <n v="179422"/>
    <n v="23082142.960289769"/>
    <n v="4.4810121098630695E-2"/>
    <n v="24116.45658155626"/>
    <n v="0.55784816711814977"/>
    <n v="744"/>
    <n v="58"/>
    <n v="3250000"/>
    <n v="8.4"/>
    <n v="27366.45658155626"/>
    <n v="66.400000000000006"/>
  </r>
  <r>
    <d v="2034-04-01T00:00:00"/>
    <s v="April"/>
    <x v="21"/>
    <n v="4"/>
    <n v="9879764"/>
    <n v="2512247"/>
    <n v="5954929.7791471994"/>
    <n v="2231975"/>
    <n v="178805"/>
    <n v="20757720.7791472"/>
    <n v="4.4810121098630695E-2"/>
    <n v="21687.876760992349"/>
    <n v="0.73186088690061213"/>
    <n v="720"/>
    <n v="41"/>
    <n v="1200000"/>
    <n v="8.4"/>
    <n v="22887.876760992349"/>
    <n v="49.4"/>
  </r>
  <r>
    <d v="2034-05-01T00:00:00"/>
    <s v="May"/>
    <x v="21"/>
    <n v="5"/>
    <n v="10992210"/>
    <n v="2680128"/>
    <n v="6306118.826515344"/>
    <n v="2362915"/>
    <n v="178915"/>
    <n v="22520286.826515343"/>
    <n v="4.4810121098630695E-2"/>
    <n v="23529.42360638739"/>
    <n v="0.63560315671598777"/>
    <n v="744"/>
    <n v="50"/>
    <n v="2230000"/>
    <n v="8.4"/>
    <n v="25759.42360638739"/>
    <n v="58.4"/>
  </r>
  <r>
    <d v="2034-06-01T00:00:00"/>
    <s v="June"/>
    <x v="21"/>
    <n v="6"/>
    <n v="15029511"/>
    <n v="3123676"/>
    <n v="6979445.3186185472"/>
    <n v="2542178"/>
    <n v="178194"/>
    <n v="27853004.318618547"/>
    <n v="4.4810121098630695E-2"/>
    <n v="29101.100815096528"/>
    <n v="0.68503036170090759"/>
    <n v="720"/>
    <n v="59"/>
    <n v="1260000"/>
    <n v="8.4"/>
    <n v="30361.100815096528"/>
    <n v="67.400000000000006"/>
  </r>
  <r>
    <d v="2034-07-01T00:00:00"/>
    <s v="July"/>
    <x v="21"/>
    <n v="7"/>
    <n v="19790478"/>
    <n v="3672285"/>
    <n v="7852915.0309424317"/>
    <n v="2620160"/>
    <n v="178440"/>
    <n v="34114278.030942433"/>
    <n v="4.4810121098630695E-2"/>
    <n v="35642.942960701315"/>
    <n v="0.72947673607854213"/>
    <n v="744"/>
    <n v="66"/>
    <n v="3205000"/>
    <n v="8.4"/>
    <n v="38847.942960701315"/>
    <n v="74.400000000000006"/>
  </r>
  <r>
    <d v="2034-08-01T00:00:00"/>
    <s v="August"/>
    <x v="21"/>
    <n v="8"/>
    <n v="19065992"/>
    <n v="3739575"/>
    <n v="7628930.8843208235"/>
    <n v="2699538"/>
    <n v="180003"/>
    <n v="33314038.884320825"/>
    <n v="4.4810121098630695E-2"/>
    <n v="34806.845001011738"/>
    <n v="0.70478685359257887"/>
    <n v="744"/>
    <n v="66"/>
    <n v="1410000"/>
    <n v="8.4"/>
    <n v="36216.845001011738"/>
    <n v="74.400000000000006"/>
  </r>
  <r>
    <d v="2034-09-01T00:00:00"/>
    <s v="September"/>
    <x v="21"/>
    <n v="9"/>
    <n v="17876583"/>
    <n v="3611527"/>
    <n v="7659006.6676088301"/>
    <n v="2685634"/>
    <n v="178468"/>
    <n v="32011218.667608831"/>
    <n v="4.4810121098630695E-2"/>
    <n v="33445.645252619128"/>
    <n v="0.67044260251078003"/>
    <n v="720"/>
    <n v="69"/>
    <n v="1215000"/>
    <n v="8.4"/>
    <n v="34660.645252619128"/>
    <n v="77.400000000000006"/>
  </r>
  <r>
    <d v="2034-10-01T00:00:00"/>
    <s v="October"/>
    <x v="21"/>
    <n v="10"/>
    <n v="13804182"/>
    <n v="3382684"/>
    <n v="7144074.8419689303"/>
    <n v="2489374"/>
    <n v="181127"/>
    <n v="27001441.841968931"/>
    <n v="4.4810121098630695E-2"/>
    <n v="28211.379720745193"/>
    <n v="0.62513789540143438"/>
    <n v="744"/>
    <n v="61"/>
    <n v="925000"/>
    <n v="8.4"/>
    <n v="29136.379720745193"/>
    <n v="69.400000000000006"/>
  </r>
  <r>
    <d v="2034-11-01T00:00:00"/>
    <s v="November"/>
    <x v="21"/>
    <n v="11"/>
    <n v="9923670"/>
    <n v="2827776"/>
    <n v="6313719.9544856614"/>
    <n v="2315352"/>
    <n v="180117"/>
    <n v="21560634.954485662"/>
    <n v="4.4810121098630695E-2"/>
    <n v="22526.769617759532"/>
    <n v="0.66565650571192148"/>
    <n v="720"/>
    <n v="47"/>
    <n v="1860000"/>
    <n v="8.4"/>
    <n v="24386.769617759532"/>
    <n v="55.4"/>
  </r>
  <r>
    <d v="2034-12-01T00:00:00"/>
    <s v="December"/>
    <x v="21"/>
    <n v="12"/>
    <n v="12035919"/>
    <n v="2678424"/>
    <n v="6050003.8851754982"/>
    <n v="2335550"/>
    <n v="181239"/>
    <n v="23281135.885175496"/>
    <n v="4.4810121098630695E-2"/>
    <n v="24324.366403503889"/>
    <n v="0.6301950712663974"/>
    <n v="744"/>
    <n v="52"/>
    <n v="2110000"/>
    <n v="8.4"/>
    <n v="26434.366403503889"/>
    <n v="60.4"/>
  </r>
  <r>
    <d v="2035-01-01T00:00:00"/>
    <s v="January"/>
    <x v="22"/>
    <n v="1"/>
    <n v="14665654"/>
    <n v="2726711"/>
    <n v="6106472.9065151941"/>
    <n v="2337190"/>
    <n v="178483"/>
    <n v="26014510.906515196"/>
    <n v="4.4810121098630695E-2"/>
    <n v="27180.224290557791"/>
    <n v="0.50302553596875199"/>
    <n v="744"/>
    <n v="73"/>
    <n v="1835000"/>
    <n v="8.4"/>
    <n v="29015.224290557791"/>
    <n v="81.400000000000006"/>
  </r>
  <r>
    <d v="2035-02-01T00:00:00"/>
    <s v="February"/>
    <x v="22"/>
    <n v="2"/>
    <n v="13439628"/>
    <n v="2567520"/>
    <n v="5697466.3918569153"/>
    <n v="2184877"/>
    <n v="177626"/>
    <n v="24067117.391856916"/>
    <n v="4.4810121098630695E-2"/>
    <n v="25145.567836680984"/>
    <n v="0.45283890494161555"/>
    <n v="672"/>
    <n v="83"/>
    <n v="3485000"/>
    <n v="8.4"/>
    <n v="28630.567836680984"/>
    <n v="91.4"/>
  </r>
  <r>
    <d v="2035-03-01T00:00:00"/>
    <s v="March"/>
    <x v="22"/>
    <n v="3"/>
    <n v="12149489"/>
    <n v="2574312"/>
    <n v="5964662.6750785392"/>
    <n v="2254369"/>
    <n v="179422"/>
    <n v="23122254.675078541"/>
    <n v="4.4810121098630695E-2"/>
    <n v="24158.365707142188"/>
    <n v="0.55784816711814977"/>
    <n v="744"/>
    <n v="58"/>
    <n v="3250000"/>
    <n v="8.4"/>
    <n v="27408.365707142188"/>
    <n v="66.400000000000006"/>
  </r>
  <r>
    <d v="2035-04-01T00:00:00"/>
    <s v="April"/>
    <x v="22"/>
    <n v="4"/>
    <n v="9851776"/>
    <n v="2521080"/>
    <n v="6010208.5045615016"/>
    <n v="2235804"/>
    <n v="178805"/>
    <n v="20797673.504561502"/>
    <n v="4.4810121098630695E-2"/>
    <n v="21729.619772870687"/>
    <n v="0.73186088690061213"/>
    <n v="720"/>
    <n v="41"/>
    <n v="1200000"/>
    <n v="8.4"/>
    <n v="22929.619772870687"/>
    <n v="49.4"/>
  </r>
  <r>
    <d v="2035-05-01T00:00:00"/>
    <s v="May"/>
    <x v="22"/>
    <n v="5"/>
    <n v="10964240"/>
    <n v="2689435"/>
    <n v="6361096.0569955828"/>
    <n v="2366825"/>
    <n v="178915"/>
    <n v="22560511.056995582"/>
    <n v="4.4810121098630695E-2"/>
    <n v="23571.450289506553"/>
    <n v="0.63560315671598777"/>
    <n v="744"/>
    <n v="50"/>
    <n v="2230000"/>
    <n v="8.4"/>
    <n v="25801.450289506553"/>
    <n v="58.4"/>
  </r>
  <r>
    <d v="2035-06-01T00:00:00"/>
    <s v="June"/>
    <x v="22"/>
    <n v="6"/>
    <n v="15001497"/>
    <n v="3134208"/>
    <n v="7033974.8884419343"/>
    <n v="2546132"/>
    <n v="178194"/>
    <n v="27894005.888441935"/>
    <n v="4.4810121098630695E-2"/>
    <n v="29143.939670228934"/>
    <n v="0.68503036170090759"/>
    <n v="720"/>
    <n v="59"/>
    <n v="1260000"/>
    <n v="8.4"/>
    <n v="30403.939670228934"/>
    <n v="67.400000000000006"/>
  </r>
  <r>
    <d v="2035-07-01T00:00:00"/>
    <s v="July"/>
    <x v="22"/>
    <n v="7"/>
    <n v="19762466"/>
    <n v="3686144"/>
    <n v="7906743.3676568437"/>
    <n v="2624114"/>
    <n v="178440"/>
    <n v="34157907.367656842"/>
    <n v="4.4810121098630695E-2"/>
    <n v="35688.52733327735"/>
    <n v="0.72947673607854213"/>
    <n v="744"/>
    <n v="66"/>
    <n v="3205000"/>
    <n v="8.4"/>
    <n v="38893.52733327735"/>
    <n v="74.400000000000006"/>
  </r>
  <r>
    <d v="2035-08-01T00:00:00"/>
    <s v="August"/>
    <x v="22"/>
    <n v="8"/>
    <n v="19038036"/>
    <n v="3755420"/>
    <n v="7682115.75707353"/>
    <n v="2703449"/>
    <n v="180003"/>
    <n v="33359023.757073529"/>
    <n v="4.4810121098630695E-2"/>
    <n v="34853.845651360098"/>
    <n v="0.70478685359257887"/>
    <n v="744"/>
    <n v="66"/>
    <n v="1410000"/>
    <n v="8.4"/>
    <n v="36263.845651360098"/>
    <n v="74.400000000000006"/>
  </r>
  <r>
    <d v="2035-09-01T00:00:00"/>
    <s v="September"/>
    <x v="22"/>
    <n v="9"/>
    <n v="17848629"/>
    <n v="3627008"/>
    <n v="7711377.7469117958"/>
    <n v="2689466"/>
    <n v="178468"/>
    <n v="32054948.746911794"/>
    <n v="4.4810121098630695E-2"/>
    <n v="33491.334882071314"/>
    <n v="0.67044260251078003"/>
    <n v="720"/>
    <n v="69"/>
    <n v="1215000"/>
    <n v="8.4"/>
    <n v="34706.334882071314"/>
    <n v="77.400000000000006"/>
  </r>
  <r>
    <d v="2035-10-01T00:00:00"/>
    <s v="October"/>
    <x v="22"/>
    <n v="10"/>
    <n v="13776210"/>
    <n v="3397527"/>
    <n v="7196065.9325622609"/>
    <n v="2493096"/>
    <n v="181127"/>
    <n v="27044025.932562262"/>
    <n v="4.4810121098630695E-2"/>
    <n v="28255.872009594888"/>
    <n v="0.62513789540143438"/>
    <n v="744"/>
    <n v="61"/>
    <n v="925000"/>
    <n v="8.4"/>
    <n v="29180.872009594888"/>
    <n v="69.400000000000006"/>
  </r>
  <r>
    <d v="2035-11-01T00:00:00"/>
    <s v="November"/>
    <x v="22"/>
    <n v="11"/>
    <n v="9895716"/>
    <n v="2841057"/>
    <n v="6366317.8622954516"/>
    <n v="2318938"/>
    <n v="180117"/>
    <n v="21602145.862295453"/>
    <n v="4.4810121098630695E-2"/>
    <n v="22570.140634375195"/>
    <n v="0.66565650571192148"/>
    <n v="720"/>
    <n v="47"/>
    <n v="1860000"/>
    <n v="8.4"/>
    <n v="24430.140634375195"/>
    <n v="55.4"/>
  </r>
  <r>
    <d v="2035-12-01T00:00:00"/>
    <s v="December"/>
    <x v="22"/>
    <n v="12"/>
    <n v="12007961"/>
    <n v="2689500"/>
    <n v="6102500.7365146335"/>
    <n v="2338977"/>
    <n v="181239"/>
    <n v="23320177.736514635"/>
    <n v="4.4810121098630695E-2"/>
    <n v="24365.15772492945"/>
    <n v="0.6301950712663974"/>
    <n v="744"/>
    <n v="52"/>
    <n v="2110000"/>
    <n v="8.4"/>
    <n v="26475.15772492945"/>
    <n v="60.4"/>
  </r>
  <r>
    <d v="2036-01-01T00:00:00"/>
    <s v="January"/>
    <x v="23"/>
    <n v="1"/>
    <n v="14637746"/>
    <n v="2739724"/>
    <n v="6158508.9398212368"/>
    <n v="2340434"/>
    <n v="178483"/>
    <n v="26054895.939821236"/>
    <n v="4.4810121098630695E-2"/>
    <n v="27222.418982096846"/>
    <n v="0.50302553596875199"/>
    <n v="744"/>
    <n v="73"/>
    <n v="1835000"/>
    <n v="8.4"/>
    <n v="29057.418982096846"/>
    <n v="81.400000000000006"/>
  </r>
  <r>
    <d v="2036-02-01T00:00:00"/>
    <s v="February"/>
    <x v="23"/>
    <n v="2"/>
    <n v="13411716"/>
    <n v="2580084"/>
    <n v="5749939.8570461646"/>
    <n v="2187919"/>
    <n v="177626"/>
    <n v="24107284.857046165"/>
    <n v="4.4810121098630695E-2"/>
    <n v="25187.53521084959"/>
    <n v="0.45283890494161555"/>
    <n v="672"/>
    <n v="83"/>
    <n v="3485000"/>
    <n v="8.4"/>
    <n v="28672.53521084959"/>
    <n v="91.4"/>
  </r>
  <r>
    <d v="2036-03-01T00:00:00"/>
    <s v="March"/>
    <x v="23"/>
    <n v="3"/>
    <n v="12121527"/>
    <n v="2588340"/>
    <n v="6016607.6069708392"/>
    <n v="2257190"/>
    <n v="179422"/>
    <n v="23163086.606970839"/>
    <n v="4.4810121098630695E-2"/>
    <n v="24201.027322847272"/>
    <n v="0.55784816711814977"/>
    <n v="744"/>
    <n v="58"/>
    <n v="3250000"/>
    <n v="8.4"/>
    <n v="27451.027322847272"/>
    <n v="66.400000000000006"/>
  </r>
  <r>
    <d v="2036-04-01T00:00:00"/>
    <s v="April"/>
    <x v="23"/>
    <n v="4"/>
    <n v="9823788"/>
    <n v="2534922"/>
    <n v="6061773.0190250501"/>
    <n v="2238402"/>
    <n v="178805"/>
    <n v="20837690.01902505"/>
    <n v="4.4810121098630695E-2"/>
    <n v="21771.42943219329"/>
    <n v="0.73186088690061213"/>
    <n v="720"/>
    <n v="41"/>
    <n v="1200000"/>
    <n v="8.4"/>
    <n v="22971.42943219329"/>
    <n v="49.4"/>
  </r>
  <r>
    <d v="2036-05-01T00:00:00"/>
    <s v="May"/>
    <x v="23"/>
    <n v="5"/>
    <n v="10936270"/>
    <n v="2703844"/>
    <n v="6411870.6387058273"/>
    <n v="2369238"/>
    <n v="178915"/>
    <n v="22600137.638705827"/>
    <n v="4.4810121098630695E-2"/>
    <n v="23612.852543141958"/>
    <n v="0.63560315671598777"/>
    <n v="744"/>
    <n v="50"/>
    <n v="2230000"/>
    <n v="8.4"/>
    <n v="25842.852543141958"/>
    <n v="58.4"/>
  </r>
  <r>
    <d v="2036-06-01T00:00:00"/>
    <s v="June"/>
    <x v="23"/>
    <n v="6"/>
    <n v="14973483"/>
    <n v="3148344"/>
    <n v="7083451.8404703094"/>
    <n v="2548429"/>
    <n v="178194"/>
    <n v="27931901.84047031"/>
    <n v="4.4810121098630695E-2"/>
    <n v="29183.53374445685"/>
    <n v="0.68503036170090759"/>
    <n v="720"/>
    <n v="59"/>
    <n v="1260000"/>
    <n v="8.4"/>
    <n v="30443.53374445685"/>
    <n v="67.400000000000006"/>
  </r>
  <r>
    <d v="2036-07-01T00:00:00"/>
    <s v="July"/>
    <x v="23"/>
    <n v="7"/>
    <n v="19734454"/>
    <n v="3701820"/>
    <n v="7954716.9181424566"/>
    <n v="2626369"/>
    <n v="178440"/>
    <n v="34195799.918142453"/>
    <n v="4.4810121098630695E-2"/>
    <n v="35728.117853538963"/>
    <n v="0.72947673607854213"/>
    <n v="744"/>
    <n v="66"/>
    <n v="3205000"/>
    <n v="8.4"/>
    <n v="38933.117853538963"/>
    <n v="74.400000000000006"/>
  </r>
  <r>
    <d v="2036-08-01T00:00:00"/>
    <s v="August"/>
    <x v="23"/>
    <n v="8"/>
    <n v="19010080"/>
    <n v="3769500"/>
    <n v="7730394.7201529779"/>
    <n v="2705727"/>
    <n v="180003"/>
    <n v="33395704.720152978"/>
    <n v="4.4810121098630695E-2"/>
    <n v="34892.170292837145"/>
    <n v="0.70478685359257887"/>
    <n v="744"/>
    <n v="67"/>
    <n v="1410000"/>
    <n v="8.4"/>
    <n v="36302.170292837145"/>
    <n v="75.400000000000006"/>
  </r>
  <r>
    <d v="2036-09-01T00:00:00"/>
    <s v="September"/>
    <x v="23"/>
    <n v="9"/>
    <n v="17820675"/>
    <n v="3640722"/>
    <n v="7759855.1333052227"/>
    <n v="2691810"/>
    <n v="178468"/>
    <n v="32091530.133305222"/>
    <n v="4.4810121098630695E-2"/>
    <n v="33529.555484818986"/>
    <n v="0.67044260251078003"/>
    <n v="720"/>
    <n v="69"/>
    <n v="1215000"/>
    <n v="8.4"/>
    <n v="34744.555484818986"/>
    <n v="77.400000000000006"/>
  </r>
  <r>
    <d v="2036-10-01T00:00:00"/>
    <s v="October"/>
    <x v="23"/>
    <n v="10"/>
    <n v="13748238"/>
    <n v="3408808"/>
    <n v="7245506.6163020423"/>
    <n v="2495522"/>
    <n v="181127"/>
    <n v="27079201.616302043"/>
    <n v="4.4810121098630695E-2"/>
    <n v="28292.623919982772"/>
    <n v="0.62513789540143438"/>
    <n v="744"/>
    <n v="61"/>
    <n v="925000"/>
    <n v="8.4"/>
    <n v="29217.623919982772"/>
    <n v="69.400000000000006"/>
  </r>
  <r>
    <d v="2036-11-01T00:00:00"/>
    <s v="November"/>
    <x v="23"/>
    <n v="11"/>
    <n v="9867762"/>
    <n v="2852566"/>
    <n v="6416988.325932852"/>
    <n v="2321432"/>
    <n v="180117"/>
    <n v="21638865.325932853"/>
    <n v="4.4810121098630695E-2"/>
    <n v="22608.505501624863"/>
    <n v="0.66565650571192148"/>
    <n v="720"/>
    <n v="47"/>
    <n v="1860000"/>
    <n v="8.4"/>
    <n v="24468.505501624863"/>
    <n v="55.4"/>
  </r>
  <r>
    <d v="2036-12-01T00:00:00"/>
    <s v="December"/>
    <x v="23"/>
    <n v="12"/>
    <n v="11980003"/>
    <n v="2700596"/>
    <n v="6153706.1707275296"/>
    <n v="2341508"/>
    <n v="181239"/>
    <n v="23357052.170727529"/>
    <n v="4.4810121098630695E-2"/>
    <n v="24403.684507004866"/>
    <n v="0.6301950712663974"/>
    <n v="744"/>
    <n v="52"/>
    <n v="2110000"/>
    <n v="8.4"/>
    <n v="26513.684507004866"/>
    <n v="60.4"/>
  </r>
  <r>
    <d v="2037-01-01T00:00:00"/>
    <s v="January"/>
    <x v="24"/>
    <n v="1"/>
    <n v="14609838"/>
    <n v="2749185"/>
    <n v="6210119.9894417832"/>
    <n v="2342998"/>
    <n v="178483"/>
    <n v="26090623.989441782"/>
    <n v="4.4810121098630695E-2"/>
    <n v="27259.748009947507"/>
    <n v="0.50302553596875199"/>
    <n v="744"/>
    <n v="73"/>
    <n v="1835000"/>
    <n v="8.4"/>
    <n v="29094.748009947507"/>
    <n v="81.400000000000006"/>
  </r>
  <r>
    <d v="2037-02-01T00:00:00"/>
    <s v="February"/>
    <x v="24"/>
    <n v="2"/>
    <n v="13383804"/>
    <n v="2589092"/>
    <n v="5802244.7704243623"/>
    <n v="2190568"/>
    <n v="177626"/>
    <n v="24143334.770424362"/>
    <n v="4.4810121098630695E-2"/>
    <n v="25225.200525211858"/>
    <n v="0.45283890494161555"/>
    <n v="672"/>
    <n v="83"/>
    <n v="3485000"/>
    <n v="8.4"/>
    <n v="28710.200525211858"/>
    <n v="91.4"/>
  </r>
  <r>
    <d v="2037-03-01T00:00:00"/>
    <s v="March"/>
    <x v="24"/>
    <n v="3"/>
    <n v="12093565"/>
    <n v="2597365"/>
    <n v="6069322.5486525195"/>
    <n v="2260019"/>
    <n v="179422"/>
    <n v="23199693.548652519"/>
    <n v="4.4810121098630695E-2"/>
    <n v="24239.27462601876"/>
    <n v="0.55784816711814977"/>
    <n v="744"/>
    <n v="58"/>
    <n v="3250000"/>
    <n v="8.4"/>
    <n v="27489.27462601876"/>
    <n v="66.400000000000006"/>
  </r>
  <r>
    <d v="2037-04-01T00:00:00"/>
    <s v="April"/>
    <x v="24"/>
    <n v="4"/>
    <n v="9795800"/>
    <n v="2543786"/>
    <n v="6114843.4316632031"/>
    <n v="2241475"/>
    <n v="178805"/>
    <n v="20874709.431663204"/>
    <n v="4.4810121098630695E-2"/>
    <n v="21810.10768919476"/>
    <n v="0.73186088690061213"/>
    <n v="720"/>
    <n v="41"/>
    <n v="1200000"/>
    <n v="8.4"/>
    <n v="23010.10768919476"/>
    <n v="49.4"/>
  </r>
  <r>
    <d v="2037-05-01T00:00:00"/>
    <s v="May"/>
    <x v="24"/>
    <n v="5"/>
    <n v="10908300"/>
    <n v="2713182"/>
    <n v="6465405.3321841229"/>
    <n v="2372530"/>
    <n v="178915"/>
    <n v="22638332.332184121"/>
    <n v="4.4810121098630695E-2"/>
    <n v="23652.758745460338"/>
    <n v="0.63560315671598777"/>
    <n v="744"/>
    <n v="50"/>
    <n v="2230000"/>
    <n v="8.4"/>
    <n v="25882.758745460338"/>
    <n v="58.4"/>
  </r>
  <r>
    <d v="2037-06-01T00:00:00"/>
    <s v="June"/>
    <x v="24"/>
    <n v="6"/>
    <n v="14945469"/>
    <n v="3158906"/>
    <n v="7137231.2151316851"/>
    <n v="2551841"/>
    <n v="178194"/>
    <n v="27971641.215131685"/>
    <n v="4.4810121098630695E-2"/>
    <n v="29225.053845309187"/>
    <n v="0.68503036170090759"/>
    <n v="720"/>
    <n v="59"/>
    <n v="1260000"/>
    <n v="8.4"/>
    <n v="30485.053845309187"/>
    <n v="67.400000000000006"/>
  </r>
  <r>
    <d v="2037-07-01T00:00:00"/>
    <s v="July"/>
    <x v="24"/>
    <n v="7"/>
    <n v="19706442"/>
    <n v="3713922"/>
    <n v="8008599.0518592251"/>
    <n v="2629809"/>
    <n v="178440"/>
    <n v="34237212.05185923"/>
    <n v="4.4810121098630695E-2"/>
    <n v="35771.385669982541"/>
    <n v="0.72947673607854213"/>
    <n v="744"/>
    <n v="66"/>
    <n v="3205000"/>
    <n v="8.4"/>
    <n v="38976.385669982541"/>
    <n v="74.400000000000006"/>
  </r>
  <r>
    <d v="2037-08-01T00:00:00"/>
    <s v="August"/>
    <x v="24"/>
    <n v="8"/>
    <n v="18982124"/>
    <n v="3781800"/>
    <n v="7784741.7207415225"/>
    <n v="2709168"/>
    <n v="180003"/>
    <n v="33437836.720741522"/>
    <n v="4.4810121098630695E-2"/>
    <n v="34936.19023347419"/>
    <n v="0.70478685359257887"/>
    <n v="744"/>
    <n v="67"/>
    <n v="1410000"/>
    <n v="8.4"/>
    <n v="36346.19023347419"/>
    <n v="75.400000000000006"/>
  </r>
  <r>
    <d v="2037-09-01T00:00:00"/>
    <s v="September"/>
    <x v="24"/>
    <n v="9"/>
    <n v="17792721"/>
    <n v="3652654"/>
    <n v="7814632.1074821446"/>
    <n v="2695293"/>
    <n v="178468"/>
    <n v="32133768.107482143"/>
    <n v="4.4810121098630695E-2"/>
    <n v="33573.68614773373"/>
    <n v="0.67044260251078003"/>
    <n v="720"/>
    <n v="70"/>
    <n v="1215000"/>
    <n v="8.4"/>
    <n v="34788.68614773373"/>
    <n v="78.400000000000006"/>
  </r>
  <r>
    <d v="2037-10-01T00:00:00"/>
    <s v="October"/>
    <x v="24"/>
    <n v="10"/>
    <n v="13720266"/>
    <n v="3420099"/>
    <n v="7300940.2236267831"/>
    <n v="2499111"/>
    <n v="181127"/>
    <n v="27121543.223626785"/>
    <n v="4.4810121098630695E-2"/>
    <n v="28336.862859859248"/>
    <n v="0.62513789540143438"/>
    <n v="744"/>
    <n v="61"/>
    <n v="925000"/>
    <n v="8.4"/>
    <n v="29261.862859859248"/>
    <n v="69.400000000000006"/>
  </r>
  <r>
    <d v="2037-11-01T00:00:00"/>
    <s v="November"/>
    <x v="24"/>
    <n v="11"/>
    <n v="9839808"/>
    <n v="2862288"/>
    <n v="6472731.096336442"/>
    <n v="2325178"/>
    <n v="180117"/>
    <n v="21680122.096336443"/>
    <n v="4.4810121098630695E-2"/>
    <n v="22651.610992906375"/>
    <n v="0.66565650571192148"/>
    <n v="720"/>
    <n v="47"/>
    <n v="1860000"/>
    <n v="8.4"/>
    <n v="24511.610992906375"/>
    <n v="55.4"/>
  </r>
  <r>
    <d v="2037-12-01T00:00:00"/>
    <s v="December"/>
    <x v="24"/>
    <n v="12"/>
    <n v="11952045"/>
    <n v="2709909"/>
    <n v="6209733.3636514591"/>
    <n v="2345437"/>
    <n v="181239"/>
    <n v="23398363.363651458"/>
    <n v="4.4810121098630695E-2"/>
    <n v="24446.846859486443"/>
    <n v="0.6301950712663974"/>
    <n v="744"/>
    <n v="52"/>
    <n v="2110000"/>
    <n v="8.4"/>
    <n v="26556.846859486443"/>
    <n v="60.4"/>
  </r>
  <r>
    <d v="2038-01-01T00:00:00"/>
    <s v="January"/>
    <x v="25"/>
    <n v="1"/>
    <n v="14581930"/>
    <n v="2758656"/>
    <n v="6266302.8965305043"/>
    <n v="2347105"/>
    <n v="178483"/>
    <n v="26132476.896530505"/>
    <n v="4.4810121098630695E-2"/>
    <n v="27303.476350871206"/>
    <n v="0.50302553596875199"/>
    <n v="744"/>
    <n v="73"/>
    <n v="1835000"/>
    <n v="8.4"/>
    <n v="29138.476350871206"/>
    <n v="81.400000000000006"/>
  </r>
  <r>
    <d v="2038-02-01T00:00:00"/>
    <s v="February"/>
    <x v="25"/>
    <n v="2"/>
    <n v="13355892"/>
    <n v="2598110"/>
    <n v="5858481.9695135001"/>
    <n v="2194802"/>
    <n v="177626"/>
    <n v="24184911.969513498"/>
    <n v="4.4810121098630695E-2"/>
    <n v="25268.64080362712"/>
    <n v="0.45283890494161555"/>
    <n v="672"/>
    <n v="83"/>
    <n v="3485000"/>
    <n v="8.4"/>
    <n v="28753.64080362712"/>
    <n v="91.4"/>
  </r>
  <r>
    <d v="2038-03-01T00:00:00"/>
    <s v="March"/>
    <x v="25"/>
    <n v="3"/>
    <n v="12065603"/>
    <n v="2606400"/>
    <n v="6125407.2979229316"/>
    <n v="2264309"/>
    <n v="179422"/>
    <n v="23241141.297922932"/>
    <n v="4.4810121098630695E-2"/>
    <n v="24282.579653953246"/>
    <n v="0.55784816711814977"/>
    <n v="744"/>
    <n v="59"/>
    <n v="3250000"/>
    <n v="8.4"/>
    <n v="27532.579653953246"/>
    <n v="67.400000000000006"/>
  </r>
  <r>
    <d v="2038-04-01T00:00:00"/>
    <s v="April"/>
    <x v="25"/>
    <n v="4"/>
    <n v="9767812"/>
    <n v="2552660"/>
    <n v="6171290.031294371"/>
    <n v="2245775"/>
    <n v="178805"/>
    <n v="20916342.031294372"/>
    <n v="4.4810121098630695E-2"/>
    <n v="21853.605850657052"/>
    <n v="0.73186088690061213"/>
    <n v="720"/>
    <n v="41"/>
    <n v="1200000"/>
    <n v="8.4"/>
    <n v="23053.605850657052"/>
    <n v="49.4"/>
  </r>
  <r>
    <d v="2038-05-01T00:00:00"/>
    <s v="May"/>
    <x v="25"/>
    <n v="5"/>
    <n v="10880330"/>
    <n v="2722530"/>
    <n v="6522050.1936727222"/>
    <n v="2376854"/>
    <n v="178915"/>
    <n v="22680679.193672724"/>
    <n v="4.4810121098630695E-2"/>
    <n v="23697.003174940393"/>
    <n v="0.63560315671598777"/>
    <n v="744"/>
    <n v="50"/>
    <n v="2230000"/>
    <n v="8.4"/>
    <n v="25927.003174940393"/>
    <n v="58.4"/>
  </r>
  <r>
    <d v="2038-06-01T00:00:00"/>
    <s v="June"/>
    <x v="25"/>
    <n v="6"/>
    <n v="14917455"/>
    <n v="3171232"/>
    <n v="7194825.9673702735"/>
    <n v="2556255"/>
    <n v="178194"/>
    <n v="28017961.967370272"/>
    <n v="4.4810121098630695E-2"/>
    <n v="29273.450236064964"/>
    <n v="0.68503036170090759"/>
    <n v="720"/>
    <n v="59"/>
    <n v="1260000"/>
    <n v="8.4"/>
    <n v="30533.450236064964"/>
    <n v="67.400000000000006"/>
  </r>
  <r>
    <d v="2038-07-01T00:00:00"/>
    <s v="July"/>
    <x v="25"/>
    <n v="7"/>
    <n v="19678430"/>
    <n v="3728096"/>
    <n v="8067193.2468886608"/>
    <n v="2634383"/>
    <n v="178440"/>
    <n v="34286542.24688866"/>
    <n v="4.4810121098630695E-2"/>
    <n v="35822.926357025055"/>
    <n v="0.72947673607854213"/>
    <n v="744"/>
    <n v="66"/>
    <n v="3205000"/>
    <n v="8.4"/>
    <n v="39027.926357025055"/>
    <n v="74.400000000000006"/>
  </r>
  <r>
    <d v="2038-08-01T00:00:00"/>
    <s v="August"/>
    <x v="25"/>
    <n v="8"/>
    <n v="18954168"/>
    <n v="3796212"/>
    <n v="7843451.6725038467"/>
    <n v="2713940"/>
    <n v="180003"/>
    <n v="33487774.672503848"/>
    <n v="4.4810121098630695E-2"/>
    <n v="34988.365910902401"/>
    <n v="0.70478685359257887"/>
    <n v="744"/>
    <n v="67"/>
    <n v="1410000"/>
    <n v="8.4"/>
    <n v="36398.365910902401"/>
    <n v="75.400000000000006"/>
  </r>
  <r>
    <d v="2038-09-01T00:00:00"/>
    <s v="September"/>
    <x v="25"/>
    <n v="9"/>
    <n v="17764767"/>
    <n v="3666624"/>
    <n v="7873585.7782662092"/>
    <n v="2700262"/>
    <n v="178468"/>
    <n v="32183706.77826621"/>
    <n v="4.4810121098630695E-2"/>
    <n v="33625.862576403139"/>
    <n v="0.67044260251078003"/>
    <n v="720"/>
    <n v="70"/>
    <n v="1215000"/>
    <n v="8.4"/>
    <n v="34840.862576403139"/>
    <n v="78.400000000000006"/>
  </r>
  <r>
    <d v="2038-10-01T00:00:00"/>
    <s v="October"/>
    <x v="25"/>
    <n v="10"/>
    <n v="13692294"/>
    <n v="3433300"/>
    <n v="7359796.1737354835"/>
    <n v="2504256"/>
    <n v="181127"/>
    <n v="27170773.173735484"/>
    <n v="4.4810121098630695E-2"/>
    <n v="28388.298809993998"/>
    <n v="0.62513789540143438"/>
    <n v="744"/>
    <n v="61"/>
    <n v="925000"/>
    <n v="8.4"/>
    <n v="29313.298809993998"/>
    <n v="69.400000000000006"/>
  </r>
  <r>
    <d v="2038-11-01T00:00:00"/>
    <s v="November"/>
    <x v="25"/>
    <n v="11"/>
    <n v="9811854"/>
    <n v="2871792"/>
    <n v="6531409.3284904575"/>
    <n v="2330476"/>
    <n v="180117"/>
    <n v="21725648.328490458"/>
    <n v="4.4810121098630695E-2"/>
    <n v="22699.177261036381"/>
    <n v="0.66565650571192148"/>
    <n v="720"/>
    <n v="47"/>
    <n v="1860000"/>
    <n v="8.4"/>
    <n v="24559.177261036381"/>
    <n v="55.4"/>
  </r>
  <r>
    <d v="2038-12-01T00:00:00"/>
    <s v="December"/>
    <x v="25"/>
    <n v="12"/>
    <n v="11924087"/>
    <n v="2718927"/>
    <n v="6268637.9306231011"/>
    <n v="2350866"/>
    <n v="181239"/>
    <n v="23443756.930623099"/>
    <n v="4.4810121098630695E-2"/>
    <n v="24494.274517691185"/>
    <n v="0.6301950712663974"/>
    <n v="744"/>
    <n v="52"/>
    <n v="2110000"/>
    <n v="8.4"/>
    <n v="26604.274517691185"/>
    <n v="60.4"/>
  </r>
  <r>
    <d v="2039-01-01T00:00:00"/>
    <s v="January"/>
    <x v="26"/>
    <n v="1"/>
    <n v="14554022"/>
    <n v="2769674"/>
    <n v="6325713.5353239309"/>
    <n v="2352650"/>
    <n v="178483"/>
    <n v="26180542.535323933"/>
    <n v="4.4810121098630695E-2"/>
    <n v="27353.695816759649"/>
    <n v="0.50302553596875199"/>
    <n v="744"/>
    <n v="73"/>
    <n v="1835000"/>
    <n v="8.4"/>
    <n v="29188.695816759649"/>
    <n v="81.400000000000006"/>
  </r>
  <r>
    <d v="2039-02-01T00:00:00"/>
    <s v="February"/>
    <x v="26"/>
    <n v="2"/>
    <n v="13327980"/>
    <n v="2608584"/>
    <n v="5917908.6910424475"/>
    <n v="2200454"/>
    <n v="177626"/>
    <n v="24232552.691042446"/>
    <n v="4.4810121098630695E-2"/>
    <n v="25318.416311657009"/>
    <n v="0.45283890494161555"/>
    <n v="672"/>
    <n v="83"/>
    <n v="3485000"/>
    <n v="8.4"/>
    <n v="28803.416311657009"/>
    <n v="91.4"/>
  </r>
  <r>
    <d v="2039-03-01T00:00:00"/>
    <s v="March"/>
    <x v="26"/>
    <n v="3"/>
    <n v="12037641"/>
    <n v="2616894"/>
    <n v="6185511.9332762407"/>
    <n v="2270069"/>
    <n v="179422"/>
    <n v="23289537.93327624"/>
    <n v="4.4810121098630695E-2"/>
    <n v="24333.144948397501"/>
    <n v="0.55784816711814977"/>
    <n v="744"/>
    <n v="59"/>
    <n v="3250000"/>
    <n v="8.4"/>
    <n v="27583.144948397501"/>
    <n v="67.400000000000006"/>
  </r>
  <r>
    <d v="2039-04-01T00:00:00"/>
    <s v="April"/>
    <x v="26"/>
    <n v="4"/>
    <n v="9739824"/>
    <n v="2562960"/>
    <n v="6231693.3747359496"/>
    <n v="2251658"/>
    <n v="178805"/>
    <n v="20964940.374735951"/>
    <n v="4.4810121098630695E-2"/>
    <n v="21904.381891753441"/>
    <n v="0.73186088690061213"/>
    <n v="720"/>
    <n v="42"/>
    <n v="1200000"/>
    <n v="8.4"/>
    <n v="23104.381891753441"/>
    <n v="50.4"/>
  </r>
  <r>
    <d v="2039-05-01T00:00:00"/>
    <s v="May"/>
    <x v="26"/>
    <n v="5"/>
    <n v="10852360"/>
    <n v="2733399"/>
    <n v="6583126.9365775902"/>
    <n v="2382884"/>
    <n v="178915"/>
    <n v="22730684.936577588"/>
    <n v="4.4810121098630695E-2"/>
    <n v="23749.24968124045"/>
    <n v="0.63560315671598777"/>
    <n v="744"/>
    <n v="50"/>
    <n v="2230000"/>
    <n v="8.4"/>
    <n v="25979.24968124045"/>
    <n v="58.4"/>
  </r>
  <r>
    <d v="2039-06-01T00:00:00"/>
    <s v="June"/>
    <x v="26"/>
    <n v="6"/>
    <n v="14889441"/>
    <n v="3181815"/>
    <n v="7256679.8522772053"/>
    <n v="2562457"/>
    <n v="178194"/>
    <n v="28068586.852277204"/>
    <n v="4.4810121098630695E-2"/>
    <n v="29326.343628195176"/>
    <n v="0.68503036170090759"/>
    <n v="720"/>
    <n v="59"/>
    <n v="1260000"/>
    <n v="8.4"/>
    <n v="30586.343628195176"/>
    <n v="67.400000000000006"/>
  </r>
  <r>
    <d v="2039-07-01T00:00:00"/>
    <s v="July"/>
    <x v="26"/>
    <n v="7"/>
    <n v="19650418"/>
    <n v="3740219"/>
    <n v="8130449.6721803807"/>
    <n v="2640756"/>
    <n v="178440"/>
    <n v="34340282.672180384"/>
    <n v="4.4810121098630695E-2"/>
    <n v="35879.074897282"/>
    <n v="0.72947673607854213"/>
    <n v="744"/>
    <n v="66"/>
    <n v="3205000"/>
    <n v="8.4"/>
    <n v="39084.074897282"/>
    <n v="74.400000000000006"/>
  </r>
  <r>
    <d v="2039-08-01T00:00:00"/>
    <s v="August"/>
    <x v="26"/>
    <n v="8"/>
    <n v="18926212"/>
    <n v="3808533"/>
    <n v="7907233.7232590802"/>
    <n v="2720443"/>
    <n v="180003"/>
    <n v="33542424.72325908"/>
    <n v="4.4810121098630695E-2"/>
    <n v="35045.464837050022"/>
    <n v="0.70478685359257887"/>
    <n v="744"/>
    <n v="67"/>
    <n v="1410000"/>
    <n v="8.4"/>
    <n v="36455.464837050022"/>
    <n v="75.400000000000006"/>
  </r>
  <r>
    <d v="2039-09-01T00:00:00"/>
    <s v="September"/>
    <x v="26"/>
    <n v="9"/>
    <n v="17736813"/>
    <n v="3676764"/>
    <n v="7937780.7625900852"/>
    <n v="2706816"/>
    <n v="178468"/>
    <n v="32236641.762590084"/>
    <n v="4.4810121098630695E-2"/>
    <n v="33681.169583784926"/>
    <n v="0.67044260251078003"/>
    <n v="720"/>
    <n v="70"/>
    <n v="1215000"/>
    <n v="8.4"/>
    <n v="34896.169583784926"/>
    <n v="78.400000000000006"/>
  </r>
  <r>
    <d v="2039-10-01T00:00:00"/>
    <s v="October"/>
    <x v="26"/>
    <n v="10"/>
    <n v="13664322"/>
    <n v="3444612"/>
    <n v="7423434.8572742306"/>
    <n v="2510797"/>
    <n v="181127"/>
    <n v="27224292.857274231"/>
    <n v="4.4810121098630695E-2"/>
    <n v="28444.216717033276"/>
    <n v="0.62513789540143438"/>
    <n v="744"/>
    <n v="61"/>
    <n v="925000"/>
    <n v="8.4"/>
    <n v="29369.216717033276"/>
    <n v="69.400000000000006"/>
  </r>
  <r>
    <d v="2039-11-01T00:00:00"/>
    <s v="November"/>
    <x v="26"/>
    <n v="11"/>
    <n v="9783900"/>
    <n v="2881530"/>
    <n v="6594173.0134918224"/>
    <n v="2336982"/>
    <n v="180117"/>
    <n v="21776702.013491824"/>
    <n v="4.4810121098630695E-2"/>
    <n v="22752.51866784519"/>
    <n v="0.66565650571192148"/>
    <n v="720"/>
    <n v="47"/>
    <n v="1860000"/>
    <n v="8.4"/>
    <n v="24612.51866784519"/>
    <n v="55.4"/>
  </r>
  <r>
    <d v="2039-12-01T00:00:00"/>
    <s v="December"/>
    <x v="26"/>
    <n v="12"/>
    <n v="11896129"/>
    <n v="2728256"/>
    <n v="6330724.7161176316"/>
    <n v="2357358"/>
    <n v="181239"/>
    <n v="23493706.716117632"/>
    <n v="4.4810121098630695E-2"/>
    <n v="24546.462559122578"/>
    <n v="0.6301950712663974"/>
    <n v="744"/>
    <n v="52"/>
    <n v="2110000"/>
    <n v="8.4"/>
    <n v="26656.462559122578"/>
    <n v="60.4"/>
  </r>
  <r>
    <d v="2040-01-01T00:00:00"/>
    <s v="January"/>
    <x v="27"/>
    <n v="1"/>
    <n v="14526114"/>
    <n v="2777359"/>
    <n v="6387736.5362253468"/>
    <n v="2359176"/>
    <n v="178483"/>
    <n v="26228868.536225349"/>
    <n v="4.4810121098630695E-2"/>
    <n v="27404.18731161367"/>
    <n v="0.50302553596875199"/>
    <n v="744"/>
    <n v="73"/>
    <n v="1835000"/>
    <n v="8.4"/>
    <n v="29239.18731161367"/>
    <n v="81.400000000000006"/>
  </r>
  <r>
    <d v="2040-02-01T00:00:00"/>
    <s v="February"/>
    <x v="27"/>
    <n v="2"/>
    <n v="13300068"/>
    <n v="2615814"/>
    <n v="5979647.3059578529"/>
    <n v="2207069"/>
    <n v="177626"/>
    <n v="24280224.305957854"/>
    <n v="4.4810121098630695E-2"/>
    <n v="25368.22409740974"/>
    <n v="0.45283890494161555"/>
    <n v="672"/>
    <n v="83"/>
    <n v="3485000"/>
    <n v="8.4"/>
    <n v="28853.22409740974"/>
    <n v="91.4"/>
  </r>
  <r>
    <d v="2040-03-01T00:00:00"/>
    <s v="March"/>
    <x v="27"/>
    <n v="3"/>
    <n v="12009679"/>
    <n v="2624139"/>
    <n v="6248255.2817597678"/>
    <n v="2276824"/>
    <n v="179422"/>
    <n v="23338319.281759769"/>
    <n v="4.4810121098630695E-2"/>
    <n v="24384.112195013931"/>
    <n v="0.55784816711814977"/>
    <n v="744"/>
    <n v="59"/>
    <n v="3250000"/>
    <n v="8.4"/>
    <n v="27634.112195013931"/>
    <n v="67.400000000000006"/>
  </r>
  <r>
    <d v="2040-04-01T00:00:00"/>
    <s v="April"/>
    <x v="27"/>
    <n v="4"/>
    <n v="9711836"/>
    <n v="2570040"/>
    <n v="6295096.7240660088"/>
    <n v="2258568"/>
    <n v="178805"/>
    <n v="21014345.724066008"/>
    <n v="4.4810121098630695E-2"/>
    <n v="21956.001100769896"/>
    <n v="0.73186088690061213"/>
    <n v="720"/>
    <n v="42"/>
    <n v="1200000"/>
    <n v="8.4"/>
    <n v="23156.001100769896"/>
    <n v="50.4"/>
  </r>
  <r>
    <d v="2040-05-01T00:00:00"/>
    <s v="May"/>
    <x v="27"/>
    <n v="5"/>
    <n v="10824390"/>
    <n v="2740954"/>
    <n v="6647694.3618187029"/>
    <n v="2389912"/>
    <n v="178915"/>
    <n v="22781865.361818701"/>
    <n v="4.4810121098630695E-2"/>
    <n v="23802.723507534498"/>
    <n v="0.63560315671598777"/>
    <n v="744"/>
    <n v="50"/>
    <n v="2230000"/>
    <n v="8.4"/>
    <n v="26032.723507534498"/>
    <n v="58.4"/>
  </r>
  <r>
    <d v="2040-06-01T00:00:00"/>
    <s v="June"/>
    <x v="27"/>
    <n v="6"/>
    <n v="14861427"/>
    <n v="3190590"/>
    <n v="7322875.9209200237"/>
    <n v="2569525"/>
    <n v="178194"/>
    <n v="28122611.920920022"/>
    <n v="4.4810121098630695E-2"/>
    <n v="29382.789566706244"/>
    <n v="0.68503036170090759"/>
    <n v="720"/>
    <n v="60"/>
    <n v="1260000"/>
    <n v="8.4"/>
    <n v="30642.789566706244"/>
    <n v="68.400000000000006"/>
  </r>
  <r>
    <d v="2040-07-01T00:00:00"/>
    <s v="July"/>
    <x v="27"/>
    <n v="7"/>
    <n v="19622406"/>
    <n v="3748716"/>
    <n v="8198273.1172158476"/>
    <n v="2647811"/>
    <n v="178440"/>
    <n v="34395646.117215849"/>
    <n v="4.4810121098630695E-2"/>
    <n v="35936.919184993938"/>
    <n v="0.72947673607854213"/>
    <n v="744"/>
    <n v="66"/>
    <n v="3205000"/>
    <n v="8.4"/>
    <n v="39141.919184993938"/>
    <n v="74.400000000000006"/>
  </r>
  <r>
    <d v="2040-08-01T00:00:00"/>
    <s v="August"/>
    <x v="27"/>
    <n v="8"/>
    <n v="18898256"/>
    <n v="3817232"/>
    <n v="7974718.5485418215"/>
    <n v="2727496"/>
    <n v="180003"/>
    <n v="33597705.548541822"/>
    <n v="4.4810121098630695E-2"/>
    <n v="35103.222802808115"/>
    <n v="0.70478685359257887"/>
    <n v="744"/>
    <n v="67"/>
    <n v="1410000"/>
    <n v="8.4"/>
    <n v="36513.222802808115"/>
    <n v="75.400000000000006"/>
  </r>
  <r>
    <d v="2040-09-01T00:00:00"/>
    <s v="September"/>
    <x v="27"/>
    <n v="9"/>
    <n v="17708859"/>
    <n v="3686904"/>
    <n v="8005463.8873293642"/>
    <n v="2713938"/>
    <n v="178468"/>
    <n v="32293632.887329362"/>
    <n v="4.4810121098630695E-2"/>
    <n v="33740.714487725316"/>
    <n v="0.67044260251078003"/>
    <n v="720"/>
    <n v="70"/>
    <n v="1215000"/>
    <n v="8.4"/>
    <n v="34955.714487725316"/>
    <n v="78.400000000000006"/>
  </r>
  <r>
    <d v="2040-10-01T00:00:00"/>
    <s v="October"/>
    <x v="27"/>
    <n v="10"/>
    <n v="13636350"/>
    <n v="3452300"/>
    <n v="7490770.0041778656"/>
    <n v="2518055"/>
    <n v="181127"/>
    <n v="27278602.004177865"/>
    <n v="4.4810121098630695E-2"/>
    <n v="28500.959463386425"/>
    <n v="0.62513789540143438"/>
    <n v="744"/>
    <n v="61"/>
    <n v="925000"/>
    <n v="8.4"/>
    <n v="29425.959463386425"/>
    <n v="69.400000000000006"/>
  </r>
  <r>
    <d v="2040-11-01T00:00:00"/>
    <s v="November"/>
    <x v="27"/>
    <n v="11"/>
    <n v="9755946"/>
    <n v="2887632"/>
    <n v="6660399.635177887"/>
    <n v="2344400"/>
    <n v="180117"/>
    <n v="21828494.635177888"/>
    <n v="4.4810121098630695E-2"/>
    <n v="22806.632123181018"/>
    <n v="0.66565650571192148"/>
    <n v="720"/>
    <n v="48"/>
    <n v="1860000"/>
    <n v="8.4"/>
    <n v="24666.632123181018"/>
    <n v="56.4"/>
  </r>
  <r>
    <d v="2040-12-01T00:00:00"/>
    <s v="December"/>
    <x v="27"/>
    <n v="12"/>
    <n v="11868171"/>
    <n v="2733957"/>
    <n v="6397126.1702855481"/>
    <n v="2364916"/>
    <n v="181239"/>
    <n v="23545409.170285549"/>
    <n v="4.4810121098630695E-2"/>
    <n v="24600.481806522854"/>
    <n v="0.6301950712663974"/>
    <n v="744"/>
    <n v="52"/>
    <n v="2110000"/>
    <n v="8.4"/>
    <n v="26710.481806522854"/>
    <n v="60.4"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  <r>
    <m/>
    <m/>
    <x v="29"/>
    <n v="2184"/>
    <n v="4794420757"/>
    <n v="981557827"/>
    <n v="2107763246.4306195"/>
    <n v="801002552"/>
    <n v="60399067"/>
    <m/>
    <m/>
    <m/>
    <m/>
    <m/>
    <m/>
    <m/>
    <m/>
    <m/>
    <m/>
  </r>
  <r>
    <m/>
    <m/>
    <x v="28"/>
    <m/>
    <m/>
    <m/>
    <m/>
    <m/>
    <m/>
    <m/>
    <m/>
    <m/>
    <m/>
    <m/>
    <m/>
    <m/>
    <m/>
    <m/>
    <m/>
  </r>
</pivotCacheRecords>
</file>

<file path=xl/pivotTables/_rels/pivotTable1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1.xml" />
</Relationships>
</file>

<file path=xl/pivotTables/_rels/pivotTable2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2.xml" />
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0:I53" firstHeaderRow="0" firstDataRow="1" firstDataCol="1"/>
  <pivotFields count="10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kWh_Total_Res_F1" fld="2" baseField="0" baseItem="0"/>
    <dataField name="Sum of Small_Com_kWh_F1" fld="3" baseField="0" baseItem="0"/>
    <dataField name="Sum of GSD_kWh_F1" fld="4" baseField="0" baseItem="0"/>
    <dataField name="Sum of Lrg_GSLD_kWh_F1" fld="5" baseField="0" baseItem="0"/>
    <dataField name="Sum of SLOL_kWh_Combined_F1" fld="6" baseField="0" baseItem="0"/>
    <dataField name="Sum of F1: W-N kWh Sales (w/o Key Accts) " fld="7" baseField="0" baseItem="0"/>
    <dataField name="Sum of Alt_kWh at 2 Key Accts" fld="8" baseField="0" baseItem="0"/>
    <dataField name="Sum of Total Actual kWh Sale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M34" firstHeaderRow="0" firstDataRow="1" firstDataCol="1"/>
  <pivotFields count="19">
    <pivotField showAll="0"/>
    <pivotField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28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kWh_Total_Res_F1" fld="4" baseField="2" baseItem="0"/>
    <dataField name="Sum of Small_Com_kWh_F1" fld="5" baseField="2" baseItem="0"/>
    <dataField name="Sum of GSD_kWh_F1" fld="6" baseField="2" baseItem="0"/>
    <dataField name="Sum of Lrg_GSLD_kWh_F1" fld="7" baseField="2" baseItem="0"/>
    <dataField name="Sum of SLOL_kWh_Combined_F1" fld="8" baseField="2" baseItem="0"/>
    <dataField name="Sum of F1: W-N kWh Sales (w/o Key Accts) " fld="9" baseField="2" baseItem="0"/>
    <dataField name="Sum of Total (W-N) MWh Prod (No Key Accts)" fld="11" baseField="2" baseItem="0"/>
    <dataField name="Max of (W-N) Peak MW (No Key Accts)" fld="14" subtotal="max" baseField="2" baseItem="0"/>
    <dataField name="Sum of Alt_kWh at 2 Key Accts" fld="15" baseField="2" baseItem="0"/>
    <dataField name="Max of Key Acct Peak MW" fld="16" subtotal="max" baseField="2" baseItem="0"/>
    <dataField name="Sum of F1: (W-N) MWh Prod (w/ Key Accts) " fld="17" baseField="2" baseItem="0"/>
    <dataField name="Max of Total Peak W-N MW" fld="18" subtotal="max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2.bin" />
  <Relationship Id="rId2" Type="http://schemas.openxmlformats.org/officeDocument/2006/relationships/pivotTable" Target="../pivotTables/pivotTable2.xml" />
  <Relationship Id="rId1" Type="http://schemas.openxmlformats.org/officeDocument/2006/relationships/pivotTable" Target="../pivotTables/pivotTable1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6"/>
  <sheetViews>
    <sheetView workbookViewId="0"/>
  </sheetViews>
  <sheetFormatPr defaultRowHeight="15" x14ac:dyDescent="0.25"/>
  <cols>
    <col min="1" max="1" width="9.140625" style="3"/>
    <col min="2" max="2" width="11.5703125" bestFit="1" customWidth="1"/>
    <col min="3" max="3" width="12" customWidth="1"/>
    <col min="7" max="7" width="14" customWidth="1"/>
    <col min="8" max="8" width="29.5703125" style="3" customWidth="1"/>
    <col min="9" max="9" width="22.7109375" style="3" customWidth="1"/>
    <col min="10" max="10" width="15.85546875" style="3" customWidth="1"/>
    <col min="11" max="11" width="18.85546875" style="92" customWidth="1"/>
    <col min="12" max="12" width="16.140625" style="117" customWidth="1"/>
    <col min="13" max="13" width="8.7109375" style="3" customWidth="1"/>
    <col min="14" max="14" width="14.5703125" style="117" customWidth="1"/>
    <col min="15" max="15" width="8.7109375" style="3" customWidth="1"/>
  </cols>
  <sheetData>
    <row r="1" spans="1:15" x14ac:dyDescent="0.25">
      <c r="A1" s="91" t="s">
        <v>71</v>
      </c>
      <c r="B1" s="57"/>
      <c r="C1" s="57"/>
      <c r="D1" s="57"/>
      <c r="E1" s="57"/>
      <c r="F1" s="57"/>
      <c r="G1" s="57"/>
      <c r="H1" s="32"/>
    </row>
    <row r="2" spans="1:15" ht="15.75" thickBot="1" x14ac:dyDescent="0.3"/>
    <row r="3" spans="1:15" ht="15.75" thickBot="1" x14ac:dyDescent="0.3">
      <c r="A3" s="29" t="s">
        <v>2</v>
      </c>
      <c r="B3" s="181" t="s">
        <v>48</v>
      </c>
      <c r="C3" s="182" t="s">
        <v>49</v>
      </c>
      <c r="D3" s="182" t="s">
        <v>50</v>
      </c>
      <c r="E3" s="182" t="s">
        <v>51</v>
      </c>
      <c r="F3" s="182" t="s">
        <v>52</v>
      </c>
      <c r="G3" s="168" t="s">
        <v>53</v>
      </c>
      <c r="H3" s="151" t="s">
        <v>58</v>
      </c>
      <c r="I3" s="152" t="s">
        <v>54</v>
      </c>
      <c r="J3" s="153" t="s">
        <v>55</v>
      </c>
      <c r="K3" s="160" t="s">
        <v>56</v>
      </c>
      <c r="L3" s="167" t="s">
        <v>57</v>
      </c>
      <c r="M3" s="155" t="s">
        <v>69</v>
      </c>
      <c r="N3" s="154" t="s">
        <v>30</v>
      </c>
      <c r="O3" s="168" t="s">
        <v>69</v>
      </c>
    </row>
    <row r="4" spans="1:15" ht="15.75" hidden="1" thickBot="1" x14ac:dyDescent="0.3">
      <c r="A4" s="150">
        <v>2006</v>
      </c>
      <c r="B4" s="136"/>
      <c r="C4" s="136"/>
      <c r="D4" s="136"/>
      <c r="E4" s="136"/>
      <c r="F4" s="136"/>
      <c r="G4" s="136"/>
      <c r="H4" s="147"/>
      <c r="I4" s="147"/>
      <c r="J4" s="137"/>
      <c r="K4" s="148"/>
      <c r="L4" s="169"/>
      <c r="M4" s="137"/>
      <c r="N4" s="149"/>
      <c r="O4" s="170"/>
    </row>
    <row r="5" spans="1:15" ht="15.75" hidden="1" thickBot="1" x14ac:dyDescent="0.3">
      <c r="A5" s="139">
        <v>2007</v>
      </c>
      <c r="B5" s="136"/>
      <c r="C5" s="136"/>
      <c r="D5" s="136"/>
      <c r="E5" s="136"/>
      <c r="F5" s="136"/>
      <c r="G5" s="136"/>
      <c r="H5" s="147"/>
      <c r="I5" s="147"/>
      <c r="J5" s="137"/>
      <c r="K5" s="148"/>
      <c r="L5" s="169"/>
      <c r="M5" s="137"/>
      <c r="N5" s="149"/>
      <c r="O5" s="170"/>
    </row>
    <row r="6" spans="1:15" ht="15.75" hidden="1" thickBot="1" x14ac:dyDescent="0.3">
      <c r="A6" s="139">
        <v>2008</v>
      </c>
      <c r="B6" s="136"/>
      <c r="C6" s="136"/>
      <c r="D6" s="136"/>
      <c r="E6" s="136"/>
      <c r="F6" s="136"/>
      <c r="G6" s="136"/>
      <c r="H6" s="147"/>
      <c r="I6" s="147"/>
      <c r="J6" s="137"/>
      <c r="K6" s="148"/>
      <c r="L6" s="169"/>
      <c r="M6" s="137"/>
      <c r="N6" s="149"/>
      <c r="O6" s="170"/>
    </row>
    <row r="7" spans="1:15" ht="15.75" hidden="1" thickBot="1" x14ac:dyDescent="0.3">
      <c r="A7" s="139">
        <v>2009</v>
      </c>
      <c r="B7" s="136"/>
      <c r="C7" s="136"/>
      <c r="D7" s="136"/>
      <c r="E7" s="136"/>
      <c r="F7" s="136"/>
      <c r="G7" s="136"/>
      <c r="H7" s="147"/>
      <c r="I7" s="147"/>
      <c r="J7" s="137"/>
      <c r="K7" s="148"/>
      <c r="L7" s="169"/>
      <c r="M7" s="137"/>
      <c r="N7" s="149"/>
      <c r="O7" s="170"/>
    </row>
    <row r="8" spans="1:15" ht="15.75" hidden="1" thickBot="1" x14ac:dyDescent="0.3">
      <c r="A8" s="139">
        <v>2010</v>
      </c>
      <c r="B8" s="136"/>
      <c r="C8" s="136"/>
      <c r="D8" s="136"/>
      <c r="E8" s="136"/>
      <c r="F8" s="136"/>
      <c r="G8" s="136"/>
      <c r="H8" s="147"/>
      <c r="I8" s="147"/>
      <c r="J8" s="137"/>
      <c r="K8" s="148"/>
      <c r="L8" s="169"/>
      <c r="M8" s="137"/>
      <c r="N8" s="149"/>
      <c r="O8" s="170"/>
    </row>
    <row r="9" spans="1:15" ht="15.75" hidden="1" thickBot="1" x14ac:dyDescent="0.3">
      <c r="A9" s="139">
        <v>2011</v>
      </c>
      <c r="B9" s="136"/>
      <c r="C9" s="136"/>
      <c r="D9" s="136"/>
      <c r="E9" s="136"/>
      <c r="F9" s="136"/>
      <c r="G9" s="136"/>
      <c r="H9" s="147"/>
      <c r="I9" s="147"/>
      <c r="J9" s="137"/>
      <c r="K9" s="148"/>
      <c r="L9" s="169"/>
      <c r="M9" s="137"/>
      <c r="N9" s="149"/>
      <c r="O9" s="170"/>
    </row>
    <row r="10" spans="1:15" ht="15.75" hidden="1" thickBot="1" x14ac:dyDescent="0.3">
      <c r="A10" s="139">
        <v>2012</v>
      </c>
      <c r="B10" s="136"/>
      <c r="C10" s="136"/>
      <c r="D10" s="136"/>
      <c r="E10" s="136"/>
      <c r="F10" s="136"/>
      <c r="G10" s="136"/>
      <c r="H10" s="147"/>
      <c r="I10" s="147"/>
      <c r="J10" s="137"/>
      <c r="K10" s="148"/>
      <c r="L10" s="169"/>
      <c r="M10" s="137"/>
      <c r="N10" s="149"/>
      <c r="O10" s="170"/>
    </row>
    <row r="11" spans="1:15" x14ac:dyDescent="0.25">
      <c r="A11" s="103">
        <f>Pivot_yearly!A4</f>
        <v>2013</v>
      </c>
      <c r="B11" s="140">
        <f>Pivot_yearly!B4/1000</f>
        <v>178750.36900000001</v>
      </c>
      <c r="C11" s="141">
        <f>Pivot_yearly!C4/1000</f>
        <v>30241.244999999999</v>
      </c>
      <c r="D11" s="141">
        <f>Pivot_yearly!D4/1000</f>
        <v>80193.877999999997</v>
      </c>
      <c r="E11" s="141">
        <f>Pivot_yearly!E4/1000</f>
        <v>27076.258000000002</v>
      </c>
      <c r="F11" s="141">
        <f>Pivot_yearly!F4/1000</f>
        <v>2239.3719999999998</v>
      </c>
      <c r="G11" s="142">
        <f>Pivot_yearly!G4/1000</f>
        <v>318501.12199999997</v>
      </c>
      <c r="H11" s="143">
        <f>Pivot_yearly!H4</f>
        <v>333391.51979547582</v>
      </c>
      <c r="I11" s="144">
        <f>Pivot_yearly!I4</f>
        <v>82</v>
      </c>
      <c r="J11" s="145">
        <f>Pivot_yearly!J4/1000</f>
        <v>31120</v>
      </c>
      <c r="K11" s="161">
        <f>Pivot_yearly!K4</f>
        <v>29.552620349999998</v>
      </c>
      <c r="L11" s="171">
        <f>Pivot_yearly!L4</f>
        <v>364511.51979547582</v>
      </c>
      <c r="M11" s="156"/>
      <c r="N11" s="146">
        <f>Pivot_yearly!M4</f>
        <v>100.55262035</v>
      </c>
      <c r="O11" s="172"/>
    </row>
    <row r="12" spans="1:15" x14ac:dyDescent="0.25">
      <c r="A12" s="30">
        <f>Pivot_yearly!A5</f>
        <v>2014</v>
      </c>
      <c r="B12" s="107">
        <f>Pivot_yearly!B5/1000</f>
        <v>177470.63200000001</v>
      </c>
      <c r="C12" s="93">
        <f>Pivot_yearly!C5/1000</f>
        <v>31596.456999999999</v>
      </c>
      <c r="D12" s="93">
        <f>Pivot_yearly!D5/1000</f>
        <v>75406.763000000006</v>
      </c>
      <c r="E12" s="93">
        <f>Pivot_yearly!E5/1000</f>
        <v>27670.106</v>
      </c>
      <c r="F12" s="93">
        <f>Pivot_yearly!F5/1000</f>
        <v>2236.6669999999999</v>
      </c>
      <c r="G12" s="108">
        <f>Pivot_yearly!G5/1000</f>
        <v>314380.625</v>
      </c>
      <c r="H12" s="125">
        <f>Pivot_yearly!H5</f>
        <v>325762.05716592865</v>
      </c>
      <c r="I12" s="126">
        <f>Pivot_yearly!I5</f>
        <v>81</v>
      </c>
      <c r="J12" s="98">
        <f>Pivot_yearly!J5/1000</f>
        <v>29090</v>
      </c>
      <c r="K12" s="162">
        <f>Pivot_yearly!K5</f>
        <v>31.274719299999997</v>
      </c>
      <c r="L12" s="173">
        <f>Pivot_yearly!L5</f>
        <v>354852.05716592865</v>
      </c>
      <c r="M12" s="157">
        <f>L12/L11-1</f>
        <v>-2.64997458378462E-2</v>
      </c>
      <c r="N12" s="118">
        <f>Pivot_yearly!M5</f>
        <v>100.8106205</v>
      </c>
      <c r="O12" s="174">
        <f>N12/N11-1</f>
        <v>2.5658222441340417E-3</v>
      </c>
    </row>
    <row r="13" spans="1:15" ht="15.75" thickBot="1" x14ac:dyDescent="0.3">
      <c r="A13" s="31">
        <f>Pivot_yearly!A6</f>
        <v>2015</v>
      </c>
      <c r="B13" s="109">
        <f>Pivot_yearly!B6/1000</f>
        <v>176048.152</v>
      </c>
      <c r="C13" s="97">
        <f>Pivot_yearly!C6/1000</f>
        <v>32713.918000000001</v>
      </c>
      <c r="D13" s="97">
        <f>Pivot_yearly!D6/1000</f>
        <v>70690.338000000003</v>
      </c>
      <c r="E13" s="97">
        <f>Pivot_yearly!E6/1000</f>
        <v>27967.562999999998</v>
      </c>
      <c r="F13" s="97">
        <f>Pivot_yearly!F6/1000</f>
        <v>2152.0529999999999</v>
      </c>
      <c r="G13" s="110">
        <f>Pivot_yearly!G6/1000</f>
        <v>309572.02399999998</v>
      </c>
      <c r="H13" s="127">
        <f>Pivot_yearly!H6</f>
        <v>324032.693679252</v>
      </c>
      <c r="I13" s="128">
        <f>Pivot_yearly!I6</f>
        <v>82</v>
      </c>
      <c r="J13" s="99">
        <f>Pivot_yearly!J6/1000</f>
        <v>18880</v>
      </c>
      <c r="K13" s="163">
        <f>Pivot_yearly!K6</f>
        <v>28.9836198</v>
      </c>
      <c r="L13" s="175">
        <f>Pivot_yearly!L6</f>
        <v>342912.69367925206</v>
      </c>
      <c r="M13" s="158">
        <f t="shared" ref="M13:O38" si="0">L13/L12-1</f>
        <v>-3.3646031481490812E-2</v>
      </c>
      <c r="N13" s="119">
        <f>Pivot_yearly!M6</f>
        <v>103.95280080000001</v>
      </c>
      <c r="O13" s="176">
        <f t="shared" si="0"/>
        <v>3.1169139565012438E-2</v>
      </c>
    </row>
    <row r="14" spans="1:15" x14ac:dyDescent="0.25">
      <c r="A14" s="104">
        <f>Pivot_yearly!A7</f>
        <v>2016</v>
      </c>
      <c r="B14" s="111">
        <f>Pivot_yearly!B7/1000</f>
        <v>173380.351</v>
      </c>
      <c r="C14" s="96">
        <f>Pivot_yearly!C7/1000</f>
        <v>33480.197999999997</v>
      </c>
      <c r="D14" s="96">
        <f>Pivot_yearly!D7/1000</f>
        <v>67788.206720387883</v>
      </c>
      <c r="E14" s="96">
        <f>Pivot_yearly!E7/1000</f>
        <v>28209.011999999999</v>
      </c>
      <c r="F14" s="96">
        <f>Pivot_yearly!F7/1000</f>
        <v>2150.8389999999999</v>
      </c>
      <c r="G14" s="112">
        <f>Pivot_yearly!G7/1000</f>
        <v>305008.60672038788</v>
      </c>
      <c r="H14" s="129">
        <f>Pivot_yearly!H7</f>
        <v>318676.07932365302</v>
      </c>
      <c r="I14" s="130">
        <f>Pivot_yearly!I7</f>
        <v>79</v>
      </c>
      <c r="J14" s="100">
        <f>Pivot_yearly!J7/1000</f>
        <v>23985</v>
      </c>
      <c r="K14" s="164">
        <f>Pivot_yearly!K7</f>
        <v>8.4</v>
      </c>
      <c r="L14" s="177">
        <f>Pivot_yearly!L7</f>
        <v>342661.07932365307</v>
      </c>
      <c r="M14" s="159">
        <f t="shared" si="0"/>
        <v>-7.3375631826078092E-4</v>
      </c>
      <c r="N14" s="120">
        <f>Pivot_yearly!M7</f>
        <v>87.4</v>
      </c>
      <c r="O14" s="178">
        <f t="shared" si="0"/>
        <v>-0.15923381258237346</v>
      </c>
    </row>
    <row r="15" spans="1:15" x14ac:dyDescent="0.25">
      <c r="A15" s="105">
        <f>Pivot_yearly!A8</f>
        <v>2017</v>
      </c>
      <c r="B15" s="113">
        <f>Pivot_yearly!B8/1000</f>
        <v>173232.61300000001</v>
      </c>
      <c r="C15" s="94">
        <f>Pivot_yearly!C8/1000</f>
        <v>34037.067000000003</v>
      </c>
      <c r="D15" s="94">
        <f>Pivot_yearly!D8/1000</f>
        <v>67807.546940847547</v>
      </c>
      <c r="E15" s="94">
        <f>Pivot_yearly!E8/1000</f>
        <v>28200.984</v>
      </c>
      <c r="F15" s="94">
        <f>Pivot_yearly!F8/1000</f>
        <v>2150.8389999999999</v>
      </c>
      <c r="G15" s="114">
        <f>Pivot_yearly!G8/1000</f>
        <v>305429.04994084756</v>
      </c>
      <c r="H15" s="131">
        <f>Pivot_yearly!H8</f>
        <v>319115.36265573668</v>
      </c>
      <c r="I15" s="132">
        <f>Pivot_yearly!I8</f>
        <v>80</v>
      </c>
      <c r="J15" s="101">
        <f>Pivot_yearly!J8/1000</f>
        <v>23985</v>
      </c>
      <c r="K15" s="165">
        <f>Pivot_yearly!K8</f>
        <v>8.4</v>
      </c>
      <c r="L15" s="179">
        <f>Pivot_yearly!L8</f>
        <v>343100.36265573674</v>
      </c>
      <c r="M15" s="157">
        <f t="shared" si="0"/>
        <v>1.2819761525024731E-3</v>
      </c>
      <c r="N15" s="121">
        <f>Pivot_yearly!M8</f>
        <v>88.4</v>
      </c>
      <c r="O15" s="174">
        <f t="shared" si="0"/>
        <v>1.1441647597254079E-2</v>
      </c>
    </row>
    <row r="16" spans="1:15" x14ac:dyDescent="0.25">
      <c r="A16" s="105">
        <f>Pivot_yearly!A9</f>
        <v>2018</v>
      </c>
      <c r="B16" s="113">
        <f>Pivot_yearly!B9/1000</f>
        <v>173226.06599999999</v>
      </c>
      <c r="C16" s="94">
        <f>Pivot_yearly!C9/1000</f>
        <v>34329.343000000001</v>
      </c>
      <c r="D16" s="94">
        <f>Pivot_yearly!D9/1000</f>
        <v>68204.854746597557</v>
      </c>
      <c r="E16" s="94">
        <f>Pivot_yearly!E9/1000</f>
        <v>28206.293000000001</v>
      </c>
      <c r="F16" s="94">
        <f>Pivot_yearly!F9/1000</f>
        <v>2150.8389999999999</v>
      </c>
      <c r="G16" s="114">
        <f>Pivot_yearly!G9/1000</f>
        <v>306117.39574659761</v>
      </c>
      <c r="H16" s="131">
        <f>Pivot_yearly!H9</f>
        <v>319834.55332040013</v>
      </c>
      <c r="I16" s="132">
        <f>Pivot_yearly!I9</f>
        <v>80</v>
      </c>
      <c r="J16" s="101">
        <f>Pivot_yearly!J9/1000</f>
        <v>23985</v>
      </c>
      <c r="K16" s="165">
        <f>Pivot_yearly!K9</f>
        <v>8.4</v>
      </c>
      <c r="L16" s="179">
        <f>Pivot_yearly!L9</f>
        <v>343819.55332040007</v>
      </c>
      <c r="M16" s="157">
        <f t="shared" si="0"/>
        <v>2.0961524467548731E-3</v>
      </c>
      <c r="N16" s="121">
        <f>Pivot_yearly!M9</f>
        <v>88.4</v>
      </c>
      <c r="O16" s="174">
        <f t="shared" si="0"/>
        <v>0</v>
      </c>
    </row>
    <row r="17" spans="1:15" x14ac:dyDescent="0.25">
      <c r="A17" s="105">
        <f>Pivot_yearly!A10</f>
        <v>2019</v>
      </c>
      <c r="B17" s="113">
        <f>Pivot_yearly!B10/1000</f>
        <v>173071.872</v>
      </c>
      <c r="C17" s="94">
        <f>Pivot_yearly!C10/1000</f>
        <v>34548.146000000001</v>
      </c>
      <c r="D17" s="94">
        <f>Pivot_yearly!D10/1000</f>
        <v>68730.93458406729</v>
      </c>
      <c r="E17" s="94">
        <f>Pivot_yearly!E10/1000</f>
        <v>28183.93</v>
      </c>
      <c r="F17" s="94">
        <f>Pivot_yearly!F10/1000</f>
        <v>2150.8389999999999</v>
      </c>
      <c r="G17" s="114">
        <f>Pivot_yearly!G10/1000</f>
        <v>306685.72158406721</v>
      </c>
      <c r="H17" s="131">
        <f>Pivot_yearly!H10</f>
        <v>320428.34590747033</v>
      </c>
      <c r="I17" s="132">
        <f>Pivot_yearly!I10</f>
        <v>80</v>
      </c>
      <c r="J17" s="101">
        <f>Pivot_yearly!J10/1000</f>
        <v>23985</v>
      </c>
      <c r="K17" s="165">
        <f>Pivot_yearly!K10</f>
        <v>8.4</v>
      </c>
      <c r="L17" s="179">
        <f>Pivot_yearly!L10</f>
        <v>344413.34590747027</v>
      </c>
      <c r="M17" s="157">
        <f t="shared" si="0"/>
        <v>1.7270471715051805E-3</v>
      </c>
      <c r="N17" s="121">
        <f>Pivot_yearly!M10</f>
        <v>88.4</v>
      </c>
      <c r="O17" s="174">
        <f t="shared" si="0"/>
        <v>0</v>
      </c>
    </row>
    <row r="18" spans="1:15" x14ac:dyDescent="0.25">
      <c r="A18" s="105">
        <f>Pivot_yearly!A11</f>
        <v>2020</v>
      </c>
      <c r="B18" s="113">
        <f>Pivot_yearly!B11/1000</f>
        <v>172833.24400000001</v>
      </c>
      <c r="C18" s="94">
        <f>Pivot_yearly!C11/1000</f>
        <v>34684.743000000002</v>
      </c>
      <c r="D18" s="94">
        <f>Pivot_yearly!D11/1000</f>
        <v>69424.215440987697</v>
      </c>
      <c r="E18" s="94">
        <f>Pivot_yearly!E11/1000</f>
        <v>28187.653999999999</v>
      </c>
      <c r="F18" s="94">
        <f>Pivot_yearly!F11/1000</f>
        <v>2150.8389999999999</v>
      </c>
      <c r="G18" s="114">
        <f>Pivot_yearly!G11/1000</f>
        <v>307280.69544098765</v>
      </c>
      <c r="H18" s="131">
        <f>Pivot_yearly!H11</f>
        <v>321049.9806149698</v>
      </c>
      <c r="I18" s="132">
        <f>Pivot_yearly!I11</f>
        <v>80</v>
      </c>
      <c r="J18" s="101">
        <f>Pivot_yearly!J11/1000</f>
        <v>23985</v>
      </c>
      <c r="K18" s="165">
        <f>Pivot_yearly!K11</f>
        <v>8.4</v>
      </c>
      <c r="L18" s="179">
        <f>Pivot_yearly!L11</f>
        <v>345034.9806149698</v>
      </c>
      <c r="M18" s="157">
        <f t="shared" si="0"/>
        <v>1.804908883137557E-3</v>
      </c>
      <c r="N18" s="121">
        <f>Pivot_yearly!M11</f>
        <v>88.4</v>
      </c>
      <c r="O18" s="174">
        <f t="shared" si="0"/>
        <v>0</v>
      </c>
    </row>
    <row r="19" spans="1:15" x14ac:dyDescent="0.25">
      <c r="A19" s="105">
        <f>Pivot_yearly!A12</f>
        <v>2021</v>
      </c>
      <c r="B19" s="113">
        <f>Pivot_yearly!B12/1000</f>
        <v>172585.508</v>
      </c>
      <c r="C19" s="94">
        <f>Pivot_yearly!C12/1000</f>
        <v>34719.851999999999</v>
      </c>
      <c r="D19" s="94">
        <f>Pivot_yearly!D12/1000</f>
        <v>70269.481789666097</v>
      </c>
      <c r="E19" s="94">
        <f>Pivot_yearly!E12/1000</f>
        <v>28268.517</v>
      </c>
      <c r="F19" s="94">
        <f>Pivot_yearly!F12/1000</f>
        <v>2150.8389999999999</v>
      </c>
      <c r="G19" s="114">
        <f>Pivot_yearly!G12/1000</f>
        <v>307994.19778966613</v>
      </c>
      <c r="H19" s="131">
        <f>Pivot_yearly!H12</f>
        <v>321795.45509029663</v>
      </c>
      <c r="I19" s="132">
        <f>Pivot_yearly!I12</f>
        <v>80</v>
      </c>
      <c r="J19" s="101">
        <f>Pivot_yearly!J12/1000</f>
        <v>23985</v>
      </c>
      <c r="K19" s="165">
        <f>Pivot_yearly!K12</f>
        <v>8.4</v>
      </c>
      <c r="L19" s="179">
        <f>Pivot_yearly!L12</f>
        <v>345780.45509029657</v>
      </c>
      <c r="M19" s="157">
        <f t="shared" si="0"/>
        <v>2.1605765131351706E-3</v>
      </c>
      <c r="N19" s="121">
        <f>Pivot_yearly!M12</f>
        <v>88.4</v>
      </c>
      <c r="O19" s="174">
        <f t="shared" si="0"/>
        <v>0</v>
      </c>
    </row>
    <row r="20" spans="1:15" x14ac:dyDescent="0.25">
      <c r="A20" s="105">
        <f>Pivot_yearly!A13</f>
        <v>2022</v>
      </c>
      <c r="B20" s="113">
        <f>Pivot_yearly!B13/1000</f>
        <v>172335.81700000001</v>
      </c>
      <c r="C20" s="94">
        <f>Pivot_yearly!C13/1000</f>
        <v>34824.669000000002</v>
      </c>
      <c r="D20" s="94">
        <f>Pivot_yearly!D13/1000</f>
        <v>71064.600873832911</v>
      </c>
      <c r="E20" s="94">
        <f>Pivot_yearly!E13/1000</f>
        <v>28364.523000000001</v>
      </c>
      <c r="F20" s="94">
        <f>Pivot_yearly!F13/1000</f>
        <v>2150.8389999999999</v>
      </c>
      <c r="G20" s="114">
        <f>Pivot_yearly!G13/1000</f>
        <v>308740.44887383294</v>
      </c>
      <c r="H20" s="131">
        <f>Pivot_yearly!H13</f>
        <v>322575.14577591495</v>
      </c>
      <c r="I20" s="132">
        <f>Pivot_yearly!I13</f>
        <v>81</v>
      </c>
      <c r="J20" s="101">
        <f>Pivot_yearly!J13/1000</f>
        <v>23985</v>
      </c>
      <c r="K20" s="165">
        <f>Pivot_yearly!K13</f>
        <v>8.4</v>
      </c>
      <c r="L20" s="179">
        <f>Pivot_yearly!L13</f>
        <v>346560.14577591495</v>
      </c>
      <c r="M20" s="157">
        <f t="shared" si="0"/>
        <v>2.2548720557811208E-3</v>
      </c>
      <c r="N20" s="121">
        <f>Pivot_yearly!M13</f>
        <v>89.4</v>
      </c>
      <c r="O20" s="174">
        <f t="shared" si="0"/>
        <v>1.1312217194570096E-2</v>
      </c>
    </row>
    <row r="21" spans="1:15" x14ac:dyDescent="0.25">
      <c r="A21" s="105">
        <f>Pivot_yearly!A14</f>
        <v>2023</v>
      </c>
      <c r="B21" s="113">
        <f>Pivot_yearly!B14/1000</f>
        <v>172084.45800000001</v>
      </c>
      <c r="C21" s="94">
        <f>Pivot_yearly!C14/1000</f>
        <v>35017.237000000001</v>
      </c>
      <c r="D21" s="94">
        <f>Pivot_yearly!D14/1000</f>
        <v>71764.518524796556</v>
      </c>
      <c r="E21" s="94">
        <f>Pivot_yearly!E14/1000</f>
        <v>28456.603999999999</v>
      </c>
      <c r="F21" s="94">
        <f>Pivot_yearly!F14/1000</f>
        <v>2150.8389999999999</v>
      </c>
      <c r="G21" s="114">
        <f>Pivot_yearly!G14/1000</f>
        <v>309473.65652479656</v>
      </c>
      <c r="H21" s="131">
        <f>Pivot_yearly!H14</f>
        <v>323341.20855050877</v>
      </c>
      <c r="I21" s="132">
        <f>Pivot_yearly!I14</f>
        <v>81</v>
      </c>
      <c r="J21" s="101">
        <f>Pivot_yearly!J14/1000</f>
        <v>23985</v>
      </c>
      <c r="K21" s="165">
        <f>Pivot_yearly!K14</f>
        <v>8.4</v>
      </c>
      <c r="L21" s="179">
        <f>Pivot_yearly!L14</f>
        <v>347326.20855050877</v>
      </c>
      <c r="M21" s="157">
        <f t="shared" si="0"/>
        <v>2.2104756820167104E-3</v>
      </c>
      <c r="N21" s="121">
        <f>Pivot_yearly!M14</f>
        <v>89.4</v>
      </c>
      <c r="O21" s="174">
        <f t="shared" si="0"/>
        <v>0</v>
      </c>
    </row>
    <row r="22" spans="1:15" x14ac:dyDescent="0.25">
      <c r="A22" s="105">
        <f>Pivot_yearly!A15</f>
        <v>2024</v>
      </c>
      <c r="B22" s="113">
        <f>Pivot_yearly!B15/1000</f>
        <v>171835.72399999999</v>
      </c>
      <c r="C22" s="94">
        <f>Pivot_yearly!C15/1000</f>
        <v>35174.817999999999</v>
      </c>
      <c r="D22" s="94">
        <f>Pivot_yearly!D15/1000</f>
        <v>72445.399590927133</v>
      </c>
      <c r="E22" s="94">
        <f>Pivot_yearly!E15/1000</f>
        <v>28529.31</v>
      </c>
      <c r="F22" s="94">
        <f>Pivot_yearly!F15/1000</f>
        <v>2150.8389999999999</v>
      </c>
      <c r="G22" s="114">
        <f>Pivot_yearly!G15/1000</f>
        <v>310136.09059092717</v>
      </c>
      <c r="H22" s="131">
        <f>Pivot_yearly!H15</f>
        <v>324033.32636736258</v>
      </c>
      <c r="I22" s="132">
        <f>Pivot_yearly!I15</f>
        <v>81</v>
      </c>
      <c r="J22" s="101">
        <f>Pivot_yearly!J15/1000</f>
        <v>23985</v>
      </c>
      <c r="K22" s="165">
        <f>Pivot_yearly!K15</f>
        <v>8.4</v>
      </c>
      <c r="L22" s="179">
        <f>Pivot_yearly!L15</f>
        <v>348018.32636736258</v>
      </c>
      <c r="M22" s="157">
        <f t="shared" si="0"/>
        <v>1.992702536736779E-3</v>
      </c>
      <c r="N22" s="121">
        <f>Pivot_yearly!M15</f>
        <v>89.4</v>
      </c>
      <c r="O22" s="174">
        <f t="shared" si="0"/>
        <v>0</v>
      </c>
    </row>
    <row r="23" spans="1:15" x14ac:dyDescent="0.25">
      <c r="A23" s="105">
        <f>Pivot_yearly!A16</f>
        <v>2025</v>
      </c>
      <c r="B23" s="113">
        <f>Pivot_yearly!B16/1000</f>
        <v>171586.65400000001</v>
      </c>
      <c r="C23" s="94">
        <f>Pivot_yearly!C16/1000</f>
        <v>35305.730000000003</v>
      </c>
      <c r="D23" s="94">
        <f>Pivot_yearly!D16/1000</f>
        <v>73142.394990004206</v>
      </c>
      <c r="E23" s="94">
        <f>Pivot_yearly!E16/1000</f>
        <v>28601.572</v>
      </c>
      <c r="F23" s="94">
        <f>Pivot_yearly!F16/1000</f>
        <v>2150.8389999999999</v>
      </c>
      <c r="G23" s="114">
        <f>Pivot_yearly!G16/1000</f>
        <v>310787.18999000423</v>
      </c>
      <c r="H23" s="131">
        <f>Pivot_yearly!H16</f>
        <v>324713.60160935944</v>
      </c>
      <c r="I23" s="132">
        <f>Pivot_yearly!I16</f>
        <v>81</v>
      </c>
      <c r="J23" s="101">
        <f>Pivot_yearly!J16/1000</f>
        <v>23985</v>
      </c>
      <c r="K23" s="165">
        <f>Pivot_yearly!K16</f>
        <v>8.4</v>
      </c>
      <c r="L23" s="179">
        <f>Pivot_yearly!L16</f>
        <v>348698.60160935944</v>
      </c>
      <c r="M23" s="157">
        <f t="shared" si="0"/>
        <v>1.9547109748432323E-3</v>
      </c>
      <c r="N23" s="121">
        <f>Pivot_yearly!M16</f>
        <v>89.4</v>
      </c>
      <c r="O23" s="174">
        <f t="shared" si="0"/>
        <v>0</v>
      </c>
    </row>
    <row r="24" spans="1:15" x14ac:dyDescent="0.25">
      <c r="A24" s="105">
        <f>Pivot_yearly!A17</f>
        <v>2026</v>
      </c>
      <c r="B24" s="113">
        <f>Pivot_yearly!B17/1000</f>
        <v>171337.24799999999</v>
      </c>
      <c r="C24" s="94">
        <f>Pivot_yearly!C17/1000</f>
        <v>35437.784</v>
      </c>
      <c r="D24" s="94">
        <f>Pivot_yearly!D17/1000</f>
        <v>73816.329641452685</v>
      </c>
      <c r="E24" s="94">
        <f>Pivot_yearly!E17/1000</f>
        <v>28662.092000000001</v>
      </c>
      <c r="F24" s="94">
        <f>Pivot_yearly!F17/1000</f>
        <v>2150.8389999999999</v>
      </c>
      <c r="G24" s="114">
        <f>Pivot_yearly!G17/1000</f>
        <v>311404.29264145269</v>
      </c>
      <c r="H24" s="131">
        <f>Pivot_yearly!H17</f>
        <v>325358.35670534958</v>
      </c>
      <c r="I24" s="132">
        <f>Pivot_yearly!I17</f>
        <v>81</v>
      </c>
      <c r="J24" s="101">
        <f>Pivot_yearly!J17/1000</f>
        <v>23985</v>
      </c>
      <c r="K24" s="165">
        <f>Pivot_yearly!K17</f>
        <v>8.4</v>
      </c>
      <c r="L24" s="179">
        <f>Pivot_yearly!L17</f>
        <v>349343.35670534964</v>
      </c>
      <c r="M24" s="157">
        <f t="shared" si="0"/>
        <v>1.8490326402642587E-3</v>
      </c>
      <c r="N24" s="121">
        <f>Pivot_yearly!M17</f>
        <v>89.4</v>
      </c>
      <c r="O24" s="174">
        <f t="shared" si="0"/>
        <v>0</v>
      </c>
    </row>
    <row r="25" spans="1:15" x14ac:dyDescent="0.25">
      <c r="A25" s="105">
        <f>Pivot_yearly!A18</f>
        <v>2027</v>
      </c>
      <c r="B25" s="113">
        <f>Pivot_yearly!B18/1000</f>
        <v>171062.84299999999</v>
      </c>
      <c r="C25" s="94">
        <f>Pivot_yearly!C18/1000</f>
        <v>35525.341999999997</v>
      </c>
      <c r="D25" s="94">
        <f>Pivot_yearly!D18/1000</f>
        <v>74496.208876730409</v>
      </c>
      <c r="E25" s="94">
        <f>Pivot_yearly!E18/1000</f>
        <v>28712.789000000001</v>
      </c>
      <c r="F25" s="94">
        <f>Pivot_yearly!F18/1000</f>
        <v>2150.8389999999999</v>
      </c>
      <c r="G25" s="114">
        <f>Pivot_yearly!G18/1000</f>
        <v>311948.02187673043</v>
      </c>
      <c r="H25" s="131">
        <f>Pivot_yearly!H18</f>
        <v>325926.45051350497</v>
      </c>
      <c r="I25" s="132">
        <f>Pivot_yearly!I18</f>
        <v>82</v>
      </c>
      <c r="J25" s="101">
        <f>Pivot_yearly!J18/1000</f>
        <v>23985</v>
      </c>
      <c r="K25" s="165">
        <f>Pivot_yearly!K18</f>
        <v>8.4</v>
      </c>
      <c r="L25" s="179">
        <f>Pivot_yearly!L18</f>
        <v>349911.45051350503</v>
      </c>
      <c r="M25" s="157">
        <f t="shared" si="0"/>
        <v>1.6261760736286934E-3</v>
      </c>
      <c r="N25" s="121">
        <f>Pivot_yearly!M18</f>
        <v>90.4</v>
      </c>
      <c r="O25" s="174">
        <f t="shared" si="0"/>
        <v>1.1185682326621871E-2</v>
      </c>
    </row>
    <row r="26" spans="1:15" x14ac:dyDescent="0.25">
      <c r="A26" s="105">
        <f>Pivot_yearly!A19</f>
        <v>2028</v>
      </c>
      <c r="B26" s="113">
        <f>Pivot_yearly!B19/1000</f>
        <v>170750.22200000001</v>
      </c>
      <c r="C26" s="94">
        <f>Pivot_yearly!C19/1000</f>
        <v>35588.906000000003</v>
      </c>
      <c r="D26" s="94">
        <f>Pivot_yearly!D19/1000</f>
        <v>75224.120928591889</v>
      </c>
      <c r="E26" s="94">
        <f>Pivot_yearly!E19/1000</f>
        <v>28771.07</v>
      </c>
      <c r="F26" s="94">
        <f>Pivot_yearly!F19/1000</f>
        <v>2150.8389999999999</v>
      </c>
      <c r="G26" s="114">
        <f>Pivot_yearly!G19/1000</f>
        <v>312485.15792859189</v>
      </c>
      <c r="H26" s="131">
        <f>Pivot_yearly!H19</f>
        <v>326487.65569689684</v>
      </c>
      <c r="I26" s="132">
        <f>Pivot_yearly!I19</f>
        <v>82</v>
      </c>
      <c r="J26" s="101">
        <f>Pivot_yearly!J19/1000</f>
        <v>23985</v>
      </c>
      <c r="K26" s="165">
        <f>Pivot_yearly!K19</f>
        <v>8.4</v>
      </c>
      <c r="L26" s="179">
        <f>Pivot_yearly!L19</f>
        <v>350472.65569689684</v>
      </c>
      <c r="M26" s="157">
        <f t="shared" si="0"/>
        <v>1.6038491526020326E-3</v>
      </c>
      <c r="N26" s="121">
        <f>Pivot_yearly!M19</f>
        <v>90.4</v>
      </c>
      <c r="O26" s="174">
        <f t="shared" si="0"/>
        <v>0</v>
      </c>
    </row>
    <row r="27" spans="1:15" x14ac:dyDescent="0.25">
      <c r="A27" s="105">
        <f>Pivot_yearly!A20</f>
        <v>2029</v>
      </c>
      <c r="B27" s="113">
        <f>Pivot_yearly!B20/1000</f>
        <v>170414.66200000001</v>
      </c>
      <c r="C27" s="94">
        <f>Pivot_yearly!C20/1000</f>
        <v>35652.678</v>
      </c>
      <c r="D27" s="94">
        <f>Pivot_yearly!D20/1000</f>
        <v>75975.077054821188</v>
      </c>
      <c r="E27" s="94">
        <f>Pivot_yearly!E20/1000</f>
        <v>28838.946</v>
      </c>
      <c r="F27" s="94">
        <f>Pivot_yearly!F20/1000</f>
        <v>2150.8389999999999</v>
      </c>
      <c r="G27" s="114">
        <f>Pivot_yearly!G20/1000</f>
        <v>313032.20205482125</v>
      </c>
      <c r="H27" s="131">
        <f>Pivot_yearly!H20</f>
        <v>327059.21293666877</v>
      </c>
      <c r="I27" s="132">
        <f>Pivot_yearly!I20</f>
        <v>82</v>
      </c>
      <c r="J27" s="101">
        <f>Pivot_yearly!J20/1000</f>
        <v>23985</v>
      </c>
      <c r="K27" s="165">
        <f>Pivot_yearly!K20</f>
        <v>8.4</v>
      </c>
      <c r="L27" s="179">
        <f>Pivot_yearly!L20</f>
        <v>351044.21293666871</v>
      </c>
      <c r="M27" s="157">
        <f t="shared" si="0"/>
        <v>1.6308183548168209E-3</v>
      </c>
      <c r="N27" s="121">
        <f>Pivot_yearly!M20</f>
        <v>90.4</v>
      </c>
      <c r="O27" s="174">
        <f t="shared" si="0"/>
        <v>0</v>
      </c>
    </row>
    <row r="28" spans="1:15" x14ac:dyDescent="0.25">
      <c r="A28" s="105">
        <f>Pivot_yearly!A21</f>
        <v>2030</v>
      </c>
      <c r="B28" s="113">
        <f>Pivot_yearly!B21/1000</f>
        <v>170079.10200000001</v>
      </c>
      <c r="C28" s="94">
        <f>Pivot_yearly!C21/1000</f>
        <v>35701.269999999997</v>
      </c>
      <c r="D28" s="94">
        <f>Pivot_yearly!D21/1000</f>
        <v>76730.943336245575</v>
      </c>
      <c r="E28" s="94">
        <f>Pivot_yearly!E21/1000</f>
        <v>28894.977999999999</v>
      </c>
      <c r="F28" s="94">
        <f>Pivot_yearly!F21/1000</f>
        <v>2150.8389999999999</v>
      </c>
      <c r="G28" s="114">
        <f>Pivot_yearly!G21/1000</f>
        <v>313557.13233624568</v>
      </c>
      <c r="H28" s="131">
        <f>Pivot_yearly!H21</f>
        <v>327607.66540757217</v>
      </c>
      <c r="I28" s="132">
        <f>Pivot_yearly!I21</f>
        <v>82</v>
      </c>
      <c r="J28" s="101">
        <f>Pivot_yearly!J21/1000</f>
        <v>23985</v>
      </c>
      <c r="K28" s="165">
        <f>Pivot_yearly!K21</f>
        <v>8.4</v>
      </c>
      <c r="L28" s="179">
        <f>Pivot_yearly!L21</f>
        <v>351592.66540757217</v>
      </c>
      <c r="M28" s="157">
        <f t="shared" si="0"/>
        <v>1.5623458547153746E-3</v>
      </c>
      <c r="N28" s="121">
        <f>Pivot_yearly!M21</f>
        <v>90.4</v>
      </c>
      <c r="O28" s="174">
        <f t="shared" si="0"/>
        <v>0</v>
      </c>
    </row>
    <row r="29" spans="1:15" x14ac:dyDescent="0.25">
      <c r="A29" s="105">
        <f>Pivot_yearly!A22</f>
        <v>2031</v>
      </c>
      <c r="B29" s="113">
        <f>Pivot_yearly!B22/1000</f>
        <v>169743.54199999999</v>
      </c>
      <c r="C29" s="94">
        <f>Pivot_yearly!C22/1000</f>
        <v>35781.218000000001</v>
      </c>
      <c r="D29" s="94">
        <f>Pivot_yearly!D22/1000</f>
        <v>77422.394828703138</v>
      </c>
      <c r="E29" s="94">
        <f>Pivot_yearly!E22/1000</f>
        <v>28921.608</v>
      </c>
      <c r="F29" s="94">
        <f>Pivot_yearly!F22/1000</f>
        <v>2150.8389999999999</v>
      </c>
      <c r="G29" s="114">
        <f>Pivot_yearly!G22/1000</f>
        <v>314019.60182870313</v>
      </c>
      <c r="H29" s="131">
        <f>Pivot_yearly!H22</f>
        <v>328090.8582139911</v>
      </c>
      <c r="I29" s="132">
        <f>Pivot_yearly!I22</f>
        <v>82</v>
      </c>
      <c r="J29" s="101">
        <f>Pivot_yearly!J22/1000</f>
        <v>23985</v>
      </c>
      <c r="K29" s="165">
        <f>Pivot_yearly!K22</f>
        <v>8.4</v>
      </c>
      <c r="L29" s="179">
        <f>Pivot_yearly!L22</f>
        <v>352075.8582139911</v>
      </c>
      <c r="M29" s="157">
        <f t="shared" si="0"/>
        <v>1.3742971738581744E-3</v>
      </c>
      <c r="N29" s="121">
        <f>Pivot_yearly!M22</f>
        <v>90.4</v>
      </c>
      <c r="O29" s="174">
        <f t="shared" si="0"/>
        <v>0</v>
      </c>
    </row>
    <row r="30" spans="1:15" x14ac:dyDescent="0.25">
      <c r="A30" s="105">
        <f>Pivot_yearly!A23</f>
        <v>2032</v>
      </c>
      <c r="B30" s="113">
        <f>Pivot_yearly!B23/1000</f>
        <v>169407.98199999999</v>
      </c>
      <c r="C30" s="94">
        <f>Pivot_yearly!C23/1000</f>
        <v>35871.684999999998</v>
      </c>
      <c r="D30" s="94">
        <f>Pivot_yearly!D23/1000</f>
        <v>78089.368898955334</v>
      </c>
      <c r="E30" s="94">
        <f>Pivot_yearly!E23/1000</f>
        <v>28956.62</v>
      </c>
      <c r="F30" s="94">
        <f>Pivot_yearly!F23/1000</f>
        <v>2150.8389999999999</v>
      </c>
      <c r="G30" s="114">
        <f>Pivot_yearly!G23/1000</f>
        <v>314476.4948989554</v>
      </c>
      <c r="H30" s="131">
        <f>Pivot_yearly!H23</f>
        <v>328568.22471805045</v>
      </c>
      <c r="I30" s="132">
        <f>Pivot_yearly!I23</f>
        <v>82</v>
      </c>
      <c r="J30" s="101">
        <f>Pivot_yearly!J23/1000</f>
        <v>23985</v>
      </c>
      <c r="K30" s="165">
        <f>Pivot_yearly!K23</f>
        <v>8.4</v>
      </c>
      <c r="L30" s="179">
        <f>Pivot_yearly!L23</f>
        <v>352553.22471805045</v>
      </c>
      <c r="M30" s="157">
        <f t="shared" si="0"/>
        <v>1.3558626441498856E-3</v>
      </c>
      <c r="N30" s="121">
        <f>Pivot_yearly!M23</f>
        <v>90.4</v>
      </c>
      <c r="O30" s="174">
        <f t="shared" si="0"/>
        <v>0</v>
      </c>
    </row>
    <row r="31" spans="1:15" x14ac:dyDescent="0.25">
      <c r="A31" s="105">
        <f>Pivot_yearly!A24</f>
        <v>2033</v>
      </c>
      <c r="B31" s="113">
        <f>Pivot_yearly!B24/1000</f>
        <v>169072.42199999999</v>
      </c>
      <c r="C31" s="94">
        <f>Pivot_yearly!C24/1000</f>
        <v>35961.262999999999</v>
      </c>
      <c r="D31" s="94">
        <f>Pivot_yearly!D24/1000</f>
        <v>78797.313357494801</v>
      </c>
      <c r="E31" s="94">
        <f>Pivot_yearly!E24/1000</f>
        <v>29003.031999999999</v>
      </c>
      <c r="F31" s="94">
        <f>Pivot_yearly!F24/1000</f>
        <v>2150.8389999999999</v>
      </c>
      <c r="G31" s="114">
        <f>Pivot_yearly!G24/1000</f>
        <v>314984.86935749475</v>
      </c>
      <c r="H31" s="131">
        <f>Pivot_yearly!H24</f>
        <v>329099.37949764048</v>
      </c>
      <c r="I31" s="132">
        <f>Pivot_yearly!I24</f>
        <v>82</v>
      </c>
      <c r="J31" s="101">
        <f>Pivot_yearly!J24/1000</f>
        <v>23985</v>
      </c>
      <c r="K31" s="165">
        <f>Pivot_yearly!K24</f>
        <v>8.4</v>
      </c>
      <c r="L31" s="179">
        <f>Pivot_yearly!L24</f>
        <v>353084.37949764048</v>
      </c>
      <c r="M31" s="157">
        <f t="shared" si="0"/>
        <v>1.5065945858665497E-3</v>
      </c>
      <c r="N31" s="121">
        <f>Pivot_yearly!M24</f>
        <v>90.4</v>
      </c>
      <c r="O31" s="174">
        <f t="shared" si="0"/>
        <v>0</v>
      </c>
    </row>
    <row r="32" spans="1:15" x14ac:dyDescent="0.25">
      <c r="A32" s="105">
        <f>Pivot_yearly!A25</f>
        <v>2034</v>
      </c>
      <c r="B32" s="113">
        <f>Pivot_yearly!B25/1000</f>
        <v>168736.86199999999</v>
      </c>
      <c r="C32" s="94">
        <f>Pivot_yearly!C25/1000</f>
        <v>36069.462</v>
      </c>
      <c r="D32" s="94">
        <f>Pivot_yearly!D25/1000</f>
        <v>79490.567792814327</v>
      </c>
      <c r="E32" s="94">
        <f>Pivot_yearly!E25/1000</f>
        <v>29048.15</v>
      </c>
      <c r="F32" s="94">
        <f>Pivot_yearly!F25/1000</f>
        <v>2150.8389999999999</v>
      </c>
      <c r="G32" s="114">
        <f>Pivot_yearly!G25/1000</f>
        <v>315495.88079281437</v>
      </c>
      <c r="H32" s="131">
        <f>Pivot_yearly!H25</f>
        <v>329633.28941725945</v>
      </c>
      <c r="I32" s="132">
        <f>Pivot_yearly!I25</f>
        <v>82</v>
      </c>
      <c r="J32" s="101">
        <f>Pivot_yearly!J25/1000</f>
        <v>23985</v>
      </c>
      <c r="K32" s="165">
        <f>Pivot_yearly!K25</f>
        <v>8.4</v>
      </c>
      <c r="L32" s="179">
        <f>Pivot_yearly!L25</f>
        <v>353618.28941725945</v>
      </c>
      <c r="M32" s="157">
        <f t="shared" si="0"/>
        <v>1.5121312372374796E-3</v>
      </c>
      <c r="N32" s="121">
        <f>Pivot_yearly!M25</f>
        <v>90.4</v>
      </c>
      <c r="O32" s="174">
        <f t="shared" si="0"/>
        <v>0</v>
      </c>
    </row>
    <row r="33" spans="1:15" x14ac:dyDescent="0.25">
      <c r="A33" s="105">
        <f>Pivot_yearly!A26</f>
        <v>2035</v>
      </c>
      <c r="B33" s="113">
        <f>Pivot_yearly!B26/1000</f>
        <v>168401.302</v>
      </c>
      <c r="C33" s="94">
        <f>Pivot_yearly!C26/1000</f>
        <v>36209.921999999999</v>
      </c>
      <c r="D33" s="94">
        <f>Pivot_yearly!D26/1000</f>
        <v>80139.002826464159</v>
      </c>
      <c r="E33" s="94">
        <f>Pivot_yearly!E26/1000</f>
        <v>29093.237000000001</v>
      </c>
      <c r="F33" s="94">
        <f>Pivot_yearly!F26/1000</f>
        <v>2150.8389999999999</v>
      </c>
      <c r="G33" s="114">
        <f>Pivot_yearly!G26/1000</f>
        <v>315994.30282646418</v>
      </c>
      <c r="H33" s="131">
        <f>Pivot_yearly!H26</f>
        <v>330154.04580259544</v>
      </c>
      <c r="I33" s="132">
        <f>Pivot_yearly!I26</f>
        <v>83</v>
      </c>
      <c r="J33" s="101">
        <f>Pivot_yearly!J26/1000</f>
        <v>23985</v>
      </c>
      <c r="K33" s="165">
        <f>Pivot_yearly!K26</f>
        <v>8.4</v>
      </c>
      <c r="L33" s="179">
        <f>Pivot_yearly!L26</f>
        <v>354139.04580259544</v>
      </c>
      <c r="M33" s="157">
        <f t="shared" si="0"/>
        <v>1.4726511634739481E-3</v>
      </c>
      <c r="N33" s="121">
        <f>Pivot_yearly!M26</f>
        <v>91.4</v>
      </c>
      <c r="O33" s="174">
        <f t="shared" si="0"/>
        <v>1.106194690265494E-2</v>
      </c>
    </row>
    <row r="34" spans="1:15" x14ac:dyDescent="0.25">
      <c r="A34" s="105">
        <f>Pivot_yearly!A27</f>
        <v>2036</v>
      </c>
      <c r="B34" s="113">
        <f>Pivot_yearly!B27/1000</f>
        <v>168065.742</v>
      </c>
      <c r="C34" s="94">
        <f>Pivot_yearly!C27/1000</f>
        <v>36369.269999999997</v>
      </c>
      <c r="D34" s="94">
        <f>Pivot_yearly!D27/1000</f>
        <v>80743.3197866025</v>
      </c>
      <c r="E34" s="94">
        <f>Pivot_yearly!E27/1000</f>
        <v>29123.98</v>
      </c>
      <c r="F34" s="94">
        <f>Pivot_yearly!F27/1000</f>
        <v>2150.8389999999999</v>
      </c>
      <c r="G34" s="114">
        <f>Pivot_yearly!G27/1000</f>
        <v>316453.15078660258</v>
      </c>
      <c r="H34" s="131">
        <f>Pivot_yearly!H27</f>
        <v>330633.45479539334</v>
      </c>
      <c r="I34" s="132">
        <f>Pivot_yearly!I27</f>
        <v>83</v>
      </c>
      <c r="J34" s="101">
        <f>Pivot_yearly!J27/1000</f>
        <v>23985</v>
      </c>
      <c r="K34" s="165">
        <f>Pivot_yearly!K27</f>
        <v>8.4</v>
      </c>
      <c r="L34" s="179">
        <f>Pivot_yearly!L27</f>
        <v>354618.45479539334</v>
      </c>
      <c r="M34" s="157">
        <f t="shared" si="0"/>
        <v>1.3537309666360464E-3</v>
      </c>
      <c r="N34" s="121">
        <f>Pivot_yearly!M27</f>
        <v>91.4</v>
      </c>
      <c r="O34" s="174">
        <f t="shared" si="0"/>
        <v>0</v>
      </c>
    </row>
    <row r="35" spans="1:15" x14ac:dyDescent="0.25">
      <c r="A35" s="105">
        <f>Pivot_yearly!A28</f>
        <v>2037</v>
      </c>
      <c r="B35" s="113">
        <f>Pivot_yearly!B28/1000</f>
        <v>167730.182</v>
      </c>
      <c r="C35" s="94">
        <f>Pivot_yearly!C28/1000</f>
        <v>36492.188000000002</v>
      </c>
      <c r="D35" s="94">
        <f>Pivot_yearly!D28/1000</f>
        <v>81390.544851195242</v>
      </c>
      <c r="E35" s="94">
        <f>Pivot_yearly!E28/1000</f>
        <v>29163.427</v>
      </c>
      <c r="F35" s="94">
        <f>Pivot_yearly!F28/1000</f>
        <v>2150.8389999999999</v>
      </c>
      <c r="G35" s="114">
        <f>Pivot_yearly!G28/1000</f>
        <v>316927.18085119524</v>
      </c>
      <c r="H35" s="131">
        <f>Pivot_yearly!H28</f>
        <v>331128.72620458493</v>
      </c>
      <c r="I35" s="132">
        <f>Pivot_yearly!I28</f>
        <v>83</v>
      </c>
      <c r="J35" s="101">
        <f>Pivot_yearly!J28/1000</f>
        <v>23985</v>
      </c>
      <c r="K35" s="165">
        <f>Pivot_yearly!K28</f>
        <v>8.4</v>
      </c>
      <c r="L35" s="179">
        <f>Pivot_yearly!L28</f>
        <v>355113.72620458488</v>
      </c>
      <c r="M35" s="157">
        <f t="shared" si="0"/>
        <v>1.3966317953679752E-3</v>
      </c>
      <c r="N35" s="121">
        <f>Pivot_yearly!M28</f>
        <v>91.4</v>
      </c>
      <c r="O35" s="174">
        <f t="shared" si="0"/>
        <v>0</v>
      </c>
    </row>
    <row r="36" spans="1:15" x14ac:dyDescent="0.25">
      <c r="A36" s="105">
        <f>Pivot_yearly!A29</f>
        <v>2038</v>
      </c>
      <c r="B36" s="113">
        <f>Pivot_yearly!B29/1000</f>
        <v>167394.622</v>
      </c>
      <c r="C36" s="94">
        <f>Pivot_yearly!C29/1000</f>
        <v>36624.538999999997</v>
      </c>
      <c r="D36" s="94">
        <f>Pivot_yearly!D29/1000</f>
        <v>82082.432486812046</v>
      </c>
      <c r="E36" s="94">
        <f>Pivot_yearly!E29/1000</f>
        <v>29219.282999999999</v>
      </c>
      <c r="F36" s="94">
        <f>Pivot_yearly!F29/1000</f>
        <v>2150.8389999999999</v>
      </c>
      <c r="G36" s="114">
        <f>Pivot_yearly!G29/1000</f>
        <v>317471.71548681206</v>
      </c>
      <c r="H36" s="131">
        <f>Pivot_yearly!H29</f>
        <v>331697.66150316608</v>
      </c>
      <c r="I36" s="132">
        <f>Pivot_yearly!I29</f>
        <v>83</v>
      </c>
      <c r="J36" s="101">
        <f>Pivot_yearly!J29/1000</f>
        <v>23985</v>
      </c>
      <c r="K36" s="165">
        <f>Pivot_yearly!K29</f>
        <v>8.4</v>
      </c>
      <c r="L36" s="179">
        <f>Pivot_yearly!L29</f>
        <v>355682.66150316608</v>
      </c>
      <c r="M36" s="157">
        <f t="shared" si="0"/>
        <v>1.6021213954806601E-3</v>
      </c>
      <c r="N36" s="121">
        <f>Pivot_yearly!M29</f>
        <v>91.4</v>
      </c>
      <c r="O36" s="174">
        <f t="shared" si="0"/>
        <v>0</v>
      </c>
    </row>
    <row r="37" spans="1:15" x14ac:dyDescent="0.25">
      <c r="A37" s="105">
        <f>Pivot_yearly!A30</f>
        <v>2039</v>
      </c>
      <c r="B37" s="113">
        <f>Pivot_yearly!B30/1000</f>
        <v>167059.06200000001</v>
      </c>
      <c r="C37" s="94">
        <f>Pivot_yearly!C30/1000</f>
        <v>36753.24</v>
      </c>
      <c r="D37" s="94">
        <f>Pivot_yearly!D30/1000</f>
        <v>82824.431068146587</v>
      </c>
      <c r="E37" s="94">
        <f>Pivot_yearly!E30/1000</f>
        <v>29293.324000000001</v>
      </c>
      <c r="F37" s="94">
        <f>Pivot_yearly!F30/1000</f>
        <v>2150.8389999999999</v>
      </c>
      <c r="G37" s="114">
        <f>Pivot_yearly!G30/1000</f>
        <v>318080.89606814657</v>
      </c>
      <c r="H37" s="131">
        <f>Pivot_yearly!H30</f>
        <v>332334.13954012125</v>
      </c>
      <c r="I37" s="132">
        <f>Pivot_yearly!I30</f>
        <v>83</v>
      </c>
      <c r="J37" s="101">
        <f>Pivot_yearly!J30/1000</f>
        <v>23985</v>
      </c>
      <c r="K37" s="165">
        <f>Pivot_yearly!K30</f>
        <v>8.4</v>
      </c>
      <c r="L37" s="179">
        <f>Pivot_yearly!L30</f>
        <v>356319.13954012125</v>
      </c>
      <c r="M37" s="157">
        <f t="shared" si="0"/>
        <v>1.7894547748416034E-3</v>
      </c>
      <c r="N37" s="121">
        <f>Pivot_yearly!M30</f>
        <v>91.4</v>
      </c>
      <c r="O37" s="174">
        <f t="shared" si="0"/>
        <v>0</v>
      </c>
    </row>
    <row r="38" spans="1:15" ht="15.75" thickBot="1" x14ac:dyDescent="0.3">
      <c r="A38" s="106">
        <f>Pivot_yearly!A31</f>
        <v>2040</v>
      </c>
      <c r="B38" s="115">
        <f>Pivot_yearly!B31/1000</f>
        <v>166723.50200000001</v>
      </c>
      <c r="C38" s="95">
        <f>Pivot_yearly!C31/1000</f>
        <v>36845.637000000002</v>
      </c>
      <c r="D38" s="95">
        <f>Pivot_yearly!D31/1000</f>
        <v>83608.057493476037</v>
      </c>
      <c r="E38" s="95">
        <f>Pivot_yearly!E31/1000</f>
        <v>29377.69</v>
      </c>
      <c r="F38" s="95">
        <f>Pivot_yearly!F31/1000</f>
        <v>2150.8389999999999</v>
      </c>
      <c r="G38" s="116">
        <f>Pivot_yearly!G31/1000</f>
        <v>318705.72549347603</v>
      </c>
      <c r="H38" s="133">
        <f>Pivot_yearly!H31</f>
        <v>332986.96764766565</v>
      </c>
      <c r="I38" s="134">
        <f>Pivot_yearly!I31</f>
        <v>83</v>
      </c>
      <c r="J38" s="102">
        <f>Pivot_yearly!J31/1000</f>
        <v>23985</v>
      </c>
      <c r="K38" s="166">
        <f>Pivot_yearly!K31</f>
        <v>8.4</v>
      </c>
      <c r="L38" s="180">
        <f>Pivot_yearly!L31</f>
        <v>356971.9676476657</v>
      </c>
      <c r="M38" s="158">
        <f t="shared" si="0"/>
        <v>1.8321443759294898E-3</v>
      </c>
      <c r="N38" s="122">
        <f>Pivot_yearly!M31</f>
        <v>91.4</v>
      </c>
      <c r="O38" s="176">
        <f t="shared" si="0"/>
        <v>0</v>
      </c>
    </row>
    <row r="39" spans="1:15" x14ac:dyDescent="0.25">
      <c r="A39" s="124" t="s">
        <v>59</v>
      </c>
    </row>
    <row r="40" spans="1:15" x14ac:dyDescent="0.25">
      <c r="A40" s="123" t="s">
        <v>60</v>
      </c>
      <c r="B40" s="46"/>
      <c r="C40" s="46"/>
      <c r="D40" s="46"/>
      <c r="E40" s="46"/>
      <c r="F40" s="46"/>
      <c r="G40" s="46"/>
    </row>
    <row r="41" spans="1:15" x14ac:dyDescent="0.25">
      <c r="A41" s="89" t="s">
        <v>70</v>
      </c>
    </row>
    <row r="45" spans="1:15" x14ac:dyDescent="0.25">
      <c r="A45" s="91" t="s">
        <v>62</v>
      </c>
      <c r="B45" s="57"/>
      <c r="C45" s="57"/>
      <c r="D45" s="57"/>
      <c r="E45" s="57"/>
      <c r="F45" s="57"/>
      <c r="G45" s="57"/>
      <c r="H45" s="32"/>
    </row>
    <row r="46" spans="1:15" x14ac:dyDescent="0.25">
      <c r="A46" s="135"/>
      <c r="B46" s="12"/>
      <c r="C46" s="12"/>
      <c r="D46" s="12"/>
      <c r="E46" s="12"/>
      <c r="F46" s="12"/>
      <c r="G46" s="12"/>
      <c r="H46" s="135"/>
      <c r="I46" s="135"/>
      <c r="J46" s="135"/>
    </row>
    <row r="47" spans="1:15" x14ac:dyDescent="0.25">
      <c r="A47" s="137" t="s">
        <v>2</v>
      </c>
      <c r="B47" s="136" t="s">
        <v>63</v>
      </c>
      <c r="C47" s="136" t="s">
        <v>64</v>
      </c>
      <c r="D47" s="136" t="s">
        <v>65</v>
      </c>
      <c r="E47" s="136" t="s">
        <v>66</v>
      </c>
      <c r="F47" s="136" t="s">
        <v>67</v>
      </c>
      <c r="G47" s="136" t="s">
        <v>68</v>
      </c>
      <c r="H47" s="137" t="s">
        <v>55</v>
      </c>
      <c r="I47" s="137" t="s">
        <v>23</v>
      </c>
      <c r="J47" s="135"/>
    </row>
    <row r="48" spans="1:15" x14ac:dyDescent="0.25">
      <c r="A48" s="135">
        <f>Pivot_yearly!A41</f>
        <v>2006</v>
      </c>
      <c r="B48" s="138">
        <f>Pivot_yearly!B41/1000</f>
        <v>198841.481</v>
      </c>
      <c r="C48" s="138">
        <f>Pivot_yearly!C41/1000</f>
        <v>29744.429</v>
      </c>
      <c r="D48" s="138">
        <f>Pivot_yearly!D41/1000</f>
        <v>86523.494000000006</v>
      </c>
      <c r="E48" s="138">
        <f>Pivot_yearly!E41/1000</f>
        <v>27116.36</v>
      </c>
      <c r="F48" s="138">
        <f>Pivot_yearly!F41/1000</f>
        <v>2067.7820000000002</v>
      </c>
      <c r="G48" s="138">
        <f>Pivot_yearly!G41/1000</f>
        <v>344293.54599999997</v>
      </c>
      <c r="H48" s="138">
        <f>Pivot_yearly!H41/1000</f>
        <v>159780</v>
      </c>
      <c r="I48" s="138">
        <f>Pivot_yearly!I41/1000</f>
        <v>504073.54599999997</v>
      </c>
      <c r="J48" s="135"/>
    </row>
    <row r="49" spans="1:10" x14ac:dyDescent="0.25">
      <c r="A49" s="135">
        <f>Pivot_yearly!A42</f>
        <v>2007</v>
      </c>
      <c r="B49" s="138">
        <f>Pivot_yearly!B42/1000</f>
        <v>196031.997</v>
      </c>
      <c r="C49" s="138">
        <f>Pivot_yearly!C42/1000</f>
        <v>30017.115000000002</v>
      </c>
      <c r="D49" s="138">
        <f>Pivot_yearly!D42/1000</f>
        <v>87198.672999999995</v>
      </c>
      <c r="E49" s="138">
        <f>Pivot_yearly!E42/1000</f>
        <v>27102.22</v>
      </c>
      <c r="F49" s="138">
        <f>Pivot_yearly!F42/1000</f>
        <v>2284.6224999999999</v>
      </c>
      <c r="G49" s="138">
        <f>Pivot_yearly!G42/1000</f>
        <v>342634.6275</v>
      </c>
      <c r="H49" s="138">
        <f>Pivot_yearly!H42/1000</f>
        <v>123280</v>
      </c>
      <c r="I49" s="138">
        <f>Pivot_yearly!I42/1000</f>
        <v>465914.6275</v>
      </c>
      <c r="J49" s="135"/>
    </row>
    <row r="50" spans="1:10" x14ac:dyDescent="0.25">
      <c r="A50" s="135">
        <f>Pivot_yearly!A43</f>
        <v>2008</v>
      </c>
      <c r="B50" s="138">
        <f>Pivot_yearly!B43/1000</f>
        <v>185850.174</v>
      </c>
      <c r="C50" s="138">
        <f>Pivot_yearly!C43/1000</f>
        <v>28884.175999999999</v>
      </c>
      <c r="D50" s="138">
        <f>Pivot_yearly!D43/1000</f>
        <v>84238.304999999993</v>
      </c>
      <c r="E50" s="138">
        <f>Pivot_yearly!E43/1000</f>
        <v>25664.84</v>
      </c>
      <c r="F50" s="138">
        <f>Pivot_yearly!F43/1000</f>
        <v>2540.2139999999999</v>
      </c>
      <c r="G50" s="138">
        <f>Pivot_yearly!G43/1000</f>
        <v>327177.70899999997</v>
      </c>
      <c r="H50" s="138">
        <f>Pivot_yearly!H43/1000</f>
        <v>84300</v>
      </c>
      <c r="I50" s="138">
        <f>Pivot_yearly!I43/1000</f>
        <v>411477.70899999997</v>
      </c>
      <c r="J50" s="135"/>
    </row>
    <row r="51" spans="1:10" x14ac:dyDescent="0.25">
      <c r="A51" s="135">
        <f>Pivot_yearly!A44</f>
        <v>2009</v>
      </c>
      <c r="B51" s="138">
        <f>Pivot_yearly!B44/1000</f>
        <v>182711.774</v>
      </c>
      <c r="C51" s="138">
        <f>Pivot_yearly!C44/1000</f>
        <v>27783.958999999999</v>
      </c>
      <c r="D51" s="138">
        <f>Pivot_yearly!D44/1000</f>
        <v>84930.248000000007</v>
      </c>
      <c r="E51" s="138">
        <f>Pivot_yearly!E44/1000</f>
        <v>24535.82</v>
      </c>
      <c r="F51" s="138">
        <f>Pivot_yearly!F44/1000</f>
        <v>2543.6120000000001</v>
      </c>
      <c r="G51" s="138">
        <f>Pivot_yearly!G44/1000</f>
        <v>322505.413</v>
      </c>
      <c r="H51" s="138">
        <f>Pivot_yearly!H44/1000</f>
        <v>64950</v>
      </c>
      <c r="I51" s="138">
        <f>Pivot_yearly!I44/1000</f>
        <v>387455.413</v>
      </c>
      <c r="J51" s="135"/>
    </row>
    <row r="52" spans="1:10" x14ac:dyDescent="0.25">
      <c r="A52" s="135">
        <f>Pivot_yearly!A45</f>
        <v>2010</v>
      </c>
      <c r="B52" s="138">
        <f>Pivot_yearly!B45/1000</f>
        <v>201641.25399999999</v>
      </c>
      <c r="C52" s="138">
        <f>Pivot_yearly!C45/1000</f>
        <v>29525.429</v>
      </c>
      <c r="D52" s="138">
        <f>Pivot_yearly!D45/1000</f>
        <v>87033.71</v>
      </c>
      <c r="E52" s="138">
        <f>Pivot_yearly!E45/1000</f>
        <v>26120.240000000002</v>
      </c>
      <c r="F52" s="138">
        <f>Pivot_yearly!F45/1000</f>
        <v>2546.7829999999999</v>
      </c>
      <c r="G52" s="138">
        <f>Pivot_yearly!G45/1000</f>
        <v>346867.41600000003</v>
      </c>
      <c r="H52" s="138">
        <f>Pivot_yearly!H45/1000</f>
        <v>66580</v>
      </c>
      <c r="I52" s="138">
        <f>Pivot_yearly!I45/1000</f>
        <v>413447.41600000003</v>
      </c>
      <c r="J52" s="135"/>
    </row>
    <row r="53" spans="1:10" x14ac:dyDescent="0.25">
      <c r="A53" s="135">
        <f>Pivot_yearly!A46</f>
        <v>2011</v>
      </c>
      <c r="B53" s="138">
        <f>Pivot_yearly!B46/1000</f>
        <v>185894.636</v>
      </c>
      <c r="C53" s="138">
        <f>Pivot_yearly!C46/1000</f>
        <v>28324.744999999999</v>
      </c>
      <c r="D53" s="138">
        <f>Pivot_yearly!D46/1000</f>
        <v>83876.553</v>
      </c>
      <c r="E53" s="138">
        <f>Pivot_yearly!E46/1000</f>
        <v>25542.400000000001</v>
      </c>
      <c r="F53" s="138">
        <f>Pivot_yearly!F46/1000</f>
        <v>2412.1417499999998</v>
      </c>
      <c r="G53" s="138">
        <f>Pivot_yearly!G46/1000</f>
        <v>326050.47574999998</v>
      </c>
      <c r="H53" s="138">
        <f>Pivot_yearly!H46/1000</f>
        <v>52440</v>
      </c>
      <c r="I53" s="138">
        <f>Pivot_yearly!I46/1000</f>
        <v>378490.47574999998</v>
      </c>
      <c r="J53" s="135"/>
    </row>
    <row r="54" spans="1:10" x14ac:dyDescent="0.25">
      <c r="A54" s="135">
        <f>Pivot_yearly!A47</f>
        <v>2012</v>
      </c>
      <c r="B54" s="138">
        <f>Pivot_yearly!B47/1000</f>
        <v>172983.799</v>
      </c>
      <c r="C54" s="138">
        <f>Pivot_yearly!C47/1000</f>
        <v>28532.667000000001</v>
      </c>
      <c r="D54" s="138">
        <f>Pivot_yearly!D47/1000</f>
        <v>78221.154999999999</v>
      </c>
      <c r="E54" s="138">
        <f>Pivot_yearly!E47/1000</f>
        <v>25311.9</v>
      </c>
      <c r="F54" s="138">
        <f>Pivot_yearly!F47/1000</f>
        <v>2256.569</v>
      </c>
      <c r="G54" s="138">
        <f>Pivot_yearly!G47/1000</f>
        <v>307306.09000000003</v>
      </c>
      <c r="H54" s="138">
        <f>Pivot_yearly!H47/1000</f>
        <v>58640</v>
      </c>
      <c r="I54" s="138">
        <f>Pivot_yearly!I47/1000</f>
        <v>365946.09</v>
      </c>
      <c r="J54" s="135"/>
    </row>
    <row r="55" spans="1:10" x14ac:dyDescent="0.25">
      <c r="A55" s="135">
        <f>Pivot_yearly!A48</f>
        <v>2013</v>
      </c>
      <c r="B55" s="138">
        <f>Pivot_yearly!B48/1000</f>
        <v>170765.31400000001</v>
      </c>
      <c r="C55" s="138">
        <f>Pivot_yearly!C48/1000</f>
        <v>28532.667000000001</v>
      </c>
      <c r="D55" s="138">
        <f>Pivot_yearly!D48/1000</f>
        <v>76303.020999999993</v>
      </c>
      <c r="E55" s="138">
        <f>Pivot_yearly!E48/1000</f>
        <v>27123.360000000001</v>
      </c>
      <c r="F55" s="138">
        <f>Pivot_yearly!F48/1000</f>
        <v>2239.3719999999998</v>
      </c>
      <c r="G55" s="138">
        <f>Pivot_yearly!G48/1000</f>
        <v>304963.734</v>
      </c>
      <c r="H55" s="138">
        <f>Pivot_yearly!H48/1000</f>
        <v>31120</v>
      </c>
      <c r="I55" s="138">
        <f>Pivot_yearly!I48/1000</f>
        <v>336083.734</v>
      </c>
      <c r="J55" s="135"/>
    </row>
    <row r="56" spans="1:10" x14ac:dyDescent="0.25">
      <c r="A56" s="135">
        <f>Pivot_yearly!A49</f>
        <v>2014</v>
      </c>
      <c r="B56" s="138">
        <f>Pivot_yearly!B49/1000</f>
        <v>182010.14204000001</v>
      </c>
      <c r="C56" s="138">
        <f>Pivot_yearly!C49/1000</f>
        <v>28532.667000000001</v>
      </c>
      <c r="D56" s="138">
        <f>Pivot_yearly!D49/1000</f>
        <v>75368.22540000001</v>
      </c>
      <c r="E56" s="138">
        <f>Pivot_yearly!E49/1000</f>
        <v>27831.9</v>
      </c>
      <c r="F56" s="138">
        <f>Pivot_yearly!F49/1000</f>
        <v>2236.6669999999999</v>
      </c>
      <c r="G56" s="138">
        <f>Pivot_yearly!G49/1000</f>
        <v>315979.60144</v>
      </c>
      <c r="H56" s="138">
        <f>Pivot_yearly!H49/1000</f>
        <v>29090</v>
      </c>
      <c r="I56" s="138">
        <f>Pivot_yearly!I49/1000</f>
        <v>345069.60144</v>
      </c>
    </row>
    <row r="57" spans="1:10" x14ac:dyDescent="0.25">
      <c r="A57" s="135">
        <f>Pivot_yearly!A50</f>
        <v>2015</v>
      </c>
      <c r="B57" s="138">
        <f>Pivot_yearly!B50/1000</f>
        <v>179331.36600000001</v>
      </c>
      <c r="C57" s="138">
        <f>Pivot_yearly!C50/1000</f>
        <v>33249.843999999997</v>
      </c>
      <c r="D57" s="138">
        <f>Pivot_yearly!D50/1000</f>
        <v>75124.546000000002</v>
      </c>
      <c r="E57" s="138">
        <f>Pivot_yearly!E50/1000</f>
        <v>28965.62</v>
      </c>
      <c r="F57" s="138">
        <f>Pivot_yearly!F50/1000</f>
        <v>2152.0529999999999</v>
      </c>
      <c r="G57" s="138">
        <f>Pivot_yearly!G50/1000</f>
        <v>318823.429</v>
      </c>
      <c r="H57" s="138">
        <f>Pivot_yearly!H50/1000</f>
        <v>18880</v>
      </c>
      <c r="I57" s="138">
        <f>Pivot_yearly!I50/1000</f>
        <v>337703.429</v>
      </c>
    </row>
    <row r="58" spans="1:10" x14ac:dyDescent="0.25">
      <c r="A58" s="135">
        <v>2016</v>
      </c>
    </row>
    <row r="59" spans="1:10" x14ac:dyDescent="0.25">
      <c r="A59" s="135">
        <v>2017</v>
      </c>
    </row>
    <row r="60" spans="1:10" x14ac:dyDescent="0.25">
      <c r="A60" s="135">
        <v>2018</v>
      </c>
    </row>
    <row r="61" spans="1:10" x14ac:dyDescent="0.25">
      <c r="A61" s="135">
        <v>2019</v>
      </c>
    </row>
    <row r="62" spans="1:10" x14ac:dyDescent="0.25">
      <c r="A62" s="135">
        <v>2020</v>
      </c>
    </row>
    <row r="63" spans="1:10" x14ac:dyDescent="0.25">
      <c r="A63" s="135">
        <v>2021</v>
      </c>
    </row>
    <row r="64" spans="1:10" x14ac:dyDescent="0.25">
      <c r="A64" s="135">
        <v>2022</v>
      </c>
    </row>
    <row r="65" spans="1:1" x14ac:dyDescent="0.25">
      <c r="A65" s="135">
        <v>2023</v>
      </c>
    </row>
    <row r="66" spans="1:1" x14ac:dyDescent="0.25">
      <c r="A66" s="135">
        <v>2024</v>
      </c>
    </row>
    <row r="67" spans="1:1" x14ac:dyDescent="0.25">
      <c r="A67" s="135">
        <v>2025</v>
      </c>
    </row>
    <row r="68" spans="1:1" x14ac:dyDescent="0.25">
      <c r="A68" s="135">
        <v>2026</v>
      </c>
    </row>
    <row r="69" spans="1:1" x14ac:dyDescent="0.25">
      <c r="A69" s="135">
        <v>2027</v>
      </c>
    </row>
    <row r="70" spans="1:1" x14ac:dyDescent="0.25">
      <c r="A70" s="135">
        <v>2028</v>
      </c>
    </row>
    <row r="71" spans="1:1" x14ac:dyDescent="0.25">
      <c r="A71" s="135">
        <v>2029</v>
      </c>
    </row>
    <row r="72" spans="1:1" x14ac:dyDescent="0.25">
      <c r="A72" s="135">
        <v>2030</v>
      </c>
    </row>
    <row r="73" spans="1:1" x14ac:dyDescent="0.25">
      <c r="A73" s="135">
        <v>2031</v>
      </c>
    </row>
    <row r="74" spans="1:1" x14ac:dyDescent="0.25">
      <c r="A74" s="135">
        <v>2032</v>
      </c>
    </row>
    <row r="75" spans="1:1" x14ac:dyDescent="0.25">
      <c r="A75" s="135">
        <v>2033</v>
      </c>
    </row>
    <row r="76" spans="1:1" x14ac:dyDescent="0.25">
      <c r="A76" s="135">
        <v>2034</v>
      </c>
    </row>
    <row r="77" spans="1:1" x14ac:dyDescent="0.25">
      <c r="A77" s="135">
        <v>2035</v>
      </c>
    </row>
    <row r="78" spans="1:1" x14ac:dyDescent="0.25">
      <c r="A78" s="135">
        <v>2036</v>
      </c>
    </row>
    <row r="79" spans="1:1" x14ac:dyDescent="0.25">
      <c r="A79" s="135">
        <v>2037</v>
      </c>
    </row>
    <row r="80" spans="1:1" x14ac:dyDescent="0.25">
      <c r="A80" s="135">
        <v>2038</v>
      </c>
    </row>
    <row r="81" spans="1:1" x14ac:dyDescent="0.25">
      <c r="A81" s="135">
        <v>2039</v>
      </c>
    </row>
    <row r="82" spans="1:1" x14ac:dyDescent="0.25">
      <c r="A82" s="135">
        <v>2040</v>
      </c>
    </row>
    <row r="83" spans="1:1" x14ac:dyDescent="0.25">
      <c r="A83" s="135"/>
    </row>
    <row r="84" spans="1:1" x14ac:dyDescent="0.25">
      <c r="A84" s="135"/>
    </row>
    <row r="85" spans="1:1" x14ac:dyDescent="0.25">
      <c r="A85" s="135"/>
    </row>
    <row r="86" spans="1:1" x14ac:dyDescent="0.25">
      <c r="A86" s="135"/>
    </row>
    <row r="87" spans="1:1" x14ac:dyDescent="0.25">
      <c r="A87" s="135"/>
    </row>
    <row r="88" spans="1:1" x14ac:dyDescent="0.25">
      <c r="A88" s="135"/>
    </row>
    <row r="89" spans="1:1" x14ac:dyDescent="0.25">
      <c r="A89" s="135"/>
    </row>
    <row r="90" spans="1:1" x14ac:dyDescent="0.25">
      <c r="A90" s="135"/>
    </row>
    <row r="91" spans="1:1" x14ac:dyDescent="0.25">
      <c r="A91" s="135"/>
    </row>
    <row r="92" spans="1:1" x14ac:dyDescent="0.25">
      <c r="A92" s="135"/>
    </row>
    <row r="93" spans="1:1" x14ac:dyDescent="0.25">
      <c r="A93" s="135"/>
    </row>
    <row r="94" spans="1:1" x14ac:dyDescent="0.25">
      <c r="A94" s="135"/>
    </row>
    <row r="95" spans="1:1" x14ac:dyDescent="0.25">
      <c r="A95" s="135"/>
    </row>
    <row r="96" spans="1:1" x14ac:dyDescent="0.25">
      <c r="A96" s="135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M53"/>
  <sheetViews>
    <sheetView workbookViewId="0">
      <selection activeCell="A3" sqref="A3"/>
    </sheetView>
  </sheetViews>
  <sheetFormatPr defaultRowHeight="15" x14ac:dyDescent="0.25"/>
  <cols>
    <col min="1" max="1" width="13.140625" bestFit="1" customWidth="1"/>
    <col min="2" max="2" width="24.7109375" customWidth="1"/>
    <col min="3" max="3" width="26.140625" customWidth="1"/>
    <col min="4" max="4" width="19.7109375" customWidth="1"/>
    <col min="5" max="5" width="24.28515625" customWidth="1"/>
    <col min="6" max="6" width="30.7109375" customWidth="1"/>
    <col min="7" max="7" width="39.85546875" customWidth="1"/>
    <col min="8" max="8" width="42.28515625" customWidth="1"/>
    <col min="9" max="9" width="36.140625" customWidth="1"/>
    <col min="10" max="10" width="28.140625" customWidth="1"/>
    <col min="11" max="11" width="24.42578125" customWidth="1"/>
    <col min="12" max="12" width="40.5703125" customWidth="1"/>
    <col min="13" max="13" width="26.140625" customWidth="1"/>
  </cols>
  <sheetData>
    <row r="3" spans="1:13" x14ac:dyDescent="0.25">
      <c r="A3" s="88" t="s">
        <v>33</v>
      </c>
      <c r="B3" t="s">
        <v>36</v>
      </c>
      <c r="C3" t="s">
        <v>39</v>
      </c>
      <c r="D3" t="s">
        <v>40</v>
      </c>
      <c r="E3" t="s">
        <v>41</v>
      </c>
      <c r="F3" t="s">
        <v>42</v>
      </c>
      <c r="G3" t="s">
        <v>43</v>
      </c>
      <c r="H3" t="s">
        <v>44</v>
      </c>
      <c r="I3" t="s">
        <v>37</v>
      </c>
      <c r="J3" t="s">
        <v>45</v>
      </c>
      <c r="K3" t="s">
        <v>38</v>
      </c>
      <c r="L3" t="s">
        <v>46</v>
      </c>
      <c r="M3" t="s">
        <v>47</v>
      </c>
    </row>
    <row r="4" spans="1:13" x14ac:dyDescent="0.25">
      <c r="A4" s="89">
        <v>2013</v>
      </c>
      <c r="B4" s="90">
        <v>178750369</v>
      </c>
      <c r="C4" s="90">
        <v>30241245</v>
      </c>
      <c r="D4" s="90">
        <v>80193878</v>
      </c>
      <c r="E4" s="90">
        <v>27076258</v>
      </c>
      <c r="F4" s="90">
        <v>2239372</v>
      </c>
      <c r="G4" s="90">
        <v>318501122</v>
      </c>
      <c r="H4" s="90">
        <v>333391.51979547582</v>
      </c>
      <c r="I4" s="90">
        <v>82</v>
      </c>
      <c r="J4" s="90">
        <v>31120000</v>
      </c>
      <c r="K4" s="90">
        <v>29.552620349999998</v>
      </c>
      <c r="L4" s="90">
        <v>364511.51979547582</v>
      </c>
      <c r="M4" s="90">
        <v>100.55262035</v>
      </c>
    </row>
    <row r="5" spans="1:13" x14ac:dyDescent="0.25">
      <c r="A5" s="89">
        <v>2014</v>
      </c>
      <c r="B5" s="90">
        <v>177470632</v>
      </c>
      <c r="C5" s="90">
        <v>31596457</v>
      </c>
      <c r="D5" s="90">
        <v>75406763</v>
      </c>
      <c r="E5" s="90">
        <v>27670106</v>
      </c>
      <c r="F5" s="90">
        <v>2236667</v>
      </c>
      <c r="G5" s="90">
        <v>314380625</v>
      </c>
      <c r="H5" s="90">
        <v>325762.05716592865</v>
      </c>
      <c r="I5" s="90">
        <v>81</v>
      </c>
      <c r="J5" s="90">
        <v>29090000</v>
      </c>
      <c r="K5" s="90">
        <v>31.274719299999997</v>
      </c>
      <c r="L5" s="90">
        <v>354852.05716592865</v>
      </c>
      <c r="M5" s="90">
        <v>100.8106205</v>
      </c>
    </row>
    <row r="6" spans="1:13" x14ac:dyDescent="0.25">
      <c r="A6" s="89">
        <v>2015</v>
      </c>
      <c r="B6" s="90">
        <v>176048152</v>
      </c>
      <c r="C6" s="90">
        <v>32713918</v>
      </c>
      <c r="D6" s="90">
        <v>70690338</v>
      </c>
      <c r="E6" s="90">
        <v>27967563</v>
      </c>
      <c r="F6" s="90">
        <v>2152053</v>
      </c>
      <c r="G6" s="90">
        <v>309572024</v>
      </c>
      <c r="H6" s="90">
        <v>324032.693679252</v>
      </c>
      <c r="I6" s="90">
        <v>82</v>
      </c>
      <c r="J6" s="90">
        <v>18880000</v>
      </c>
      <c r="K6" s="90">
        <v>28.9836198</v>
      </c>
      <c r="L6" s="90">
        <v>342912.69367925206</v>
      </c>
      <c r="M6" s="90">
        <v>103.95280080000001</v>
      </c>
    </row>
    <row r="7" spans="1:13" x14ac:dyDescent="0.25">
      <c r="A7" s="89">
        <v>2016</v>
      </c>
      <c r="B7" s="90">
        <v>173380351</v>
      </c>
      <c r="C7" s="90">
        <v>33480198</v>
      </c>
      <c r="D7" s="90">
        <v>67788206.720387876</v>
      </c>
      <c r="E7" s="90">
        <v>28209012</v>
      </c>
      <c r="F7" s="90">
        <v>2150839</v>
      </c>
      <c r="G7" s="90">
        <v>305008606.72038788</v>
      </c>
      <c r="H7" s="90">
        <v>318676.07932365302</v>
      </c>
      <c r="I7" s="90">
        <v>79</v>
      </c>
      <c r="J7" s="90">
        <v>23985000</v>
      </c>
      <c r="K7" s="90">
        <v>8.4</v>
      </c>
      <c r="L7" s="90">
        <v>342661.07932365307</v>
      </c>
      <c r="M7" s="90">
        <v>87.4</v>
      </c>
    </row>
    <row r="8" spans="1:13" x14ac:dyDescent="0.25">
      <c r="A8" s="89">
        <v>2017</v>
      </c>
      <c r="B8" s="90">
        <v>173232613</v>
      </c>
      <c r="C8" s="90">
        <v>34037067</v>
      </c>
      <c r="D8" s="90">
        <v>67807546.940847546</v>
      </c>
      <c r="E8" s="90">
        <v>28200984</v>
      </c>
      <c r="F8" s="90">
        <v>2150839</v>
      </c>
      <c r="G8" s="90">
        <v>305429049.94084758</v>
      </c>
      <c r="H8" s="90">
        <v>319115.36265573668</v>
      </c>
      <c r="I8" s="90">
        <v>80</v>
      </c>
      <c r="J8" s="90">
        <v>23985000</v>
      </c>
      <c r="K8" s="90">
        <v>8.4</v>
      </c>
      <c r="L8" s="90">
        <v>343100.36265573674</v>
      </c>
      <c r="M8" s="90">
        <v>88.4</v>
      </c>
    </row>
    <row r="9" spans="1:13" x14ac:dyDescent="0.25">
      <c r="A9" s="89">
        <v>2018</v>
      </c>
      <c r="B9" s="90">
        <v>173226066</v>
      </c>
      <c r="C9" s="90">
        <v>34329343</v>
      </c>
      <c r="D9" s="90">
        <v>68204854.746597558</v>
      </c>
      <c r="E9" s="90">
        <v>28206293</v>
      </c>
      <c r="F9" s="90">
        <v>2150839</v>
      </c>
      <c r="G9" s="90">
        <v>306117395.74659759</v>
      </c>
      <c r="H9" s="90">
        <v>319834.55332040013</v>
      </c>
      <c r="I9" s="90">
        <v>80</v>
      </c>
      <c r="J9" s="90">
        <v>23985000</v>
      </c>
      <c r="K9" s="90">
        <v>8.4</v>
      </c>
      <c r="L9" s="90">
        <v>343819.55332040007</v>
      </c>
      <c r="M9" s="90">
        <v>88.4</v>
      </c>
    </row>
    <row r="10" spans="1:13" x14ac:dyDescent="0.25">
      <c r="A10" s="89">
        <v>2019</v>
      </c>
      <c r="B10" s="90">
        <v>173071872</v>
      </c>
      <c r="C10" s="90">
        <v>34548146</v>
      </c>
      <c r="D10" s="90">
        <v>68730934.584067285</v>
      </c>
      <c r="E10" s="90">
        <v>28183930</v>
      </c>
      <c r="F10" s="90">
        <v>2150839</v>
      </c>
      <c r="G10" s="90">
        <v>306685721.58406723</v>
      </c>
      <c r="H10" s="90">
        <v>320428.34590747033</v>
      </c>
      <c r="I10" s="90">
        <v>80</v>
      </c>
      <c r="J10" s="90">
        <v>23985000</v>
      </c>
      <c r="K10" s="90">
        <v>8.4</v>
      </c>
      <c r="L10" s="90">
        <v>344413.34590747027</v>
      </c>
      <c r="M10" s="90">
        <v>88.4</v>
      </c>
    </row>
    <row r="11" spans="1:13" x14ac:dyDescent="0.25">
      <c r="A11" s="89">
        <v>2020</v>
      </c>
      <c r="B11" s="90">
        <v>172833244</v>
      </c>
      <c r="C11" s="90">
        <v>34684743</v>
      </c>
      <c r="D11" s="90">
        <v>69424215.440987691</v>
      </c>
      <c r="E11" s="90">
        <v>28187654</v>
      </c>
      <c r="F11" s="90">
        <v>2150839</v>
      </c>
      <c r="G11" s="90">
        <v>307280695.44098765</v>
      </c>
      <c r="H11" s="90">
        <v>321049.9806149698</v>
      </c>
      <c r="I11" s="90">
        <v>80</v>
      </c>
      <c r="J11" s="90">
        <v>23985000</v>
      </c>
      <c r="K11" s="90">
        <v>8.4</v>
      </c>
      <c r="L11" s="90">
        <v>345034.9806149698</v>
      </c>
      <c r="M11" s="90">
        <v>88.4</v>
      </c>
    </row>
    <row r="12" spans="1:13" x14ac:dyDescent="0.25">
      <c r="A12" s="89">
        <v>2021</v>
      </c>
      <c r="B12" s="90">
        <v>172585508</v>
      </c>
      <c r="C12" s="90">
        <v>34719852</v>
      </c>
      <c r="D12" s="90">
        <v>70269481.789666101</v>
      </c>
      <c r="E12" s="90">
        <v>28268517</v>
      </c>
      <c r="F12" s="90">
        <v>2150839</v>
      </c>
      <c r="G12" s="90">
        <v>307994197.78966612</v>
      </c>
      <c r="H12" s="90">
        <v>321795.45509029663</v>
      </c>
      <c r="I12" s="90">
        <v>80</v>
      </c>
      <c r="J12" s="90">
        <v>23985000</v>
      </c>
      <c r="K12" s="90">
        <v>8.4</v>
      </c>
      <c r="L12" s="90">
        <v>345780.45509029657</v>
      </c>
      <c r="M12" s="90">
        <v>88.4</v>
      </c>
    </row>
    <row r="13" spans="1:13" x14ac:dyDescent="0.25">
      <c r="A13" s="89">
        <v>2022</v>
      </c>
      <c r="B13" s="90">
        <v>172335817</v>
      </c>
      <c r="C13" s="90">
        <v>34824669</v>
      </c>
      <c r="D13" s="90">
        <v>71064600.873832911</v>
      </c>
      <c r="E13" s="90">
        <v>28364523</v>
      </c>
      <c r="F13" s="90">
        <v>2150839</v>
      </c>
      <c r="G13" s="90">
        <v>308740448.87383294</v>
      </c>
      <c r="H13" s="90">
        <v>322575.14577591495</v>
      </c>
      <c r="I13" s="90">
        <v>81</v>
      </c>
      <c r="J13" s="90">
        <v>23985000</v>
      </c>
      <c r="K13" s="90">
        <v>8.4</v>
      </c>
      <c r="L13" s="90">
        <v>346560.14577591495</v>
      </c>
      <c r="M13" s="90">
        <v>89.4</v>
      </c>
    </row>
    <row r="14" spans="1:13" x14ac:dyDescent="0.25">
      <c r="A14" s="89">
        <v>2023</v>
      </c>
      <c r="B14" s="90">
        <v>172084458</v>
      </c>
      <c r="C14" s="90">
        <v>35017237</v>
      </c>
      <c r="D14" s="90">
        <v>71764518.52479656</v>
      </c>
      <c r="E14" s="90">
        <v>28456604</v>
      </c>
      <c r="F14" s="90">
        <v>2150839</v>
      </c>
      <c r="G14" s="90">
        <v>309473656.52479655</v>
      </c>
      <c r="H14" s="90">
        <v>323341.20855050877</v>
      </c>
      <c r="I14" s="90">
        <v>81</v>
      </c>
      <c r="J14" s="90">
        <v>23985000</v>
      </c>
      <c r="K14" s="90">
        <v>8.4</v>
      </c>
      <c r="L14" s="90">
        <v>347326.20855050877</v>
      </c>
      <c r="M14" s="90">
        <v>89.4</v>
      </c>
    </row>
    <row r="15" spans="1:13" x14ac:dyDescent="0.25">
      <c r="A15" s="89">
        <v>2024</v>
      </c>
      <c r="B15" s="90">
        <v>171835724</v>
      </c>
      <c r="C15" s="90">
        <v>35174818</v>
      </c>
      <c r="D15" s="90">
        <v>72445399.590927139</v>
      </c>
      <c r="E15" s="90">
        <v>28529310</v>
      </c>
      <c r="F15" s="90">
        <v>2150839</v>
      </c>
      <c r="G15" s="90">
        <v>310136090.59092718</v>
      </c>
      <c r="H15" s="90">
        <v>324033.32636736258</v>
      </c>
      <c r="I15" s="90">
        <v>81</v>
      </c>
      <c r="J15" s="90">
        <v>23985000</v>
      </c>
      <c r="K15" s="90">
        <v>8.4</v>
      </c>
      <c r="L15" s="90">
        <v>348018.32636736258</v>
      </c>
      <c r="M15" s="90">
        <v>89.4</v>
      </c>
    </row>
    <row r="16" spans="1:13" x14ac:dyDescent="0.25">
      <c r="A16" s="89">
        <v>2025</v>
      </c>
      <c r="B16" s="90">
        <v>171586654</v>
      </c>
      <c r="C16" s="90">
        <v>35305730</v>
      </c>
      <c r="D16" s="90">
        <v>73142394.990004212</v>
      </c>
      <c r="E16" s="90">
        <v>28601572</v>
      </c>
      <c r="F16" s="90">
        <v>2150839</v>
      </c>
      <c r="G16" s="90">
        <v>310787189.99000424</v>
      </c>
      <c r="H16" s="90">
        <v>324713.60160935944</v>
      </c>
      <c r="I16" s="90">
        <v>81</v>
      </c>
      <c r="J16" s="90">
        <v>23985000</v>
      </c>
      <c r="K16" s="90">
        <v>8.4</v>
      </c>
      <c r="L16" s="90">
        <v>348698.60160935944</v>
      </c>
      <c r="M16" s="90">
        <v>89.4</v>
      </c>
    </row>
    <row r="17" spans="1:13" x14ac:dyDescent="0.25">
      <c r="A17" s="89">
        <v>2026</v>
      </c>
      <c r="B17" s="90">
        <v>171337248</v>
      </c>
      <c r="C17" s="90">
        <v>35437784</v>
      </c>
      <c r="D17" s="90">
        <v>73816329.641452685</v>
      </c>
      <c r="E17" s="90">
        <v>28662092</v>
      </c>
      <c r="F17" s="90">
        <v>2150839</v>
      </c>
      <c r="G17" s="90">
        <v>311404292.64145267</v>
      </c>
      <c r="H17" s="90">
        <v>325358.35670534958</v>
      </c>
      <c r="I17" s="90">
        <v>81</v>
      </c>
      <c r="J17" s="90">
        <v>23985000</v>
      </c>
      <c r="K17" s="90">
        <v>8.4</v>
      </c>
      <c r="L17" s="90">
        <v>349343.35670534964</v>
      </c>
      <c r="M17" s="90">
        <v>89.4</v>
      </c>
    </row>
    <row r="18" spans="1:13" x14ac:dyDescent="0.25">
      <c r="A18" s="89">
        <v>2027</v>
      </c>
      <c r="B18" s="90">
        <v>171062843</v>
      </c>
      <c r="C18" s="90">
        <v>35525342</v>
      </c>
      <c r="D18" s="90">
        <v>74496208.876730412</v>
      </c>
      <c r="E18" s="90">
        <v>28712789</v>
      </c>
      <c r="F18" s="90">
        <v>2150839</v>
      </c>
      <c r="G18" s="90">
        <v>311948021.87673044</v>
      </c>
      <c r="H18" s="90">
        <v>325926.45051350497</v>
      </c>
      <c r="I18" s="90">
        <v>82</v>
      </c>
      <c r="J18" s="90">
        <v>23985000</v>
      </c>
      <c r="K18" s="90">
        <v>8.4</v>
      </c>
      <c r="L18" s="90">
        <v>349911.45051350503</v>
      </c>
      <c r="M18" s="90">
        <v>90.4</v>
      </c>
    </row>
    <row r="19" spans="1:13" x14ac:dyDescent="0.25">
      <c r="A19" s="89">
        <v>2028</v>
      </c>
      <c r="B19" s="90">
        <v>170750222</v>
      </c>
      <c r="C19" s="90">
        <v>35588906</v>
      </c>
      <c r="D19" s="90">
        <v>75224120.928591892</v>
      </c>
      <c r="E19" s="90">
        <v>28771070</v>
      </c>
      <c r="F19" s="90">
        <v>2150839</v>
      </c>
      <c r="G19" s="90">
        <v>312485157.92859191</v>
      </c>
      <c r="H19" s="90">
        <v>326487.65569689684</v>
      </c>
      <c r="I19" s="90">
        <v>82</v>
      </c>
      <c r="J19" s="90">
        <v>23985000</v>
      </c>
      <c r="K19" s="90">
        <v>8.4</v>
      </c>
      <c r="L19" s="90">
        <v>350472.65569689684</v>
      </c>
      <c r="M19" s="90">
        <v>90.4</v>
      </c>
    </row>
    <row r="20" spans="1:13" x14ac:dyDescent="0.25">
      <c r="A20" s="89">
        <v>2029</v>
      </c>
      <c r="B20" s="90">
        <v>170414662</v>
      </c>
      <c r="C20" s="90">
        <v>35652678</v>
      </c>
      <c r="D20" s="90">
        <v>75975077.054821193</v>
      </c>
      <c r="E20" s="90">
        <v>28838946</v>
      </c>
      <c r="F20" s="90">
        <v>2150839</v>
      </c>
      <c r="G20" s="90">
        <v>313032202.05482125</v>
      </c>
      <c r="H20" s="90">
        <v>327059.21293666877</v>
      </c>
      <c r="I20" s="90">
        <v>82</v>
      </c>
      <c r="J20" s="90">
        <v>23985000</v>
      </c>
      <c r="K20" s="90">
        <v>8.4</v>
      </c>
      <c r="L20" s="90">
        <v>351044.21293666871</v>
      </c>
      <c r="M20" s="90">
        <v>90.4</v>
      </c>
    </row>
    <row r="21" spans="1:13" x14ac:dyDescent="0.25">
      <c r="A21" s="89">
        <v>2030</v>
      </c>
      <c r="B21" s="90">
        <v>170079102</v>
      </c>
      <c r="C21" s="90">
        <v>35701270</v>
      </c>
      <c r="D21" s="90">
        <v>76730943.336245582</v>
      </c>
      <c r="E21" s="90">
        <v>28894978</v>
      </c>
      <c r="F21" s="90">
        <v>2150839</v>
      </c>
      <c r="G21" s="90">
        <v>313557132.33624566</v>
      </c>
      <c r="H21" s="90">
        <v>327607.66540757217</v>
      </c>
      <c r="I21" s="90">
        <v>82</v>
      </c>
      <c r="J21" s="90">
        <v>23985000</v>
      </c>
      <c r="K21" s="90">
        <v>8.4</v>
      </c>
      <c r="L21" s="90">
        <v>351592.66540757217</v>
      </c>
      <c r="M21" s="90">
        <v>90.4</v>
      </c>
    </row>
    <row r="22" spans="1:13" x14ac:dyDescent="0.25">
      <c r="A22" s="89">
        <v>2031</v>
      </c>
      <c r="B22" s="90">
        <v>169743542</v>
      </c>
      <c r="C22" s="90">
        <v>35781218</v>
      </c>
      <c r="D22" s="90">
        <v>77422394.828703135</v>
      </c>
      <c r="E22" s="90">
        <v>28921608</v>
      </c>
      <c r="F22" s="90">
        <v>2150839</v>
      </c>
      <c r="G22" s="90">
        <v>314019601.82870311</v>
      </c>
      <c r="H22" s="90">
        <v>328090.8582139911</v>
      </c>
      <c r="I22" s="90">
        <v>82</v>
      </c>
      <c r="J22" s="90">
        <v>23985000</v>
      </c>
      <c r="K22" s="90">
        <v>8.4</v>
      </c>
      <c r="L22" s="90">
        <v>352075.8582139911</v>
      </c>
      <c r="M22" s="90">
        <v>90.4</v>
      </c>
    </row>
    <row r="23" spans="1:13" x14ac:dyDescent="0.25">
      <c r="A23" s="89">
        <v>2032</v>
      </c>
      <c r="B23" s="90">
        <v>169407982</v>
      </c>
      <c r="C23" s="90">
        <v>35871685</v>
      </c>
      <c r="D23" s="90">
        <v>78089368.89895533</v>
      </c>
      <c r="E23" s="90">
        <v>28956620</v>
      </c>
      <c r="F23" s="90">
        <v>2150839</v>
      </c>
      <c r="G23" s="90">
        <v>314476494.8989554</v>
      </c>
      <c r="H23" s="90">
        <v>328568.22471805045</v>
      </c>
      <c r="I23" s="90">
        <v>82</v>
      </c>
      <c r="J23" s="90">
        <v>23985000</v>
      </c>
      <c r="K23" s="90">
        <v>8.4</v>
      </c>
      <c r="L23" s="90">
        <v>352553.22471805045</v>
      </c>
      <c r="M23" s="90">
        <v>90.4</v>
      </c>
    </row>
    <row r="24" spans="1:13" x14ac:dyDescent="0.25">
      <c r="A24" s="89">
        <v>2033</v>
      </c>
      <c r="B24" s="90">
        <v>169072422</v>
      </c>
      <c r="C24" s="90">
        <v>35961263</v>
      </c>
      <c r="D24" s="90">
        <v>78797313.357494801</v>
      </c>
      <c r="E24" s="90">
        <v>29003032</v>
      </c>
      <c r="F24" s="90">
        <v>2150839</v>
      </c>
      <c r="G24" s="90">
        <v>314984869.35749477</v>
      </c>
      <c r="H24" s="90">
        <v>329099.37949764048</v>
      </c>
      <c r="I24" s="90">
        <v>82</v>
      </c>
      <c r="J24" s="90">
        <v>23985000</v>
      </c>
      <c r="K24" s="90">
        <v>8.4</v>
      </c>
      <c r="L24" s="90">
        <v>353084.37949764048</v>
      </c>
      <c r="M24" s="90">
        <v>90.4</v>
      </c>
    </row>
    <row r="25" spans="1:13" x14ac:dyDescent="0.25">
      <c r="A25" s="89">
        <v>2034</v>
      </c>
      <c r="B25" s="90">
        <v>168736862</v>
      </c>
      <c r="C25" s="90">
        <v>36069462</v>
      </c>
      <c r="D25" s="90">
        <v>79490567.792814329</v>
      </c>
      <c r="E25" s="90">
        <v>29048150</v>
      </c>
      <c r="F25" s="90">
        <v>2150839</v>
      </c>
      <c r="G25" s="90">
        <v>315495880.79281437</v>
      </c>
      <c r="H25" s="90">
        <v>329633.28941725945</v>
      </c>
      <c r="I25" s="90">
        <v>82</v>
      </c>
      <c r="J25" s="90">
        <v>23985000</v>
      </c>
      <c r="K25" s="90">
        <v>8.4</v>
      </c>
      <c r="L25" s="90">
        <v>353618.28941725945</v>
      </c>
      <c r="M25" s="90">
        <v>90.4</v>
      </c>
    </row>
    <row r="26" spans="1:13" x14ac:dyDescent="0.25">
      <c r="A26" s="89">
        <v>2035</v>
      </c>
      <c r="B26" s="90">
        <v>168401302</v>
      </c>
      <c r="C26" s="90">
        <v>36209922</v>
      </c>
      <c r="D26" s="90">
        <v>80139002.826464161</v>
      </c>
      <c r="E26" s="90">
        <v>29093237</v>
      </c>
      <c r="F26" s="90">
        <v>2150839</v>
      </c>
      <c r="G26" s="90">
        <v>315994302.82646418</v>
      </c>
      <c r="H26" s="90">
        <v>330154.04580259544</v>
      </c>
      <c r="I26" s="90">
        <v>83</v>
      </c>
      <c r="J26" s="90">
        <v>23985000</v>
      </c>
      <c r="K26" s="90">
        <v>8.4</v>
      </c>
      <c r="L26" s="90">
        <v>354139.04580259544</v>
      </c>
      <c r="M26" s="90">
        <v>91.4</v>
      </c>
    </row>
    <row r="27" spans="1:13" x14ac:dyDescent="0.25">
      <c r="A27" s="89">
        <v>2036</v>
      </c>
      <c r="B27" s="90">
        <v>168065742</v>
      </c>
      <c r="C27" s="90">
        <v>36369270</v>
      </c>
      <c r="D27" s="90">
        <v>80743319.786602497</v>
      </c>
      <c r="E27" s="90">
        <v>29123980</v>
      </c>
      <c r="F27" s="90">
        <v>2150839</v>
      </c>
      <c r="G27" s="90">
        <v>316453150.78660256</v>
      </c>
      <c r="H27" s="90">
        <v>330633.45479539334</v>
      </c>
      <c r="I27" s="90">
        <v>83</v>
      </c>
      <c r="J27" s="90">
        <v>23985000</v>
      </c>
      <c r="K27" s="90">
        <v>8.4</v>
      </c>
      <c r="L27" s="90">
        <v>354618.45479539334</v>
      </c>
      <c r="M27" s="90">
        <v>91.4</v>
      </c>
    </row>
    <row r="28" spans="1:13" x14ac:dyDescent="0.25">
      <c r="A28" s="89">
        <v>2037</v>
      </c>
      <c r="B28" s="90">
        <v>167730182</v>
      </c>
      <c r="C28" s="90">
        <v>36492188</v>
      </c>
      <c r="D28" s="90">
        <v>81390544.851195246</v>
      </c>
      <c r="E28" s="90">
        <v>29163427</v>
      </c>
      <c r="F28" s="90">
        <v>2150839</v>
      </c>
      <c r="G28" s="90">
        <v>316927180.85119522</v>
      </c>
      <c r="H28" s="90">
        <v>331128.72620458493</v>
      </c>
      <c r="I28" s="90">
        <v>83</v>
      </c>
      <c r="J28" s="90">
        <v>23985000</v>
      </c>
      <c r="K28" s="90">
        <v>8.4</v>
      </c>
      <c r="L28" s="90">
        <v>355113.72620458488</v>
      </c>
      <c r="M28" s="90">
        <v>91.4</v>
      </c>
    </row>
    <row r="29" spans="1:13" x14ac:dyDescent="0.25">
      <c r="A29" s="89">
        <v>2038</v>
      </c>
      <c r="B29" s="90">
        <v>167394622</v>
      </c>
      <c r="C29" s="90">
        <v>36624539</v>
      </c>
      <c r="D29" s="90">
        <v>82082432.48681204</v>
      </c>
      <c r="E29" s="90">
        <v>29219283</v>
      </c>
      <c r="F29" s="90">
        <v>2150839</v>
      </c>
      <c r="G29" s="90">
        <v>317471715.48681206</v>
      </c>
      <c r="H29" s="90">
        <v>331697.66150316608</v>
      </c>
      <c r="I29" s="90">
        <v>83</v>
      </c>
      <c r="J29" s="90">
        <v>23985000</v>
      </c>
      <c r="K29" s="90">
        <v>8.4</v>
      </c>
      <c r="L29" s="90">
        <v>355682.66150316608</v>
      </c>
      <c r="M29" s="90">
        <v>91.4</v>
      </c>
    </row>
    <row r="30" spans="1:13" x14ac:dyDescent="0.25">
      <c r="A30" s="89">
        <v>2039</v>
      </c>
      <c r="B30" s="90">
        <v>167059062</v>
      </c>
      <c r="C30" s="90">
        <v>36753240</v>
      </c>
      <c r="D30" s="90">
        <v>82824431.068146586</v>
      </c>
      <c r="E30" s="90">
        <v>29293324</v>
      </c>
      <c r="F30" s="90">
        <v>2150839</v>
      </c>
      <c r="G30" s="90">
        <v>318080896.06814659</v>
      </c>
      <c r="H30" s="90">
        <v>332334.13954012125</v>
      </c>
      <c r="I30" s="90">
        <v>83</v>
      </c>
      <c r="J30" s="90">
        <v>23985000</v>
      </c>
      <c r="K30" s="90">
        <v>8.4</v>
      </c>
      <c r="L30" s="90">
        <v>356319.13954012125</v>
      </c>
      <c r="M30" s="90">
        <v>91.4</v>
      </c>
    </row>
    <row r="31" spans="1:13" x14ac:dyDescent="0.25">
      <c r="A31" s="89">
        <v>2040</v>
      </c>
      <c r="B31" s="90">
        <v>166723502</v>
      </c>
      <c r="C31" s="90">
        <v>36845637</v>
      </c>
      <c r="D31" s="90">
        <v>83608057.493476033</v>
      </c>
      <c r="E31" s="90">
        <v>29377690</v>
      </c>
      <c r="F31" s="90">
        <v>2150839</v>
      </c>
      <c r="G31" s="90">
        <v>318705725.49347603</v>
      </c>
      <c r="H31" s="90">
        <v>332986.96764766565</v>
      </c>
      <c r="I31" s="90">
        <v>83</v>
      </c>
      <c r="J31" s="90">
        <v>23985000</v>
      </c>
      <c r="K31" s="90">
        <v>8.4</v>
      </c>
      <c r="L31" s="90">
        <v>356971.9676476657</v>
      </c>
      <c r="M31" s="90">
        <v>91.4</v>
      </c>
    </row>
    <row r="32" spans="1:13" x14ac:dyDescent="0.25">
      <c r="A32" s="89">
        <v>680904</v>
      </c>
      <c r="B32" s="90">
        <v>4794420757</v>
      </c>
      <c r="C32" s="90">
        <v>981557827</v>
      </c>
      <c r="D32" s="90">
        <v>2107763246.4306195</v>
      </c>
      <c r="E32" s="90">
        <v>801002552</v>
      </c>
      <c r="F32" s="90">
        <v>60399067</v>
      </c>
      <c r="G32" s="90"/>
      <c r="H32" s="90"/>
      <c r="I32" s="90"/>
      <c r="J32" s="90"/>
      <c r="K32" s="90"/>
      <c r="L32" s="90"/>
      <c r="M32" s="90"/>
    </row>
    <row r="33" spans="1:13" x14ac:dyDescent="0.25">
      <c r="A33" s="89" t="s">
        <v>34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x14ac:dyDescent="0.25">
      <c r="A34" s="89" t="s">
        <v>35</v>
      </c>
      <c r="B34" s="90">
        <v>9588841514</v>
      </c>
      <c r="C34" s="90">
        <v>1963115654</v>
      </c>
      <c r="D34" s="90">
        <v>4215526492.861239</v>
      </c>
      <c r="E34" s="90">
        <v>1602005104</v>
      </c>
      <c r="F34" s="90">
        <v>120798134</v>
      </c>
      <c r="G34" s="90">
        <v>8745143449.4306202</v>
      </c>
      <c r="H34" s="90">
        <v>9135515.4184567928</v>
      </c>
      <c r="I34" s="90">
        <v>83</v>
      </c>
      <c r="J34" s="90">
        <v>678715000</v>
      </c>
      <c r="K34" s="90">
        <v>31.274719299999997</v>
      </c>
      <c r="L34" s="90">
        <v>9814230.4184567966</v>
      </c>
      <c r="M34" s="90">
        <v>103.95280080000001</v>
      </c>
    </row>
    <row r="40" spans="1:13" x14ac:dyDescent="0.25">
      <c r="A40" s="88" t="s">
        <v>33</v>
      </c>
      <c r="B40" t="s">
        <v>36</v>
      </c>
      <c r="C40" t="s">
        <v>39</v>
      </c>
      <c r="D40" t="s">
        <v>40</v>
      </c>
      <c r="E40" t="s">
        <v>41</v>
      </c>
      <c r="F40" t="s">
        <v>42</v>
      </c>
      <c r="G40" t="s">
        <v>43</v>
      </c>
      <c r="H40" t="s">
        <v>45</v>
      </c>
      <c r="I40" t="s">
        <v>61</v>
      </c>
    </row>
    <row r="41" spans="1:13" x14ac:dyDescent="0.25">
      <c r="A41" s="89">
        <v>2006</v>
      </c>
      <c r="B41" s="90">
        <v>198841481</v>
      </c>
      <c r="C41" s="90">
        <v>29744429</v>
      </c>
      <c r="D41" s="90">
        <v>86523494</v>
      </c>
      <c r="E41" s="90">
        <v>27116360</v>
      </c>
      <c r="F41" s="90">
        <v>2067782</v>
      </c>
      <c r="G41" s="90">
        <v>344293546</v>
      </c>
      <c r="H41" s="90">
        <v>159780000</v>
      </c>
      <c r="I41" s="90">
        <v>504073546</v>
      </c>
    </row>
    <row r="42" spans="1:13" x14ac:dyDescent="0.25">
      <c r="A42" s="89">
        <v>2007</v>
      </c>
      <c r="B42" s="90">
        <v>196031997</v>
      </c>
      <c r="C42" s="90">
        <v>30017115</v>
      </c>
      <c r="D42" s="90">
        <v>87198673</v>
      </c>
      <c r="E42" s="90">
        <v>27102220</v>
      </c>
      <c r="F42" s="90">
        <v>2284622.5</v>
      </c>
      <c r="G42" s="90">
        <v>342634627.5</v>
      </c>
      <c r="H42" s="90">
        <v>123280000</v>
      </c>
      <c r="I42" s="90">
        <v>465914627.5</v>
      </c>
    </row>
    <row r="43" spans="1:13" x14ac:dyDescent="0.25">
      <c r="A43" s="89">
        <v>2008</v>
      </c>
      <c r="B43" s="90">
        <v>185850174</v>
      </c>
      <c r="C43" s="90">
        <v>28884176</v>
      </c>
      <c r="D43" s="90">
        <v>84238305</v>
      </c>
      <c r="E43" s="90">
        <v>25664840</v>
      </c>
      <c r="F43" s="90">
        <v>2540214</v>
      </c>
      <c r="G43" s="90">
        <v>327177709</v>
      </c>
      <c r="H43" s="90">
        <v>84300000</v>
      </c>
      <c r="I43" s="90">
        <v>411477709</v>
      </c>
    </row>
    <row r="44" spans="1:13" x14ac:dyDescent="0.25">
      <c r="A44" s="89">
        <v>2009</v>
      </c>
      <c r="B44" s="90">
        <v>182711774</v>
      </c>
      <c r="C44" s="90">
        <v>27783959</v>
      </c>
      <c r="D44" s="90">
        <v>84930248</v>
      </c>
      <c r="E44" s="90">
        <v>24535820</v>
      </c>
      <c r="F44" s="90">
        <v>2543612</v>
      </c>
      <c r="G44" s="90">
        <v>322505413</v>
      </c>
      <c r="H44" s="90">
        <v>64950000</v>
      </c>
      <c r="I44" s="90">
        <v>387455413</v>
      </c>
    </row>
    <row r="45" spans="1:13" x14ac:dyDescent="0.25">
      <c r="A45" s="89">
        <v>2010</v>
      </c>
      <c r="B45" s="90">
        <v>201641254</v>
      </c>
      <c r="C45" s="90">
        <v>29525429</v>
      </c>
      <c r="D45" s="90">
        <v>87033710</v>
      </c>
      <c r="E45" s="90">
        <v>26120240</v>
      </c>
      <c r="F45" s="90">
        <v>2546783</v>
      </c>
      <c r="G45" s="90">
        <v>346867416</v>
      </c>
      <c r="H45" s="90">
        <v>66580000</v>
      </c>
      <c r="I45" s="90">
        <v>413447416</v>
      </c>
    </row>
    <row r="46" spans="1:13" x14ac:dyDescent="0.25">
      <c r="A46" s="89">
        <v>2011</v>
      </c>
      <c r="B46" s="90">
        <v>185894636</v>
      </c>
      <c r="C46" s="90">
        <v>28324745</v>
      </c>
      <c r="D46" s="90">
        <v>83876553</v>
      </c>
      <c r="E46" s="90">
        <v>25542400</v>
      </c>
      <c r="F46" s="90">
        <v>2412141.75</v>
      </c>
      <c r="G46" s="90">
        <v>326050475.75</v>
      </c>
      <c r="H46" s="90">
        <v>52440000</v>
      </c>
      <c r="I46" s="90">
        <v>378490475.75</v>
      </c>
    </row>
    <row r="47" spans="1:13" x14ac:dyDescent="0.25">
      <c r="A47" s="89">
        <v>2012</v>
      </c>
      <c r="B47" s="90">
        <v>172983799</v>
      </c>
      <c r="C47" s="90">
        <v>28532667</v>
      </c>
      <c r="D47" s="90">
        <v>78221155</v>
      </c>
      <c r="E47" s="90">
        <v>25311900</v>
      </c>
      <c r="F47" s="90">
        <v>2256569</v>
      </c>
      <c r="G47" s="90">
        <v>307306090</v>
      </c>
      <c r="H47" s="90">
        <v>58640000</v>
      </c>
      <c r="I47" s="90">
        <v>365946090</v>
      </c>
    </row>
    <row r="48" spans="1:13" x14ac:dyDescent="0.25">
      <c r="A48" s="89">
        <v>2013</v>
      </c>
      <c r="B48" s="90">
        <v>170765314</v>
      </c>
      <c r="C48" s="90">
        <v>28532667</v>
      </c>
      <c r="D48" s="90">
        <v>76303021</v>
      </c>
      <c r="E48" s="90">
        <v>27123360</v>
      </c>
      <c r="F48" s="90">
        <v>2239372</v>
      </c>
      <c r="G48" s="90">
        <v>304963734</v>
      </c>
      <c r="H48" s="90">
        <v>31120000</v>
      </c>
      <c r="I48" s="90">
        <v>336083734</v>
      </c>
    </row>
    <row r="49" spans="1:9" x14ac:dyDescent="0.25">
      <c r="A49" s="89">
        <v>2014</v>
      </c>
      <c r="B49" s="90">
        <v>182010142.03999999</v>
      </c>
      <c r="C49" s="90">
        <v>28532667</v>
      </c>
      <c r="D49" s="90">
        <v>75368225.400000006</v>
      </c>
      <c r="E49" s="90">
        <v>27831900</v>
      </c>
      <c r="F49" s="90">
        <v>2236667</v>
      </c>
      <c r="G49" s="90">
        <v>315979601.44</v>
      </c>
      <c r="H49" s="90">
        <v>29090000</v>
      </c>
      <c r="I49" s="90">
        <v>345069601.44</v>
      </c>
    </row>
    <row r="50" spans="1:9" x14ac:dyDescent="0.25">
      <c r="A50" s="89">
        <v>2015</v>
      </c>
      <c r="B50" s="90">
        <v>179331366</v>
      </c>
      <c r="C50" s="90">
        <v>33249844</v>
      </c>
      <c r="D50" s="90">
        <v>75124546</v>
      </c>
      <c r="E50" s="90">
        <v>28965620</v>
      </c>
      <c r="F50" s="90">
        <v>2152053</v>
      </c>
      <c r="G50" s="90">
        <v>318823429</v>
      </c>
      <c r="H50" s="90">
        <v>18880000</v>
      </c>
      <c r="I50" s="90">
        <v>337703429</v>
      </c>
    </row>
    <row r="51" spans="1:9" x14ac:dyDescent="0.25">
      <c r="A51" s="89">
        <v>241260</v>
      </c>
      <c r="B51" s="90">
        <v>1856061937.0399997</v>
      </c>
      <c r="C51" s="90">
        <v>293127698</v>
      </c>
      <c r="D51" s="90">
        <v>818817930.39999998</v>
      </c>
      <c r="E51" s="90">
        <v>265314660</v>
      </c>
      <c r="F51" s="90">
        <v>23279816.25</v>
      </c>
      <c r="G51" s="90"/>
      <c r="H51" s="90"/>
      <c r="I51" s="90"/>
    </row>
    <row r="52" spans="1:9" x14ac:dyDescent="0.25">
      <c r="A52" s="89" t="s">
        <v>34</v>
      </c>
      <c r="B52" s="90"/>
      <c r="C52" s="90"/>
      <c r="D52" s="90"/>
      <c r="E52" s="90"/>
      <c r="F52" s="90"/>
      <c r="G52" s="90"/>
      <c r="H52" s="90"/>
      <c r="I52" s="90"/>
    </row>
    <row r="53" spans="1:9" x14ac:dyDescent="0.25">
      <c r="A53" s="89" t="s">
        <v>35</v>
      </c>
      <c r="B53" s="90">
        <v>3712123874.0799999</v>
      </c>
      <c r="C53" s="90">
        <v>586255396</v>
      </c>
      <c r="D53" s="90">
        <v>1637635860.8</v>
      </c>
      <c r="E53" s="90">
        <v>530629320</v>
      </c>
      <c r="F53" s="90">
        <v>46559632.5</v>
      </c>
      <c r="G53" s="90">
        <v>3256602041.6900001</v>
      </c>
      <c r="H53" s="90">
        <v>689060000</v>
      </c>
      <c r="I53" s="90">
        <v>3945662041.6900001</v>
      </c>
    </row>
  </sheetData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048492"/>
  <sheetViews>
    <sheetView tabSelected="1" workbookViewId="0">
      <pane xSplit="1" ySplit="1" topLeftCell="M23" activePane="bottomRight" state="frozen"/>
      <selection pane="topRight" activeCell="B1" sqref="B1"/>
      <selection pane="bottomLeft" activeCell="A2" sqref="A2"/>
      <selection pane="bottomRight" activeCell="S49" sqref="S49"/>
    </sheetView>
  </sheetViews>
  <sheetFormatPr defaultRowHeight="15" x14ac:dyDescent="0.25"/>
  <cols>
    <col min="1" max="1" width="10.140625" style="27" bestFit="1" customWidth="1"/>
    <col min="2" max="2" width="9.85546875" style="28" bestFit="1" customWidth="1"/>
    <col min="3" max="3" width="9.140625" style="28"/>
    <col min="4" max="4" width="9.140625" style="23"/>
    <col min="5" max="5" width="16.5703125" style="8" customWidth="1"/>
    <col min="6" max="6" width="18" style="8" customWidth="1"/>
    <col min="7" max="7" width="14.140625" style="8" customWidth="1"/>
    <col min="8" max="8" width="18.28515625" style="8" customWidth="1"/>
    <col min="9" max="9" width="21.42578125" style="8" customWidth="1"/>
    <col min="10" max="10" width="27.7109375" style="63" customWidth="1"/>
    <col min="11" max="11" width="10.85546875" style="37" customWidth="1"/>
    <col min="12" max="12" width="31.140625" customWidth="1"/>
    <col min="13" max="13" width="20.85546875" customWidth="1"/>
    <col min="14" max="14" width="13" customWidth="1"/>
    <col min="15" max="15" width="29" customWidth="1"/>
    <col min="16" max="16" width="18.28515625" style="15" customWidth="1"/>
    <col min="17" max="17" width="12.28515625" style="15" customWidth="1"/>
    <col min="18" max="18" width="33.5703125" style="23" customWidth="1"/>
    <col min="19" max="19" width="21" style="3" customWidth="1"/>
  </cols>
  <sheetData>
    <row r="1" spans="1:19" s="71" customFormat="1" ht="15.75" thickBot="1" x14ac:dyDescent="0.3">
      <c r="A1" s="20" t="s">
        <v>0</v>
      </c>
      <c r="B1" s="21" t="s">
        <v>1</v>
      </c>
      <c r="C1" s="21" t="s">
        <v>2</v>
      </c>
      <c r="D1" s="2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60" t="s">
        <v>9</v>
      </c>
      <c r="K1" s="66" t="s">
        <v>26</v>
      </c>
      <c r="L1" s="67" t="s">
        <v>27</v>
      </c>
      <c r="M1" s="68" t="s">
        <v>24</v>
      </c>
      <c r="N1" s="69" t="s">
        <v>25</v>
      </c>
      <c r="O1" s="70" t="s">
        <v>28</v>
      </c>
      <c r="P1" s="2" t="s">
        <v>10</v>
      </c>
      <c r="Q1" s="2" t="s">
        <v>29</v>
      </c>
      <c r="R1" s="78" t="s">
        <v>32</v>
      </c>
      <c r="S1" s="79" t="s">
        <v>31</v>
      </c>
    </row>
    <row r="2" spans="1:19" s="46" customFormat="1" x14ac:dyDescent="0.25">
      <c r="A2" s="39">
        <v>41275</v>
      </c>
      <c r="B2" s="40" t="s">
        <v>11</v>
      </c>
      <c r="C2" s="40">
        <v>2013</v>
      </c>
      <c r="D2" s="40">
        <v>1</v>
      </c>
      <c r="E2" s="41">
        <v>15157512</v>
      </c>
      <c r="F2" s="42">
        <v>2185080</v>
      </c>
      <c r="G2" s="42">
        <v>5758464</v>
      </c>
      <c r="H2" s="42">
        <v>2081275</v>
      </c>
      <c r="I2" s="42">
        <v>185249</v>
      </c>
      <c r="J2" s="72">
        <f t="shared" ref="J2:J45" si="0">E2+F2+G2+H2+I2</f>
        <v>25367580</v>
      </c>
      <c r="K2" s="43">
        <v>4.675147673569522E-2</v>
      </c>
      <c r="L2" s="73">
        <f>(1+K2)*J2/1000</f>
        <v>26553.551826210885</v>
      </c>
      <c r="M2" s="44">
        <v>0.50302553596875199</v>
      </c>
      <c r="N2" s="45">
        <v>744</v>
      </c>
      <c r="O2" s="74">
        <f>ROUND((L2/(M2*N2)),0)</f>
        <v>71</v>
      </c>
      <c r="P2" s="47">
        <v>2960000</v>
      </c>
      <c r="Q2" s="47">
        <v>29.552620349999998</v>
      </c>
      <c r="R2" s="80">
        <f>L2+P2/1000</f>
        <v>29513.551826210885</v>
      </c>
      <c r="S2" s="81">
        <f>Q2+O2</f>
        <v>100.55262035</v>
      </c>
    </row>
    <row r="3" spans="1:19" s="46" customFormat="1" x14ac:dyDescent="0.25">
      <c r="A3" s="39">
        <v>41306</v>
      </c>
      <c r="B3" s="40" t="s">
        <v>12</v>
      </c>
      <c r="C3" s="40">
        <v>2013</v>
      </c>
      <c r="D3" s="40">
        <v>2</v>
      </c>
      <c r="E3" s="41">
        <v>14248623</v>
      </c>
      <c r="F3" s="42">
        <v>2076106</v>
      </c>
      <c r="G3" s="42">
        <v>5328148</v>
      </c>
      <c r="H3" s="42">
        <v>1995796</v>
      </c>
      <c r="I3" s="42">
        <v>185215</v>
      </c>
      <c r="J3" s="72">
        <f t="shared" si="0"/>
        <v>23833888</v>
      </c>
      <c r="K3" s="43">
        <v>4.675147673569522E-2</v>
      </c>
      <c r="L3" s="73">
        <f t="shared" ref="L3:L66" si="1">(1+K3)*J3/1000</f>
        <v>24948.157460353163</v>
      </c>
      <c r="M3" s="44">
        <v>0.45283890494161555</v>
      </c>
      <c r="N3" s="45">
        <v>672</v>
      </c>
      <c r="O3" s="74">
        <f t="shared" ref="O3:O66" si="2">ROUND((L3/(M3*N3)),0)</f>
        <v>82</v>
      </c>
      <c r="P3" s="47">
        <v>2500000</v>
      </c>
      <c r="Q3" s="47">
        <v>12.744119999999999</v>
      </c>
      <c r="R3" s="80">
        <f t="shared" ref="R3:R66" si="3">L3+P3/1000</f>
        <v>27448.157460353163</v>
      </c>
      <c r="S3" s="81">
        <f t="shared" ref="S3:S66" si="4">Q3+O3</f>
        <v>94.744119999999995</v>
      </c>
    </row>
    <row r="4" spans="1:19" s="46" customFormat="1" x14ac:dyDescent="0.25">
      <c r="A4" s="39">
        <v>41334</v>
      </c>
      <c r="B4" s="40" t="s">
        <v>13</v>
      </c>
      <c r="C4" s="40">
        <v>2013</v>
      </c>
      <c r="D4" s="40">
        <v>3</v>
      </c>
      <c r="E4" s="41">
        <v>13121280</v>
      </c>
      <c r="F4" s="42">
        <v>2109300</v>
      </c>
      <c r="G4" s="42">
        <v>5732560</v>
      </c>
      <c r="H4" s="42">
        <v>2088213</v>
      </c>
      <c r="I4" s="42">
        <v>184784</v>
      </c>
      <c r="J4" s="72">
        <f t="shared" si="0"/>
        <v>23236137</v>
      </c>
      <c r="K4" s="43">
        <v>4.675147673569522E-2</v>
      </c>
      <c r="L4" s="73">
        <f t="shared" si="1"/>
        <v>24322.460718382925</v>
      </c>
      <c r="M4" s="44">
        <v>0.55784816711814977</v>
      </c>
      <c r="N4" s="45">
        <v>744</v>
      </c>
      <c r="O4" s="74">
        <f t="shared" si="2"/>
        <v>59</v>
      </c>
      <c r="P4" s="47">
        <v>5760000</v>
      </c>
      <c r="Q4" s="47">
        <v>26.425639975000003</v>
      </c>
      <c r="R4" s="80">
        <f t="shared" si="3"/>
        <v>30082.460718382925</v>
      </c>
      <c r="S4" s="81">
        <f t="shared" si="4"/>
        <v>85.425639974999996</v>
      </c>
    </row>
    <row r="5" spans="1:19" s="46" customFormat="1" x14ac:dyDescent="0.25">
      <c r="A5" s="39">
        <v>41365</v>
      </c>
      <c r="B5" s="40" t="s">
        <v>14</v>
      </c>
      <c r="C5" s="40">
        <v>2013</v>
      </c>
      <c r="D5" s="40">
        <v>4</v>
      </c>
      <c r="E5" s="41">
        <v>10922088</v>
      </c>
      <c r="F5" s="42">
        <v>2075584</v>
      </c>
      <c r="G5" s="42">
        <v>5806182</v>
      </c>
      <c r="H5" s="42">
        <v>2076549</v>
      </c>
      <c r="I5" s="42">
        <v>186611</v>
      </c>
      <c r="J5" s="72">
        <f t="shared" si="0"/>
        <v>21067014</v>
      </c>
      <c r="K5" s="43">
        <v>4.675147673569522E-2</v>
      </c>
      <c r="L5" s="73">
        <f t="shared" si="1"/>
        <v>22051.928014911562</v>
      </c>
      <c r="M5" s="44">
        <v>0.73186088690061213</v>
      </c>
      <c r="N5" s="45">
        <v>720</v>
      </c>
      <c r="O5" s="74">
        <f t="shared" si="2"/>
        <v>42</v>
      </c>
      <c r="P5" s="47">
        <v>1620000</v>
      </c>
      <c r="Q5" s="47">
        <v>12.841759849999999</v>
      </c>
      <c r="R5" s="80">
        <f t="shared" si="3"/>
        <v>23671.928014911562</v>
      </c>
      <c r="S5" s="81">
        <f t="shared" si="4"/>
        <v>54.841759850000003</v>
      </c>
    </row>
    <row r="6" spans="1:19" s="46" customFormat="1" x14ac:dyDescent="0.25">
      <c r="A6" s="39">
        <v>41395</v>
      </c>
      <c r="B6" s="40" t="s">
        <v>15</v>
      </c>
      <c r="C6" s="40">
        <v>2013</v>
      </c>
      <c r="D6" s="40">
        <v>5</v>
      </c>
      <c r="E6" s="41">
        <v>11960526</v>
      </c>
      <c r="F6" s="42">
        <v>2241360</v>
      </c>
      <c r="G6" s="42">
        <v>6229809</v>
      </c>
      <c r="H6" s="42">
        <v>2208263</v>
      </c>
      <c r="I6" s="42">
        <v>186998</v>
      </c>
      <c r="J6" s="72">
        <f t="shared" si="0"/>
        <v>22826956</v>
      </c>
      <c r="K6" s="43">
        <v>4.675147673569522E-2</v>
      </c>
      <c r="L6" s="73">
        <f t="shared" si="1"/>
        <v>23894.149902380734</v>
      </c>
      <c r="M6" s="44">
        <v>0.63560315671598777</v>
      </c>
      <c r="N6" s="45">
        <v>744</v>
      </c>
      <c r="O6" s="74">
        <f t="shared" si="2"/>
        <v>51</v>
      </c>
      <c r="P6" s="47">
        <v>2180000</v>
      </c>
      <c r="Q6" s="47">
        <v>18.176480025</v>
      </c>
      <c r="R6" s="80">
        <f t="shared" si="3"/>
        <v>26074.149902380734</v>
      </c>
      <c r="S6" s="81">
        <f t="shared" si="4"/>
        <v>69.176480025000004</v>
      </c>
    </row>
    <row r="7" spans="1:19" s="46" customFormat="1" x14ac:dyDescent="0.25">
      <c r="A7" s="39">
        <v>41426</v>
      </c>
      <c r="B7" s="40" t="s">
        <v>16</v>
      </c>
      <c r="C7" s="40">
        <v>2013</v>
      </c>
      <c r="D7" s="40">
        <v>6</v>
      </c>
      <c r="E7" s="41">
        <v>16006369</v>
      </c>
      <c r="F7" s="42">
        <v>2637360</v>
      </c>
      <c r="G7" s="42">
        <v>7104654</v>
      </c>
      <c r="H7" s="42">
        <v>2386010</v>
      </c>
      <c r="I7" s="42">
        <v>188101</v>
      </c>
      <c r="J7" s="72">
        <f t="shared" si="0"/>
        <v>28322494</v>
      </c>
      <c r="K7" s="43">
        <v>4.675147673569522E-2</v>
      </c>
      <c r="L7" s="73">
        <f t="shared" si="1"/>
        <v>29646.612419337864</v>
      </c>
      <c r="M7" s="44">
        <v>0.68503036170090759</v>
      </c>
      <c r="N7" s="45">
        <v>720</v>
      </c>
      <c r="O7" s="74">
        <f t="shared" si="2"/>
        <v>60</v>
      </c>
      <c r="P7" s="47">
        <v>1760000</v>
      </c>
      <c r="Q7" s="47">
        <v>13.0078</v>
      </c>
      <c r="R7" s="80">
        <f t="shared" si="3"/>
        <v>31406.612419337864</v>
      </c>
      <c r="S7" s="81">
        <f t="shared" si="4"/>
        <v>73.007800000000003</v>
      </c>
    </row>
    <row r="8" spans="1:19" s="46" customFormat="1" x14ac:dyDescent="0.25">
      <c r="A8" s="39">
        <v>41456</v>
      </c>
      <c r="B8" s="40" t="s">
        <v>17</v>
      </c>
      <c r="C8" s="40">
        <v>2013</v>
      </c>
      <c r="D8" s="40">
        <v>7</v>
      </c>
      <c r="E8" s="41">
        <v>20593922</v>
      </c>
      <c r="F8" s="42">
        <v>3123660</v>
      </c>
      <c r="G8" s="42">
        <v>8299535</v>
      </c>
      <c r="H8" s="42">
        <v>2462534</v>
      </c>
      <c r="I8" s="42">
        <v>187539</v>
      </c>
      <c r="J8" s="72">
        <f t="shared" si="0"/>
        <v>34667190</v>
      </c>
      <c r="K8" s="43">
        <v>4.675147673569522E-2</v>
      </c>
      <c r="L8" s="73">
        <f t="shared" si="1"/>
        <v>36287.932326776921</v>
      </c>
      <c r="M8" s="44">
        <v>0.72947673607854213</v>
      </c>
      <c r="N8" s="45">
        <v>744</v>
      </c>
      <c r="O8" s="74">
        <f t="shared" si="2"/>
        <v>67</v>
      </c>
      <c r="P8" s="47">
        <v>2040000</v>
      </c>
      <c r="Q8" s="47">
        <v>8.6349000749999991</v>
      </c>
      <c r="R8" s="80">
        <f t="shared" si="3"/>
        <v>38327.932326776921</v>
      </c>
      <c r="S8" s="81">
        <f t="shared" si="4"/>
        <v>75.634900075000004</v>
      </c>
    </row>
    <row r="9" spans="1:19" s="46" customFormat="1" x14ac:dyDescent="0.25">
      <c r="A9" s="39">
        <v>41487</v>
      </c>
      <c r="B9" s="40" t="s">
        <v>18</v>
      </c>
      <c r="C9" s="40">
        <v>2013</v>
      </c>
      <c r="D9" s="40">
        <v>8</v>
      </c>
      <c r="E9" s="41">
        <v>19788738</v>
      </c>
      <c r="F9" s="42">
        <v>3183075</v>
      </c>
      <c r="G9" s="42">
        <v>8053948</v>
      </c>
      <c r="H9" s="42">
        <v>2542455</v>
      </c>
      <c r="I9" s="42">
        <v>187578</v>
      </c>
      <c r="J9" s="72">
        <f t="shared" si="0"/>
        <v>33755794</v>
      </c>
      <c r="K9" s="43">
        <v>4.675147673569522E-2</v>
      </c>
      <c r="L9" s="73">
        <f t="shared" si="1"/>
        <v>35333.927217885917</v>
      </c>
      <c r="M9" s="44">
        <v>0.70478685359257887</v>
      </c>
      <c r="N9" s="45">
        <v>744</v>
      </c>
      <c r="O9" s="74">
        <f t="shared" si="2"/>
        <v>67</v>
      </c>
      <c r="P9" s="47">
        <v>2340000</v>
      </c>
      <c r="Q9" s="47">
        <v>17.125760000000003</v>
      </c>
      <c r="R9" s="80">
        <f t="shared" si="3"/>
        <v>37673.927217885917</v>
      </c>
      <c r="S9" s="81">
        <f t="shared" si="4"/>
        <v>84.12576</v>
      </c>
    </row>
    <row r="10" spans="1:19" s="46" customFormat="1" x14ac:dyDescent="0.25">
      <c r="A10" s="39">
        <v>41518</v>
      </c>
      <c r="B10" s="40" t="s">
        <v>19</v>
      </c>
      <c r="C10" s="40">
        <v>2013</v>
      </c>
      <c r="D10" s="40">
        <v>9</v>
      </c>
      <c r="E10" s="41">
        <v>18655455</v>
      </c>
      <c r="F10" s="42">
        <v>3084900</v>
      </c>
      <c r="G10" s="42">
        <v>8069250</v>
      </c>
      <c r="H10" s="42">
        <v>2532145</v>
      </c>
      <c r="I10" s="42">
        <v>187631</v>
      </c>
      <c r="J10" s="72">
        <f t="shared" si="0"/>
        <v>32529381</v>
      </c>
      <c r="K10" s="43">
        <v>4.675147673569522E-2</v>
      </c>
      <c r="L10" s="73">
        <f t="shared" si="1"/>
        <v>34050.17759904806</v>
      </c>
      <c r="M10" s="44">
        <v>0.67044260251078003</v>
      </c>
      <c r="N10" s="45">
        <v>720</v>
      </c>
      <c r="O10" s="74">
        <f t="shared" si="2"/>
        <v>71</v>
      </c>
      <c r="P10" s="47">
        <v>2020000</v>
      </c>
      <c r="Q10" s="47">
        <v>16.776179975000002</v>
      </c>
      <c r="R10" s="80">
        <f t="shared" si="3"/>
        <v>36070.17759904806</v>
      </c>
      <c r="S10" s="81">
        <f t="shared" si="4"/>
        <v>87.776179975000005</v>
      </c>
    </row>
    <row r="11" spans="1:19" s="46" customFormat="1" x14ac:dyDescent="0.25">
      <c r="A11" s="39">
        <v>41548</v>
      </c>
      <c r="B11" s="40" t="s">
        <v>20</v>
      </c>
      <c r="C11" s="40">
        <v>2013</v>
      </c>
      <c r="D11" s="40">
        <v>10</v>
      </c>
      <c r="E11" s="41">
        <v>14629860</v>
      </c>
      <c r="F11" s="42">
        <v>2883500</v>
      </c>
      <c r="G11" s="42">
        <v>7425300</v>
      </c>
      <c r="H11" s="42">
        <v>2341063</v>
      </c>
      <c r="I11" s="42">
        <v>187500</v>
      </c>
      <c r="J11" s="72">
        <f t="shared" si="0"/>
        <v>27467223</v>
      </c>
      <c r="K11" s="43">
        <v>4.675147673569522E-2</v>
      </c>
      <c r="L11" s="73">
        <f t="shared" si="1"/>
        <v>28751.356237078653</v>
      </c>
      <c r="M11" s="44">
        <v>0.62513789540143438</v>
      </c>
      <c r="N11" s="45">
        <v>744</v>
      </c>
      <c r="O11" s="74">
        <f t="shared" si="2"/>
        <v>62</v>
      </c>
      <c r="P11" s="47">
        <v>2780000</v>
      </c>
      <c r="Q11" s="47">
        <v>17.837799675000003</v>
      </c>
      <c r="R11" s="80">
        <f t="shared" si="3"/>
        <v>31531.356237078653</v>
      </c>
      <c r="S11" s="81">
        <f t="shared" si="4"/>
        <v>79.837799674999999</v>
      </c>
    </row>
    <row r="12" spans="1:19" s="46" customFormat="1" x14ac:dyDescent="0.25">
      <c r="A12" s="39">
        <v>41579</v>
      </c>
      <c r="B12" s="40" t="s">
        <v>21</v>
      </c>
      <c r="C12" s="40">
        <v>2013</v>
      </c>
      <c r="D12" s="40">
        <v>11</v>
      </c>
      <c r="E12" s="41">
        <v>10813348</v>
      </c>
      <c r="F12" s="42">
        <v>2382912</v>
      </c>
      <c r="G12" s="42">
        <v>6382790</v>
      </c>
      <c r="H12" s="42">
        <v>2170835</v>
      </c>
      <c r="I12" s="42">
        <v>187400</v>
      </c>
      <c r="J12" s="72">
        <f t="shared" si="0"/>
        <v>21937285</v>
      </c>
      <c r="K12" s="43">
        <v>4.675147673569522E-2</v>
      </c>
      <c r="L12" s="73">
        <f t="shared" si="1"/>
        <v>22962.885469321813</v>
      </c>
      <c r="M12" s="44">
        <v>0.66565650571192148</v>
      </c>
      <c r="N12" s="45">
        <v>720</v>
      </c>
      <c r="O12" s="74">
        <f t="shared" si="2"/>
        <v>48</v>
      </c>
      <c r="P12" s="47">
        <v>3540000</v>
      </c>
      <c r="Q12" s="47">
        <v>17.703820099999998</v>
      </c>
      <c r="R12" s="80">
        <f t="shared" si="3"/>
        <v>26502.885469321813</v>
      </c>
      <c r="S12" s="81">
        <f t="shared" si="4"/>
        <v>65.703820100000002</v>
      </c>
    </row>
    <row r="13" spans="1:19" s="55" customFormat="1" ht="15.75" thickBot="1" x14ac:dyDescent="0.3">
      <c r="A13" s="48">
        <v>41609</v>
      </c>
      <c r="B13" s="49" t="s">
        <v>22</v>
      </c>
      <c r="C13" s="49">
        <v>2013</v>
      </c>
      <c r="D13" s="49">
        <v>12</v>
      </c>
      <c r="E13" s="50">
        <v>12852648</v>
      </c>
      <c r="F13" s="51">
        <v>2258408</v>
      </c>
      <c r="G13" s="51">
        <v>6003238</v>
      </c>
      <c r="H13" s="51">
        <v>2191120</v>
      </c>
      <c r="I13" s="51">
        <v>184766</v>
      </c>
      <c r="J13" s="75">
        <f t="shared" si="0"/>
        <v>23490180</v>
      </c>
      <c r="K13" s="52">
        <v>4.675147673569522E-2</v>
      </c>
      <c r="L13" s="76">
        <f t="shared" si="1"/>
        <v>24588.380603787293</v>
      </c>
      <c r="M13" s="53">
        <v>0.6301950712663974</v>
      </c>
      <c r="N13" s="54">
        <v>744</v>
      </c>
      <c r="O13" s="77">
        <f t="shared" si="2"/>
        <v>52</v>
      </c>
      <c r="P13" s="56">
        <v>1620000</v>
      </c>
      <c r="Q13" s="56">
        <v>18.688019424999997</v>
      </c>
      <c r="R13" s="82">
        <f t="shared" si="3"/>
        <v>26208.380603787293</v>
      </c>
      <c r="S13" s="83">
        <f t="shared" si="4"/>
        <v>70.688019424999993</v>
      </c>
    </row>
    <row r="14" spans="1:19" s="46" customFormat="1" x14ac:dyDescent="0.25">
      <c r="A14" s="39">
        <v>41640</v>
      </c>
      <c r="B14" s="40" t="s">
        <v>11</v>
      </c>
      <c r="C14" s="40">
        <v>2014</v>
      </c>
      <c r="D14" s="40">
        <v>1</v>
      </c>
      <c r="E14" s="41">
        <v>15424500</v>
      </c>
      <c r="F14" s="42">
        <v>2306124</v>
      </c>
      <c r="G14" s="42">
        <v>6120440</v>
      </c>
      <c r="H14" s="42">
        <v>2190654</v>
      </c>
      <c r="I14" s="42">
        <v>184761</v>
      </c>
      <c r="J14" s="72">
        <f t="shared" si="0"/>
        <v>26226479</v>
      </c>
      <c r="K14" s="43">
        <v>3.6202714992148943E-2</v>
      </c>
      <c r="L14" s="73">
        <f t="shared" si="1"/>
        <v>27175.948744484576</v>
      </c>
      <c r="M14" s="44">
        <v>0.50302553596875199</v>
      </c>
      <c r="N14" s="45">
        <v>744</v>
      </c>
      <c r="O14" s="74">
        <f t="shared" si="2"/>
        <v>73</v>
      </c>
      <c r="P14" s="47">
        <v>1470000</v>
      </c>
      <c r="Q14" s="47">
        <v>15.330239675</v>
      </c>
      <c r="R14" s="80">
        <f t="shared" si="3"/>
        <v>28645.948744484576</v>
      </c>
      <c r="S14" s="81">
        <f t="shared" si="4"/>
        <v>88.330239675000001</v>
      </c>
    </row>
    <row r="15" spans="1:19" s="46" customFormat="1" x14ac:dyDescent="0.25">
      <c r="A15" s="39">
        <v>41671</v>
      </c>
      <c r="B15" s="40" t="s">
        <v>12</v>
      </c>
      <c r="C15" s="40">
        <v>2014</v>
      </c>
      <c r="D15" s="40">
        <v>2</v>
      </c>
      <c r="E15" s="41">
        <v>14287725</v>
      </c>
      <c r="F15" s="42">
        <v>2208708</v>
      </c>
      <c r="G15" s="42">
        <v>5137749</v>
      </c>
      <c r="H15" s="42">
        <v>2038048</v>
      </c>
      <c r="I15" s="42">
        <v>176646</v>
      </c>
      <c r="J15" s="72">
        <f t="shared" si="0"/>
        <v>23848876</v>
      </c>
      <c r="K15" s="43">
        <v>3.6202714992148943E-2</v>
      </c>
      <c r="L15" s="73">
        <f t="shared" si="1"/>
        <v>24712.2700607111</v>
      </c>
      <c r="M15" s="44">
        <v>0.45283890494161555</v>
      </c>
      <c r="N15" s="45">
        <v>672</v>
      </c>
      <c r="O15" s="74">
        <f t="shared" si="2"/>
        <v>81</v>
      </c>
      <c r="P15" s="47">
        <v>3680000</v>
      </c>
      <c r="Q15" s="47">
        <v>19.810620500000002</v>
      </c>
      <c r="R15" s="80">
        <f t="shared" si="3"/>
        <v>28392.2700607111</v>
      </c>
      <c r="S15" s="81">
        <f t="shared" si="4"/>
        <v>100.8106205</v>
      </c>
    </row>
    <row r="16" spans="1:19" s="46" customFormat="1" x14ac:dyDescent="0.25">
      <c r="A16" s="39">
        <v>41699</v>
      </c>
      <c r="B16" s="40" t="s">
        <v>13</v>
      </c>
      <c r="C16" s="40">
        <v>2014</v>
      </c>
      <c r="D16" s="40">
        <v>3</v>
      </c>
      <c r="E16" s="41">
        <v>13003200</v>
      </c>
      <c r="F16" s="42">
        <v>2219267</v>
      </c>
      <c r="G16" s="42">
        <v>5590299</v>
      </c>
      <c r="H16" s="42">
        <v>2112260</v>
      </c>
      <c r="I16" s="42">
        <v>193285</v>
      </c>
      <c r="J16" s="72">
        <f t="shared" si="0"/>
        <v>23118311</v>
      </c>
      <c r="K16" s="43">
        <v>3.6202714992148943E-2</v>
      </c>
      <c r="L16" s="73">
        <f t="shared" si="1"/>
        <v>23955.256624232861</v>
      </c>
      <c r="M16" s="44">
        <v>0.55784816711814977</v>
      </c>
      <c r="N16" s="45">
        <v>744</v>
      </c>
      <c r="O16" s="74">
        <f t="shared" si="2"/>
        <v>58</v>
      </c>
      <c r="P16" s="47">
        <v>4480000</v>
      </c>
      <c r="Q16" s="47">
        <v>27.595719500000001</v>
      </c>
      <c r="R16" s="80">
        <f t="shared" si="3"/>
        <v>28435.256624232861</v>
      </c>
      <c r="S16" s="81">
        <f t="shared" si="4"/>
        <v>85.595719500000001</v>
      </c>
    </row>
    <row r="17" spans="1:19" s="46" customFormat="1" x14ac:dyDescent="0.25">
      <c r="A17" s="39">
        <v>41730</v>
      </c>
      <c r="B17" s="40" t="s">
        <v>14</v>
      </c>
      <c r="C17" s="40">
        <v>2014</v>
      </c>
      <c r="D17" s="40">
        <v>4</v>
      </c>
      <c r="E17" s="41">
        <v>10712808</v>
      </c>
      <c r="F17" s="42">
        <v>2192400</v>
      </c>
      <c r="G17" s="42">
        <v>5493400</v>
      </c>
      <c r="H17" s="42">
        <v>2102741</v>
      </c>
      <c r="I17" s="42">
        <v>186785</v>
      </c>
      <c r="J17" s="72">
        <f t="shared" si="0"/>
        <v>20688134</v>
      </c>
      <c r="K17" s="43">
        <v>3.6202714992148943E-2</v>
      </c>
      <c r="L17" s="73">
        <f t="shared" si="1"/>
        <v>21437.100618921384</v>
      </c>
      <c r="M17" s="44">
        <v>0.73186088690061213</v>
      </c>
      <c r="N17" s="45">
        <v>720</v>
      </c>
      <c r="O17" s="74">
        <f t="shared" si="2"/>
        <v>41</v>
      </c>
      <c r="P17" s="47">
        <v>1660000</v>
      </c>
      <c r="Q17" s="47">
        <v>7.4611798</v>
      </c>
      <c r="R17" s="80">
        <f t="shared" si="3"/>
        <v>23097.100618921384</v>
      </c>
      <c r="S17" s="81">
        <f t="shared" si="4"/>
        <v>48.461179799999996</v>
      </c>
    </row>
    <row r="18" spans="1:19" s="46" customFormat="1" x14ac:dyDescent="0.25">
      <c r="A18" s="39">
        <v>41760</v>
      </c>
      <c r="B18" s="40" t="s">
        <v>15</v>
      </c>
      <c r="C18" s="40">
        <v>2014</v>
      </c>
      <c r="D18" s="40">
        <v>5</v>
      </c>
      <c r="E18" s="41">
        <v>11809460</v>
      </c>
      <c r="F18" s="42">
        <v>2345587</v>
      </c>
      <c r="G18" s="42">
        <v>5857920</v>
      </c>
      <c r="H18" s="42">
        <v>2243476</v>
      </c>
      <c r="I18" s="42">
        <v>188381</v>
      </c>
      <c r="J18" s="72">
        <f t="shared" si="0"/>
        <v>22444824</v>
      </c>
      <c r="K18" s="43">
        <v>3.6202714992148943E-2</v>
      </c>
      <c r="L18" s="73">
        <f t="shared" si="1"/>
        <v>23257.387566320944</v>
      </c>
      <c r="M18" s="44">
        <v>0.63560315671598777</v>
      </c>
      <c r="N18" s="45">
        <v>744</v>
      </c>
      <c r="O18" s="74">
        <f t="shared" si="2"/>
        <v>49</v>
      </c>
      <c r="P18" s="47">
        <v>4170000</v>
      </c>
      <c r="Q18" s="47">
        <v>31.274719299999997</v>
      </c>
      <c r="R18" s="80">
        <f t="shared" si="3"/>
        <v>27427.387566320944</v>
      </c>
      <c r="S18" s="81">
        <f t="shared" si="4"/>
        <v>80.274719300000001</v>
      </c>
    </row>
    <row r="19" spans="1:19" s="46" customFormat="1" x14ac:dyDescent="0.25">
      <c r="A19" s="39">
        <v>41791</v>
      </c>
      <c r="B19" s="40" t="s">
        <v>16</v>
      </c>
      <c r="C19" s="40">
        <v>2014</v>
      </c>
      <c r="D19" s="40">
        <v>6</v>
      </c>
      <c r="E19" s="41">
        <v>15760827</v>
      </c>
      <c r="F19" s="42">
        <v>2756138</v>
      </c>
      <c r="G19" s="42">
        <v>6637440</v>
      </c>
      <c r="H19" s="42">
        <v>2429652</v>
      </c>
      <c r="I19" s="42">
        <v>187805</v>
      </c>
      <c r="J19" s="72">
        <f t="shared" si="0"/>
        <v>27771862</v>
      </c>
      <c r="K19" s="43">
        <v>3.6202714992148943E-2</v>
      </c>
      <c r="L19" s="73">
        <f t="shared" si="1"/>
        <v>28777.278804787289</v>
      </c>
      <c r="M19" s="44">
        <v>0.68503036170090759</v>
      </c>
      <c r="N19" s="45">
        <v>720</v>
      </c>
      <c r="O19" s="74">
        <f t="shared" si="2"/>
        <v>58</v>
      </c>
      <c r="P19" s="47">
        <v>1410000</v>
      </c>
      <c r="Q19" s="47">
        <v>10.963280300000001</v>
      </c>
      <c r="R19" s="80">
        <f t="shared" si="3"/>
        <v>30187.278804787289</v>
      </c>
      <c r="S19" s="81">
        <f t="shared" si="4"/>
        <v>68.963280300000008</v>
      </c>
    </row>
    <row r="20" spans="1:19" s="46" customFormat="1" x14ac:dyDescent="0.25">
      <c r="A20" s="39">
        <v>41821</v>
      </c>
      <c r="B20" s="40" t="s">
        <v>17</v>
      </c>
      <c r="C20" s="40">
        <v>2014</v>
      </c>
      <c r="D20" s="40">
        <v>7</v>
      </c>
      <c r="E20" s="41">
        <v>20414104</v>
      </c>
      <c r="F20" s="42">
        <v>3246480</v>
      </c>
      <c r="G20" s="42">
        <v>7614062</v>
      </c>
      <c r="H20" s="42">
        <v>2511580</v>
      </c>
      <c r="I20" s="42">
        <v>187276</v>
      </c>
      <c r="J20" s="72">
        <f t="shared" si="0"/>
        <v>33973502</v>
      </c>
      <c r="K20" s="43">
        <v>3.6202714992148943E-2</v>
      </c>
      <c r="L20" s="73">
        <f t="shared" si="1"/>
        <v>35203.435010191199</v>
      </c>
      <c r="M20" s="44">
        <v>0.72947673607854213</v>
      </c>
      <c r="N20" s="45">
        <v>744</v>
      </c>
      <c r="O20" s="74">
        <f t="shared" si="2"/>
        <v>65</v>
      </c>
      <c r="P20" s="47">
        <v>5060000</v>
      </c>
      <c r="Q20" s="47">
        <v>19.594139800000001</v>
      </c>
      <c r="R20" s="80">
        <f t="shared" si="3"/>
        <v>40263.435010191199</v>
      </c>
      <c r="S20" s="81">
        <f t="shared" si="4"/>
        <v>84.594139799999994</v>
      </c>
    </row>
    <row r="21" spans="1:19" s="46" customFormat="1" x14ac:dyDescent="0.25">
      <c r="A21" s="39">
        <v>41852</v>
      </c>
      <c r="B21" s="40" t="s">
        <v>18</v>
      </c>
      <c r="C21" s="40">
        <v>2014</v>
      </c>
      <c r="D21" s="40">
        <v>8</v>
      </c>
      <c r="E21" s="41">
        <v>19682520</v>
      </c>
      <c r="F21" s="42">
        <v>3310428</v>
      </c>
      <c r="G21" s="42">
        <v>7327068</v>
      </c>
      <c r="H21" s="42">
        <v>2594196</v>
      </c>
      <c r="I21" s="42">
        <v>187750</v>
      </c>
      <c r="J21" s="72">
        <f t="shared" si="0"/>
        <v>33101962</v>
      </c>
      <c r="K21" s="43">
        <v>3.6202714992148943E-2</v>
      </c>
      <c r="L21" s="73">
        <f t="shared" si="1"/>
        <v>34300.34289596694</v>
      </c>
      <c r="M21" s="44">
        <v>0.70478685359257887</v>
      </c>
      <c r="N21" s="45">
        <v>744</v>
      </c>
      <c r="O21" s="74">
        <f t="shared" si="2"/>
        <v>65</v>
      </c>
      <c r="P21" s="47">
        <v>900000</v>
      </c>
      <c r="Q21" s="47">
        <v>13.936679800000002</v>
      </c>
      <c r="R21" s="80">
        <f t="shared" si="3"/>
        <v>35200.34289596694</v>
      </c>
      <c r="S21" s="81">
        <f t="shared" si="4"/>
        <v>78.936679800000007</v>
      </c>
    </row>
    <row r="22" spans="1:19" s="46" customFormat="1" x14ac:dyDescent="0.25">
      <c r="A22" s="39">
        <v>41883</v>
      </c>
      <c r="B22" s="40" t="s">
        <v>19</v>
      </c>
      <c r="C22" s="40">
        <v>2014</v>
      </c>
      <c r="D22" s="40">
        <v>9</v>
      </c>
      <c r="E22" s="41">
        <v>18512256</v>
      </c>
      <c r="F22" s="42">
        <v>3197880</v>
      </c>
      <c r="G22" s="42">
        <v>7368004</v>
      </c>
      <c r="H22" s="42">
        <v>2584915</v>
      </c>
      <c r="I22" s="42">
        <v>187302</v>
      </c>
      <c r="J22" s="72">
        <f t="shared" si="0"/>
        <v>31850357</v>
      </c>
      <c r="K22" s="43">
        <v>3.6202714992148943E-2</v>
      </c>
      <c r="L22" s="73">
        <f t="shared" si="1"/>
        <v>33003.426396869196</v>
      </c>
      <c r="M22" s="44">
        <v>0.67044260251078003</v>
      </c>
      <c r="N22" s="45">
        <v>720</v>
      </c>
      <c r="O22" s="74">
        <f t="shared" si="2"/>
        <v>68</v>
      </c>
      <c r="P22" s="47">
        <v>1130000</v>
      </c>
      <c r="Q22" s="47">
        <v>15.785060100000001</v>
      </c>
      <c r="R22" s="80">
        <f t="shared" si="3"/>
        <v>34133.426396869196</v>
      </c>
      <c r="S22" s="81">
        <f t="shared" si="4"/>
        <v>83.785060099999995</v>
      </c>
    </row>
    <row r="23" spans="1:19" s="46" customFormat="1" x14ac:dyDescent="0.25">
      <c r="A23" s="39">
        <v>41913</v>
      </c>
      <c r="B23" s="40" t="s">
        <v>20</v>
      </c>
      <c r="C23" s="40">
        <v>2014</v>
      </c>
      <c r="D23" s="40">
        <v>10</v>
      </c>
      <c r="E23" s="41">
        <v>14486984</v>
      </c>
      <c r="F23" s="42">
        <v>2986368</v>
      </c>
      <c r="G23" s="42">
        <v>6789664</v>
      </c>
      <c r="H23" s="42">
        <v>2394083</v>
      </c>
      <c r="I23" s="42">
        <v>186169</v>
      </c>
      <c r="J23" s="72">
        <f t="shared" si="0"/>
        <v>26843268</v>
      </c>
      <c r="K23" s="43">
        <v>3.6202714992148943E-2</v>
      </c>
      <c r="L23" s="73">
        <f t="shared" si="1"/>
        <v>27815.067180861872</v>
      </c>
      <c r="M23" s="44">
        <v>0.62513789540143438</v>
      </c>
      <c r="N23" s="45">
        <v>744</v>
      </c>
      <c r="O23" s="74">
        <f t="shared" si="2"/>
        <v>60</v>
      </c>
      <c r="P23" s="47">
        <v>1440000</v>
      </c>
      <c r="Q23" s="47">
        <v>26.2700794</v>
      </c>
      <c r="R23" s="80">
        <f t="shared" si="3"/>
        <v>29255.067180861872</v>
      </c>
      <c r="S23" s="81">
        <f t="shared" si="4"/>
        <v>86.2700794</v>
      </c>
    </row>
    <row r="24" spans="1:19" s="46" customFormat="1" x14ac:dyDescent="0.25">
      <c r="A24" s="39">
        <v>41944</v>
      </c>
      <c r="B24" s="40" t="s">
        <v>21</v>
      </c>
      <c r="C24" s="40">
        <v>2014</v>
      </c>
      <c r="D24" s="40">
        <v>11</v>
      </c>
      <c r="E24" s="41">
        <v>10667400</v>
      </c>
      <c r="F24" s="42">
        <v>2474342</v>
      </c>
      <c r="G24" s="42">
        <v>5870557</v>
      </c>
      <c r="H24" s="42">
        <v>2223987</v>
      </c>
      <c r="I24" s="42">
        <v>186033</v>
      </c>
      <c r="J24" s="72">
        <f t="shared" si="0"/>
        <v>21422319</v>
      </c>
      <c r="K24" s="43">
        <v>3.6202714992148943E-2</v>
      </c>
      <c r="L24" s="73">
        <f t="shared" si="1"/>
        <v>22197.865109227896</v>
      </c>
      <c r="M24" s="44">
        <v>0.66565650571192148</v>
      </c>
      <c r="N24" s="45">
        <v>720</v>
      </c>
      <c r="O24" s="74">
        <f t="shared" si="2"/>
        <v>46</v>
      </c>
      <c r="P24" s="47">
        <v>2520000</v>
      </c>
      <c r="Q24" s="47">
        <v>26.207659500000002</v>
      </c>
      <c r="R24" s="80">
        <f t="shared" si="3"/>
        <v>24717.865109227896</v>
      </c>
      <c r="S24" s="81">
        <f t="shared" si="4"/>
        <v>72.207659500000005</v>
      </c>
    </row>
    <row r="25" spans="1:19" s="55" customFormat="1" ht="15.75" thickBot="1" x14ac:dyDescent="0.3">
      <c r="A25" s="48">
        <v>41974</v>
      </c>
      <c r="B25" s="49" t="s">
        <v>22</v>
      </c>
      <c r="C25" s="49">
        <v>2014</v>
      </c>
      <c r="D25" s="49">
        <v>12</v>
      </c>
      <c r="E25" s="50">
        <v>12708848</v>
      </c>
      <c r="F25" s="51">
        <v>2352735</v>
      </c>
      <c r="G25" s="51">
        <v>5600160</v>
      </c>
      <c r="H25" s="51">
        <v>2244514</v>
      </c>
      <c r="I25" s="51">
        <v>184474</v>
      </c>
      <c r="J25" s="75">
        <f t="shared" si="0"/>
        <v>23090731</v>
      </c>
      <c r="K25" s="52">
        <v>3.6202714992148943E-2</v>
      </c>
      <c r="L25" s="76">
        <f t="shared" si="1"/>
        <v>23926.678153353379</v>
      </c>
      <c r="M25" s="53">
        <v>0.6301950712663974</v>
      </c>
      <c r="N25" s="54">
        <v>744</v>
      </c>
      <c r="O25" s="77">
        <f t="shared" si="2"/>
        <v>51</v>
      </c>
      <c r="P25" s="56">
        <v>1170000</v>
      </c>
      <c r="Q25" s="56">
        <v>14.418239</v>
      </c>
      <c r="R25" s="82">
        <f t="shared" si="3"/>
        <v>25096.678153353379</v>
      </c>
      <c r="S25" s="83">
        <f t="shared" si="4"/>
        <v>65.418239</v>
      </c>
    </row>
    <row r="26" spans="1:19" s="46" customFormat="1" x14ac:dyDescent="0.25">
      <c r="A26" s="39">
        <v>42005</v>
      </c>
      <c r="B26" s="40" t="s">
        <v>11</v>
      </c>
      <c r="C26" s="40">
        <v>2015</v>
      </c>
      <c r="D26" s="40">
        <v>1</v>
      </c>
      <c r="E26" s="41">
        <v>15324660</v>
      </c>
      <c r="F26" s="42">
        <v>2403492</v>
      </c>
      <c r="G26" s="42">
        <v>5625130</v>
      </c>
      <c r="H26" s="42">
        <v>2243354</v>
      </c>
      <c r="I26" s="42">
        <v>180234</v>
      </c>
      <c r="J26" s="72">
        <f t="shared" si="0"/>
        <v>25776870</v>
      </c>
      <c r="K26" s="43">
        <v>4.6711810364530981E-2</v>
      </c>
      <c r="L26" s="73">
        <f t="shared" si="1"/>
        <v>26980.954263231168</v>
      </c>
      <c r="M26" s="44">
        <v>0.50302553596875199</v>
      </c>
      <c r="N26" s="45">
        <v>744</v>
      </c>
      <c r="O26" s="74">
        <f t="shared" si="2"/>
        <v>72</v>
      </c>
      <c r="P26" s="47">
        <v>2200000</v>
      </c>
      <c r="Q26" s="47">
        <v>18.8932</v>
      </c>
      <c r="R26" s="80">
        <f t="shared" si="3"/>
        <v>29180.954263231168</v>
      </c>
      <c r="S26" s="81">
        <f t="shared" si="4"/>
        <v>90.893200000000007</v>
      </c>
    </row>
    <row r="27" spans="1:19" s="46" customFormat="1" x14ac:dyDescent="0.25">
      <c r="A27" s="39">
        <v>42036</v>
      </c>
      <c r="B27" s="40" t="s">
        <v>12</v>
      </c>
      <c r="C27" s="40">
        <v>2015</v>
      </c>
      <c r="D27" s="40">
        <v>2</v>
      </c>
      <c r="E27" s="41">
        <v>14123493</v>
      </c>
      <c r="F27" s="42">
        <v>2264230</v>
      </c>
      <c r="G27" s="42">
        <v>5189407</v>
      </c>
      <c r="H27" s="42">
        <v>2087522</v>
      </c>
      <c r="I27" s="42">
        <v>178926</v>
      </c>
      <c r="J27" s="72">
        <f t="shared" si="0"/>
        <v>23843578</v>
      </c>
      <c r="K27" s="43">
        <v>4.6711810364530981E-2</v>
      </c>
      <c r="L27" s="73">
        <f t="shared" si="1"/>
        <v>24957.354693947906</v>
      </c>
      <c r="M27" s="44">
        <v>0.45283890494161555</v>
      </c>
      <c r="N27" s="45">
        <v>672</v>
      </c>
      <c r="O27" s="74">
        <f t="shared" si="2"/>
        <v>82</v>
      </c>
      <c r="P27" s="47">
        <v>3290000</v>
      </c>
      <c r="Q27" s="47">
        <v>21.952800800000002</v>
      </c>
      <c r="R27" s="80">
        <f t="shared" si="3"/>
        <v>28247.354693947906</v>
      </c>
      <c r="S27" s="81">
        <f t="shared" si="4"/>
        <v>103.95280080000001</v>
      </c>
    </row>
    <row r="28" spans="1:19" s="46" customFormat="1" x14ac:dyDescent="0.25">
      <c r="A28" s="39">
        <v>42064</v>
      </c>
      <c r="B28" s="40" t="s">
        <v>13</v>
      </c>
      <c r="C28" s="40">
        <v>2015</v>
      </c>
      <c r="D28" s="40">
        <v>3</v>
      </c>
      <c r="E28" s="41">
        <v>12797375</v>
      </c>
      <c r="F28" s="42">
        <v>2277933</v>
      </c>
      <c r="G28" s="42">
        <v>5379660</v>
      </c>
      <c r="H28" s="42">
        <v>2154854</v>
      </c>
      <c r="I28" s="42">
        <v>178209</v>
      </c>
      <c r="J28" s="72">
        <f t="shared" si="0"/>
        <v>22788031</v>
      </c>
      <c r="K28" s="43">
        <v>4.6711810364530981E-2</v>
      </c>
      <c r="L28" s="73">
        <f t="shared" si="1"/>
        <v>23852.501182653054</v>
      </c>
      <c r="M28" s="44">
        <v>0.55784816711814977</v>
      </c>
      <c r="N28" s="45">
        <v>744</v>
      </c>
      <c r="O28" s="74">
        <f t="shared" si="2"/>
        <v>57</v>
      </c>
      <c r="P28" s="47">
        <v>2020000</v>
      </c>
      <c r="Q28" s="47">
        <v>17.5186201</v>
      </c>
      <c r="R28" s="80">
        <f t="shared" si="3"/>
        <v>25872.501182653054</v>
      </c>
      <c r="S28" s="81">
        <f t="shared" si="4"/>
        <v>74.518620099999993</v>
      </c>
    </row>
    <row r="29" spans="1:19" s="46" customFormat="1" x14ac:dyDescent="0.25">
      <c r="A29" s="39">
        <v>42095</v>
      </c>
      <c r="B29" s="40" t="s">
        <v>14</v>
      </c>
      <c r="C29" s="40">
        <v>2015</v>
      </c>
      <c r="D29" s="40">
        <v>4</v>
      </c>
      <c r="E29" s="41">
        <v>10545546</v>
      </c>
      <c r="F29" s="42">
        <v>2238752</v>
      </c>
      <c r="G29" s="42">
        <v>5461165</v>
      </c>
      <c r="H29" s="42">
        <v>2136159</v>
      </c>
      <c r="I29" s="42">
        <v>178543</v>
      </c>
      <c r="J29" s="72">
        <f t="shared" si="0"/>
        <v>20560165</v>
      </c>
      <c r="K29" s="43">
        <v>4.6711810364530981E-2</v>
      </c>
      <c r="L29" s="73">
        <f t="shared" si="1"/>
        <v>21520.56752854347</v>
      </c>
      <c r="M29" s="44">
        <v>0.73186088690061213</v>
      </c>
      <c r="N29" s="45">
        <v>720</v>
      </c>
      <c r="O29" s="74">
        <f t="shared" si="2"/>
        <v>41</v>
      </c>
      <c r="P29" s="47">
        <v>740000</v>
      </c>
      <c r="Q29" s="47">
        <v>14.20696</v>
      </c>
      <c r="R29" s="80">
        <f t="shared" si="3"/>
        <v>22260.56752854347</v>
      </c>
      <c r="S29" s="81">
        <f t="shared" si="4"/>
        <v>55.206960000000002</v>
      </c>
    </row>
    <row r="30" spans="1:19" s="46" customFormat="1" x14ac:dyDescent="0.25">
      <c r="A30" s="39">
        <v>42125</v>
      </c>
      <c r="B30" s="40" t="s">
        <v>15</v>
      </c>
      <c r="C30" s="40">
        <v>2015</v>
      </c>
      <c r="D30" s="40">
        <v>5</v>
      </c>
      <c r="E30" s="41">
        <v>11639322</v>
      </c>
      <c r="F30" s="42">
        <v>2411301</v>
      </c>
      <c r="G30" s="42">
        <v>5762757</v>
      </c>
      <c r="H30" s="42">
        <v>2268940</v>
      </c>
      <c r="I30" s="42">
        <v>178866</v>
      </c>
      <c r="J30" s="72">
        <f t="shared" si="0"/>
        <v>22261186</v>
      </c>
      <c r="K30" s="43">
        <v>4.6711810364530981E-2</v>
      </c>
      <c r="L30" s="73">
        <f t="shared" si="1"/>
        <v>23301.046298921552</v>
      </c>
      <c r="M30" s="44">
        <v>0.63560315671598777</v>
      </c>
      <c r="N30" s="45">
        <v>744</v>
      </c>
      <c r="O30" s="74">
        <f t="shared" si="2"/>
        <v>49</v>
      </c>
      <c r="P30" s="47">
        <v>290000</v>
      </c>
      <c r="Q30" s="47">
        <v>4.5614400000000002</v>
      </c>
      <c r="R30" s="80">
        <f t="shared" si="3"/>
        <v>23591.046298921552</v>
      </c>
      <c r="S30" s="81">
        <f t="shared" si="4"/>
        <v>53.561439999999997</v>
      </c>
    </row>
    <row r="31" spans="1:19" s="46" customFormat="1" x14ac:dyDescent="0.25">
      <c r="A31" s="39">
        <v>42156</v>
      </c>
      <c r="B31" s="40" t="s">
        <v>16</v>
      </c>
      <c r="C31" s="40">
        <v>2015</v>
      </c>
      <c r="D31" s="40">
        <v>6</v>
      </c>
      <c r="E31" s="41">
        <v>15611946</v>
      </c>
      <c r="F31" s="42">
        <v>2824240</v>
      </c>
      <c r="G31" s="42">
        <v>6541240</v>
      </c>
      <c r="H31" s="42">
        <v>2451262</v>
      </c>
      <c r="I31" s="42">
        <v>178843</v>
      </c>
      <c r="J31" s="72">
        <f t="shared" si="0"/>
        <v>27607531</v>
      </c>
      <c r="K31" s="43">
        <v>4.6711810364530981E-2</v>
      </c>
      <c r="L31" s="73">
        <f t="shared" si="1"/>
        <v>28897.12875270491</v>
      </c>
      <c r="M31" s="44">
        <v>0.68503036170090759</v>
      </c>
      <c r="N31" s="45">
        <v>720</v>
      </c>
      <c r="O31" s="74">
        <f t="shared" si="2"/>
        <v>59</v>
      </c>
      <c r="P31" s="47">
        <v>1110000</v>
      </c>
      <c r="Q31" s="47">
        <v>28.9836198</v>
      </c>
      <c r="R31" s="80">
        <f t="shared" si="3"/>
        <v>30007.12875270491</v>
      </c>
      <c r="S31" s="81">
        <f t="shared" si="4"/>
        <v>87.9836198</v>
      </c>
    </row>
    <row r="32" spans="1:19" s="46" customFormat="1" x14ac:dyDescent="0.25">
      <c r="A32" s="39">
        <v>42186</v>
      </c>
      <c r="B32" s="40" t="s">
        <v>17</v>
      </c>
      <c r="C32" s="40">
        <v>2015</v>
      </c>
      <c r="D32" s="40">
        <v>7</v>
      </c>
      <c r="E32" s="41">
        <v>20378028</v>
      </c>
      <c r="F32" s="42">
        <v>3365740</v>
      </c>
      <c r="G32" s="42">
        <v>7062546</v>
      </c>
      <c r="H32" s="42">
        <v>2532474</v>
      </c>
      <c r="I32" s="42">
        <v>181168</v>
      </c>
      <c r="J32" s="72">
        <f t="shared" si="0"/>
        <v>33519956</v>
      </c>
      <c r="K32" s="43">
        <v>4.6711810364530981E-2</v>
      </c>
      <c r="L32" s="73">
        <f t="shared" si="1"/>
        <v>35085.733828099423</v>
      </c>
      <c r="M32" s="44">
        <v>0.72947673607854213</v>
      </c>
      <c r="N32" s="45">
        <v>744</v>
      </c>
      <c r="O32" s="74">
        <f t="shared" si="2"/>
        <v>65</v>
      </c>
      <c r="P32" s="47">
        <v>1350000</v>
      </c>
      <c r="Q32" s="47">
        <v>12.9638998</v>
      </c>
      <c r="R32" s="80">
        <f t="shared" si="3"/>
        <v>36435.733828099423</v>
      </c>
      <c r="S32" s="81">
        <f t="shared" si="4"/>
        <v>77.963899800000007</v>
      </c>
    </row>
    <row r="33" spans="1:19" s="46" customFormat="1" x14ac:dyDescent="0.25">
      <c r="A33" s="39">
        <v>42217</v>
      </c>
      <c r="B33" s="40" t="s">
        <v>18</v>
      </c>
      <c r="C33" s="40">
        <v>2015</v>
      </c>
      <c r="D33" s="40">
        <v>8</v>
      </c>
      <c r="E33" s="41">
        <v>19665270</v>
      </c>
      <c r="F33" s="42">
        <v>3431232</v>
      </c>
      <c r="G33" s="42">
        <v>6891500</v>
      </c>
      <c r="H33" s="42">
        <v>2613996</v>
      </c>
      <c r="I33" s="42">
        <v>179881</v>
      </c>
      <c r="J33" s="72">
        <f t="shared" si="0"/>
        <v>32781879</v>
      </c>
      <c r="K33" s="43">
        <v>4.6711810364530981E-2</v>
      </c>
      <c r="L33" s="73">
        <f t="shared" si="1"/>
        <v>34313.179915241002</v>
      </c>
      <c r="M33" s="44">
        <v>0.70478685359257887</v>
      </c>
      <c r="N33" s="45">
        <v>744</v>
      </c>
      <c r="O33" s="74">
        <f t="shared" si="2"/>
        <v>65</v>
      </c>
      <c r="P33" s="47">
        <v>1920000</v>
      </c>
      <c r="Q33" s="47">
        <v>26.5824</v>
      </c>
      <c r="R33" s="80">
        <f t="shared" si="3"/>
        <v>36233.179915241002</v>
      </c>
      <c r="S33" s="81">
        <f t="shared" si="4"/>
        <v>91.582400000000007</v>
      </c>
    </row>
    <row r="34" spans="1:19" s="46" customFormat="1" x14ac:dyDescent="0.25">
      <c r="A34" s="39">
        <v>42248</v>
      </c>
      <c r="B34" s="40" t="s">
        <v>19</v>
      </c>
      <c r="C34" s="40">
        <v>2015</v>
      </c>
      <c r="D34" s="40">
        <v>9</v>
      </c>
      <c r="E34" s="41">
        <v>18447292</v>
      </c>
      <c r="F34" s="42">
        <v>3342328</v>
      </c>
      <c r="G34" s="42">
        <v>6519879</v>
      </c>
      <c r="H34" s="42">
        <v>2600271</v>
      </c>
      <c r="I34" s="42">
        <v>179193</v>
      </c>
      <c r="J34" s="72">
        <f t="shared" si="0"/>
        <v>31088963</v>
      </c>
      <c r="K34" s="43">
        <v>4.6711810364530981E-2</v>
      </c>
      <c r="L34" s="73">
        <f t="shared" si="1"/>
        <v>32541.18474408592</v>
      </c>
      <c r="M34" s="44">
        <v>0.67044260251078003</v>
      </c>
      <c r="N34" s="45">
        <v>720</v>
      </c>
      <c r="O34" s="74">
        <f t="shared" si="2"/>
        <v>67</v>
      </c>
      <c r="P34" s="47">
        <v>1300000</v>
      </c>
      <c r="Q34" s="47">
        <v>20.510260000000002</v>
      </c>
      <c r="R34" s="80">
        <f t="shared" si="3"/>
        <v>33841.18474408592</v>
      </c>
      <c r="S34" s="81">
        <f t="shared" si="4"/>
        <v>87.510260000000002</v>
      </c>
    </row>
    <row r="35" spans="1:19" s="46" customFormat="1" x14ac:dyDescent="0.25">
      <c r="A35" s="39">
        <v>42278</v>
      </c>
      <c r="B35" s="40" t="s">
        <v>20</v>
      </c>
      <c r="C35" s="40">
        <v>2015</v>
      </c>
      <c r="D35" s="40">
        <v>10</v>
      </c>
      <c r="E35" s="41">
        <v>14364923</v>
      </c>
      <c r="F35" s="42">
        <v>3120624</v>
      </c>
      <c r="G35" s="42">
        <v>5923344</v>
      </c>
      <c r="H35" s="42">
        <v>2402813</v>
      </c>
      <c r="I35" s="42">
        <v>179110</v>
      </c>
      <c r="J35" s="72">
        <f t="shared" si="0"/>
        <v>25990814</v>
      </c>
      <c r="K35" s="43">
        <v>4.6711810364530981E-2</v>
      </c>
      <c r="L35" s="73">
        <f t="shared" si="1"/>
        <v>27204.891974787799</v>
      </c>
      <c r="M35" s="44">
        <v>0.62513789540143438</v>
      </c>
      <c r="N35" s="45">
        <v>744</v>
      </c>
      <c r="O35" s="74">
        <f t="shared" si="2"/>
        <v>58</v>
      </c>
      <c r="P35" s="47">
        <v>410000</v>
      </c>
      <c r="Q35" s="47">
        <v>10.861719800000001</v>
      </c>
      <c r="R35" s="80">
        <f t="shared" si="3"/>
        <v>27614.891974787799</v>
      </c>
      <c r="S35" s="81">
        <f t="shared" si="4"/>
        <v>68.861719800000003</v>
      </c>
    </row>
    <row r="36" spans="1:19" s="46" customFormat="1" x14ac:dyDescent="0.25">
      <c r="A36" s="39">
        <v>42309</v>
      </c>
      <c r="B36" s="40" t="s">
        <v>21</v>
      </c>
      <c r="C36" s="40">
        <v>2015</v>
      </c>
      <c r="D36" s="40">
        <v>11</v>
      </c>
      <c r="E36" s="41">
        <v>10536729</v>
      </c>
      <c r="F36" s="42">
        <v>2595519</v>
      </c>
      <c r="G36" s="42">
        <v>5214560</v>
      </c>
      <c r="H36" s="42">
        <v>2227700</v>
      </c>
      <c r="I36" s="42">
        <v>179191</v>
      </c>
      <c r="J36" s="72">
        <f t="shared" si="0"/>
        <v>20753699</v>
      </c>
      <c r="K36" s="43">
        <v>4.6711810364530981E-2</v>
      </c>
      <c r="L36" s="73">
        <f t="shared" si="1"/>
        <v>21723.141852050558</v>
      </c>
      <c r="M36" s="44">
        <v>0.66565650571192148</v>
      </c>
      <c r="N36" s="45">
        <v>720</v>
      </c>
      <c r="O36" s="74">
        <f t="shared" si="2"/>
        <v>45</v>
      </c>
      <c r="P36" s="47">
        <v>1200000</v>
      </c>
      <c r="Q36" s="47">
        <v>15.7237796</v>
      </c>
      <c r="R36" s="80">
        <f t="shared" si="3"/>
        <v>22923.141852050558</v>
      </c>
      <c r="S36" s="81">
        <f t="shared" si="4"/>
        <v>60.7237796</v>
      </c>
    </row>
    <row r="37" spans="1:19" s="55" customFormat="1" ht="15.75" thickBot="1" x14ac:dyDescent="0.3">
      <c r="A37" s="48">
        <v>42339</v>
      </c>
      <c r="B37" s="49" t="s">
        <v>22</v>
      </c>
      <c r="C37" s="49">
        <v>2015</v>
      </c>
      <c r="D37" s="49">
        <v>12</v>
      </c>
      <c r="E37" s="50">
        <v>12613568</v>
      </c>
      <c r="F37" s="51">
        <v>2438527</v>
      </c>
      <c r="G37" s="51">
        <v>5119150</v>
      </c>
      <c r="H37" s="51">
        <v>2248218</v>
      </c>
      <c r="I37" s="51">
        <v>179889</v>
      </c>
      <c r="J37" s="75">
        <f t="shared" si="0"/>
        <v>22599352</v>
      </c>
      <c r="K37" s="52">
        <v>4.6711810364530981E-2</v>
      </c>
      <c r="L37" s="76">
        <f t="shared" si="1"/>
        <v>23655.008644985286</v>
      </c>
      <c r="M37" s="53">
        <v>0.6301950712663974</v>
      </c>
      <c r="N37" s="54">
        <v>744</v>
      </c>
      <c r="O37" s="77">
        <f t="shared" si="2"/>
        <v>50</v>
      </c>
      <c r="P37" s="56">
        <v>3050000</v>
      </c>
      <c r="Q37" s="56">
        <v>15.408679899999999</v>
      </c>
      <c r="R37" s="82">
        <f t="shared" si="3"/>
        <v>26705.008644985286</v>
      </c>
      <c r="S37" s="83">
        <f t="shared" si="4"/>
        <v>65.408679899999996</v>
      </c>
    </row>
    <row r="38" spans="1:19" x14ac:dyDescent="0.25">
      <c r="A38" s="22">
        <v>42370</v>
      </c>
      <c r="B38" s="23" t="s">
        <v>11</v>
      </c>
      <c r="C38" s="23">
        <f t="shared" ref="C38:C101" si="5">YEAR(A38)</f>
        <v>2016</v>
      </c>
      <c r="D38" s="23">
        <f t="shared" ref="D38:D101" si="6">MONTH(A38)</f>
        <v>1</v>
      </c>
      <c r="E38" s="7">
        <v>14561712</v>
      </c>
      <c r="F38" s="8">
        <v>2475000</v>
      </c>
      <c r="G38" s="8">
        <v>5146619.8994720625</v>
      </c>
      <c r="H38" s="8">
        <v>2329280</v>
      </c>
      <c r="I38" s="8">
        <v>178483</v>
      </c>
      <c r="J38" s="61">
        <f t="shared" si="0"/>
        <v>24691094.899472062</v>
      </c>
      <c r="K38" s="37">
        <v>4.4810121098630695E-2</v>
      </c>
      <c r="L38" s="58">
        <f t="shared" si="1"/>
        <v>25797.505851975187</v>
      </c>
      <c r="M38" s="33">
        <v>0.50302553596875199</v>
      </c>
      <c r="N38" s="3">
        <v>744</v>
      </c>
      <c r="O38" s="64">
        <f t="shared" si="2"/>
        <v>69</v>
      </c>
      <c r="P38" s="15">
        <v>1835000</v>
      </c>
      <c r="Q38" s="15">
        <v>8.4</v>
      </c>
      <c r="R38" s="84">
        <f t="shared" si="3"/>
        <v>27632.505851975187</v>
      </c>
      <c r="S38" s="85">
        <f t="shared" si="4"/>
        <v>77.400000000000006</v>
      </c>
    </row>
    <row r="39" spans="1:19" x14ac:dyDescent="0.25">
      <c r="A39" s="22">
        <v>42401</v>
      </c>
      <c r="B39" s="23" t="s">
        <v>12</v>
      </c>
      <c r="C39" s="23">
        <f t="shared" si="5"/>
        <v>2016</v>
      </c>
      <c r="D39" s="23">
        <f t="shared" si="6"/>
        <v>2</v>
      </c>
      <c r="E39" s="7">
        <v>13704003</v>
      </c>
      <c r="F39" s="8">
        <v>2343240</v>
      </c>
      <c r="G39" s="8">
        <v>4708889.1085616946</v>
      </c>
      <c r="H39" s="8">
        <v>2126338</v>
      </c>
      <c r="I39" s="8">
        <v>177626</v>
      </c>
      <c r="J39" s="61">
        <f t="shared" si="0"/>
        <v>23060096.108561695</v>
      </c>
      <c r="K39" s="37">
        <v>4.4810121098630695E-2</v>
      </c>
      <c r="L39" s="58">
        <f t="shared" si="1"/>
        <v>24093.421807732408</v>
      </c>
      <c r="M39" s="33">
        <v>0.45283890494161555</v>
      </c>
      <c r="N39" s="3">
        <v>672</v>
      </c>
      <c r="O39" s="64">
        <f t="shared" si="2"/>
        <v>79</v>
      </c>
      <c r="P39" s="15">
        <v>3485000</v>
      </c>
      <c r="Q39" s="15">
        <v>8.4</v>
      </c>
      <c r="R39" s="84">
        <f t="shared" si="3"/>
        <v>27578.421807732408</v>
      </c>
      <c r="S39" s="85">
        <f t="shared" si="4"/>
        <v>87.4</v>
      </c>
    </row>
    <row r="40" spans="1:19" x14ac:dyDescent="0.25">
      <c r="A40" s="22">
        <v>42430</v>
      </c>
      <c r="B40" s="23" t="s">
        <v>13</v>
      </c>
      <c r="C40" s="23">
        <f t="shared" si="5"/>
        <v>2016</v>
      </c>
      <c r="D40" s="23">
        <f t="shared" si="6"/>
        <v>3</v>
      </c>
      <c r="E40" s="7">
        <v>12562200</v>
      </c>
      <c r="F40" s="8">
        <v>2360281</v>
      </c>
      <c r="G40" s="8">
        <v>4962800.9244752405</v>
      </c>
      <c r="H40" s="8">
        <v>2178550</v>
      </c>
      <c r="I40" s="8">
        <v>179422</v>
      </c>
      <c r="J40" s="61">
        <f t="shared" si="0"/>
        <v>22243253.924475241</v>
      </c>
      <c r="K40" s="37">
        <v>4.4810121098630695E-2</v>
      </c>
      <c r="L40" s="58">
        <f t="shared" si="1"/>
        <v>23239.976826458569</v>
      </c>
      <c r="M40" s="33">
        <v>0.55784816711814977</v>
      </c>
      <c r="N40" s="3">
        <v>744</v>
      </c>
      <c r="O40" s="64">
        <f t="shared" si="2"/>
        <v>56</v>
      </c>
      <c r="P40" s="15">
        <v>3250000</v>
      </c>
      <c r="Q40" s="15">
        <v>8.4</v>
      </c>
      <c r="R40" s="84">
        <f t="shared" si="3"/>
        <v>26489.976826458569</v>
      </c>
      <c r="S40" s="85">
        <f t="shared" si="4"/>
        <v>64.400000000000006</v>
      </c>
    </row>
    <row r="41" spans="1:19" x14ac:dyDescent="0.25">
      <c r="A41" s="22">
        <v>42461</v>
      </c>
      <c r="B41" s="23" t="s">
        <v>14</v>
      </c>
      <c r="C41" s="23">
        <f t="shared" si="5"/>
        <v>2016</v>
      </c>
      <c r="D41" s="23">
        <f t="shared" si="6"/>
        <v>4</v>
      </c>
      <c r="E41" s="7">
        <v>10320135</v>
      </c>
      <c r="F41" s="8">
        <v>2318520</v>
      </c>
      <c r="G41" s="8">
        <v>4994938.2467190214</v>
      </c>
      <c r="H41" s="8">
        <v>2153153</v>
      </c>
      <c r="I41" s="8">
        <v>178805</v>
      </c>
      <c r="J41" s="61">
        <f t="shared" si="0"/>
        <v>19965551.246719021</v>
      </c>
      <c r="K41" s="37">
        <v>4.4810121098630695E-2</v>
      </c>
      <c r="L41" s="58">
        <f t="shared" si="1"/>
        <v>20860.210015885415</v>
      </c>
      <c r="M41" s="33">
        <v>0.73186088690061213</v>
      </c>
      <c r="N41" s="3">
        <v>720</v>
      </c>
      <c r="O41" s="64">
        <f t="shared" si="2"/>
        <v>40</v>
      </c>
      <c r="P41" s="15">
        <v>1200000</v>
      </c>
      <c r="Q41" s="15">
        <v>8.4</v>
      </c>
      <c r="R41" s="84">
        <f t="shared" si="3"/>
        <v>22060.210015885415</v>
      </c>
      <c r="S41" s="85">
        <f t="shared" si="4"/>
        <v>48.4</v>
      </c>
    </row>
    <row r="42" spans="1:19" x14ac:dyDescent="0.25">
      <c r="A42" s="22">
        <v>42491</v>
      </c>
      <c r="B42" s="23" t="s">
        <v>15</v>
      </c>
      <c r="C42" s="23">
        <f t="shared" si="5"/>
        <v>2016</v>
      </c>
      <c r="D42" s="23">
        <f t="shared" si="6"/>
        <v>5</v>
      </c>
      <c r="E42" s="7">
        <v>11454592</v>
      </c>
      <c r="F42" s="8">
        <v>2481620</v>
      </c>
      <c r="G42" s="8">
        <v>5338516.8321859073</v>
      </c>
      <c r="H42" s="8">
        <v>2281216</v>
      </c>
      <c r="I42" s="8">
        <v>178915</v>
      </c>
      <c r="J42" s="61">
        <f t="shared" si="0"/>
        <v>21734859.832185909</v>
      </c>
      <c r="K42" s="37">
        <v>4.4810121098630695E-2</v>
      </c>
      <c r="L42" s="58">
        <f t="shared" si="1"/>
        <v>22708.801533327922</v>
      </c>
      <c r="M42" s="33">
        <v>0.63560315671598777</v>
      </c>
      <c r="N42" s="3">
        <v>744</v>
      </c>
      <c r="O42" s="64">
        <f t="shared" si="2"/>
        <v>48</v>
      </c>
      <c r="P42" s="15">
        <v>2230000</v>
      </c>
      <c r="Q42" s="15">
        <v>8.4</v>
      </c>
      <c r="R42" s="84">
        <f t="shared" si="3"/>
        <v>24938.801533327922</v>
      </c>
      <c r="S42" s="85">
        <f t="shared" si="4"/>
        <v>56.4</v>
      </c>
    </row>
    <row r="43" spans="1:19" x14ac:dyDescent="0.25">
      <c r="A43" s="22">
        <v>42522</v>
      </c>
      <c r="B43" s="23" t="s">
        <v>16</v>
      </c>
      <c r="C43" s="23">
        <f t="shared" si="5"/>
        <v>2016</v>
      </c>
      <c r="D43" s="23">
        <f t="shared" si="6"/>
        <v>6</v>
      </c>
      <c r="E43" s="7">
        <v>15494948</v>
      </c>
      <c r="F43" s="8">
        <v>2902887</v>
      </c>
      <c r="G43" s="8">
        <v>6009296.4580624467</v>
      </c>
      <c r="H43" s="8">
        <v>2459956</v>
      </c>
      <c r="I43" s="8">
        <v>178194</v>
      </c>
      <c r="J43" s="61">
        <f t="shared" si="0"/>
        <v>27045281.458062448</v>
      </c>
      <c r="K43" s="37">
        <v>4.4810121098630695E-2</v>
      </c>
      <c r="L43" s="58">
        <f t="shared" si="1"/>
        <v>28257.183795344776</v>
      </c>
      <c r="M43" s="33">
        <v>0.68503036170090759</v>
      </c>
      <c r="N43" s="3">
        <v>720</v>
      </c>
      <c r="O43" s="64">
        <f t="shared" si="2"/>
        <v>57</v>
      </c>
      <c r="P43" s="15">
        <v>1260000</v>
      </c>
      <c r="Q43" s="15">
        <v>8.4</v>
      </c>
      <c r="R43" s="84">
        <f t="shared" si="3"/>
        <v>29517.183795344776</v>
      </c>
      <c r="S43" s="85">
        <f t="shared" si="4"/>
        <v>65.400000000000006</v>
      </c>
    </row>
    <row r="44" spans="1:19" x14ac:dyDescent="0.25">
      <c r="A44" s="22">
        <v>42552</v>
      </c>
      <c r="B44" s="23" t="s">
        <v>17</v>
      </c>
      <c r="C44" s="23">
        <f t="shared" si="5"/>
        <v>2016</v>
      </c>
      <c r="D44" s="23">
        <f t="shared" si="6"/>
        <v>7</v>
      </c>
      <c r="E44" s="7">
        <v>20242530</v>
      </c>
      <c r="F44" s="8">
        <v>3423481</v>
      </c>
      <c r="G44" s="8">
        <v>6869912.2495518588</v>
      </c>
      <c r="H44" s="8">
        <v>2538973</v>
      </c>
      <c r="I44" s="8">
        <v>178440</v>
      </c>
      <c r="J44" s="61">
        <f t="shared" si="0"/>
        <v>33253336.249551859</v>
      </c>
      <c r="K44" s="37">
        <v>4.4810121098630695E-2</v>
      </c>
      <c r="L44" s="58">
        <f t="shared" si="1"/>
        <v>34743.42227382776</v>
      </c>
      <c r="M44" s="33">
        <v>0.72947673607854213</v>
      </c>
      <c r="N44" s="3">
        <v>744</v>
      </c>
      <c r="O44" s="64">
        <f t="shared" si="2"/>
        <v>64</v>
      </c>
      <c r="P44" s="15">
        <v>3205000</v>
      </c>
      <c r="Q44" s="15">
        <v>8.4</v>
      </c>
      <c r="R44" s="84">
        <f t="shared" si="3"/>
        <v>37948.42227382776</v>
      </c>
      <c r="S44" s="85">
        <f t="shared" si="4"/>
        <v>72.400000000000006</v>
      </c>
    </row>
    <row r="45" spans="1:19" x14ac:dyDescent="0.25">
      <c r="A45" s="22">
        <v>42583</v>
      </c>
      <c r="B45" s="23" t="s">
        <v>18</v>
      </c>
      <c r="C45" s="23">
        <f t="shared" si="5"/>
        <v>2016</v>
      </c>
      <c r="D45" s="23">
        <f t="shared" si="6"/>
        <v>8</v>
      </c>
      <c r="E45" s="7">
        <v>19518800</v>
      </c>
      <c r="F45" s="8">
        <v>3490240</v>
      </c>
      <c r="G45" s="8">
        <v>6633265.8937653583</v>
      </c>
      <c r="H45" s="8">
        <v>2620042</v>
      </c>
      <c r="I45" s="8">
        <v>180003</v>
      </c>
      <c r="J45" s="61">
        <f t="shared" si="0"/>
        <v>32442350.89376536</v>
      </c>
      <c r="K45" s="37">
        <v>4.4810121098630695E-2</v>
      </c>
      <c r="L45" s="58">
        <f t="shared" si="1"/>
        <v>33896.096566039254</v>
      </c>
      <c r="M45" s="33">
        <v>0.70478685359257887</v>
      </c>
      <c r="N45" s="3">
        <v>744</v>
      </c>
      <c r="O45" s="64">
        <f t="shared" si="2"/>
        <v>65</v>
      </c>
      <c r="P45" s="15">
        <v>1410000</v>
      </c>
      <c r="Q45" s="15">
        <v>8.4</v>
      </c>
      <c r="R45" s="84">
        <f t="shared" si="3"/>
        <v>35306.096566039254</v>
      </c>
      <c r="S45" s="85">
        <f t="shared" si="4"/>
        <v>73.400000000000006</v>
      </c>
    </row>
    <row r="46" spans="1:19" x14ac:dyDescent="0.25">
      <c r="A46" s="22">
        <v>42614</v>
      </c>
      <c r="B46" s="23" t="s">
        <v>19</v>
      </c>
      <c r="C46" s="23">
        <f t="shared" si="5"/>
        <v>2016</v>
      </c>
      <c r="D46" s="23">
        <f t="shared" si="6"/>
        <v>9</v>
      </c>
      <c r="E46" s="7">
        <v>18332415</v>
      </c>
      <c r="F46" s="8">
        <v>3375774</v>
      </c>
      <c r="G46" s="8">
        <v>6653790.4673909731</v>
      </c>
      <c r="H46" s="8">
        <v>2607709</v>
      </c>
      <c r="I46" s="8">
        <v>178468</v>
      </c>
      <c r="J46" s="61">
        <f t="shared" ref="J46:J109" si="7">E46+F46+G46+H46+I46</f>
        <v>31148156.467390973</v>
      </c>
      <c r="K46" s="37">
        <v>4.4810121098630695E-2</v>
      </c>
      <c r="L46" s="58">
        <f t="shared" si="1"/>
        <v>32543.909130693861</v>
      </c>
      <c r="M46" s="33">
        <v>0.67044260251078003</v>
      </c>
      <c r="N46" s="3">
        <v>720</v>
      </c>
      <c r="O46" s="64">
        <f t="shared" si="2"/>
        <v>67</v>
      </c>
      <c r="P46" s="15">
        <v>1215000</v>
      </c>
      <c r="Q46" s="15">
        <v>8.4</v>
      </c>
      <c r="R46" s="84">
        <f t="shared" si="3"/>
        <v>33758.909130693864</v>
      </c>
      <c r="S46" s="85">
        <f t="shared" si="4"/>
        <v>75.400000000000006</v>
      </c>
    </row>
    <row r="47" spans="1:19" x14ac:dyDescent="0.25">
      <c r="A47" s="22">
        <v>42644</v>
      </c>
      <c r="B47" s="23" t="s">
        <v>20</v>
      </c>
      <c r="C47" s="23">
        <f t="shared" si="5"/>
        <v>2016</v>
      </c>
      <c r="D47" s="23">
        <f t="shared" si="6"/>
        <v>10</v>
      </c>
      <c r="E47" s="7">
        <v>14272896</v>
      </c>
      <c r="F47" s="8">
        <v>3162160</v>
      </c>
      <c r="G47" s="8">
        <v>6132979.7224672465</v>
      </c>
      <c r="H47" s="8">
        <v>2412714</v>
      </c>
      <c r="I47" s="8">
        <v>181127</v>
      </c>
      <c r="J47" s="61">
        <f t="shared" si="7"/>
        <v>26161876.722467247</v>
      </c>
      <c r="K47" s="37">
        <v>4.4810121098630695E-2</v>
      </c>
      <c r="L47" s="58">
        <f t="shared" si="1"/>
        <v>27334.193586568454</v>
      </c>
      <c r="M47" s="33">
        <v>0.62513789540143438</v>
      </c>
      <c r="N47" s="3">
        <v>744</v>
      </c>
      <c r="O47" s="64">
        <f t="shared" si="2"/>
        <v>59</v>
      </c>
      <c r="P47" s="15">
        <v>925000</v>
      </c>
      <c r="Q47" s="15">
        <v>8.4</v>
      </c>
      <c r="R47" s="84">
        <f t="shared" si="3"/>
        <v>28259.193586568454</v>
      </c>
      <c r="S47" s="85">
        <f t="shared" si="4"/>
        <v>67.400000000000006</v>
      </c>
    </row>
    <row r="48" spans="1:19" x14ac:dyDescent="0.25">
      <c r="A48" s="22">
        <v>42675</v>
      </c>
      <c r="B48" s="23" t="s">
        <v>21</v>
      </c>
      <c r="C48" s="23">
        <f t="shared" si="5"/>
        <v>2016</v>
      </c>
      <c r="D48" s="23">
        <f t="shared" si="6"/>
        <v>11</v>
      </c>
      <c r="E48" s="7">
        <v>10402970</v>
      </c>
      <c r="F48" s="8">
        <v>2643285</v>
      </c>
      <c r="G48" s="8">
        <v>5301082.7414066382</v>
      </c>
      <c r="H48" s="8">
        <v>2239826</v>
      </c>
      <c r="I48" s="8">
        <v>180117</v>
      </c>
      <c r="J48" s="61">
        <f t="shared" si="7"/>
        <v>20767280.741406638</v>
      </c>
      <c r="K48" s="37">
        <v>4.4810121098630695E-2</v>
      </c>
      <c r="L48" s="58">
        <f t="shared" si="1"/>
        <v>21697.865106318332</v>
      </c>
      <c r="M48" s="33">
        <v>0.66565650571192148</v>
      </c>
      <c r="N48" s="3">
        <v>720</v>
      </c>
      <c r="O48" s="64">
        <f t="shared" si="2"/>
        <v>45</v>
      </c>
      <c r="P48" s="15">
        <v>1860000</v>
      </c>
      <c r="Q48" s="15">
        <v>8.4</v>
      </c>
      <c r="R48" s="84">
        <f t="shared" si="3"/>
        <v>23557.865106318332</v>
      </c>
      <c r="S48" s="85">
        <f t="shared" si="4"/>
        <v>53.4</v>
      </c>
    </row>
    <row r="49" spans="1:19" x14ac:dyDescent="0.25">
      <c r="A49" s="22">
        <v>42705</v>
      </c>
      <c r="B49" s="23" t="s">
        <v>22</v>
      </c>
      <c r="C49" s="23">
        <f t="shared" si="5"/>
        <v>2016</v>
      </c>
      <c r="D49" s="23">
        <f t="shared" si="6"/>
        <v>12</v>
      </c>
      <c r="E49" s="7">
        <v>12513150</v>
      </c>
      <c r="F49" s="8">
        <v>2503710</v>
      </c>
      <c r="G49" s="8">
        <v>5036114.1763294321</v>
      </c>
      <c r="H49" s="8">
        <v>2261255</v>
      </c>
      <c r="I49" s="8">
        <v>181239</v>
      </c>
      <c r="J49" s="61">
        <f t="shared" si="7"/>
        <v>22495468.176329434</v>
      </c>
      <c r="K49" s="37">
        <v>4.4810121098630695E-2</v>
      </c>
      <c r="L49" s="58">
        <f t="shared" si="1"/>
        <v>23503.492829481147</v>
      </c>
      <c r="M49" s="33">
        <v>0.6301950712663974</v>
      </c>
      <c r="N49" s="3">
        <v>744</v>
      </c>
      <c r="O49" s="64">
        <f t="shared" si="2"/>
        <v>50</v>
      </c>
      <c r="P49" s="15">
        <v>2110000</v>
      </c>
      <c r="Q49" s="15">
        <v>8.4</v>
      </c>
      <c r="R49" s="84">
        <f t="shared" si="3"/>
        <v>25613.492829481147</v>
      </c>
      <c r="S49" s="85">
        <f t="shared" si="4"/>
        <v>58.4</v>
      </c>
    </row>
    <row r="50" spans="1:19" x14ac:dyDescent="0.25">
      <c r="A50" s="22">
        <v>42736</v>
      </c>
      <c r="B50" s="23" t="s">
        <v>11</v>
      </c>
      <c r="C50" s="23">
        <f t="shared" si="5"/>
        <v>2017</v>
      </c>
      <c r="D50" s="23">
        <f t="shared" si="6"/>
        <v>1</v>
      </c>
      <c r="E50" s="7">
        <v>15129953</v>
      </c>
      <c r="F50" s="8">
        <v>2551920</v>
      </c>
      <c r="G50" s="8">
        <v>5091276.5003216499</v>
      </c>
      <c r="H50" s="8">
        <v>2263304</v>
      </c>
      <c r="I50" s="8">
        <v>178483</v>
      </c>
      <c r="J50" s="61">
        <f t="shared" si="7"/>
        <v>25214936.500321649</v>
      </c>
      <c r="K50" s="37">
        <v>4.4810121098630695E-2</v>
      </c>
      <c r="L50" s="58">
        <f t="shared" si="1"/>
        <v>26344.820858395346</v>
      </c>
      <c r="M50" s="33">
        <v>0.50302553596875199</v>
      </c>
      <c r="N50" s="3">
        <v>744</v>
      </c>
      <c r="O50" s="64">
        <f t="shared" si="2"/>
        <v>70</v>
      </c>
      <c r="P50" s="15">
        <v>1835000</v>
      </c>
      <c r="Q50" s="15">
        <v>8.4</v>
      </c>
      <c r="R50" s="84">
        <f t="shared" si="3"/>
        <v>28179.820858395346</v>
      </c>
      <c r="S50" s="85">
        <f t="shared" si="4"/>
        <v>78.400000000000006</v>
      </c>
    </row>
    <row r="51" spans="1:19" x14ac:dyDescent="0.25">
      <c r="A51" s="22">
        <v>42767</v>
      </c>
      <c r="B51" s="23" t="s">
        <v>12</v>
      </c>
      <c r="C51" s="23">
        <f t="shared" si="5"/>
        <v>2017</v>
      </c>
      <c r="D51" s="23">
        <f t="shared" si="6"/>
        <v>2</v>
      </c>
      <c r="E51" s="7">
        <v>13888168</v>
      </c>
      <c r="F51" s="8">
        <v>2403578</v>
      </c>
      <c r="G51" s="8">
        <v>4683850.491228452</v>
      </c>
      <c r="H51" s="8">
        <v>2111134</v>
      </c>
      <c r="I51" s="8">
        <v>177626</v>
      </c>
      <c r="J51" s="61">
        <f t="shared" si="7"/>
        <v>23264356.491228454</v>
      </c>
      <c r="K51" s="37">
        <v>4.4810121098630695E-2</v>
      </c>
      <c r="L51" s="58">
        <f t="shared" si="1"/>
        <v>24306.835122882116</v>
      </c>
      <c r="M51" s="33">
        <v>0.45283890494161555</v>
      </c>
      <c r="N51" s="3">
        <v>672</v>
      </c>
      <c r="O51" s="64">
        <f t="shared" si="2"/>
        <v>80</v>
      </c>
      <c r="P51" s="15">
        <v>3485000</v>
      </c>
      <c r="Q51" s="15">
        <v>8.4</v>
      </c>
      <c r="R51" s="84">
        <f t="shared" si="3"/>
        <v>27791.835122882116</v>
      </c>
      <c r="S51" s="85">
        <f t="shared" si="4"/>
        <v>88.4</v>
      </c>
    </row>
    <row r="52" spans="1:19" x14ac:dyDescent="0.25">
      <c r="A52" s="22">
        <v>42795</v>
      </c>
      <c r="B52" s="23" t="s">
        <v>13</v>
      </c>
      <c r="C52" s="23">
        <f t="shared" si="5"/>
        <v>2017</v>
      </c>
      <c r="D52" s="23">
        <f t="shared" si="6"/>
        <v>3</v>
      </c>
      <c r="E52" s="7">
        <v>12584208</v>
      </c>
      <c r="F52" s="8">
        <v>2413172</v>
      </c>
      <c r="G52" s="8">
        <v>4948958.6320898682</v>
      </c>
      <c r="H52" s="8">
        <v>2180617</v>
      </c>
      <c r="I52" s="8">
        <v>179422</v>
      </c>
      <c r="J52" s="61">
        <f t="shared" si="7"/>
        <v>22306377.632089868</v>
      </c>
      <c r="K52" s="37">
        <v>4.4810121098630695E-2</v>
      </c>
      <c r="L52" s="58">
        <f t="shared" si="1"/>
        <v>23305.929115055602</v>
      </c>
      <c r="M52" s="33">
        <v>0.55784816711814977</v>
      </c>
      <c r="N52" s="3">
        <v>744</v>
      </c>
      <c r="O52" s="64">
        <f t="shared" si="2"/>
        <v>56</v>
      </c>
      <c r="P52" s="15">
        <v>3250000</v>
      </c>
      <c r="Q52" s="15">
        <v>8.4</v>
      </c>
      <c r="R52" s="84">
        <f t="shared" si="3"/>
        <v>26555.929115055602</v>
      </c>
      <c r="S52" s="85">
        <f t="shared" si="4"/>
        <v>64.400000000000006</v>
      </c>
    </row>
    <row r="53" spans="1:19" x14ac:dyDescent="0.25">
      <c r="A53" s="22">
        <v>42826</v>
      </c>
      <c r="B53" s="23" t="s">
        <v>14</v>
      </c>
      <c r="C53" s="23">
        <f t="shared" si="5"/>
        <v>2017</v>
      </c>
      <c r="D53" s="23">
        <f t="shared" si="6"/>
        <v>4</v>
      </c>
      <c r="E53" s="7">
        <v>10291410</v>
      </c>
      <c r="F53" s="8">
        <v>2366289</v>
      </c>
      <c r="G53" s="8">
        <v>4993224.3523937585</v>
      </c>
      <c r="H53" s="8">
        <v>2161919</v>
      </c>
      <c r="I53" s="8">
        <v>178805</v>
      </c>
      <c r="J53" s="61">
        <f t="shared" si="7"/>
        <v>19991647.352393758</v>
      </c>
      <c r="K53" s="37">
        <v>4.4810121098630695E-2</v>
      </c>
      <c r="L53" s="58">
        <f t="shared" si="1"/>
        <v>20887.475491215642</v>
      </c>
      <c r="M53" s="33">
        <v>0.73186088690061213</v>
      </c>
      <c r="N53" s="3">
        <v>720</v>
      </c>
      <c r="O53" s="64">
        <f t="shared" si="2"/>
        <v>40</v>
      </c>
      <c r="P53" s="15">
        <v>1200000</v>
      </c>
      <c r="Q53" s="15">
        <v>8.4</v>
      </c>
      <c r="R53" s="84">
        <f t="shared" si="3"/>
        <v>22087.475491215642</v>
      </c>
      <c r="S53" s="85">
        <f t="shared" si="4"/>
        <v>48.4</v>
      </c>
    </row>
    <row r="54" spans="1:19" x14ac:dyDescent="0.25">
      <c r="A54" s="22">
        <v>42856</v>
      </c>
      <c r="B54" s="23" t="s">
        <v>15</v>
      </c>
      <c r="C54" s="23">
        <f t="shared" si="5"/>
        <v>2017</v>
      </c>
      <c r="D54" s="23">
        <f t="shared" si="6"/>
        <v>5</v>
      </c>
      <c r="E54" s="7">
        <v>11396376</v>
      </c>
      <c r="F54" s="8">
        <v>2526744</v>
      </c>
      <c r="G54" s="8">
        <v>5340173.9723935565</v>
      </c>
      <c r="H54" s="8">
        <v>2292712</v>
      </c>
      <c r="I54" s="8">
        <v>178915</v>
      </c>
      <c r="J54" s="61">
        <f t="shared" si="7"/>
        <v>21734920.972393557</v>
      </c>
      <c r="K54" s="37">
        <v>4.4810121098630695E-2</v>
      </c>
      <c r="L54" s="58">
        <f t="shared" si="1"/>
        <v>22708.865413235679</v>
      </c>
      <c r="M54" s="33">
        <v>0.63560315671598777</v>
      </c>
      <c r="N54" s="3">
        <v>744</v>
      </c>
      <c r="O54" s="64">
        <f t="shared" si="2"/>
        <v>48</v>
      </c>
      <c r="P54" s="15">
        <v>2230000</v>
      </c>
      <c r="Q54" s="15">
        <v>8.4</v>
      </c>
      <c r="R54" s="84">
        <f t="shared" si="3"/>
        <v>24938.865413235679</v>
      </c>
      <c r="S54" s="85">
        <f t="shared" si="4"/>
        <v>56.4</v>
      </c>
    </row>
    <row r="55" spans="1:19" x14ac:dyDescent="0.25">
      <c r="A55" s="22">
        <v>42887</v>
      </c>
      <c r="B55" s="23" t="s">
        <v>16</v>
      </c>
      <c r="C55" s="23">
        <f t="shared" si="5"/>
        <v>2017</v>
      </c>
      <c r="D55" s="23">
        <f t="shared" si="6"/>
        <v>6</v>
      </c>
      <c r="E55" s="7">
        <v>15401904</v>
      </c>
      <c r="F55" s="8">
        <v>2947560</v>
      </c>
      <c r="G55" s="8">
        <v>6005313.5111681335</v>
      </c>
      <c r="H55" s="8">
        <v>2471733</v>
      </c>
      <c r="I55" s="8">
        <v>178194</v>
      </c>
      <c r="J55" s="61">
        <f t="shared" si="7"/>
        <v>27004704.511168133</v>
      </c>
      <c r="K55" s="37">
        <v>4.4810121098630695E-2</v>
      </c>
      <c r="L55" s="58">
        <f t="shared" si="1"/>
        <v>28214.788590546319</v>
      </c>
      <c r="M55" s="33">
        <v>0.68503036170090759</v>
      </c>
      <c r="N55" s="3">
        <v>720</v>
      </c>
      <c r="O55" s="64">
        <f t="shared" si="2"/>
        <v>57</v>
      </c>
      <c r="P55" s="15">
        <v>1260000</v>
      </c>
      <c r="Q55" s="15">
        <v>8.4</v>
      </c>
      <c r="R55" s="84">
        <f t="shared" si="3"/>
        <v>29474.788590546319</v>
      </c>
      <c r="S55" s="85">
        <f t="shared" si="4"/>
        <v>65.400000000000006</v>
      </c>
    </row>
    <row r="56" spans="1:19" x14ac:dyDescent="0.25">
      <c r="A56" s="22">
        <v>42917</v>
      </c>
      <c r="B56" s="23" t="s">
        <v>17</v>
      </c>
      <c r="C56" s="23">
        <f t="shared" si="5"/>
        <v>2017</v>
      </c>
      <c r="D56" s="23">
        <f t="shared" si="6"/>
        <v>7</v>
      </c>
      <c r="E56" s="7">
        <v>20139468</v>
      </c>
      <c r="F56" s="8">
        <v>3471360</v>
      </c>
      <c r="G56" s="8">
        <v>6867305.7076969007</v>
      </c>
      <c r="H56" s="8">
        <v>2549442</v>
      </c>
      <c r="I56" s="8">
        <v>178440</v>
      </c>
      <c r="J56" s="61">
        <f t="shared" si="7"/>
        <v>33206015.7076969</v>
      </c>
      <c r="K56" s="37">
        <v>4.4810121098630695E-2</v>
      </c>
      <c r="L56" s="58">
        <f t="shared" si="1"/>
        <v>34693.981292761833</v>
      </c>
      <c r="M56" s="33">
        <v>0.72947673607854213</v>
      </c>
      <c r="N56" s="3">
        <v>744</v>
      </c>
      <c r="O56" s="64">
        <f t="shared" si="2"/>
        <v>64</v>
      </c>
      <c r="P56" s="15">
        <v>3205000</v>
      </c>
      <c r="Q56" s="15">
        <v>8.4</v>
      </c>
      <c r="R56" s="84">
        <f t="shared" si="3"/>
        <v>37898.981292761833</v>
      </c>
      <c r="S56" s="85">
        <f t="shared" si="4"/>
        <v>72.400000000000006</v>
      </c>
    </row>
    <row r="57" spans="1:19" x14ac:dyDescent="0.25">
      <c r="A57" s="22">
        <v>42948</v>
      </c>
      <c r="B57" s="23" t="s">
        <v>18</v>
      </c>
      <c r="C57" s="23">
        <f t="shared" si="5"/>
        <v>2017</v>
      </c>
      <c r="D57" s="23">
        <f t="shared" si="6"/>
        <v>8</v>
      </c>
      <c r="E57" s="7">
        <v>19398904</v>
      </c>
      <c r="F57" s="8">
        <v>3536677</v>
      </c>
      <c r="G57" s="8">
        <v>6641985.8720195685</v>
      </c>
      <c r="H57" s="8">
        <v>2628606</v>
      </c>
      <c r="I57" s="8">
        <v>180003</v>
      </c>
      <c r="J57" s="61">
        <f t="shared" si="7"/>
        <v>32386175.872019567</v>
      </c>
      <c r="K57" s="37">
        <v>4.4810121098630695E-2</v>
      </c>
      <c r="L57" s="58">
        <f t="shared" si="1"/>
        <v>33837.40433476631</v>
      </c>
      <c r="M57" s="33">
        <v>0.70478685359257887</v>
      </c>
      <c r="N57" s="3">
        <v>744</v>
      </c>
      <c r="O57" s="64">
        <f t="shared" si="2"/>
        <v>65</v>
      </c>
      <c r="P57" s="15">
        <v>1410000</v>
      </c>
      <c r="Q57" s="15">
        <v>8.4</v>
      </c>
      <c r="R57" s="84">
        <f t="shared" si="3"/>
        <v>35247.40433476631</v>
      </c>
      <c r="S57" s="85">
        <f t="shared" si="4"/>
        <v>73.400000000000006</v>
      </c>
    </row>
    <row r="58" spans="1:19" x14ac:dyDescent="0.25">
      <c r="A58" s="22">
        <v>42979</v>
      </c>
      <c r="B58" s="23" t="s">
        <v>19</v>
      </c>
      <c r="C58" s="23">
        <f t="shared" si="5"/>
        <v>2017</v>
      </c>
      <c r="D58" s="23">
        <f t="shared" si="6"/>
        <v>9</v>
      </c>
      <c r="E58" s="7">
        <v>18212117</v>
      </c>
      <c r="F58" s="8">
        <v>3417440</v>
      </c>
      <c r="G58" s="8">
        <v>6668437.5242693173</v>
      </c>
      <c r="H58" s="8">
        <v>2614617</v>
      </c>
      <c r="I58" s="8">
        <v>178468</v>
      </c>
      <c r="J58" s="61">
        <f t="shared" si="7"/>
        <v>31091079.524269316</v>
      </c>
      <c r="K58" s="37">
        <v>4.4810121098630695E-2</v>
      </c>
      <c r="L58" s="58">
        <f t="shared" si="1"/>
        <v>32484.274562838982</v>
      </c>
      <c r="M58" s="33">
        <v>0.67044260251078003</v>
      </c>
      <c r="N58" s="3">
        <v>720</v>
      </c>
      <c r="O58" s="64">
        <f t="shared" si="2"/>
        <v>67</v>
      </c>
      <c r="P58" s="15">
        <v>1215000</v>
      </c>
      <c r="Q58" s="15">
        <v>8.4</v>
      </c>
      <c r="R58" s="84">
        <f t="shared" si="3"/>
        <v>33699.274562838982</v>
      </c>
      <c r="S58" s="85">
        <f t="shared" si="4"/>
        <v>75.400000000000006</v>
      </c>
    </row>
    <row r="59" spans="1:19" x14ac:dyDescent="0.25">
      <c r="A59" s="22">
        <v>43009</v>
      </c>
      <c r="B59" s="23" t="s">
        <v>20</v>
      </c>
      <c r="C59" s="23">
        <f t="shared" si="5"/>
        <v>2017</v>
      </c>
      <c r="D59" s="23">
        <f t="shared" si="6"/>
        <v>10</v>
      </c>
      <c r="E59" s="7">
        <v>14143736</v>
      </c>
      <c r="F59" s="8">
        <v>3198465</v>
      </c>
      <c r="G59" s="8">
        <v>6157241.6002657972</v>
      </c>
      <c r="H59" s="8">
        <v>2418350</v>
      </c>
      <c r="I59" s="8">
        <v>181127</v>
      </c>
      <c r="J59" s="61">
        <f t="shared" si="7"/>
        <v>26098919.600265797</v>
      </c>
      <c r="K59" s="37">
        <v>4.4810121098630695E-2</v>
      </c>
      <c r="L59" s="58">
        <f t="shared" si="1"/>
        <v>27268.415348097133</v>
      </c>
      <c r="M59" s="33">
        <v>0.62513789540143438</v>
      </c>
      <c r="N59" s="3">
        <v>744</v>
      </c>
      <c r="O59" s="64">
        <f t="shared" si="2"/>
        <v>59</v>
      </c>
      <c r="P59" s="15">
        <v>925000</v>
      </c>
      <c r="Q59" s="15">
        <v>8.4</v>
      </c>
      <c r="R59" s="84">
        <f t="shared" si="3"/>
        <v>28193.415348097133</v>
      </c>
      <c r="S59" s="85">
        <f t="shared" si="4"/>
        <v>67.400000000000006</v>
      </c>
    </row>
    <row r="60" spans="1:19" x14ac:dyDescent="0.25">
      <c r="A60" s="22">
        <v>43040</v>
      </c>
      <c r="B60" s="23" t="s">
        <v>21</v>
      </c>
      <c r="C60" s="23">
        <f t="shared" si="5"/>
        <v>2017</v>
      </c>
      <c r="D60" s="23">
        <f t="shared" si="6"/>
        <v>11</v>
      </c>
      <c r="E60" s="7">
        <v>10279490</v>
      </c>
      <c r="F60" s="8">
        <v>2673842</v>
      </c>
      <c r="G60" s="8">
        <v>5335860.7831462333</v>
      </c>
      <c r="H60" s="8">
        <v>2244278</v>
      </c>
      <c r="I60" s="8">
        <v>180117</v>
      </c>
      <c r="J60" s="61">
        <f t="shared" si="7"/>
        <v>20713587.783146232</v>
      </c>
      <c r="K60" s="37">
        <v>4.4810121098630695E-2</v>
      </c>
      <c r="L60" s="58">
        <f t="shared" si="1"/>
        <v>21641.766160096133</v>
      </c>
      <c r="M60" s="33">
        <v>0.66565650571192148</v>
      </c>
      <c r="N60" s="3">
        <v>720</v>
      </c>
      <c r="O60" s="64">
        <f t="shared" si="2"/>
        <v>45</v>
      </c>
      <c r="P60" s="15">
        <v>1860000</v>
      </c>
      <c r="Q60" s="15">
        <v>8.4</v>
      </c>
      <c r="R60" s="84">
        <f t="shared" si="3"/>
        <v>23501.766160096133</v>
      </c>
      <c r="S60" s="85">
        <f t="shared" si="4"/>
        <v>53.4</v>
      </c>
    </row>
    <row r="61" spans="1:19" x14ac:dyDescent="0.25">
      <c r="A61" s="22">
        <v>43070</v>
      </c>
      <c r="B61" s="23" t="s">
        <v>22</v>
      </c>
      <c r="C61" s="23">
        <f t="shared" si="5"/>
        <v>2017</v>
      </c>
      <c r="D61" s="23">
        <f t="shared" si="6"/>
        <v>12</v>
      </c>
      <c r="E61" s="7">
        <v>12366879</v>
      </c>
      <c r="F61" s="8">
        <v>2530020</v>
      </c>
      <c r="G61" s="8">
        <v>5073917.9938543178</v>
      </c>
      <c r="H61" s="8">
        <v>2264272</v>
      </c>
      <c r="I61" s="8">
        <v>181239</v>
      </c>
      <c r="J61" s="61">
        <f t="shared" si="7"/>
        <v>22416327.993854318</v>
      </c>
      <c r="K61" s="37">
        <v>4.4810121098630695E-2</v>
      </c>
      <c r="L61" s="58">
        <f t="shared" si="1"/>
        <v>23420.806365845554</v>
      </c>
      <c r="M61" s="33">
        <v>0.6301950712663974</v>
      </c>
      <c r="N61" s="3">
        <v>744</v>
      </c>
      <c r="O61" s="64">
        <f t="shared" si="2"/>
        <v>50</v>
      </c>
      <c r="P61" s="15">
        <v>2110000</v>
      </c>
      <c r="Q61" s="15">
        <v>8.4</v>
      </c>
      <c r="R61" s="84">
        <f t="shared" si="3"/>
        <v>25530.806365845554</v>
      </c>
      <c r="S61" s="85">
        <f t="shared" si="4"/>
        <v>58.4</v>
      </c>
    </row>
    <row r="62" spans="1:19" x14ac:dyDescent="0.25">
      <c r="A62" s="22">
        <v>43101</v>
      </c>
      <c r="B62" s="23" t="s">
        <v>11</v>
      </c>
      <c r="C62" s="23">
        <f t="shared" si="5"/>
        <v>2018</v>
      </c>
      <c r="D62" s="23">
        <f t="shared" si="6"/>
        <v>1</v>
      </c>
      <c r="E62" s="7">
        <v>15038538</v>
      </c>
      <c r="F62" s="8">
        <v>2578608</v>
      </c>
      <c r="G62" s="8">
        <v>5127876.8499463266</v>
      </c>
      <c r="H62" s="8">
        <v>2265568</v>
      </c>
      <c r="I62" s="8">
        <v>178483</v>
      </c>
      <c r="J62" s="61">
        <f t="shared" si="7"/>
        <v>25189073.849946328</v>
      </c>
      <c r="K62" s="37">
        <v>4.4810121098630695E-2</v>
      </c>
      <c r="L62" s="58">
        <f t="shared" si="1"/>
        <v>26317.799299524773</v>
      </c>
      <c r="M62" s="33">
        <v>0.50302553596875199</v>
      </c>
      <c r="N62" s="3">
        <v>744</v>
      </c>
      <c r="O62" s="64">
        <f t="shared" si="2"/>
        <v>70</v>
      </c>
      <c r="P62" s="15">
        <v>1835000</v>
      </c>
      <c r="Q62" s="15">
        <v>8.4</v>
      </c>
      <c r="R62" s="84">
        <f t="shared" si="3"/>
        <v>28152.799299524773</v>
      </c>
      <c r="S62" s="85">
        <f t="shared" si="4"/>
        <v>78.400000000000006</v>
      </c>
    </row>
    <row r="63" spans="1:19" x14ac:dyDescent="0.25">
      <c r="A63" s="22">
        <v>43132</v>
      </c>
      <c r="B63" s="23" t="s">
        <v>12</v>
      </c>
      <c r="C63" s="23">
        <f t="shared" si="5"/>
        <v>2018</v>
      </c>
      <c r="D63" s="23">
        <f t="shared" si="6"/>
        <v>2</v>
      </c>
      <c r="E63" s="7">
        <v>13832448</v>
      </c>
      <c r="F63" s="8">
        <v>2428935</v>
      </c>
      <c r="G63" s="8">
        <v>4723514.8623249894</v>
      </c>
      <c r="H63" s="8">
        <v>2112882</v>
      </c>
      <c r="I63" s="8">
        <v>177626</v>
      </c>
      <c r="J63" s="61">
        <f t="shared" si="7"/>
        <v>23275405.86232499</v>
      </c>
      <c r="K63" s="37">
        <v>4.4810121098630695E-2</v>
      </c>
      <c r="L63" s="58">
        <f t="shared" si="1"/>
        <v>24318.379617635554</v>
      </c>
      <c r="M63" s="33">
        <v>0.45283890494161555</v>
      </c>
      <c r="N63" s="3">
        <v>672</v>
      </c>
      <c r="O63" s="64">
        <f t="shared" si="2"/>
        <v>80</v>
      </c>
      <c r="P63" s="15">
        <v>3485000</v>
      </c>
      <c r="Q63" s="15">
        <v>8.4</v>
      </c>
      <c r="R63" s="84">
        <f t="shared" si="3"/>
        <v>27803.379617635554</v>
      </c>
      <c r="S63" s="85">
        <f t="shared" si="4"/>
        <v>88.4</v>
      </c>
    </row>
    <row r="64" spans="1:19" x14ac:dyDescent="0.25">
      <c r="A64" s="22">
        <v>43160</v>
      </c>
      <c r="B64" s="23" t="s">
        <v>13</v>
      </c>
      <c r="C64" s="23">
        <f t="shared" si="5"/>
        <v>2018</v>
      </c>
      <c r="D64" s="23">
        <f t="shared" si="6"/>
        <v>3</v>
      </c>
      <c r="E64" s="7">
        <v>12549526</v>
      </c>
      <c r="F64" s="8">
        <v>2436892</v>
      </c>
      <c r="G64" s="8">
        <v>4985221.1139070066</v>
      </c>
      <c r="H64" s="8">
        <v>2182050</v>
      </c>
      <c r="I64" s="8">
        <v>179422</v>
      </c>
      <c r="J64" s="61">
        <f t="shared" si="7"/>
        <v>22333111.113907006</v>
      </c>
      <c r="K64" s="37">
        <v>4.4810121098630695E-2</v>
      </c>
      <c r="L64" s="58">
        <f t="shared" si="1"/>
        <v>23333.860527430352</v>
      </c>
      <c r="M64" s="33">
        <v>0.55784816711814977</v>
      </c>
      <c r="N64" s="3">
        <v>744</v>
      </c>
      <c r="O64" s="64">
        <f t="shared" si="2"/>
        <v>56</v>
      </c>
      <c r="P64" s="15">
        <v>3250000</v>
      </c>
      <c r="Q64" s="15">
        <v>8.4</v>
      </c>
      <c r="R64" s="84">
        <f t="shared" si="3"/>
        <v>26583.860527430352</v>
      </c>
      <c r="S64" s="85">
        <f t="shared" si="4"/>
        <v>64.400000000000006</v>
      </c>
    </row>
    <row r="65" spans="1:19" x14ac:dyDescent="0.25">
      <c r="A65" s="22">
        <v>43191</v>
      </c>
      <c r="B65" s="23" t="s">
        <v>14</v>
      </c>
      <c r="C65" s="23">
        <f t="shared" si="5"/>
        <v>2018</v>
      </c>
      <c r="D65" s="23">
        <f t="shared" si="6"/>
        <v>4</v>
      </c>
      <c r="E65" s="7">
        <v>10277388</v>
      </c>
      <c r="F65" s="8">
        <v>2387906</v>
      </c>
      <c r="G65" s="8">
        <v>5028795.0193966851</v>
      </c>
      <c r="H65" s="8">
        <v>2163179</v>
      </c>
      <c r="I65" s="8">
        <v>178805</v>
      </c>
      <c r="J65" s="61">
        <f t="shared" si="7"/>
        <v>20036073.019396685</v>
      </c>
      <c r="K65" s="37">
        <v>4.4810121098630695E-2</v>
      </c>
      <c r="L65" s="58">
        <f t="shared" si="1"/>
        <v>20933.89187773686</v>
      </c>
      <c r="M65" s="33">
        <v>0.73186088690061213</v>
      </c>
      <c r="N65" s="3">
        <v>720</v>
      </c>
      <c r="O65" s="64">
        <f t="shared" si="2"/>
        <v>40</v>
      </c>
      <c r="P65" s="15">
        <v>1200000</v>
      </c>
      <c r="Q65" s="15">
        <v>8.4</v>
      </c>
      <c r="R65" s="84">
        <f t="shared" si="3"/>
        <v>22133.89187773686</v>
      </c>
      <c r="S65" s="85">
        <f t="shared" si="4"/>
        <v>48.4</v>
      </c>
    </row>
    <row r="66" spans="1:19" x14ac:dyDescent="0.25">
      <c r="A66" s="22">
        <v>43221</v>
      </c>
      <c r="B66" s="23" t="s">
        <v>15</v>
      </c>
      <c r="C66" s="23">
        <f t="shared" si="5"/>
        <v>2018</v>
      </c>
      <c r="D66" s="23">
        <f t="shared" si="6"/>
        <v>5</v>
      </c>
      <c r="E66" s="7">
        <v>11384106</v>
      </c>
      <c r="F66" s="8">
        <v>2549596</v>
      </c>
      <c r="G66" s="8">
        <v>5372770.5266955206</v>
      </c>
      <c r="H66" s="8">
        <v>2293826</v>
      </c>
      <c r="I66" s="8">
        <v>178915</v>
      </c>
      <c r="J66" s="61">
        <f t="shared" si="7"/>
        <v>21779213.52669552</v>
      </c>
      <c r="K66" s="37">
        <v>4.4810121098630695E-2</v>
      </c>
      <c r="L66" s="58">
        <f t="shared" si="1"/>
        <v>22755.142722259683</v>
      </c>
      <c r="M66" s="33">
        <v>0.63560315671598777</v>
      </c>
      <c r="N66" s="3">
        <v>744</v>
      </c>
      <c r="O66" s="64">
        <f t="shared" si="2"/>
        <v>48</v>
      </c>
      <c r="P66" s="15">
        <v>2230000</v>
      </c>
      <c r="Q66" s="15">
        <v>8.4</v>
      </c>
      <c r="R66" s="84">
        <f t="shared" si="3"/>
        <v>24985.142722259683</v>
      </c>
      <c r="S66" s="85">
        <f t="shared" si="4"/>
        <v>56.4</v>
      </c>
    </row>
    <row r="67" spans="1:19" x14ac:dyDescent="0.25">
      <c r="A67" s="22">
        <v>43252</v>
      </c>
      <c r="B67" s="23" t="s">
        <v>16</v>
      </c>
      <c r="C67" s="23">
        <f t="shared" si="5"/>
        <v>2018</v>
      </c>
      <c r="D67" s="23">
        <f t="shared" si="6"/>
        <v>6</v>
      </c>
      <c r="E67" s="7">
        <v>15403700</v>
      </c>
      <c r="F67" s="8">
        <v>2973594</v>
      </c>
      <c r="G67" s="8">
        <v>6033718.7361545842</v>
      </c>
      <c r="H67" s="8">
        <v>2472612</v>
      </c>
      <c r="I67" s="8">
        <v>178194</v>
      </c>
      <c r="J67" s="61">
        <f t="shared" si="7"/>
        <v>27061818.736154586</v>
      </c>
      <c r="K67" s="37">
        <v>4.4810121098630695E-2</v>
      </c>
      <c r="L67" s="58">
        <f t="shared" ref="L67:L130" si="8">(1+K67)*J67/1000</f>
        <v>28274.462110870867</v>
      </c>
      <c r="M67" s="33">
        <v>0.68503036170090759</v>
      </c>
      <c r="N67" s="3">
        <v>720</v>
      </c>
      <c r="O67" s="64">
        <f t="shared" ref="O67:O130" si="9">ROUND((L67/(M67*N67)),0)</f>
        <v>57</v>
      </c>
      <c r="P67" s="15">
        <v>1260000</v>
      </c>
      <c r="Q67" s="15">
        <v>8.4</v>
      </c>
      <c r="R67" s="84">
        <f t="shared" ref="R67:R130" si="10">L67+P67/1000</f>
        <v>29534.462110870867</v>
      </c>
      <c r="S67" s="85">
        <f t="shared" ref="S67:S130" si="11">Q67+O67</f>
        <v>65.400000000000006</v>
      </c>
    </row>
    <row r="68" spans="1:19" x14ac:dyDescent="0.25">
      <c r="A68" s="22">
        <v>43282</v>
      </c>
      <c r="B68" s="23" t="s">
        <v>17</v>
      </c>
      <c r="C68" s="23">
        <f t="shared" si="5"/>
        <v>2018</v>
      </c>
      <c r="D68" s="23">
        <f t="shared" si="6"/>
        <v>7</v>
      </c>
      <c r="E68" s="7">
        <v>20143300</v>
      </c>
      <c r="F68" s="8">
        <v>3499692</v>
      </c>
      <c r="G68" s="8">
        <v>6891161.2133851154</v>
      </c>
      <c r="H68" s="8">
        <v>2549964</v>
      </c>
      <c r="I68" s="8">
        <v>178440</v>
      </c>
      <c r="J68" s="61">
        <f t="shared" si="7"/>
        <v>33262557.213385116</v>
      </c>
      <c r="K68" s="37">
        <v>4.4810121098630695E-2</v>
      </c>
      <c r="L68" s="58">
        <f t="shared" si="8"/>
        <v>34753.056430167031</v>
      </c>
      <c r="M68" s="33">
        <v>0.72947673607854213</v>
      </c>
      <c r="N68" s="3">
        <v>744</v>
      </c>
      <c r="O68" s="64">
        <f t="shared" si="9"/>
        <v>64</v>
      </c>
      <c r="P68" s="15">
        <v>3205000</v>
      </c>
      <c r="Q68" s="15">
        <v>8.4</v>
      </c>
      <c r="R68" s="84">
        <f t="shared" si="10"/>
        <v>37958.056430167031</v>
      </c>
      <c r="S68" s="85">
        <f t="shared" si="11"/>
        <v>72.400000000000006</v>
      </c>
    </row>
    <row r="69" spans="1:19" x14ac:dyDescent="0.25">
      <c r="A69" s="22">
        <v>43313</v>
      </c>
      <c r="B69" s="23" t="s">
        <v>18</v>
      </c>
      <c r="C69" s="23">
        <f t="shared" si="5"/>
        <v>2018</v>
      </c>
      <c r="D69" s="23">
        <f t="shared" si="6"/>
        <v>8</v>
      </c>
      <c r="E69" s="7">
        <v>19421152</v>
      </c>
      <c r="F69" s="8">
        <v>3563834</v>
      </c>
      <c r="G69" s="8">
        <v>6669042.6217408469</v>
      </c>
      <c r="H69" s="8">
        <v>2628671</v>
      </c>
      <c r="I69" s="8">
        <v>180003</v>
      </c>
      <c r="J69" s="61">
        <f t="shared" si="7"/>
        <v>32462702.621740848</v>
      </c>
      <c r="K69" s="37">
        <v>4.4810121098630695E-2</v>
      </c>
      <c r="L69" s="58">
        <f t="shared" si="8"/>
        <v>33917.360257409891</v>
      </c>
      <c r="M69" s="33">
        <v>0.70478685359257887</v>
      </c>
      <c r="N69" s="3">
        <v>744</v>
      </c>
      <c r="O69" s="64">
        <f t="shared" si="9"/>
        <v>65</v>
      </c>
      <c r="P69" s="15">
        <v>1410000</v>
      </c>
      <c r="Q69" s="15">
        <v>8.4</v>
      </c>
      <c r="R69" s="84">
        <f t="shared" si="10"/>
        <v>35327.360257409891</v>
      </c>
      <c r="S69" s="85">
        <f t="shared" si="11"/>
        <v>73.400000000000006</v>
      </c>
    </row>
    <row r="70" spans="1:19" x14ac:dyDescent="0.25">
      <c r="A70" s="22">
        <v>43344</v>
      </c>
      <c r="B70" s="23" t="s">
        <v>19</v>
      </c>
      <c r="C70" s="23">
        <f t="shared" si="5"/>
        <v>2018</v>
      </c>
      <c r="D70" s="23">
        <f t="shared" si="6"/>
        <v>9</v>
      </c>
      <c r="E70" s="7">
        <v>18237321</v>
      </c>
      <c r="F70" s="8">
        <v>3443635</v>
      </c>
      <c r="G70" s="8">
        <v>6696865.3495764155</v>
      </c>
      <c r="H70" s="8">
        <v>2614184</v>
      </c>
      <c r="I70" s="8">
        <v>178468</v>
      </c>
      <c r="J70" s="61">
        <f t="shared" si="7"/>
        <v>31170473.349576414</v>
      </c>
      <c r="K70" s="37">
        <v>4.4810121098630695E-2</v>
      </c>
      <c r="L70" s="58">
        <f t="shared" si="8"/>
        <v>32567.226035072574</v>
      </c>
      <c r="M70" s="33">
        <v>0.67044260251078003</v>
      </c>
      <c r="N70" s="3">
        <v>720</v>
      </c>
      <c r="O70" s="64">
        <f t="shared" si="9"/>
        <v>67</v>
      </c>
      <c r="P70" s="15">
        <v>1215000</v>
      </c>
      <c r="Q70" s="15">
        <v>8.4</v>
      </c>
      <c r="R70" s="84">
        <f t="shared" si="10"/>
        <v>33782.22603507257</v>
      </c>
      <c r="S70" s="85">
        <f t="shared" si="11"/>
        <v>75.400000000000006</v>
      </c>
    </row>
    <row r="71" spans="1:19" x14ac:dyDescent="0.25">
      <c r="A71" s="22">
        <v>43374</v>
      </c>
      <c r="B71" s="23" t="s">
        <v>20</v>
      </c>
      <c r="C71" s="23">
        <f t="shared" si="5"/>
        <v>2018</v>
      </c>
      <c r="D71" s="23">
        <f t="shared" si="6"/>
        <v>10</v>
      </c>
      <c r="E71" s="7">
        <v>14186518</v>
      </c>
      <c r="F71" s="8">
        <v>3222996</v>
      </c>
      <c r="G71" s="8">
        <v>6189560.4362349128</v>
      </c>
      <c r="H71" s="8">
        <v>2417453</v>
      </c>
      <c r="I71" s="8">
        <v>181127</v>
      </c>
      <c r="J71" s="61">
        <f t="shared" si="7"/>
        <v>26197654.436234914</v>
      </c>
      <c r="K71" s="37">
        <v>4.4810121098630695E-2</v>
      </c>
      <c r="L71" s="58">
        <f t="shared" si="8"/>
        <v>27371.574504022679</v>
      </c>
      <c r="M71" s="33">
        <v>0.62513789540143438</v>
      </c>
      <c r="N71" s="3">
        <v>744</v>
      </c>
      <c r="O71" s="64">
        <f t="shared" si="9"/>
        <v>59</v>
      </c>
      <c r="P71" s="15">
        <v>925000</v>
      </c>
      <c r="Q71" s="15">
        <v>8.4</v>
      </c>
      <c r="R71" s="84">
        <f t="shared" si="10"/>
        <v>28296.574504022679</v>
      </c>
      <c r="S71" s="85">
        <f t="shared" si="11"/>
        <v>67.400000000000006</v>
      </c>
    </row>
    <row r="72" spans="1:19" x14ac:dyDescent="0.25">
      <c r="A72" s="22">
        <v>43405</v>
      </c>
      <c r="B72" s="23" t="s">
        <v>21</v>
      </c>
      <c r="C72" s="23">
        <f t="shared" si="5"/>
        <v>2018</v>
      </c>
      <c r="D72" s="23">
        <f t="shared" si="6"/>
        <v>11</v>
      </c>
      <c r="E72" s="7">
        <v>10324188</v>
      </c>
      <c r="F72" s="8">
        <v>2694265</v>
      </c>
      <c r="G72" s="8">
        <v>5373110.5095137097</v>
      </c>
      <c r="H72" s="8">
        <v>2243037</v>
      </c>
      <c r="I72" s="8">
        <v>180117</v>
      </c>
      <c r="J72" s="61">
        <f t="shared" si="7"/>
        <v>20814717.50951371</v>
      </c>
      <c r="K72" s="37">
        <v>4.4810121098630695E-2</v>
      </c>
      <c r="L72" s="58">
        <f t="shared" si="8"/>
        <v>21747.427521748807</v>
      </c>
      <c r="M72" s="33">
        <v>0.66565650571192148</v>
      </c>
      <c r="N72" s="3">
        <v>720</v>
      </c>
      <c r="O72" s="64">
        <f t="shared" si="9"/>
        <v>45</v>
      </c>
      <c r="P72" s="15">
        <v>1860000</v>
      </c>
      <c r="Q72" s="15">
        <v>8.4</v>
      </c>
      <c r="R72" s="84">
        <f t="shared" si="10"/>
        <v>23607.427521748807</v>
      </c>
      <c r="S72" s="85">
        <f t="shared" si="11"/>
        <v>53.4</v>
      </c>
    </row>
    <row r="73" spans="1:19" x14ac:dyDescent="0.25">
      <c r="A73" s="22">
        <v>43435</v>
      </c>
      <c r="B73" s="23" t="s">
        <v>22</v>
      </c>
      <c r="C73" s="23">
        <f t="shared" si="5"/>
        <v>2018</v>
      </c>
      <c r="D73" s="23">
        <f t="shared" si="6"/>
        <v>12</v>
      </c>
      <c r="E73" s="7">
        <v>12427881</v>
      </c>
      <c r="F73" s="8">
        <v>2549390</v>
      </c>
      <c r="G73" s="8">
        <v>5113217.5077214604</v>
      </c>
      <c r="H73" s="8">
        <v>2262867</v>
      </c>
      <c r="I73" s="8">
        <v>181239</v>
      </c>
      <c r="J73" s="61">
        <f t="shared" si="7"/>
        <v>22534594.507721461</v>
      </c>
      <c r="K73" s="37">
        <v>4.4810121098630695E-2</v>
      </c>
      <c r="L73" s="58">
        <f t="shared" si="8"/>
        <v>23544.372416520997</v>
      </c>
      <c r="M73" s="33">
        <v>0.6301950712663974</v>
      </c>
      <c r="N73" s="3">
        <v>744</v>
      </c>
      <c r="O73" s="64">
        <f t="shared" si="9"/>
        <v>50</v>
      </c>
      <c r="P73" s="15">
        <v>2110000</v>
      </c>
      <c r="Q73" s="15">
        <v>8.4</v>
      </c>
      <c r="R73" s="84">
        <f t="shared" si="10"/>
        <v>25654.372416520997</v>
      </c>
      <c r="S73" s="85">
        <f t="shared" si="11"/>
        <v>58.4</v>
      </c>
    </row>
    <row r="74" spans="1:19" x14ac:dyDescent="0.25">
      <c r="A74" s="22">
        <v>43466</v>
      </c>
      <c r="B74" s="23" t="s">
        <v>11</v>
      </c>
      <c r="C74" s="23">
        <f t="shared" si="5"/>
        <v>2019</v>
      </c>
      <c r="D74" s="23">
        <f t="shared" si="6"/>
        <v>1</v>
      </c>
      <c r="E74" s="7">
        <v>15046119</v>
      </c>
      <c r="F74" s="8">
        <v>2598420</v>
      </c>
      <c r="G74" s="8">
        <v>5168009.610939485</v>
      </c>
      <c r="H74" s="8">
        <v>2264112</v>
      </c>
      <c r="I74" s="8">
        <v>178483</v>
      </c>
      <c r="J74" s="61">
        <f t="shared" si="7"/>
        <v>25255143.610939484</v>
      </c>
      <c r="K74" s="37">
        <v>4.4810121098630695E-2</v>
      </c>
      <c r="L74" s="58">
        <f t="shared" si="8"/>
        <v>26386.829654508994</v>
      </c>
      <c r="M74" s="33">
        <v>0.50302553596875199</v>
      </c>
      <c r="N74" s="3">
        <v>744</v>
      </c>
      <c r="O74" s="64">
        <f t="shared" si="9"/>
        <v>71</v>
      </c>
      <c r="P74" s="15">
        <v>1835000</v>
      </c>
      <c r="Q74" s="15">
        <v>8.4</v>
      </c>
      <c r="R74" s="84">
        <f t="shared" si="10"/>
        <v>28221.829654508994</v>
      </c>
      <c r="S74" s="85">
        <f t="shared" si="11"/>
        <v>79.400000000000006</v>
      </c>
    </row>
    <row r="75" spans="1:19" x14ac:dyDescent="0.25">
      <c r="A75" s="22">
        <v>43497</v>
      </c>
      <c r="B75" s="23" t="s">
        <v>12</v>
      </c>
      <c r="C75" s="23">
        <f t="shared" si="5"/>
        <v>2019</v>
      </c>
      <c r="D75" s="23">
        <f t="shared" si="6"/>
        <v>2</v>
      </c>
      <c r="E75" s="7">
        <v>13826520</v>
      </c>
      <c r="F75" s="8">
        <v>2446131</v>
      </c>
      <c r="G75" s="8">
        <v>4765788.6783503769</v>
      </c>
      <c r="H75" s="8">
        <v>2111350</v>
      </c>
      <c r="I75" s="8">
        <v>177626</v>
      </c>
      <c r="J75" s="61">
        <f t="shared" si="7"/>
        <v>23327415.678350378</v>
      </c>
      <c r="K75" s="37">
        <v>4.4810121098630695E-2</v>
      </c>
      <c r="L75" s="58">
        <f t="shared" si="8"/>
        <v>24372.719999815356</v>
      </c>
      <c r="M75" s="33">
        <v>0.45283890494161555</v>
      </c>
      <c r="N75" s="3">
        <v>672</v>
      </c>
      <c r="O75" s="64">
        <f t="shared" si="9"/>
        <v>80</v>
      </c>
      <c r="P75" s="15">
        <v>3485000</v>
      </c>
      <c r="Q75" s="15">
        <v>8.4</v>
      </c>
      <c r="R75" s="84">
        <f t="shared" si="10"/>
        <v>27857.719999815356</v>
      </c>
      <c r="S75" s="85">
        <f t="shared" si="11"/>
        <v>88.4</v>
      </c>
    </row>
    <row r="76" spans="1:19" x14ac:dyDescent="0.25">
      <c r="A76" s="22">
        <v>43525</v>
      </c>
      <c r="B76" s="23" t="s">
        <v>13</v>
      </c>
      <c r="C76" s="23">
        <f t="shared" si="5"/>
        <v>2019</v>
      </c>
      <c r="D76" s="23">
        <f t="shared" si="6"/>
        <v>3</v>
      </c>
      <c r="E76" s="7">
        <v>12543722</v>
      </c>
      <c r="F76" s="8">
        <v>2454124</v>
      </c>
      <c r="G76" s="8">
        <v>5027573.8727126</v>
      </c>
      <c r="H76" s="8">
        <v>2180309</v>
      </c>
      <c r="I76" s="8">
        <v>179422</v>
      </c>
      <c r="J76" s="61">
        <f t="shared" si="7"/>
        <v>22385150.872712601</v>
      </c>
      <c r="K76" s="37">
        <v>4.4810121098630695E-2</v>
      </c>
      <c r="L76" s="58">
        <f t="shared" si="8"/>
        <v>23388.232194129971</v>
      </c>
      <c r="M76" s="33">
        <v>0.55784816711814977</v>
      </c>
      <c r="N76" s="3">
        <v>744</v>
      </c>
      <c r="O76" s="64">
        <f t="shared" si="9"/>
        <v>56</v>
      </c>
      <c r="P76" s="15">
        <v>3250000</v>
      </c>
      <c r="Q76" s="15">
        <v>8.4</v>
      </c>
      <c r="R76" s="84">
        <f t="shared" si="10"/>
        <v>26638.232194129971</v>
      </c>
      <c r="S76" s="85">
        <f t="shared" si="11"/>
        <v>64.400000000000006</v>
      </c>
    </row>
    <row r="77" spans="1:19" x14ac:dyDescent="0.25">
      <c r="A77" s="22">
        <v>43556</v>
      </c>
      <c r="B77" s="23" t="s">
        <v>14</v>
      </c>
      <c r="C77" s="23">
        <f t="shared" si="5"/>
        <v>2019</v>
      </c>
      <c r="D77" s="23">
        <f t="shared" si="6"/>
        <v>4</v>
      </c>
      <c r="E77" s="7">
        <v>10256896</v>
      </c>
      <c r="F77" s="8">
        <v>2404742</v>
      </c>
      <c r="G77" s="8">
        <v>5071339.1077798242</v>
      </c>
      <c r="H77" s="8">
        <v>2161131</v>
      </c>
      <c r="I77" s="8">
        <v>178805</v>
      </c>
      <c r="J77" s="61">
        <f t="shared" si="7"/>
        <v>20072913.107779823</v>
      </c>
      <c r="K77" s="37">
        <v>4.4810121098630695E-2</v>
      </c>
      <c r="L77" s="58">
        <f t="shared" si="8"/>
        <v>20972.382774941729</v>
      </c>
      <c r="M77" s="33">
        <v>0.73186088690061213</v>
      </c>
      <c r="N77" s="3">
        <v>720</v>
      </c>
      <c r="O77" s="64">
        <f t="shared" si="9"/>
        <v>40</v>
      </c>
      <c r="P77" s="15">
        <v>1200000</v>
      </c>
      <c r="Q77" s="15">
        <v>8.4</v>
      </c>
      <c r="R77" s="84">
        <f t="shared" si="10"/>
        <v>22172.382774941729</v>
      </c>
      <c r="S77" s="85">
        <f t="shared" si="11"/>
        <v>48.4</v>
      </c>
    </row>
    <row r="78" spans="1:19" x14ac:dyDescent="0.25">
      <c r="A78" s="22">
        <v>43586</v>
      </c>
      <c r="B78" s="23" t="s">
        <v>15</v>
      </c>
      <c r="C78" s="23">
        <f t="shared" si="5"/>
        <v>2019</v>
      </c>
      <c r="D78" s="23">
        <f t="shared" si="6"/>
        <v>5</v>
      </c>
      <c r="E78" s="7">
        <v>11365248</v>
      </c>
      <c r="F78" s="8">
        <v>2566074</v>
      </c>
      <c r="G78" s="8">
        <v>5415399.5325562069</v>
      </c>
      <c r="H78" s="8">
        <v>2291526</v>
      </c>
      <c r="I78" s="8">
        <v>178915</v>
      </c>
      <c r="J78" s="61">
        <f t="shared" si="7"/>
        <v>21817162.532556206</v>
      </c>
      <c r="K78" s="37">
        <v>4.4810121098630695E-2</v>
      </c>
      <c r="L78" s="58">
        <f t="shared" si="8"/>
        <v>22794.792227668557</v>
      </c>
      <c r="M78" s="33">
        <v>0.63560315671598777</v>
      </c>
      <c r="N78" s="3">
        <v>744</v>
      </c>
      <c r="O78" s="64">
        <f t="shared" si="9"/>
        <v>48</v>
      </c>
      <c r="P78" s="15">
        <v>2230000</v>
      </c>
      <c r="Q78" s="15">
        <v>8.4</v>
      </c>
      <c r="R78" s="84">
        <f t="shared" si="10"/>
        <v>25024.792227668557</v>
      </c>
      <c r="S78" s="85">
        <f t="shared" si="11"/>
        <v>56.4</v>
      </c>
    </row>
    <row r="79" spans="1:19" x14ac:dyDescent="0.25">
      <c r="A79" s="22">
        <v>43617</v>
      </c>
      <c r="B79" s="23" t="s">
        <v>16</v>
      </c>
      <c r="C79" s="23">
        <f t="shared" si="5"/>
        <v>2019</v>
      </c>
      <c r="D79" s="23">
        <f t="shared" si="6"/>
        <v>6</v>
      </c>
      <c r="E79" s="7">
        <v>15387953</v>
      </c>
      <c r="F79" s="8">
        <v>2992756</v>
      </c>
      <c r="G79" s="8">
        <v>6076177.1416684734</v>
      </c>
      <c r="H79" s="8">
        <v>2470257</v>
      </c>
      <c r="I79" s="8">
        <v>178194</v>
      </c>
      <c r="J79" s="61">
        <f t="shared" si="7"/>
        <v>27105337.141668472</v>
      </c>
      <c r="K79" s="37">
        <v>4.4810121098630695E-2</v>
      </c>
      <c r="L79" s="58">
        <f t="shared" si="8"/>
        <v>28319.93058140585</v>
      </c>
      <c r="M79" s="33">
        <v>0.68503036170090759</v>
      </c>
      <c r="N79" s="3">
        <v>720</v>
      </c>
      <c r="O79" s="64">
        <f t="shared" si="9"/>
        <v>57</v>
      </c>
      <c r="P79" s="15">
        <v>1260000</v>
      </c>
      <c r="Q79" s="15">
        <v>8.4</v>
      </c>
      <c r="R79" s="84">
        <f t="shared" si="10"/>
        <v>29579.93058140585</v>
      </c>
      <c r="S79" s="85">
        <f t="shared" si="11"/>
        <v>65.400000000000006</v>
      </c>
    </row>
    <row r="80" spans="1:19" x14ac:dyDescent="0.25">
      <c r="A80" s="22">
        <v>43647</v>
      </c>
      <c r="B80" s="23" t="s">
        <v>17</v>
      </c>
      <c r="C80" s="23">
        <f t="shared" si="5"/>
        <v>2019</v>
      </c>
      <c r="D80" s="23">
        <f t="shared" si="6"/>
        <v>7</v>
      </c>
      <c r="E80" s="7">
        <v>20131293</v>
      </c>
      <c r="F80" s="8">
        <v>3522231</v>
      </c>
      <c r="G80" s="8">
        <v>6933785.7184042456</v>
      </c>
      <c r="H80" s="8">
        <v>2547745</v>
      </c>
      <c r="I80" s="8">
        <v>178440</v>
      </c>
      <c r="J80" s="61">
        <f t="shared" si="7"/>
        <v>33313494.718404245</v>
      </c>
      <c r="K80" s="37">
        <v>4.4810121098630695E-2</v>
      </c>
      <c r="L80" s="58">
        <f t="shared" si="8"/>
        <v>34806.276450954538</v>
      </c>
      <c r="M80" s="33">
        <v>0.72947673607854213</v>
      </c>
      <c r="N80" s="3">
        <v>744</v>
      </c>
      <c r="O80" s="64">
        <f t="shared" si="9"/>
        <v>64</v>
      </c>
      <c r="P80" s="15">
        <v>3205000</v>
      </c>
      <c r="Q80" s="15">
        <v>8.4</v>
      </c>
      <c r="R80" s="84">
        <f t="shared" si="10"/>
        <v>38011.276450954538</v>
      </c>
      <c r="S80" s="85">
        <f t="shared" si="11"/>
        <v>72.400000000000006</v>
      </c>
    </row>
    <row r="81" spans="1:19" x14ac:dyDescent="0.25">
      <c r="A81" s="22">
        <v>43678</v>
      </c>
      <c r="B81" s="23" t="s">
        <v>18</v>
      </c>
      <c r="C81" s="23">
        <f t="shared" si="5"/>
        <v>2019</v>
      </c>
      <c r="D81" s="23">
        <f t="shared" si="6"/>
        <v>8</v>
      </c>
      <c r="E81" s="7">
        <v>19408662</v>
      </c>
      <c r="F81" s="8">
        <v>3586813</v>
      </c>
      <c r="G81" s="8">
        <v>6713172.8185577188</v>
      </c>
      <c r="H81" s="8">
        <v>2626680</v>
      </c>
      <c r="I81" s="8">
        <v>180003</v>
      </c>
      <c r="J81" s="61">
        <f t="shared" si="7"/>
        <v>32515330.818557717</v>
      </c>
      <c r="K81" s="37">
        <v>4.4810121098630695E-2</v>
      </c>
      <c r="L81" s="58">
        <f t="shared" si="8"/>
        <v>33972.346730099329</v>
      </c>
      <c r="M81" s="33">
        <v>0.70478685359257887</v>
      </c>
      <c r="N81" s="3">
        <v>744</v>
      </c>
      <c r="O81" s="64">
        <f t="shared" si="9"/>
        <v>65</v>
      </c>
      <c r="P81" s="15">
        <v>1410000</v>
      </c>
      <c r="Q81" s="15">
        <v>8.4</v>
      </c>
      <c r="R81" s="84">
        <f t="shared" si="10"/>
        <v>35382.346730099329</v>
      </c>
      <c r="S81" s="85">
        <f t="shared" si="11"/>
        <v>73.400000000000006</v>
      </c>
    </row>
    <row r="82" spans="1:19" x14ac:dyDescent="0.25">
      <c r="A82" s="22">
        <v>43709</v>
      </c>
      <c r="B82" s="23" t="s">
        <v>19</v>
      </c>
      <c r="C82" s="23">
        <f t="shared" si="5"/>
        <v>2019</v>
      </c>
      <c r="D82" s="23">
        <f t="shared" si="6"/>
        <v>9</v>
      </c>
      <c r="E82" s="7">
        <v>18223898</v>
      </c>
      <c r="F82" s="8">
        <v>3463785</v>
      </c>
      <c r="G82" s="8">
        <v>6742381.6844821312</v>
      </c>
      <c r="H82" s="8">
        <v>2612394</v>
      </c>
      <c r="I82" s="8">
        <v>178468</v>
      </c>
      <c r="J82" s="61">
        <f t="shared" si="7"/>
        <v>31220926.684482131</v>
      </c>
      <c r="K82" s="37">
        <v>4.4810121098630695E-2</v>
      </c>
      <c r="L82" s="58">
        <f t="shared" si="8"/>
        <v>32619.940190025249</v>
      </c>
      <c r="M82" s="33">
        <v>0.67044260251078003</v>
      </c>
      <c r="N82" s="3">
        <v>720</v>
      </c>
      <c r="O82" s="64">
        <f t="shared" si="9"/>
        <v>68</v>
      </c>
      <c r="P82" s="15">
        <v>1215000</v>
      </c>
      <c r="Q82" s="15">
        <v>8.4</v>
      </c>
      <c r="R82" s="84">
        <f t="shared" si="10"/>
        <v>33834.940190025249</v>
      </c>
      <c r="S82" s="85">
        <f t="shared" si="11"/>
        <v>76.400000000000006</v>
      </c>
    </row>
    <row r="83" spans="1:19" x14ac:dyDescent="0.25">
      <c r="A83" s="22">
        <v>43739</v>
      </c>
      <c r="B83" s="23" t="s">
        <v>20</v>
      </c>
      <c r="C83" s="23">
        <f t="shared" si="5"/>
        <v>2019</v>
      </c>
      <c r="D83" s="23">
        <f t="shared" si="6"/>
        <v>10</v>
      </c>
      <c r="E83" s="7">
        <v>14168844</v>
      </c>
      <c r="F83" s="8">
        <v>3241866</v>
      </c>
      <c r="G83" s="8">
        <v>6236321.9572371319</v>
      </c>
      <c r="H83" s="8">
        <v>2415789</v>
      </c>
      <c r="I83" s="8">
        <v>181127</v>
      </c>
      <c r="J83" s="61">
        <f t="shared" si="7"/>
        <v>26243947.957237132</v>
      </c>
      <c r="K83" s="37">
        <v>4.4810121098630695E-2</v>
      </c>
      <c r="L83" s="58">
        <f t="shared" si="8"/>
        <v>27419.942443307089</v>
      </c>
      <c r="M83" s="33">
        <v>0.62513789540143438</v>
      </c>
      <c r="N83" s="3">
        <v>744</v>
      </c>
      <c r="O83" s="64">
        <f t="shared" si="9"/>
        <v>59</v>
      </c>
      <c r="P83" s="15">
        <v>925000</v>
      </c>
      <c r="Q83" s="15">
        <v>8.4</v>
      </c>
      <c r="R83" s="84">
        <f t="shared" si="10"/>
        <v>28344.942443307089</v>
      </c>
      <c r="S83" s="85">
        <f t="shared" si="11"/>
        <v>67.400000000000006</v>
      </c>
    </row>
    <row r="84" spans="1:19" x14ac:dyDescent="0.25">
      <c r="A84" s="22">
        <v>43770</v>
      </c>
      <c r="B84" s="23" t="s">
        <v>21</v>
      </c>
      <c r="C84" s="23">
        <f t="shared" si="5"/>
        <v>2019</v>
      </c>
      <c r="D84" s="23">
        <f t="shared" si="6"/>
        <v>11</v>
      </c>
      <c r="E84" s="7">
        <v>10303760</v>
      </c>
      <c r="F84" s="8">
        <v>2708404</v>
      </c>
      <c r="G84" s="8">
        <v>5420113.4559150562</v>
      </c>
      <c r="H84" s="8">
        <v>2241416</v>
      </c>
      <c r="I84" s="8">
        <v>180117</v>
      </c>
      <c r="J84" s="61">
        <f t="shared" si="7"/>
        <v>20853810.455915056</v>
      </c>
      <c r="K84" s="37">
        <v>4.4810121098630695E-2</v>
      </c>
      <c r="L84" s="58">
        <f t="shared" si="8"/>
        <v>21788.272227812504</v>
      </c>
      <c r="M84" s="33">
        <v>0.66565650571192148</v>
      </c>
      <c r="N84" s="3">
        <v>720</v>
      </c>
      <c r="O84" s="64">
        <f t="shared" si="9"/>
        <v>45</v>
      </c>
      <c r="P84" s="15">
        <v>1860000</v>
      </c>
      <c r="Q84" s="15">
        <v>8.4</v>
      </c>
      <c r="R84" s="84">
        <f t="shared" si="10"/>
        <v>23648.272227812504</v>
      </c>
      <c r="S84" s="85">
        <f t="shared" si="11"/>
        <v>53.4</v>
      </c>
    </row>
    <row r="85" spans="1:19" x14ac:dyDescent="0.25">
      <c r="A85" s="22">
        <v>43800</v>
      </c>
      <c r="B85" s="23" t="s">
        <v>22</v>
      </c>
      <c r="C85" s="23">
        <f t="shared" si="5"/>
        <v>2019</v>
      </c>
      <c r="D85" s="23">
        <f t="shared" si="6"/>
        <v>12</v>
      </c>
      <c r="E85" s="7">
        <v>12408957</v>
      </c>
      <c r="F85" s="8">
        <v>2562800</v>
      </c>
      <c r="G85" s="8">
        <v>5160871.0054640397</v>
      </c>
      <c r="H85" s="8">
        <v>2261221</v>
      </c>
      <c r="I85" s="8">
        <v>181239</v>
      </c>
      <c r="J85" s="61">
        <f t="shared" si="7"/>
        <v>22575088.00546404</v>
      </c>
      <c r="K85" s="37">
        <v>4.4810121098630695E-2</v>
      </c>
      <c r="L85" s="58">
        <f t="shared" si="8"/>
        <v>23586.680432801128</v>
      </c>
      <c r="M85" s="33">
        <v>0.6301950712663974</v>
      </c>
      <c r="N85" s="3">
        <v>744</v>
      </c>
      <c r="O85" s="64">
        <f t="shared" si="9"/>
        <v>50</v>
      </c>
      <c r="P85" s="15">
        <v>2110000</v>
      </c>
      <c r="Q85" s="15">
        <v>8.4</v>
      </c>
      <c r="R85" s="84">
        <f t="shared" si="10"/>
        <v>25696.680432801128</v>
      </c>
      <c r="S85" s="85">
        <f t="shared" si="11"/>
        <v>58.4</v>
      </c>
    </row>
    <row r="86" spans="1:19" x14ac:dyDescent="0.25">
      <c r="A86" s="22">
        <v>43831</v>
      </c>
      <c r="B86" s="23" t="s">
        <v>11</v>
      </c>
      <c r="C86" s="23">
        <f t="shared" si="5"/>
        <v>2020</v>
      </c>
      <c r="D86" s="23">
        <f t="shared" si="6"/>
        <v>1</v>
      </c>
      <c r="E86" s="7">
        <v>15029143</v>
      </c>
      <c r="F86" s="8">
        <v>2612136</v>
      </c>
      <c r="G86" s="8">
        <v>5216568.5181402685</v>
      </c>
      <c r="H86" s="8">
        <v>2262419</v>
      </c>
      <c r="I86" s="8">
        <v>178483</v>
      </c>
      <c r="J86" s="61">
        <f t="shared" si="7"/>
        <v>25298749.518140268</v>
      </c>
      <c r="K86" s="37">
        <v>4.4810121098630695E-2</v>
      </c>
      <c r="L86" s="58">
        <f t="shared" si="8"/>
        <v>26432.389547692055</v>
      </c>
      <c r="M86" s="33">
        <v>0.50302553596875199</v>
      </c>
      <c r="N86" s="3">
        <v>744</v>
      </c>
      <c r="O86" s="64">
        <f t="shared" si="9"/>
        <v>71</v>
      </c>
      <c r="P86" s="15">
        <v>1835000</v>
      </c>
      <c r="Q86" s="15">
        <v>8.4</v>
      </c>
      <c r="R86" s="84">
        <f t="shared" si="10"/>
        <v>28267.389547692055</v>
      </c>
      <c r="S86" s="85">
        <f t="shared" si="11"/>
        <v>79.400000000000006</v>
      </c>
    </row>
    <row r="87" spans="1:19" x14ac:dyDescent="0.25">
      <c r="A87" s="22">
        <v>43862</v>
      </c>
      <c r="B87" s="23" t="s">
        <v>12</v>
      </c>
      <c r="C87" s="23">
        <f t="shared" si="5"/>
        <v>2020</v>
      </c>
      <c r="D87" s="23">
        <f t="shared" si="6"/>
        <v>2</v>
      </c>
      <c r="E87" s="7">
        <v>13808658</v>
      </c>
      <c r="F87" s="8">
        <v>2459028</v>
      </c>
      <c r="G87" s="8">
        <v>4814251.416912402</v>
      </c>
      <c r="H87" s="8">
        <v>2109648</v>
      </c>
      <c r="I87" s="8">
        <v>177626</v>
      </c>
      <c r="J87" s="61">
        <f t="shared" si="7"/>
        <v>23369211.416912403</v>
      </c>
      <c r="K87" s="37">
        <v>4.4810121098630695E-2</v>
      </c>
      <c r="L87" s="58">
        <f t="shared" si="8"/>
        <v>24416.388610483751</v>
      </c>
      <c r="M87" s="33">
        <v>0.45283890494161555</v>
      </c>
      <c r="N87" s="3">
        <v>672</v>
      </c>
      <c r="O87" s="64">
        <f t="shared" si="9"/>
        <v>80</v>
      </c>
      <c r="P87" s="15">
        <v>3485000</v>
      </c>
      <c r="Q87" s="15">
        <v>8.4</v>
      </c>
      <c r="R87" s="84">
        <f t="shared" si="10"/>
        <v>27901.388610483751</v>
      </c>
      <c r="S87" s="85">
        <f t="shared" si="11"/>
        <v>88.4</v>
      </c>
    </row>
    <row r="88" spans="1:19" x14ac:dyDescent="0.25">
      <c r="A88" s="22">
        <v>43891</v>
      </c>
      <c r="B88" s="23" t="s">
        <v>13</v>
      </c>
      <c r="C88" s="23">
        <f t="shared" si="5"/>
        <v>2020</v>
      </c>
      <c r="D88" s="23">
        <f t="shared" si="6"/>
        <v>3</v>
      </c>
      <c r="E88" s="7">
        <v>12523969</v>
      </c>
      <c r="F88" s="8">
        <v>2467048</v>
      </c>
      <c r="G88" s="8">
        <v>5077542.3419327838</v>
      </c>
      <c r="H88" s="8">
        <v>2178697</v>
      </c>
      <c r="I88" s="8">
        <v>179422</v>
      </c>
      <c r="J88" s="61">
        <f t="shared" si="7"/>
        <v>22426678.341932785</v>
      </c>
      <c r="K88" s="37">
        <v>4.4810121098630695E-2</v>
      </c>
      <c r="L88" s="58">
        <f t="shared" si="8"/>
        <v>23431.620514274833</v>
      </c>
      <c r="M88" s="33">
        <v>0.55784816711814977</v>
      </c>
      <c r="N88" s="3">
        <v>744</v>
      </c>
      <c r="O88" s="64">
        <f t="shared" si="9"/>
        <v>56</v>
      </c>
      <c r="P88" s="15">
        <v>3250000</v>
      </c>
      <c r="Q88" s="15">
        <v>8.4</v>
      </c>
      <c r="R88" s="84">
        <f t="shared" si="10"/>
        <v>26681.620514274833</v>
      </c>
      <c r="S88" s="85">
        <f t="shared" si="11"/>
        <v>64.400000000000006</v>
      </c>
    </row>
    <row r="89" spans="1:19" x14ac:dyDescent="0.25">
      <c r="A89" s="22">
        <v>43922</v>
      </c>
      <c r="B89" s="23" t="s">
        <v>14</v>
      </c>
      <c r="C89" s="23">
        <f t="shared" si="5"/>
        <v>2020</v>
      </c>
      <c r="D89" s="23">
        <f t="shared" si="6"/>
        <v>4</v>
      </c>
      <c r="E89" s="7">
        <v>10234896</v>
      </c>
      <c r="F89" s="8">
        <v>2415966</v>
      </c>
      <c r="G89" s="8">
        <v>5122649.0949485786</v>
      </c>
      <c r="H89" s="8">
        <v>2159763</v>
      </c>
      <c r="I89" s="8">
        <v>178805</v>
      </c>
      <c r="J89" s="61">
        <f t="shared" si="7"/>
        <v>20112079.094948579</v>
      </c>
      <c r="K89" s="37">
        <v>4.4810121098630695E-2</v>
      </c>
      <c r="L89" s="58">
        <f t="shared" si="8"/>
        <v>21013.303794738466</v>
      </c>
      <c r="M89" s="33">
        <v>0.73186088690061213</v>
      </c>
      <c r="N89" s="3">
        <v>720</v>
      </c>
      <c r="O89" s="64">
        <f t="shared" si="9"/>
        <v>40</v>
      </c>
      <c r="P89" s="15">
        <v>1200000</v>
      </c>
      <c r="Q89" s="15">
        <v>8.4</v>
      </c>
      <c r="R89" s="84">
        <f t="shared" si="10"/>
        <v>22213.303794738466</v>
      </c>
      <c r="S89" s="85">
        <f t="shared" si="11"/>
        <v>48.4</v>
      </c>
    </row>
    <row r="90" spans="1:19" x14ac:dyDescent="0.25">
      <c r="A90" s="22">
        <v>43952</v>
      </c>
      <c r="B90" s="23" t="s">
        <v>15</v>
      </c>
      <c r="C90" s="23">
        <f t="shared" si="5"/>
        <v>2020</v>
      </c>
      <c r="D90" s="23">
        <f t="shared" si="6"/>
        <v>5</v>
      </c>
      <c r="E90" s="7">
        <v>11343090</v>
      </c>
      <c r="F90" s="8">
        <v>2578058</v>
      </c>
      <c r="G90" s="8">
        <v>5469058.0146975284</v>
      </c>
      <c r="H90" s="8">
        <v>2290590</v>
      </c>
      <c r="I90" s="8">
        <v>178915</v>
      </c>
      <c r="J90" s="61">
        <f t="shared" si="7"/>
        <v>21859711.014697529</v>
      </c>
      <c r="K90" s="37">
        <v>4.4810121098630695E-2</v>
      </c>
      <c r="L90" s="58">
        <f t="shared" si="8"/>
        <v>22839.247312447198</v>
      </c>
      <c r="M90" s="33">
        <v>0.63560315671598777</v>
      </c>
      <c r="N90" s="3">
        <v>744</v>
      </c>
      <c r="O90" s="64">
        <f t="shared" si="9"/>
        <v>48</v>
      </c>
      <c r="P90" s="15">
        <v>2230000</v>
      </c>
      <c r="Q90" s="15">
        <v>8.4</v>
      </c>
      <c r="R90" s="84">
        <f t="shared" si="10"/>
        <v>25069.247312447198</v>
      </c>
      <c r="S90" s="85">
        <f t="shared" si="11"/>
        <v>56.4</v>
      </c>
    </row>
    <row r="91" spans="1:19" x14ac:dyDescent="0.25">
      <c r="A91" s="22">
        <v>43983</v>
      </c>
      <c r="B91" s="23" t="s">
        <v>16</v>
      </c>
      <c r="C91" s="23">
        <f t="shared" si="5"/>
        <v>2020</v>
      </c>
      <c r="D91" s="23">
        <f t="shared" si="6"/>
        <v>6</v>
      </c>
      <c r="E91" s="7">
        <v>15367758</v>
      </c>
      <c r="F91" s="8">
        <v>3004950</v>
      </c>
      <c r="G91" s="8">
        <v>6133970.4300869405</v>
      </c>
      <c r="H91" s="8">
        <v>2469945</v>
      </c>
      <c r="I91" s="8">
        <v>178194</v>
      </c>
      <c r="J91" s="61">
        <f t="shared" si="7"/>
        <v>27154817.430086941</v>
      </c>
      <c r="K91" s="37">
        <v>4.4810121098630695E-2</v>
      </c>
      <c r="L91" s="58">
        <f t="shared" si="8"/>
        <v>28371.628087540343</v>
      </c>
      <c r="M91" s="33">
        <v>0.68503036170090759</v>
      </c>
      <c r="N91" s="3">
        <v>720</v>
      </c>
      <c r="O91" s="64">
        <f t="shared" si="9"/>
        <v>58</v>
      </c>
      <c r="P91" s="15">
        <v>1260000</v>
      </c>
      <c r="Q91" s="15">
        <v>8.4</v>
      </c>
      <c r="R91" s="84">
        <f t="shared" si="10"/>
        <v>29631.628087540343</v>
      </c>
      <c r="S91" s="85">
        <f t="shared" si="11"/>
        <v>66.400000000000006</v>
      </c>
    </row>
    <row r="92" spans="1:19" x14ac:dyDescent="0.25">
      <c r="A92" s="22">
        <v>44013</v>
      </c>
      <c r="B92" s="23" t="s">
        <v>17</v>
      </c>
      <c r="C92" s="23">
        <f t="shared" si="5"/>
        <v>2020</v>
      </c>
      <c r="D92" s="23">
        <f t="shared" si="6"/>
        <v>7</v>
      </c>
      <c r="E92" s="7">
        <v>20113478</v>
      </c>
      <c r="F92" s="8">
        <v>3534525</v>
      </c>
      <c r="G92" s="8">
        <v>6996999.3679518579</v>
      </c>
      <c r="H92" s="8">
        <v>2548172</v>
      </c>
      <c r="I92" s="8">
        <v>178440</v>
      </c>
      <c r="J92" s="61">
        <f t="shared" si="7"/>
        <v>33371614.367951859</v>
      </c>
      <c r="K92" s="37">
        <v>4.4810121098630695E-2</v>
      </c>
      <c r="L92" s="58">
        <f t="shared" si="8"/>
        <v>34867.000449036583</v>
      </c>
      <c r="M92" s="33">
        <v>0.72947673607854213</v>
      </c>
      <c r="N92" s="3">
        <v>744</v>
      </c>
      <c r="O92" s="64">
        <f t="shared" si="9"/>
        <v>64</v>
      </c>
      <c r="P92" s="15">
        <v>3205000</v>
      </c>
      <c r="Q92" s="15">
        <v>8.4</v>
      </c>
      <c r="R92" s="84">
        <f t="shared" si="10"/>
        <v>38072.000449036583</v>
      </c>
      <c r="S92" s="85">
        <f t="shared" si="11"/>
        <v>72.400000000000006</v>
      </c>
    </row>
    <row r="93" spans="1:19" x14ac:dyDescent="0.25">
      <c r="A93" s="22">
        <v>44044</v>
      </c>
      <c r="B93" s="23" t="s">
        <v>18</v>
      </c>
      <c r="C93" s="23">
        <f t="shared" si="5"/>
        <v>2020</v>
      </c>
      <c r="D93" s="23">
        <f t="shared" si="6"/>
        <v>8</v>
      </c>
      <c r="E93" s="7">
        <v>19390560</v>
      </c>
      <c r="F93" s="8">
        <v>3599347</v>
      </c>
      <c r="G93" s="8">
        <v>6777637.2012255648</v>
      </c>
      <c r="H93" s="8">
        <v>2627836</v>
      </c>
      <c r="I93" s="8">
        <v>180003</v>
      </c>
      <c r="J93" s="61">
        <f t="shared" si="7"/>
        <v>32575383.201225564</v>
      </c>
      <c r="K93" s="37">
        <v>4.4810121098630695E-2</v>
      </c>
      <c r="L93" s="58">
        <f t="shared" si="8"/>
        <v>34035.090067306781</v>
      </c>
      <c r="M93" s="33">
        <v>0.70478685359257887</v>
      </c>
      <c r="N93" s="3">
        <v>744</v>
      </c>
      <c r="O93" s="64">
        <f t="shared" si="9"/>
        <v>65</v>
      </c>
      <c r="P93" s="15">
        <v>1410000</v>
      </c>
      <c r="Q93" s="15">
        <v>8.4</v>
      </c>
      <c r="R93" s="84">
        <f t="shared" si="10"/>
        <v>35445.090067306781</v>
      </c>
      <c r="S93" s="85">
        <f t="shared" si="11"/>
        <v>73.400000000000006</v>
      </c>
    </row>
    <row r="94" spans="1:19" x14ac:dyDescent="0.25">
      <c r="A94" s="22">
        <v>44075</v>
      </c>
      <c r="B94" s="23" t="s">
        <v>19</v>
      </c>
      <c r="C94" s="23">
        <f t="shared" si="5"/>
        <v>2020</v>
      </c>
      <c r="D94" s="23">
        <f t="shared" si="6"/>
        <v>9</v>
      </c>
      <c r="E94" s="7">
        <v>18205203</v>
      </c>
      <c r="F94" s="8">
        <v>3475875</v>
      </c>
      <c r="G94" s="8">
        <v>6808828.9194021048</v>
      </c>
      <c r="H94" s="8">
        <v>2614148</v>
      </c>
      <c r="I94" s="8">
        <v>178468</v>
      </c>
      <c r="J94" s="61">
        <f t="shared" si="7"/>
        <v>31282522.919402104</v>
      </c>
      <c r="K94" s="37">
        <v>4.4810121098630695E-2</v>
      </c>
      <c r="L94" s="58">
        <f t="shared" si="8"/>
        <v>32684.296559691204</v>
      </c>
      <c r="M94" s="33">
        <v>0.67044260251078003</v>
      </c>
      <c r="N94" s="3">
        <v>720</v>
      </c>
      <c r="O94" s="64">
        <f t="shared" si="9"/>
        <v>68</v>
      </c>
      <c r="P94" s="15">
        <v>1215000</v>
      </c>
      <c r="Q94" s="15">
        <v>8.4</v>
      </c>
      <c r="R94" s="84">
        <f t="shared" si="10"/>
        <v>33899.296559691204</v>
      </c>
      <c r="S94" s="85">
        <f t="shared" si="11"/>
        <v>76.400000000000006</v>
      </c>
    </row>
    <row r="95" spans="1:19" x14ac:dyDescent="0.25">
      <c r="A95" s="22">
        <v>44105</v>
      </c>
      <c r="B95" s="23" t="s">
        <v>20</v>
      </c>
      <c r="C95" s="23">
        <f t="shared" si="5"/>
        <v>2020</v>
      </c>
      <c r="D95" s="23">
        <f t="shared" si="6"/>
        <v>10</v>
      </c>
      <c r="E95" s="7">
        <v>14148085</v>
      </c>
      <c r="F95" s="8">
        <v>3251301</v>
      </c>
      <c r="G95" s="8">
        <v>6301617.5028590634</v>
      </c>
      <c r="H95" s="8">
        <v>2418015</v>
      </c>
      <c r="I95" s="8">
        <v>181127</v>
      </c>
      <c r="J95" s="61">
        <f t="shared" si="7"/>
        <v>26300145.502859063</v>
      </c>
      <c r="K95" s="37">
        <v>4.4810121098630695E-2</v>
      </c>
      <c r="L95" s="58">
        <f t="shared" si="8"/>
        <v>27478.658207753786</v>
      </c>
      <c r="M95" s="33">
        <v>0.62513789540143438</v>
      </c>
      <c r="N95" s="3">
        <v>744</v>
      </c>
      <c r="O95" s="64">
        <f t="shared" si="9"/>
        <v>59</v>
      </c>
      <c r="P95" s="15">
        <v>925000</v>
      </c>
      <c r="Q95" s="15">
        <v>8.4</v>
      </c>
      <c r="R95" s="84">
        <f t="shared" si="10"/>
        <v>28403.658207753786</v>
      </c>
      <c r="S95" s="85">
        <f t="shared" si="11"/>
        <v>67.400000000000006</v>
      </c>
    </row>
    <row r="96" spans="1:19" x14ac:dyDescent="0.25">
      <c r="A96" s="22">
        <v>44136</v>
      </c>
      <c r="B96" s="23" t="s">
        <v>21</v>
      </c>
      <c r="C96" s="23">
        <f t="shared" si="5"/>
        <v>2020</v>
      </c>
      <c r="D96" s="23">
        <f t="shared" si="6"/>
        <v>11</v>
      </c>
      <c r="E96" s="7">
        <v>10281078</v>
      </c>
      <c r="F96" s="8">
        <v>2716259</v>
      </c>
      <c r="G96" s="8">
        <v>5482550.4891009908</v>
      </c>
      <c r="H96" s="8">
        <v>2244070</v>
      </c>
      <c r="I96" s="8">
        <v>180117</v>
      </c>
      <c r="J96" s="61">
        <f t="shared" si="7"/>
        <v>20904074.489100993</v>
      </c>
      <c r="K96" s="37">
        <v>4.4810121098630695E-2</v>
      </c>
      <c r="L96" s="58">
        <f t="shared" si="8"/>
        <v>21840.788598412404</v>
      </c>
      <c r="M96" s="33">
        <v>0.66565650571192148</v>
      </c>
      <c r="N96" s="3">
        <v>720</v>
      </c>
      <c r="O96" s="64">
        <f t="shared" si="9"/>
        <v>46</v>
      </c>
      <c r="P96" s="15">
        <v>1860000</v>
      </c>
      <c r="Q96" s="15">
        <v>8.4</v>
      </c>
      <c r="R96" s="84">
        <f t="shared" si="10"/>
        <v>23700.788598412404</v>
      </c>
      <c r="S96" s="85">
        <f t="shared" si="11"/>
        <v>54.4</v>
      </c>
    </row>
    <row r="97" spans="1:19" x14ac:dyDescent="0.25">
      <c r="A97" s="22">
        <v>44166</v>
      </c>
      <c r="B97" s="23" t="s">
        <v>22</v>
      </c>
      <c r="C97" s="23">
        <f t="shared" si="5"/>
        <v>2020</v>
      </c>
      <c r="D97" s="23">
        <f t="shared" si="6"/>
        <v>12</v>
      </c>
      <c r="E97" s="7">
        <v>12387326</v>
      </c>
      <c r="F97" s="8">
        <v>2570250</v>
      </c>
      <c r="G97" s="8">
        <v>5222542.1437296048</v>
      </c>
      <c r="H97" s="8">
        <v>2264351</v>
      </c>
      <c r="I97" s="8">
        <v>181239</v>
      </c>
      <c r="J97" s="61">
        <f t="shared" si="7"/>
        <v>22625708.143729605</v>
      </c>
      <c r="K97" s="37">
        <v>4.4810121098630695E-2</v>
      </c>
      <c r="L97" s="58">
        <f t="shared" si="8"/>
        <v>23639.568865592402</v>
      </c>
      <c r="M97" s="33">
        <v>0.6301950712663974</v>
      </c>
      <c r="N97" s="3">
        <v>744</v>
      </c>
      <c r="O97" s="64">
        <f t="shared" si="9"/>
        <v>50</v>
      </c>
      <c r="P97" s="15">
        <v>2110000</v>
      </c>
      <c r="Q97" s="15">
        <v>8.4</v>
      </c>
      <c r="R97" s="84">
        <f t="shared" si="10"/>
        <v>25749.568865592402</v>
      </c>
      <c r="S97" s="85">
        <f t="shared" si="11"/>
        <v>58.4</v>
      </c>
    </row>
    <row r="98" spans="1:19" x14ac:dyDescent="0.25">
      <c r="A98" s="22">
        <v>44197</v>
      </c>
      <c r="B98" s="23" t="s">
        <v>11</v>
      </c>
      <c r="C98" s="23">
        <f t="shared" si="5"/>
        <v>2021</v>
      </c>
      <c r="D98" s="23">
        <f t="shared" si="6"/>
        <v>1</v>
      </c>
      <c r="E98" s="7">
        <v>15008890</v>
      </c>
      <c r="F98" s="8">
        <v>2616514</v>
      </c>
      <c r="G98" s="8">
        <v>5279383.4062778978</v>
      </c>
      <c r="H98" s="8">
        <v>2266141</v>
      </c>
      <c r="I98" s="8">
        <v>178483</v>
      </c>
      <c r="J98" s="61">
        <f t="shared" si="7"/>
        <v>25349411.406277899</v>
      </c>
      <c r="K98" s="37">
        <v>4.4810121098630695E-2</v>
      </c>
      <c r="L98" s="58">
        <f t="shared" si="8"/>
        <v>26485.321601172222</v>
      </c>
      <c r="M98" s="33">
        <v>0.50302553596875199</v>
      </c>
      <c r="N98" s="3">
        <v>744</v>
      </c>
      <c r="O98" s="64">
        <f t="shared" si="9"/>
        <v>71</v>
      </c>
      <c r="P98" s="15">
        <v>1835000</v>
      </c>
      <c r="Q98" s="15">
        <v>8.4</v>
      </c>
      <c r="R98" s="84">
        <f t="shared" si="10"/>
        <v>28320.321601172222</v>
      </c>
      <c r="S98" s="85">
        <f t="shared" si="11"/>
        <v>79.400000000000006</v>
      </c>
    </row>
    <row r="99" spans="1:19" x14ac:dyDescent="0.25">
      <c r="A99" s="22">
        <v>44228</v>
      </c>
      <c r="B99" s="23" t="s">
        <v>12</v>
      </c>
      <c r="C99" s="23">
        <f t="shared" si="5"/>
        <v>2021</v>
      </c>
      <c r="D99" s="23">
        <f t="shared" si="6"/>
        <v>2</v>
      </c>
      <c r="E99" s="7">
        <v>13787783</v>
      </c>
      <c r="F99" s="8">
        <v>2463040</v>
      </c>
      <c r="G99" s="8">
        <v>4876189.1346770003</v>
      </c>
      <c r="H99" s="8">
        <v>2114092</v>
      </c>
      <c r="I99" s="8">
        <v>177626</v>
      </c>
      <c r="J99" s="61">
        <f t="shared" si="7"/>
        <v>23418730.134677</v>
      </c>
      <c r="K99" s="37">
        <v>4.4810121098630695E-2</v>
      </c>
      <c r="L99" s="58">
        <f t="shared" si="8"/>
        <v>24468.126267988031</v>
      </c>
      <c r="M99" s="33">
        <v>0.45283890494161555</v>
      </c>
      <c r="N99" s="3">
        <v>672</v>
      </c>
      <c r="O99" s="64">
        <f t="shared" si="9"/>
        <v>80</v>
      </c>
      <c r="P99" s="15">
        <v>3485000</v>
      </c>
      <c r="Q99" s="15">
        <v>8.4</v>
      </c>
      <c r="R99" s="84">
        <f t="shared" si="10"/>
        <v>27953.126267988031</v>
      </c>
      <c r="S99" s="85">
        <f t="shared" si="11"/>
        <v>88.4</v>
      </c>
    </row>
    <row r="100" spans="1:19" x14ac:dyDescent="0.25">
      <c r="A100" s="22">
        <v>44256</v>
      </c>
      <c r="B100" s="23" t="s">
        <v>13</v>
      </c>
      <c r="C100" s="23">
        <f t="shared" si="5"/>
        <v>2021</v>
      </c>
      <c r="D100" s="23">
        <f t="shared" si="6"/>
        <v>3</v>
      </c>
      <c r="E100" s="7">
        <v>12502386</v>
      </c>
      <c r="F100" s="8">
        <v>2469635</v>
      </c>
      <c r="G100" s="8">
        <v>5142724.1551800231</v>
      </c>
      <c r="H100" s="8">
        <v>2184001</v>
      </c>
      <c r="I100" s="8">
        <v>179422</v>
      </c>
      <c r="J100" s="61">
        <f t="shared" si="7"/>
        <v>22478168.155180022</v>
      </c>
      <c r="K100" s="37">
        <v>4.4810121098630695E-2</v>
      </c>
      <c r="L100" s="58">
        <f t="shared" si="8"/>
        <v>23485.417592289024</v>
      </c>
      <c r="M100" s="33">
        <v>0.55784816711814977</v>
      </c>
      <c r="N100" s="3">
        <v>744</v>
      </c>
      <c r="O100" s="64">
        <f t="shared" si="9"/>
        <v>57</v>
      </c>
      <c r="P100" s="15">
        <v>3250000</v>
      </c>
      <c r="Q100" s="15">
        <v>8.4</v>
      </c>
      <c r="R100" s="84">
        <f t="shared" si="10"/>
        <v>26735.417592289024</v>
      </c>
      <c r="S100" s="85">
        <f t="shared" si="11"/>
        <v>65.400000000000006</v>
      </c>
    </row>
    <row r="101" spans="1:19" x14ac:dyDescent="0.25">
      <c r="A101" s="22">
        <v>44287</v>
      </c>
      <c r="B101" s="23" t="s">
        <v>14</v>
      </c>
      <c r="C101" s="23">
        <f t="shared" si="5"/>
        <v>2021</v>
      </c>
      <c r="D101" s="23">
        <f t="shared" si="6"/>
        <v>4</v>
      </c>
      <c r="E101" s="7">
        <v>10212132</v>
      </c>
      <c r="F101" s="8">
        <v>2418450</v>
      </c>
      <c r="G101" s="8">
        <v>5189687.2784927785</v>
      </c>
      <c r="H101" s="8">
        <v>2165972</v>
      </c>
      <c r="I101" s="8">
        <v>178805</v>
      </c>
      <c r="J101" s="61">
        <f t="shared" si="7"/>
        <v>20165046.278492779</v>
      </c>
      <c r="K101" s="37">
        <v>4.4810121098630695E-2</v>
      </c>
      <c r="L101" s="58">
        <f t="shared" si="8"/>
        <v>21068.64444419153</v>
      </c>
      <c r="M101" s="33">
        <v>0.73186088690061213</v>
      </c>
      <c r="N101" s="3">
        <v>720</v>
      </c>
      <c r="O101" s="64">
        <f t="shared" si="9"/>
        <v>40</v>
      </c>
      <c r="P101" s="15">
        <v>1200000</v>
      </c>
      <c r="Q101" s="15">
        <v>8.4</v>
      </c>
      <c r="R101" s="84">
        <f t="shared" si="10"/>
        <v>22268.64444419153</v>
      </c>
      <c r="S101" s="85">
        <f t="shared" si="11"/>
        <v>48.4</v>
      </c>
    </row>
    <row r="102" spans="1:19" x14ac:dyDescent="0.25">
      <c r="A102" s="22">
        <v>44317</v>
      </c>
      <c r="B102" s="23" t="s">
        <v>15</v>
      </c>
      <c r="C102" s="23">
        <f t="shared" ref="C102:C165" si="12">YEAR(A102)</f>
        <v>2021</v>
      </c>
      <c r="D102" s="23">
        <f t="shared" ref="D102:D165" si="13">MONTH(A102)</f>
        <v>5</v>
      </c>
      <c r="E102" s="7">
        <v>11320904</v>
      </c>
      <c r="F102" s="8">
        <v>2580828</v>
      </c>
      <c r="G102" s="8">
        <v>5539135.59183132</v>
      </c>
      <c r="H102" s="8">
        <v>2297546</v>
      </c>
      <c r="I102" s="8">
        <v>178915</v>
      </c>
      <c r="J102" s="61">
        <f t="shared" si="7"/>
        <v>21917328.591831319</v>
      </c>
      <c r="K102" s="37">
        <v>4.4810121098630695E-2</v>
      </c>
      <c r="L102" s="58">
        <f t="shared" si="8"/>
        <v>22899.44674018976</v>
      </c>
      <c r="M102" s="33">
        <v>0.63560315671598777</v>
      </c>
      <c r="N102" s="3">
        <v>744</v>
      </c>
      <c r="O102" s="64">
        <f t="shared" si="9"/>
        <v>48</v>
      </c>
      <c r="P102" s="15">
        <v>2230000</v>
      </c>
      <c r="Q102" s="15">
        <v>8.4</v>
      </c>
      <c r="R102" s="84">
        <f t="shared" si="10"/>
        <v>25129.44674018976</v>
      </c>
      <c r="S102" s="85">
        <f t="shared" si="11"/>
        <v>56.4</v>
      </c>
    </row>
    <row r="103" spans="1:19" x14ac:dyDescent="0.25">
      <c r="A103" s="22">
        <v>44348</v>
      </c>
      <c r="B103" s="23" t="s">
        <v>16</v>
      </c>
      <c r="C103" s="23">
        <f t="shared" si="12"/>
        <v>2021</v>
      </c>
      <c r="D103" s="23">
        <f t="shared" si="13"/>
        <v>6</v>
      </c>
      <c r="E103" s="7">
        <v>15347535</v>
      </c>
      <c r="F103" s="8">
        <v>3008448</v>
      </c>
      <c r="G103" s="8">
        <v>6207812.4664838612</v>
      </c>
      <c r="H103" s="8">
        <v>2477333</v>
      </c>
      <c r="I103" s="8">
        <v>178194</v>
      </c>
      <c r="J103" s="61">
        <f t="shared" si="7"/>
        <v>27219322.466483861</v>
      </c>
      <c r="K103" s="37">
        <v>4.4810121098630695E-2</v>
      </c>
      <c r="L103" s="58">
        <f t="shared" si="8"/>
        <v>28439.023602429679</v>
      </c>
      <c r="M103" s="33">
        <v>0.68503036170090759</v>
      </c>
      <c r="N103" s="3">
        <v>720</v>
      </c>
      <c r="O103" s="64">
        <f t="shared" si="9"/>
        <v>58</v>
      </c>
      <c r="P103" s="15">
        <v>1260000</v>
      </c>
      <c r="Q103" s="15">
        <v>8.4</v>
      </c>
      <c r="R103" s="84">
        <f t="shared" si="10"/>
        <v>29699.023602429679</v>
      </c>
      <c r="S103" s="85">
        <f t="shared" si="11"/>
        <v>66.400000000000006</v>
      </c>
    </row>
    <row r="104" spans="1:19" x14ac:dyDescent="0.25">
      <c r="A104" s="22">
        <v>44378</v>
      </c>
      <c r="B104" s="23" t="s">
        <v>17</v>
      </c>
      <c r="C104" s="23">
        <f t="shared" si="12"/>
        <v>2021</v>
      </c>
      <c r="D104" s="23">
        <f t="shared" si="13"/>
        <v>7</v>
      </c>
      <c r="E104" s="7">
        <v>20095635</v>
      </c>
      <c r="F104" s="8">
        <v>3538944</v>
      </c>
      <c r="G104" s="8">
        <v>7074922.7400409207</v>
      </c>
      <c r="H104" s="8">
        <v>2555714</v>
      </c>
      <c r="I104" s="8">
        <v>178440</v>
      </c>
      <c r="J104" s="61">
        <f t="shared" si="7"/>
        <v>33443655.740040921</v>
      </c>
      <c r="K104" s="37">
        <v>4.4810121098630695E-2</v>
      </c>
      <c r="L104" s="58">
        <f t="shared" si="8"/>
        <v>34942.270003733065</v>
      </c>
      <c r="M104" s="33">
        <v>0.72947673607854213</v>
      </c>
      <c r="N104" s="3">
        <v>744</v>
      </c>
      <c r="O104" s="64">
        <f t="shared" si="9"/>
        <v>64</v>
      </c>
      <c r="P104" s="15">
        <v>3205000</v>
      </c>
      <c r="Q104" s="15">
        <v>8.4</v>
      </c>
      <c r="R104" s="84">
        <f t="shared" si="10"/>
        <v>38147.270003733065</v>
      </c>
      <c r="S104" s="85">
        <f t="shared" si="11"/>
        <v>72.400000000000006</v>
      </c>
    </row>
    <row r="105" spans="1:19" x14ac:dyDescent="0.25">
      <c r="A105" s="22">
        <v>44409</v>
      </c>
      <c r="B105" s="23" t="s">
        <v>18</v>
      </c>
      <c r="C105" s="23">
        <f t="shared" si="12"/>
        <v>2021</v>
      </c>
      <c r="D105" s="23">
        <f t="shared" si="13"/>
        <v>8</v>
      </c>
      <c r="E105" s="7">
        <v>19372430</v>
      </c>
      <c r="F105" s="8">
        <v>3601800</v>
      </c>
      <c r="G105" s="8">
        <v>6853944.3178799357</v>
      </c>
      <c r="H105" s="8">
        <v>2635417</v>
      </c>
      <c r="I105" s="8">
        <v>180003</v>
      </c>
      <c r="J105" s="61">
        <f t="shared" si="7"/>
        <v>32643594.317879938</v>
      </c>
      <c r="K105" s="37">
        <v>4.4810121098630695E-2</v>
      </c>
      <c r="L105" s="58">
        <f t="shared" si="8"/>
        <v>34106.357732358709</v>
      </c>
      <c r="M105" s="33">
        <v>0.70478685359257887</v>
      </c>
      <c r="N105" s="3">
        <v>744</v>
      </c>
      <c r="O105" s="64">
        <f t="shared" si="9"/>
        <v>65</v>
      </c>
      <c r="P105" s="15">
        <v>1410000</v>
      </c>
      <c r="Q105" s="15">
        <v>8.4</v>
      </c>
      <c r="R105" s="84">
        <f t="shared" si="10"/>
        <v>35516.357732358709</v>
      </c>
      <c r="S105" s="85">
        <f t="shared" si="11"/>
        <v>73.400000000000006</v>
      </c>
    </row>
    <row r="106" spans="1:19" x14ac:dyDescent="0.25">
      <c r="A106" s="22">
        <v>44440</v>
      </c>
      <c r="B106" s="23" t="s">
        <v>19</v>
      </c>
      <c r="C106" s="23">
        <f t="shared" si="12"/>
        <v>2021</v>
      </c>
      <c r="D106" s="23">
        <f t="shared" si="13"/>
        <v>9</v>
      </c>
      <c r="E106" s="7">
        <v>18186480</v>
      </c>
      <c r="F106" s="8">
        <v>3476451</v>
      </c>
      <c r="G106" s="8">
        <v>6885052.2064470127</v>
      </c>
      <c r="H106" s="8">
        <v>2621817</v>
      </c>
      <c r="I106" s="8">
        <v>178468</v>
      </c>
      <c r="J106" s="61">
        <f t="shared" si="7"/>
        <v>31348268.206447013</v>
      </c>
      <c r="K106" s="37">
        <v>4.4810121098630695E-2</v>
      </c>
      <c r="L106" s="58">
        <f t="shared" si="8"/>
        <v>32752.987901010256</v>
      </c>
      <c r="M106" s="33">
        <v>0.67044260251078003</v>
      </c>
      <c r="N106" s="3">
        <v>720</v>
      </c>
      <c r="O106" s="64">
        <f t="shared" si="9"/>
        <v>68</v>
      </c>
      <c r="P106" s="15">
        <v>1215000</v>
      </c>
      <c r="Q106" s="15">
        <v>8.4</v>
      </c>
      <c r="R106" s="84">
        <f t="shared" si="10"/>
        <v>33967.98790101026</v>
      </c>
      <c r="S106" s="85">
        <f t="shared" si="11"/>
        <v>76.400000000000006</v>
      </c>
    </row>
    <row r="107" spans="1:19" x14ac:dyDescent="0.25">
      <c r="A107" s="22">
        <v>44470</v>
      </c>
      <c r="B107" s="23" t="s">
        <v>20</v>
      </c>
      <c r="C107" s="23">
        <f t="shared" si="12"/>
        <v>2021</v>
      </c>
      <c r="D107" s="23">
        <f t="shared" si="13"/>
        <v>10</v>
      </c>
      <c r="E107" s="7">
        <v>14127298</v>
      </c>
      <c r="F107" s="8">
        <v>3253510</v>
      </c>
      <c r="G107" s="8">
        <v>6375533.5030327747</v>
      </c>
      <c r="H107" s="8">
        <v>2425853</v>
      </c>
      <c r="I107" s="8">
        <v>181127</v>
      </c>
      <c r="J107" s="61">
        <f t="shared" si="7"/>
        <v>26363321.503032774</v>
      </c>
      <c r="K107" s="37">
        <v>4.4810121098630695E-2</v>
      </c>
      <c r="L107" s="58">
        <f t="shared" si="8"/>
        <v>27544.665132145808</v>
      </c>
      <c r="M107" s="33">
        <v>0.62513789540143438</v>
      </c>
      <c r="N107" s="3">
        <v>744</v>
      </c>
      <c r="O107" s="64">
        <f t="shared" si="9"/>
        <v>59</v>
      </c>
      <c r="P107" s="15">
        <v>925000</v>
      </c>
      <c r="Q107" s="15">
        <v>8.4</v>
      </c>
      <c r="R107" s="84">
        <f t="shared" si="10"/>
        <v>28469.665132145808</v>
      </c>
      <c r="S107" s="85">
        <f t="shared" si="11"/>
        <v>67.400000000000006</v>
      </c>
    </row>
    <row r="108" spans="1:19" x14ac:dyDescent="0.25">
      <c r="A108" s="22">
        <v>44501</v>
      </c>
      <c r="B108" s="23" t="s">
        <v>21</v>
      </c>
      <c r="C108" s="23">
        <f t="shared" si="12"/>
        <v>2021</v>
      </c>
      <c r="D108" s="23">
        <f t="shared" si="13"/>
        <v>11</v>
      </c>
      <c r="E108" s="7">
        <v>10258368</v>
      </c>
      <c r="F108" s="8">
        <v>2719240</v>
      </c>
      <c r="G108" s="8">
        <v>5552911.9529959345</v>
      </c>
      <c r="H108" s="8">
        <v>2252102</v>
      </c>
      <c r="I108" s="8">
        <v>180117</v>
      </c>
      <c r="J108" s="61">
        <f t="shared" si="7"/>
        <v>20962738.952995934</v>
      </c>
      <c r="K108" s="37">
        <v>4.4810121098630695E-2</v>
      </c>
      <c r="L108" s="58">
        <f t="shared" si="8"/>
        <v>21902.081824038665</v>
      </c>
      <c r="M108" s="33">
        <v>0.66565650571192148</v>
      </c>
      <c r="N108" s="3">
        <v>720</v>
      </c>
      <c r="O108" s="64">
        <f t="shared" si="9"/>
        <v>46</v>
      </c>
      <c r="P108" s="15">
        <v>1860000</v>
      </c>
      <c r="Q108" s="15">
        <v>8.4</v>
      </c>
      <c r="R108" s="84">
        <f t="shared" si="10"/>
        <v>23762.081824038665</v>
      </c>
      <c r="S108" s="85">
        <f t="shared" si="11"/>
        <v>54.4</v>
      </c>
    </row>
    <row r="109" spans="1:19" x14ac:dyDescent="0.25">
      <c r="A109" s="22">
        <v>44531</v>
      </c>
      <c r="B109" s="23" t="s">
        <v>22</v>
      </c>
      <c r="C109" s="23">
        <f t="shared" si="12"/>
        <v>2021</v>
      </c>
      <c r="D109" s="23">
        <f t="shared" si="13"/>
        <v>12</v>
      </c>
      <c r="E109" s="7">
        <v>12365667</v>
      </c>
      <c r="F109" s="8">
        <v>2572992</v>
      </c>
      <c r="G109" s="8">
        <v>5292185.0363266356</v>
      </c>
      <c r="H109" s="8">
        <v>2272529</v>
      </c>
      <c r="I109" s="8">
        <v>181239</v>
      </c>
      <c r="J109" s="61">
        <f t="shared" si="7"/>
        <v>22684612.036326636</v>
      </c>
      <c r="K109" s="37">
        <v>4.4810121098630695E-2</v>
      </c>
      <c r="L109" s="58">
        <f t="shared" si="8"/>
        <v>23701.112248749891</v>
      </c>
      <c r="M109" s="33">
        <v>0.6301950712663974</v>
      </c>
      <c r="N109" s="3">
        <v>744</v>
      </c>
      <c r="O109" s="64">
        <f t="shared" si="9"/>
        <v>51</v>
      </c>
      <c r="P109" s="15">
        <v>2110000</v>
      </c>
      <c r="Q109" s="15">
        <v>8.4</v>
      </c>
      <c r="R109" s="84">
        <f t="shared" si="10"/>
        <v>25811.112248749891</v>
      </c>
      <c r="S109" s="85">
        <f t="shared" si="11"/>
        <v>59.4</v>
      </c>
    </row>
    <row r="110" spans="1:19" x14ac:dyDescent="0.25">
      <c r="A110" s="22">
        <v>44562</v>
      </c>
      <c r="B110" s="23" t="s">
        <v>11</v>
      </c>
      <c r="C110" s="23">
        <f t="shared" si="12"/>
        <v>2022</v>
      </c>
      <c r="D110" s="23">
        <f t="shared" si="13"/>
        <v>1</v>
      </c>
      <c r="E110" s="7">
        <v>14988609</v>
      </c>
      <c r="F110" s="8">
        <v>2619362</v>
      </c>
      <c r="G110" s="8">
        <v>5348877.7983353026</v>
      </c>
      <c r="H110" s="8">
        <v>2274380</v>
      </c>
      <c r="I110" s="8">
        <v>178483</v>
      </c>
      <c r="J110" s="61">
        <f t="shared" ref="J110:J173" si="14">E110+F110+G110+H110+I110</f>
        <v>25409711.798335303</v>
      </c>
      <c r="K110" s="37">
        <v>4.4810121098630695E-2</v>
      </c>
      <c r="L110" s="58">
        <f t="shared" si="8"/>
        <v>26548.324061100015</v>
      </c>
      <c r="M110" s="33">
        <v>0.50302553596875199</v>
      </c>
      <c r="N110" s="3">
        <v>744</v>
      </c>
      <c r="O110" s="64">
        <f t="shared" si="9"/>
        <v>71</v>
      </c>
      <c r="P110" s="15">
        <v>1835000</v>
      </c>
      <c r="Q110" s="15">
        <v>8.4</v>
      </c>
      <c r="R110" s="84">
        <f t="shared" si="10"/>
        <v>28383.324061100015</v>
      </c>
      <c r="S110" s="85">
        <f t="shared" si="11"/>
        <v>79.400000000000006</v>
      </c>
    </row>
    <row r="111" spans="1:19" x14ac:dyDescent="0.25">
      <c r="A111" s="22">
        <v>44593</v>
      </c>
      <c r="B111" s="23" t="s">
        <v>12</v>
      </c>
      <c r="C111" s="23">
        <f t="shared" si="12"/>
        <v>2022</v>
      </c>
      <c r="D111" s="23">
        <f t="shared" si="13"/>
        <v>2</v>
      </c>
      <c r="E111" s="7">
        <v>13766880</v>
      </c>
      <c r="F111" s="8">
        <v>2465613</v>
      </c>
      <c r="G111" s="8">
        <v>4943688.1293149386</v>
      </c>
      <c r="H111" s="8">
        <v>2122294</v>
      </c>
      <c r="I111" s="8">
        <v>177626</v>
      </c>
      <c r="J111" s="61">
        <f t="shared" si="14"/>
        <v>23476101.129314937</v>
      </c>
      <c r="K111" s="37">
        <v>4.4810121098630695E-2</v>
      </c>
      <c r="L111" s="58">
        <f t="shared" si="8"/>
        <v>24528.068063843239</v>
      </c>
      <c r="M111" s="33">
        <v>0.45283890494161555</v>
      </c>
      <c r="N111" s="3">
        <v>672</v>
      </c>
      <c r="O111" s="64">
        <f t="shared" si="9"/>
        <v>81</v>
      </c>
      <c r="P111" s="15">
        <v>3485000</v>
      </c>
      <c r="Q111" s="15">
        <v>8.4</v>
      </c>
      <c r="R111" s="84">
        <f t="shared" si="10"/>
        <v>28013.068063843239</v>
      </c>
      <c r="S111" s="85">
        <f t="shared" si="11"/>
        <v>89.4</v>
      </c>
    </row>
    <row r="112" spans="1:19" x14ac:dyDescent="0.25">
      <c r="A112" s="22">
        <v>44621</v>
      </c>
      <c r="B112" s="23" t="s">
        <v>13</v>
      </c>
      <c r="C112" s="23">
        <f t="shared" si="12"/>
        <v>2022</v>
      </c>
      <c r="D112" s="23">
        <f t="shared" si="13"/>
        <v>3</v>
      </c>
      <c r="E112" s="7">
        <v>12480775</v>
      </c>
      <c r="F112" s="8">
        <v>2472216</v>
      </c>
      <c r="G112" s="8">
        <v>5209853.7450145036</v>
      </c>
      <c r="H112" s="8">
        <v>2192075</v>
      </c>
      <c r="I112" s="8">
        <v>179422</v>
      </c>
      <c r="J112" s="61">
        <f t="shared" si="14"/>
        <v>22534341.745014504</v>
      </c>
      <c r="K112" s="37">
        <v>4.4810121098630695E-2</v>
      </c>
      <c r="L112" s="58">
        <f t="shared" si="8"/>
        <v>23544.108327486534</v>
      </c>
      <c r="M112" s="33">
        <v>0.55784816711814977</v>
      </c>
      <c r="N112" s="3">
        <v>744</v>
      </c>
      <c r="O112" s="64">
        <f t="shared" si="9"/>
        <v>57</v>
      </c>
      <c r="P112" s="15">
        <v>3250000</v>
      </c>
      <c r="Q112" s="15">
        <v>8.4</v>
      </c>
      <c r="R112" s="84">
        <f t="shared" si="10"/>
        <v>26794.108327486534</v>
      </c>
      <c r="S112" s="85">
        <f t="shared" si="11"/>
        <v>65.400000000000006</v>
      </c>
    </row>
    <row r="113" spans="1:19" x14ac:dyDescent="0.25">
      <c r="A113" s="22">
        <v>44652</v>
      </c>
      <c r="B113" s="23" t="s">
        <v>14</v>
      </c>
      <c r="C113" s="23">
        <f t="shared" si="12"/>
        <v>2022</v>
      </c>
      <c r="D113" s="23">
        <f t="shared" si="13"/>
        <v>4</v>
      </c>
      <c r="E113" s="7">
        <v>10189340</v>
      </c>
      <c r="F113" s="8">
        <v>2420928</v>
      </c>
      <c r="G113" s="8">
        <v>5256041.7851784406</v>
      </c>
      <c r="H113" s="8">
        <v>2173874</v>
      </c>
      <c r="I113" s="8">
        <v>178805</v>
      </c>
      <c r="J113" s="61">
        <f t="shared" si="14"/>
        <v>20218988.785178442</v>
      </c>
      <c r="K113" s="37">
        <v>4.4810121098630695E-2</v>
      </c>
      <c r="L113" s="58">
        <f t="shared" si="8"/>
        <v>21125.004121134145</v>
      </c>
      <c r="M113" s="33">
        <v>0.73186088690061213</v>
      </c>
      <c r="N113" s="3">
        <v>720</v>
      </c>
      <c r="O113" s="64">
        <f t="shared" si="9"/>
        <v>40</v>
      </c>
      <c r="P113" s="15">
        <v>1200000</v>
      </c>
      <c r="Q113" s="15">
        <v>8.4</v>
      </c>
      <c r="R113" s="84">
        <f t="shared" si="10"/>
        <v>22325.004121134145</v>
      </c>
      <c r="S113" s="85">
        <f t="shared" si="11"/>
        <v>48.4</v>
      </c>
    </row>
    <row r="114" spans="1:19" x14ac:dyDescent="0.25">
      <c r="A114" s="22">
        <v>44682</v>
      </c>
      <c r="B114" s="23" t="s">
        <v>15</v>
      </c>
      <c r="C114" s="23">
        <f t="shared" si="12"/>
        <v>2022</v>
      </c>
      <c r="D114" s="23">
        <f t="shared" si="13"/>
        <v>5</v>
      </c>
      <c r="E114" s="7">
        <v>11298690</v>
      </c>
      <c r="F114" s="8">
        <v>2583592</v>
      </c>
      <c r="G114" s="8">
        <v>5605756.2789543523</v>
      </c>
      <c r="H114" s="8">
        <v>2305318</v>
      </c>
      <c r="I114" s="8">
        <v>178915</v>
      </c>
      <c r="J114" s="61">
        <f t="shared" si="14"/>
        <v>21972271.278954353</v>
      </c>
      <c r="K114" s="37">
        <v>4.4810121098630695E-2</v>
      </c>
      <c r="L114" s="58">
        <f t="shared" si="8"/>
        <v>22956.851415776266</v>
      </c>
      <c r="M114" s="33">
        <v>0.63560315671598777</v>
      </c>
      <c r="N114" s="3">
        <v>744</v>
      </c>
      <c r="O114" s="64">
        <f t="shared" si="9"/>
        <v>49</v>
      </c>
      <c r="P114" s="15">
        <v>2230000</v>
      </c>
      <c r="Q114" s="15">
        <v>8.4</v>
      </c>
      <c r="R114" s="84">
        <f t="shared" si="10"/>
        <v>25186.851415776266</v>
      </c>
      <c r="S114" s="85">
        <f t="shared" si="11"/>
        <v>57.4</v>
      </c>
    </row>
    <row r="115" spans="1:19" x14ac:dyDescent="0.25">
      <c r="A115" s="22">
        <v>44713</v>
      </c>
      <c r="B115" s="23" t="s">
        <v>16</v>
      </c>
      <c r="C115" s="23">
        <f t="shared" si="12"/>
        <v>2022</v>
      </c>
      <c r="D115" s="23">
        <f t="shared" si="13"/>
        <v>6</v>
      </c>
      <c r="E115" s="7">
        <v>15327284</v>
      </c>
      <c r="F115" s="8">
        <v>3015412</v>
      </c>
      <c r="G115" s="8">
        <v>6275649.1609924026</v>
      </c>
      <c r="H115" s="8">
        <v>2485083</v>
      </c>
      <c r="I115" s="8">
        <v>178194</v>
      </c>
      <c r="J115" s="61">
        <f t="shared" si="14"/>
        <v>27281622.160992403</v>
      </c>
      <c r="K115" s="37">
        <v>4.4810121098630695E-2</v>
      </c>
      <c r="L115" s="58">
        <f t="shared" si="8"/>
        <v>28504.11495379356</v>
      </c>
      <c r="M115" s="33">
        <v>0.68503036170090759</v>
      </c>
      <c r="N115" s="3">
        <v>720</v>
      </c>
      <c r="O115" s="64">
        <f t="shared" si="9"/>
        <v>58</v>
      </c>
      <c r="P115" s="15">
        <v>1260000</v>
      </c>
      <c r="Q115" s="15">
        <v>8.4</v>
      </c>
      <c r="R115" s="84">
        <f t="shared" si="10"/>
        <v>29764.11495379356</v>
      </c>
      <c r="S115" s="85">
        <f t="shared" si="11"/>
        <v>66.400000000000006</v>
      </c>
    </row>
    <row r="116" spans="1:19" x14ac:dyDescent="0.25">
      <c r="A116" s="22">
        <v>44743</v>
      </c>
      <c r="B116" s="23" t="s">
        <v>17</v>
      </c>
      <c r="C116" s="23">
        <f t="shared" si="12"/>
        <v>2022</v>
      </c>
      <c r="D116" s="23">
        <f t="shared" si="13"/>
        <v>7</v>
      </c>
      <c r="E116" s="7">
        <v>20077764</v>
      </c>
      <c r="F116" s="8">
        <v>3548868</v>
      </c>
      <c r="G116" s="8">
        <v>7143758.8154887222</v>
      </c>
      <c r="H116" s="8">
        <v>2563540</v>
      </c>
      <c r="I116" s="8">
        <v>178440</v>
      </c>
      <c r="J116" s="61">
        <f t="shared" si="14"/>
        <v>33512370.815488722</v>
      </c>
      <c r="K116" s="37">
        <v>4.4810121098630695E-2</v>
      </c>
      <c r="L116" s="58">
        <f t="shared" si="8"/>
        <v>35014.064210032993</v>
      </c>
      <c r="M116" s="33">
        <v>0.72947673607854213</v>
      </c>
      <c r="N116" s="3">
        <v>744</v>
      </c>
      <c r="O116" s="64">
        <f t="shared" si="9"/>
        <v>65</v>
      </c>
      <c r="P116" s="15">
        <v>3205000</v>
      </c>
      <c r="Q116" s="15">
        <v>8.4</v>
      </c>
      <c r="R116" s="84">
        <f t="shared" si="10"/>
        <v>38219.064210032993</v>
      </c>
      <c r="S116" s="85">
        <f t="shared" si="11"/>
        <v>73.400000000000006</v>
      </c>
    </row>
    <row r="117" spans="1:19" x14ac:dyDescent="0.25">
      <c r="A117" s="22">
        <v>44774</v>
      </c>
      <c r="B117" s="23" t="s">
        <v>18</v>
      </c>
      <c r="C117" s="23">
        <f t="shared" si="12"/>
        <v>2022</v>
      </c>
      <c r="D117" s="23">
        <f t="shared" si="13"/>
        <v>8</v>
      </c>
      <c r="E117" s="7">
        <v>19354272</v>
      </c>
      <c r="F117" s="8">
        <v>3615700</v>
      </c>
      <c r="G117" s="8">
        <v>6921260.3388872109</v>
      </c>
      <c r="H117" s="8">
        <v>2643360</v>
      </c>
      <c r="I117" s="8">
        <v>180003</v>
      </c>
      <c r="J117" s="61">
        <f t="shared" si="14"/>
        <v>32714595.338887211</v>
      </c>
      <c r="K117" s="37">
        <v>4.4810121098630695E-2</v>
      </c>
      <c r="L117" s="58">
        <f t="shared" si="8"/>
        <v>34180.540317715444</v>
      </c>
      <c r="M117" s="33">
        <v>0.70478685359257887</v>
      </c>
      <c r="N117" s="3">
        <v>744</v>
      </c>
      <c r="O117" s="64">
        <f t="shared" si="9"/>
        <v>65</v>
      </c>
      <c r="P117" s="15">
        <v>1410000</v>
      </c>
      <c r="Q117" s="15">
        <v>8.4</v>
      </c>
      <c r="R117" s="84">
        <f t="shared" si="10"/>
        <v>35590.540317715444</v>
      </c>
      <c r="S117" s="85">
        <f t="shared" si="11"/>
        <v>73.400000000000006</v>
      </c>
    </row>
    <row r="118" spans="1:19" x14ac:dyDescent="0.25">
      <c r="A118" s="22">
        <v>44805</v>
      </c>
      <c r="B118" s="23" t="s">
        <v>19</v>
      </c>
      <c r="C118" s="23">
        <f t="shared" si="12"/>
        <v>2022</v>
      </c>
      <c r="D118" s="23">
        <f t="shared" si="13"/>
        <v>9</v>
      </c>
      <c r="E118" s="7">
        <v>18167729</v>
      </c>
      <c r="F118" s="8">
        <v>3491712</v>
      </c>
      <c r="G118" s="8">
        <v>6950816.0489773974</v>
      </c>
      <c r="H118" s="8">
        <v>2629850</v>
      </c>
      <c r="I118" s="8">
        <v>178468</v>
      </c>
      <c r="J118" s="61">
        <f t="shared" si="14"/>
        <v>31418575.048977397</v>
      </c>
      <c r="K118" s="37">
        <v>4.4810121098630695E-2</v>
      </c>
      <c r="L118" s="58">
        <f t="shared" si="8"/>
        <v>32826.445201668488</v>
      </c>
      <c r="M118" s="33">
        <v>0.67044260251078003</v>
      </c>
      <c r="N118" s="3">
        <v>720</v>
      </c>
      <c r="O118" s="64">
        <f t="shared" si="9"/>
        <v>68</v>
      </c>
      <c r="P118" s="15">
        <v>1215000</v>
      </c>
      <c r="Q118" s="15">
        <v>8.4</v>
      </c>
      <c r="R118" s="84">
        <f t="shared" si="10"/>
        <v>34041.445201668488</v>
      </c>
      <c r="S118" s="85">
        <f t="shared" si="11"/>
        <v>76.400000000000006</v>
      </c>
    </row>
    <row r="119" spans="1:19" x14ac:dyDescent="0.25">
      <c r="A119" s="22">
        <v>44835</v>
      </c>
      <c r="B119" s="23" t="s">
        <v>20</v>
      </c>
      <c r="C119" s="23">
        <f t="shared" si="12"/>
        <v>2022</v>
      </c>
      <c r="D119" s="23">
        <f t="shared" si="13"/>
        <v>10</v>
      </c>
      <c r="E119" s="7">
        <v>14106483</v>
      </c>
      <c r="F119" s="8">
        <v>3269859</v>
      </c>
      <c r="G119" s="8">
        <v>6439217.0268076276</v>
      </c>
      <c r="H119" s="8">
        <v>2433932</v>
      </c>
      <c r="I119" s="8">
        <v>181127</v>
      </c>
      <c r="J119" s="61">
        <f t="shared" si="14"/>
        <v>26430618.026807629</v>
      </c>
      <c r="K119" s="37">
        <v>4.4810121098630695E-2</v>
      </c>
      <c r="L119" s="58">
        <f t="shared" si="8"/>
        <v>27614.977221300531</v>
      </c>
      <c r="M119" s="33">
        <v>0.62513789540143438</v>
      </c>
      <c r="N119" s="3">
        <v>744</v>
      </c>
      <c r="O119" s="64">
        <f t="shared" si="9"/>
        <v>59</v>
      </c>
      <c r="P119" s="15">
        <v>925000</v>
      </c>
      <c r="Q119" s="15">
        <v>8.4</v>
      </c>
      <c r="R119" s="84">
        <f t="shared" si="10"/>
        <v>28539.977221300531</v>
      </c>
      <c r="S119" s="85">
        <f t="shared" si="11"/>
        <v>67.400000000000006</v>
      </c>
    </row>
    <row r="120" spans="1:19" x14ac:dyDescent="0.25">
      <c r="A120" s="22">
        <v>44866</v>
      </c>
      <c r="B120" s="23" t="s">
        <v>21</v>
      </c>
      <c r="C120" s="23">
        <f t="shared" si="12"/>
        <v>2022</v>
      </c>
      <c r="D120" s="23">
        <f t="shared" si="13"/>
        <v>11</v>
      </c>
      <c r="E120" s="7">
        <v>10234896</v>
      </c>
      <c r="F120" s="8">
        <v>2734038</v>
      </c>
      <c r="G120" s="8">
        <v>5615422.3695706408</v>
      </c>
      <c r="H120" s="8">
        <v>2260196</v>
      </c>
      <c r="I120" s="8">
        <v>180117</v>
      </c>
      <c r="J120" s="61">
        <f t="shared" si="14"/>
        <v>21024669.369570643</v>
      </c>
      <c r="K120" s="37">
        <v>4.4810121098630695E-2</v>
      </c>
      <c r="L120" s="58">
        <f t="shared" si="8"/>
        <v>21966.787350079776</v>
      </c>
      <c r="M120" s="33">
        <v>0.66565650571192148</v>
      </c>
      <c r="N120" s="3">
        <v>720</v>
      </c>
      <c r="O120" s="64">
        <f t="shared" si="9"/>
        <v>46</v>
      </c>
      <c r="P120" s="15">
        <v>1860000</v>
      </c>
      <c r="Q120" s="15">
        <v>8.4</v>
      </c>
      <c r="R120" s="84">
        <f t="shared" si="10"/>
        <v>23826.787350079776</v>
      </c>
      <c r="S120" s="85">
        <f t="shared" si="11"/>
        <v>54.4</v>
      </c>
    </row>
    <row r="121" spans="1:19" x14ac:dyDescent="0.25">
      <c r="A121" s="22">
        <v>44896</v>
      </c>
      <c r="B121" s="23" t="s">
        <v>22</v>
      </c>
      <c r="C121" s="23">
        <f t="shared" si="12"/>
        <v>2022</v>
      </c>
      <c r="D121" s="23">
        <f t="shared" si="13"/>
        <v>12</v>
      </c>
      <c r="E121" s="7">
        <v>12343095</v>
      </c>
      <c r="F121" s="8">
        <v>2587369</v>
      </c>
      <c r="G121" s="8">
        <v>5354259.3763113655</v>
      </c>
      <c r="H121" s="8">
        <v>2280621</v>
      </c>
      <c r="I121" s="8">
        <v>181239</v>
      </c>
      <c r="J121" s="61">
        <f t="shared" si="14"/>
        <v>22746583.376311366</v>
      </c>
      <c r="K121" s="37">
        <v>4.4810121098630695E-2</v>
      </c>
      <c r="L121" s="58">
        <f t="shared" si="8"/>
        <v>23765.860531983981</v>
      </c>
      <c r="M121" s="33">
        <v>0.6301950712663974</v>
      </c>
      <c r="N121" s="3">
        <v>744</v>
      </c>
      <c r="O121" s="64">
        <f t="shared" si="9"/>
        <v>51</v>
      </c>
      <c r="P121" s="15">
        <v>2110000</v>
      </c>
      <c r="Q121" s="15">
        <v>8.4</v>
      </c>
      <c r="R121" s="84">
        <f t="shared" si="10"/>
        <v>25875.860531983981</v>
      </c>
      <c r="S121" s="85">
        <f t="shared" si="11"/>
        <v>59.4</v>
      </c>
    </row>
    <row r="122" spans="1:19" x14ac:dyDescent="0.25">
      <c r="A122" s="22">
        <v>44927</v>
      </c>
      <c r="B122" s="23" t="s">
        <v>11</v>
      </c>
      <c r="C122" s="23">
        <f t="shared" si="12"/>
        <v>2023</v>
      </c>
      <c r="D122" s="23">
        <f t="shared" si="13"/>
        <v>1</v>
      </c>
      <c r="E122" s="7">
        <v>14967225</v>
      </c>
      <c r="F122" s="8">
        <v>2635602</v>
      </c>
      <c r="G122" s="8">
        <v>5410591.3913283711</v>
      </c>
      <c r="H122" s="8">
        <v>2282452</v>
      </c>
      <c r="I122" s="8">
        <v>178483</v>
      </c>
      <c r="J122" s="61">
        <f t="shared" si="14"/>
        <v>25474353.391328372</v>
      </c>
      <c r="K122" s="37">
        <v>4.4810121098630695E-2</v>
      </c>
      <c r="L122" s="58">
        <f t="shared" si="8"/>
        <v>26615.862251703111</v>
      </c>
      <c r="M122" s="33">
        <v>0.50302553596875199</v>
      </c>
      <c r="N122" s="3">
        <v>744</v>
      </c>
      <c r="O122" s="64">
        <f t="shared" si="9"/>
        <v>71</v>
      </c>
      <c r="P122" s="15">
        <v>1835000</v>
      </c>
      <c r="Q122" s="15">
        <v>8.4</v>
      </c>
      <c r="R122" s="84">
        <f t="shared" si="10"/>
        <v>28450.862251703111</v>
      </c>
      <c r="S122" s="85">
        <f t="shared" si="11"/>
        <v>79.400000000000006</v>
      </c>
    </row>
    <row r="123" spans="1:19" x14ac:dyDescent="0.25">
      <c r="A123" s="22">
        <v>44958</v>
      </c>
      <c r="B123" s="23" t="s">
        <v>12</v>
      </c>
      <c r="C123" s="23">
        <f t="shared" si="12"/>
        <v>2023</v>
      </c>
      <c r="D123" s="23">
        <f t="shared" si="13"/>
        <v>2</v>
      </c>
      <c r="E123" s="7">
        <v>13744962</v>
      </c>
      <c r="F123" s="8">
        <v>2481408</v>
      </c>
      <c r="G123" s="8">
        <v>5005312.5310394485</v>
      </c>
      <c r="H123" s="8">
        <v>2130318</v>
      </c>
      <c r="I123" s="8">
        <v>177626</v>
      </c>
      <c r="J123" s="61">
        <f t="shared" si="14"/>
        <v>23539626.531039447</v>
      </c>
      <c r="K123" s="37">
        <v>4.4810121098630695E-2</v>
      </c>
      <c r="L123" s="58">
        <f t="shared" si="8"/>
        <v>24594.440046511863</v>
      </c>
      <c r="M123" s="33">
        <v>0.45283890494161555</v>
      </c>
      <c r="N123" s="3">
        <v>672</v>
      </c>
      <c r="O123" s="64">
        <f t="shared" si="9"/>
        <v>81</v>
      </c>
      <c r="P123" s="15">
        <v>3485000</v>
      </c>
      <c r="Q123" s="15">
        <v>8.4</v>
      </c>
      <c r="R123" s="84">
        <f t="shared" si="10"/>
        <v>28079.440046511863</v>
      </c>
      <c r="S123" s="85">
        <f t="shared" si="11"/>
        <v>89.4</v>
      </c>
    </row>
    <row r="124" spans="1:19" x14ac:dyDescent="0.25">
      <c r="A124" s="22">
        <v>44986</v>
      </c>
      <c r="B124" s="23" t="s">
        <v>13</v>
      </c>
      <c r="C124" s="23">
        <f t="shared" si="12"/>
        <v>2023</v>
      </c>
      <c r="D124" s="23">
        <f t="shared" si="13"/>
        <v>3</v>
      </c>
      <c r="E124" s="7">
        <v>12458243</v>
      </c>
      <c r="F124" s="8">
        <v>2488031</v>
      </c>
      <c r="G124" s="8">
        <v>5270641.717323943</v>
      </c>
      <c r="H124" s="8">
        <v>2200017</v>
      </c>
      <c r="I124" s="8">
        <v>179422</v>
      </c>
      <c r="J124" s="61">
        <f t="shared" si="14"/>
        <v>22596354.717323944</v>
      </c>
      <c r="K124" s="37">
        <v>4.4810121098630695E-2</v>
      </c>
      <c r="L124" s="58">
        <f t="shared" si="8"/>
        <v>23608.900108594848</v>
      </c>
      <c r="M124" s="33">
        <v>0.55784816711814977</v>
      </c>
      <c r="N124" s="3">
        <v>744</v>
      </c>
      <c r="O124" s="64">
        <f t="shared" si="9"/>
        <v>57</v>
      </c>
      <c r="P124" s="15">
        <v>3250000</v>
      </c>
      <c r="Q124" s="15">
        <v>8.4</v>
      </c>
      <c r="R124" s="84">
        <f t="shared" si="10"/>
        <v>26858.900108594848</v>
      </c>
      <c r="S124" s="85">
        <f t="shared" si="11"/>
        <v>65.400000000000006</v>
      </c>
    </row>
    <row r="125" spans="1:19" x14ac:dyDescent="0.25">
      <c r="A125" s="22">
        <v>45017</v>
      </c>
      <c r="B125" s="23" t="s">
        <v>14</v>
      </c>
      <c r="C125" s="23">
        <f t="shared" si="12"/>
        <v>2023</v>
      </c>
      <c r="D125" s="23">
        <f t="shared" si="13"/>
        <v>4</v>
      </c>
      <c r="E125" s="7">
        <v>10166520</v>
      </c>
      <c r="F125" s="8">
        <v>2436598</v>
      </c>
      <c r="G125" s="8">
        <v>5315807.6620673342</v>
      </c>
      <c r="H125" s="8">
        <v>2181721</v>
      </c>
      <c r="I125" s="8">
        <v>178805</v>
      </c>
      <c r="J125" s="61">
        <f t="shared" si="14"/>
        <v>20279451.662067335</v>
      </c>
      <c r="K125" s="37">
        <v>4.4810121098630695E-2</v>
      </c>
      <c r="L125" s="58">
        <f t="shared" si="8"/>
        <v>21188.176346858399</v>
      </c>
      <c r="M125" s="33">
        <v>0.73186088690061213</v>
      </c>
      <c r="N125" s="3">
        <v>720</v>
      </c>
      <c r="O125" s="64">
        <f t="shared" si="9"/>
        <v>40</v>
      </c>
      <c r="P125" s="15">
        <v>1200000</v>
      </c>
      <c r="Q125" s="15">
        <v>8.4</v>
      </c>
      <c r="R125" s="84">
        <f t="shared" si="10"/>
        <v>22388.176346858399</v>
      </c>
      <c r="S125" s="85">
        <f t="shared" si="11"/>
        <v>48.4</v>
      </c>
    </row>
    <row r="126" spans="1:19" x14ac:dyDescent="0.25">
      <c r="A126" s="22">
        <v>45047</v>
      </c>
      <c r="B126" s="23" t="s">
        <v>15</v>
      </c>
      <c r="C126" s="23">
        <f t="shared" si="12"/>
        <v>2023</v>
      </c>
      <c r="D126" s="23">
        <f t="shared" si="13"/>
        <v>5</v>
      </c>
      <c r="E126" s="7">
        <v>11276448</v>
      </c>
      <c r="F126" s="8">
        <v>2599732</v>
      </c>
      <c r="G126" s="8">
        <v>5664203.6934593162</v>
      </c>
      <c r="H126" s="8">
        <v>2313104</v>
      </c>
      <c r="I126" s="8">
        <v>178915</v>
      </c>
      <c r="J126" s="61">
        <f t="shared" si="14"/>
        <v>22032402.693459317</v>
      </c>
      <c r="K126" s="37">
        <v>4.4810121098630695E-2</v>
      </c>
      <c r="L126" s="58">
        <f t="shared" si="8"/>
        <v>23019.677326247027</v>
      </c>
      <c r="M126" s="33">
        <v>0.63560315671598777</v>
      </c>
      <c r="N126" s="3">
        <v>744</v>
      </c>
      <c r="O126" s="64">
        <f t="shared" si="9"/>
        <v>49</v>
      </c>
      <c r="P126" s="15">
        <v>2230000</v>
      </c>
      <c r="Q126" s="15">
        <v>8.4</v>
      </c>
      <c r="R126" s="84">
        <f t="shared" si="10"/>
        <v>25249.677326247027</v>
      </c>
      <c r="S126" s="85">
        <f t="shared" si="11"/>
        <v>57.4</v>
      </c>
    </row>
    <row r="127" spans="1:19" x14ac:dyDescent="0.25">
      <c r="A127" s="22">
        <v>45078</v>
      </c>
      <c r="B127" s="23" t="s">
        <v>16</v>
      </c>
      <c r="C127" s="23">
        <f t="shared" si="12"/>
        <v>2023</v>
      </c>
      <c r="D127" s="23">
        <f t="shared" si="13"/>
        <v>6</v>
      </c>
      <c r="E127" s="7">
        <v>15307005</v>
      </c>
      <c r="F127" s="8">
        <v>3031065</v>
      </c>
      <c r="G127" s="8">
        <v>6332432.3207459729</v>
      </c>
      <c r="H127" s="8">
        <v>2492873</v>
      </c>
      <c r="I127" s="8">
        <v>178194</v>
      </c>
      <c r="J127" s="61">
        <f t="shared" si="14"/>
        <v>27341569.320745975</v>
      </c>
      <c r="K127" s="37">
        <v>4.4810121098630695E-2</v>
      </c>
      <c r="L127" s="58">
        <f t="shared" si="8"/>
        <v>28566.748353035207</v>
      </c>
      <c r="M127" s="33">
        <v>0.68503036170090759</v>
      </c>
      <c r="N127" s="3">
        <v>720</v>
      </c>
      <c r="O127" s="64">
        <f t="shared" si="9"/>
        <v>58</v>
      </c>
      <c r="P127" s="15">
        <v>1260000</v>
      </c>
      <c r="Q127" s="15">
        <v>8.4</v>
      </c>
      <c r="R127" s="84">
        <f t="shared" si="10"/>
        <v>29826.748353035207</v>
      </c>
      <c r="S127" s="85">
        <f t="shared" si="11"/>
        <v>66.400000000000006</v>
      </c>
    </row>
    <row r="128" spans="1:19" x14ac:dyDescent="0.25">
      <c r="A128" s="22">
        <v>45108</v>
      </c>
      <c r="B128" s="23" t="s">
        <v>17</v>
      </c>
      <c r="C128" s="23">
        <f t="shared" si="12"/>
        <v>2023</v>
      </c>
      <c r="D128" s="23">
        <f t="shared" si="13"/>
        <v>7</v>
      </c>
      <c r="E128" s="7">
        <v>20059865</v>
      </c>
      <c r="F128" s="8">
        <v>3566061</v>
      </c>
      <c r="G128" s="8">
        <v>7199373.1822742503</v>
      </c>
      <c r="H128" s="8">
        <v>2571363</v>
      </c>
      <c r="I128" s="8">
        <v>178440</v>
      </c>
      <c r="J128" s="61">
        <f t="shared" si="14"/>
        <v>33575102.182274252</v>
      </c>
      <c r="K128" s="37">
        <v>4.4810121098630695E-2</v>
      </c>
      <c r="L128" s="58">
        <f t="shared" si="8"/>
        <v>35079.606576960861</v>
      </c>
      <c r="M128" s="33">
        <v>0.72947673607854213</v>
      </c>
      <c r="N128" s="3">
        <v>744</v>
      </c>
      <c r="O128" s="64">
        <f t="shared" si="9"/>
        <v>65</v>
      </c>
      <c r="P128" s="15">
        <v>3205000</v>
      </c>
      <c r="Q128" s="15">
        <v>8.4</v>
      </c>
      <c r="R128" s="84">
        <f t="shared" si="10"/>
        <v>38284.606576960861</v>
      </c>
      <c r="S128" s="85">
        <f t="shared" si="11"/>
        <v>73.400000000000006</v>
      </c>
    </row>
    <row r="129" spans="1:19" x14ac:dyDescent="0.25">
      <c r="A129" s="22">
        <v>45139</v>
      </c>
      <c r="B129" s="23" t="s">
        <v>18</v>
      </c>
      <c r="C129" s="23">
        <f t="shared" si="12"/>
        <v>2023</v>
      </c>
      <c r="D129" s="23">
        <f t="shared" si="13"/>
        <v>8</v>
      </c>
      <c r="E129" s="7">
        <v>19336086</v>
      </c>
      <c r="F129" s="8">
        <v>3633090</v>
      </c>
      <c r="G129" s="8">
        <v>6977533.3235319899</v>
      </c>
      <c r="H129" s="8">
        <v>2651161</v>
      </c>
      <c r="I129" s="8">
        <v>180003</v>
      </c>
      <c r="J129" s="61">
        <f t="shared" si="14"/>
        <v>32777873.323531989</v>
      </c>
      <c r="K129" s="37">
        <v>4.4810121098630695E-2</v>
      </c>
      <c r="L129" s="58">
        <f t="shared" si="8"/>
        <v>34246.653796515035</v>
      </c>
      <c r="M129" s="33">
        <v>0.70478685359257887</v>
      </c>
      <c r="N129" s="3">
        <v>744</v>
      </c>
      <c r="O129" s="64">
        <f t="shared" si="9"/>
        <v>65</v>
      </c>
      <c r="P129" s="15">
        <v>1410000</v>
      </c>
      <c r="Q129" s="15">
        <v>8.4</v>
      </c>
      <c r="R129" s="84">
        <f t="shared" si="10"/>
        <v>35656.653796515035</v>
      </c>
      <c r="S129" s="85">
        <f t="shared" si="11"/>
        <v>73.400000000000006</v>
      </c>
    </row>
    <row r="130" spans="1:19" x14ac:dyDescent="0.25">
      <c r="A130" s="22">
        <v>45170</v>
      </c>
      <c r="B130" s="23" t="s">
        <v>19</v>
      </c>
      <c r="C130" s="23">
        <f t="shared" si="12"/>
        <v>2023</v>
      </c>
      <c r="D130" s="23">
        <f t="shared" si="13"/>
        <v>9</v>
      </c>
      <c r="E130" s="7">
        <v>18148950</v>
      </c>
      <c r="F130" s="8">
        <v>3508740</v>
      </c>
      <c r="G130" s="8">
        <v>7007249.2755336789</v>
      </c>
      <c r="H130" s="8">
        <v>2637505</v>
      </c>
      <c r="I130" s="8">
        <v>178468</v>
      </c>
      <c r="J130" s="61">
        <f t="shared" si="14"/>
        <v>31480912.27553368</v>
      </c>
      <c r="K130" s="37">
        <v>4.4810121098630695E-2</v>
      </c>
      <c r="L130" s="58">
        <f t="shared" si="8"/>
        <v>32891.575766895716</v>
      </c>
      <c r="M130" s="33">
        <v>0.67044260251078003</v>
      </c>
      <c r="N130" s="3">
        <v>720</v>
      </c>
      <c r="O130" s="64">
        <f t="shared" si="9"/>
        <v>68</v>
      </c>
      <c r="P130" s="15">
        <v>1215000</v>
      </c>
      <c r="Q130" s="15">
        <v>8.4</v>
      </c>
      <c r="R130" s="84">
        <f t="shared" si="10"/>
        <v>34106.575766895716</v>
      </c>
      <c r="S130" s="85">
        <f t="shared" si="11"/>
        <v>76.400000000000006</v>
      </c>
    </row>
    <row r="131" spans="1:19" x14ac:dyDescent="0.25">
      <c r="A131" s="22">
        <v>45200</v>
      </c>
      <c r="B131" s="23" t="s">
        <v>20</v>
      </c>
      <c r="C131" s="23">
        <f t="shared" si="12"/>
        <v>2023</v>
      </c>
      <c r="D131" s="23">
        <f t="shared" si="13"/>
        <v>10</v>
      </c>
      <c r="E131" s="7">
        <v>14085640</v>
      </c>
      <c r="F131" s="8">
        <v>3286248</v>
      </c>
      <c r="G131" s="8">
        <v>6496518.1879255073</v>
      </c>
      <c r="H131" s="8">
        <v>2441333</v>
      </c>
      <c r="I131" s="8">
        <v>181127</v>
      </c>
      <c r="J131" s="61">
        <f t="shared" si="14"/>
        <v>26490866.187925506</v>
      </c>
      <c r="K131" s="37">
        <v>4.4810121098630695E-2</v>
      </c>
      <c r="L131" s="58">
        <f t="shared" ref="L131:L194" si="15">(1+K131)*J131/1000</f>
        <v>27677.92510981407</v>
      </c>
      <c r="M131" s="33">
        <v>0.62513789540143438</v>
      </c>
      <c r="N131" s="3">
        <v>744</v>
      </c>
      <c r="O131" s="64">
        <f t="shared" ref="O131:O194" si="16">ROUND((L131/(M131*N131)),0)</f>
        <v>60</v>
      </c>
      <c r="P131" s="15">
        <v>925000</v>
      </c>
      <c r="Q131" s="15">
        <v>8.4</v>
      </c>
      <c r="R131" s="84">
        <f t="shared" ref="R131:R194" si="17">L131+P131/1000</f>
        <v>28602.92510981407</v>
      </c>
      <c r="S131" s="85">
        <f t="shared" ref="S131:S194" si="18">Q131+O131</f>
        <v>68.400000000000006</v>
      </c>
    </row>
    <row r="132" spans="1:19" x14ac:dyDescent="0.25">
      <c r="A132" s="22">
        <v>45231</v>
      </c>
      <c r="B132" s="23" t="s">
        <v>21</v>
      </c>
      <c r="C132" s="23">
        <f t="shared" si="12"/>
        <v>2023</v>
      </c>
      <c r="D132" s="23">
        <f t="shared" si="13"/>
        <v>11</v>
      </c>
      <c r="E132" s="7">
        <v>10212132</v>
      </c>
      <c r="F132" s="8">
        <v>2748876</v>
      </c>
      <c r="G132" s="8">
        <v>5673216.868548261</v>
      </c>
      <c r="H132" s="8">
        <v>2267300</v>
      </c>
      <c r="I132" s="8">
        <v>180117</v>
      </c>
      <c r="J132" s="61">
        <f t="shared" si="14"/>
        <v>21081641.868548259</v>
      </c>
      <c r="K132" s="37">
        <v>4.4810121098630695E-2</v>
      </c>
      <c r="L132" s="58">
        <f t="shared" si="15"/>
        <v>22026.312793635872</v>
      </c>
      <c r="M132" s="33">
        <v>0.66565650571192148</v>
      </c>
      <c r="N132" s="3">
        <v>720</v>
      </c>
      <c r="O132" s="64">
        <f t="shared" si="16"/>
        <v>46</v>
      </c>
      <c r="P132" s="15">
        <v>1860000</v>
      </c>
      <c r="Q132" s="15">
        <v>8.4</v>
      </c>
      <c r="R132" s="84">
        <f t="shared" si="17"/>
        <v>23886.312793635872</v>
      </c>
      <c r="S132" s="85">
        <f t="shared" si="18"/>
        <v>54.4</v>
      </c>
    </row>
    <row r="133" spans="1:19" x14ac:dyDescent="0.25">
      <c r="A133" s="22">
        <v>45261</v>
      </c>
      <c r="B133" s="23" t="s">
        <v>22</v>
      </c>
      <c r="C133" s="23">
        <f t="shared" si="12"/>
        <v>2023</v>
      </c>
      <c r="D133" s="23">
        <f t="shared" si="13"/>
        <v>12</v>
      </c>
      <c r="E133" s="7">
        <v>12321382</v>
      </c>
      <c r="F133" s="8">
        <v>2601786</v>
      </c>
      <c r="G133" s="8">
        <v>5411638.3710184786</v>
      </c>
      <c r="H133" s="8">
        <v>2287457</v>
      </c>
      <c r="I133" s="8">
        <v>181239</v>
      </c>
      <c r="J133" s="61">
        <f t="shared" si="14"/>
        <v>22803502.371018477</v>
      </c>
      <c r="K133" s="37">
        <v>4.4810121098630695E-2</v>
      </c>
      <c r="L133" s="58">
        <f t="shared" si="15"/>
        <v>23825.330073736728</v>
      </c>
      <c r="M133" s="33">
        <v>0.6301950712663974</v>
      </c>
      <c r="N133" s="3">
        <v>744</v>
      </c>
      <c r="O133" s="64">
        <f t="shared" si="16"/>
        <v>51</v>
      </c>
      <c r="P133" s="15">
        <v>2110000</v>
      </c>
      <c r="Q133" s="15">
        <v>8.4</v>
      </c>
      <c r="R133" s="84">
        <f t="shared" si="17"/>
        <v>25935.330073736728</v>
      </c>
      <c r="S133" s="85">
        <f t="shared" si="18"/>
        <v>59.4</v>
      </c>
    </row>
    <row r="134" spans="1:19" x14ac:dyDescent="0.25">
      <c r="A134" s="22">
        <v>45292</v>
      </c>
      <c r="B134" s="23" t="s">
        <v>11</v>
      </c>
      <c r="C134" s="23">
        <f t="shared" si="12"/>
        <v>2024</v>
      </c>
      <c r="D134" s="23">
        <f t="shared" si="13"/>
        <v>1</v>
      </c>
      <c r="E134" s="7">
        <v>14946890</v>
      </c>
      <c r="F134" s="8">
        <v>2650161</v>
      </c>
      <c r="G134" s="8">
        <v>5467398.4634736637</v>
      </c>
      <c r="H134" s="8">
        <v>2289069</v>
      </c>
      <c r="I134" s="8">
        <v>178483</v>
      </c>
      <c r="J134" s="61">
        <f t="shared" si="14"/>
        <v>25532001.463473663</v>
      </c>
      <c r="K134" s="37">
        <v>4.4810121098630695E-2</v>
      </c>
      <c r="L134" s="58">
        <f t="shared" si="15"/>
        <v>26676.093540942333</v>
      </c>
      <c r="M134" s="33">
        <v>0.50302553596875199</v>
      </c>
      <c r="N134" s="3">
        <v>744</v>
      </c>
      <c r="O134" s="64">
        <f t="shared" si="16"/>
        <v>71</v>
      </c>
      <c r="P134" s="15">
        <v>1835000</v>
      </c>
      <c r="Q134" s="15">
        <v>8.4</v>
      </c>
      <c r="R134" s="84">
        <f t="shared" si="17"/>
        <v>28511.093540942333</v>
      </c>
      <c r="S134" s="85">
        <f t="shared" si="18"/>
        <v>79.400000000000006</v>
      </c>
    </row>
    <row r="135" spans="1:19" x14ac:dyDescent="0.25">
      <c r="A135" s="22">
        <v>45323</v>
      </c>
      <c r="B135" s="23" t="s">
        <v>12</v>
      </c>
      <c r="C135" s="23">
        <f t="shared" si="12"/>
        <v>2024</v>
      </c>
      <c r="D135" s="23">
        <f t="shared" si="13"/>
        <v>2</v>
      </c>
      <c r="E135" s="7">
        <v>13724005</v>
      </c>
      <c r="F135" s="8">
        <v>2495520</v>
      </c>
      <c r="G135" s="8">
        <v>5062104.5979921073</v>
      </c>
      <c r="H135" s="8">
        <v>2136763</v>
      </c>
      <c r="I135" s="8">
        <v>177626</v>
      </c>
      <c r="J135" s="61">
        <f t="shared" si="14"/>
        <v>23596018.597992107</v>
      </c>
      <c r="K135" s="37">
        <v>4.4810121098630695E-2</v>
      </c>
      <c r="L135" s="58">
        <f t="shared" si="15"/>
        <v>24653.359048813676</v>
      </c>
      <c r="M135" s="33">
        <v>0.45283890494161555</v>
      </c>
      <c r="N135" s="3">
        <v>672</v>
      </c>
      <c r="O135" s="64">
        <f t="shared" si="16"/>
        <v>81</v>
      </c>
      <c r="P135" s="15">
        <v>3485000</v>
      </c>
      <c r="Q135" s="15">
        <v>8.4</v>
      </c>
      <c r="R135" s="84">
        <f t="shared" si="17"/>
        <v>28138.359048813676</v>
      </c>
      <c r="S135" s="85">
        <f t="shared" si="18"/>
        <v>89.4</v>
      </c>
    </row>
    <row r="136" spans="1:19" x14ac:dyDescent="0.25">
      <c r="A136" s="22">
        <v>45352</v>
      </c>
      <c r="B136" s="23" t="s">
        <v>13</v>
      </c>
      <c r="C136" s="23">
        <f t="shared" si="12"/>
        <v>2024</v>
      </c>
      <c r="D136" s="23">
        <f t="shared" si="13"/>
        <v>3</v>
      </c>
      <c r="E136" s="7">
        <v>12436578</v>
      </c>
      <c r="F136" s="8">
        <v>2502162</v>
      </c>
      <c r="G136" s="8">
        <v>5327144.9616097491</v>
      </c>
      <c r="H136" s="8">
        <v>2206315</v>
      </c>
      <c r="I136" s="8">
        <v>179422</v>
      </c>
      <c r="J136" s="61">
        <f t="shared" si="14"/>
        <v>22651621.961609751</v>
      </c>
      <c r="K136" s="37">
        <v>4.4810121098630695E-2</v>
      </c>
      <c r="L136" s="58">
        <f t="shared" si="15"/>
        <v>23666.643884789886</v>
      </c>
      <c r="M136" s="33">
        <v>0.55784816711814977</v>
      </c>
      <c r="N136" s="3">
        <v>744</v>
      </c>
      <c r="O136" s="64">
        <f t="shared" si="16"/>
        <v>57</v>
      </c>
      <c r="P136" s="15">
        <v>3250000</v>
      </c>
      <c r="Q136" s="15">
        <v>8.4</v>
      </c>
      <c r="R136" s="84">
        <f t="shared" si="17"/>
        <v>26916.643884789886</v>
      </c>
      <c r="S136" s="85">
        <f t="shared" si="18"/>
        <v>65.400000000000006</v>
      </c>
    </row>
    <row r="137" spans="1:19" x14ac:dyDescent="0.25">
      <c r="A137" s="22">
        <v>45383</v>
      </c>
      <c r="B137" s="23" t="s">
        <v>14</v>
      </c>
      <c r="C137" s="23">
        <f t="shared" si="12"/>
        <v>2024</v>
      </c>
      <c r="D137" s="23">
        <f t="shared" si="13"/>
        <v>4</v>
      </c>
      <c r="E137" s="7">
        <v>10143672</v>
      </c>
      <c r="F137" s="8">
        <v>2450580</v>
      </c>
      <c r="G137" s="8">
        <v>5372507.3192532891</v>
      </c>
      <c r="H137" s="8">
        <v>2187884</v>
      </c>
      <c r="I137" s="8">
        <v>178805</v>
      </c>
      <c r="J137" s="61">
        <f t="shared" si="14"/>
        <v>20333448.319253288</v>
      </c>
      <c r="K137" s="37">
        <v>4.4810121098630695E-2</v>
      </c>
      <c r="L137" s="58">
        <f t="shared" si="15"/>
        <v>21244.592600791777</v>
      </c>
      <c r="M137" s="33">
        <v>0.73186088690061213</v>
      </c>
      <c r="N137" s="3">
        <v>720</v>
      </c>
      <c r="O137" s="64">
        <f t="shared" si="16"/>
        <v>40</v>
      </c>
      <c r="P137" s="15">
        <v>1200000</v>
      </c>
      <c r="Q137" s="15">
        <v>8.4</v>
      </c>
      <c r="R137" s="84">
        <f t="shared" si="17"/>
        <v>22444.592600791777</v>
      </c>
      <c r="S137" s="85">
        <f t="shared" si="18"/>
        <v>48.4</v>
      </c>
    </row>
    <row r="138" spans="1:19" x14ac:dyDescent="0.25">
      <c r="A138" s="22">
        <v>45413</v>
      </c>
      <c r="B138" s="23" t="s">
        <v>15</v>
      </c>
      <c r="C138" s="23">
        <f t="shared" si="12"/>
        <v>2024</v>
      </c>
      <c r="D138" s="23">
        <f t="shared" si="13"/>
        <v>5</v>
      </c>
      <c r="E138" s="7">
        <v>11254178</v>
      </c>
      <c r="F138" s="8">
        <v>2614185</v>
      </c>
      <c r="G138" s="8">
        <v>5720844.4246641863</v>
      </c>
      <c r="H138" s="8">
        <v>2319143</v>
      </c>
      <c r="I138" s="8">
        <v>178915</v>
      </c>
      <c r="J138" s="61">
        <f t="shared" si="14"/>
        <v>22087265.424664184</v>
      </c>
      <c r="K138" s="37">
        <v>4.4810121098630695E-2</v>
      </c>
      <c r="L138" s="58">
        <f t="shared" si="15"/>
        <v>23076.998463080985</v>
      </c>
      <c r="M138" s="33">
        <v>0.63560315671598777</v>
      </c>
      <c r="N138" s="3">
        <v>744</v>
      </c>
      <c r="O138" s="64">
        <f t="shared" si="16"/>
        <v>49</v>
      </c>
      <c r="P138" s="15">
        <v>2230000</v>
      </c>
      <c r="Q138" s="15">
        <v>8.4</v>
      </c>
      <c r="R138" s="84">
        <f t="shared" si="17"/>
        <v>25306.998463080985</v>
      </c>
      <c r="S138" s="85">
        <f t="shared" si="18"/>
        <v>57.4</v>
      </c>
    </row>
    <row r="139" spans="1:19" x14ac:dyDescent="0.25">
      <c r="A139" s="22">
        <v>45444</v>
      </c>
      <c r="B139" s="23" t="s">
        <v>16</v>
      </c>
      <c r="C139" s="23">
        <f t="shared" si="12"/>
        <v>2024</v>
      </c>
      <c r="D139" s="23">
        <f t="shared" si="13"/>
        <v>6</v>
      </c>
      <c r="E139" s="7">
        <v>15286698</v>
      </c>
      <c r="F139" s="8">
        <v>3045009</v>
      </c>
      <c r="G139" s="8">
        <v>6388837.3826590301</v>
      </c>
      <c r="H139" s="8">
        <v>2498804</v>
      </c>
      <c r="I139" s="8">
        <v>178194</v>
      </c>
      <c r="J139" s="61">
        <f t="shared" si="14"/>
        <v>27397542.382659029</v>
      </c>
      <c r="K139" s="37">
        <v>4.4810121098630695E-2</v>
      </c>
      <c r="L139" s="58">
        <f t="shared" si="15"/>
        <v>28625.229574630848</v>
      </c>
      <c r="M139" s="33">
        <v>0.68503036170090759</v>
      </c>
      <c r="N139" s="3">
        <v>720</v>
      </c>
      <c r="O139" s="64">
        <f t="shared" si="16"/>
        <v>58</v>
      </c>
      <c r="P139" s="15">
        <v>1260000</v>
      </c>
      <c r="Q139" s="15">
        <v>8.4</v>
      </c>
      <c r="R139" s="84">
        <f t="shared" si="17"/>
        <v>29885.229574630848</v>
      </c>
      <c r="S139" s="85">
        <f t="shared" si="18"/>
        <v>66.400000000000006</v>
      </c>
    </row>
    <row r="140" spans="1:19" x14ac:dyDescent="0.25">
      <c r="A140" s="22">
        <v>45474</v>
      </c>
      <c r="B140" s="23" t="s">
        <v>17</v>
      </c>
      <c r="C140" s="23">
        <f t="shared" si="12"/>
        <v>2024</v>
      </c>
      <c r="D140" s="23">
        <f t="shared" si="13"/>
        <v>7</v>
      </c>
      <c r="E140" s="7">
        <v>20041938</v>
      </c>
      <c r="F140" s="8">
        <v>3581237</v>
      </c>
      <c r="G140" s="8">
        <v>7255512.2439414179</v>
      </c>
      <c r="H140" s="8">
        <v>2577213</v>
      </c>
      <c r="I140" s="8">
        <v>178440</v>
      </c>
      <c r="J140" s="61">
        <f t="shared" si="14"/>
        <v>33634340.243941419</v>
      </c>
      <c r="K140" s="37">
        <v>4.4810121098630695E-2</v>
      </c>
      <c r="L140" s="58">
        <f t="shared" si="15"/>
        <v>35141.499103344984</v>
      </c>
      <c r="M140" s="33">
        <v>0.72947673607854213</v>
      </c>
      <c r="N140" s="3">
        <v>744</v>
      </c>
      <c r="O140" s="64">
        <f t="shared" si="16"/>
        <v>65</v>
      </c>
      <c r="P140" s="15">
        <v>3205000</v>
      </c>
      <c r="Q140" s="15">
        <v>8.4</v>
      </c>
      <c r="R140" s="84">
        <f t="shared" si="17"/>
        <v>38346.499103344984</v>
      </c>
      <c r="S140" s="85">
        <f t="shared" si="18"/>
        <v>73.400000000000006</v>
      </c>
    </row>
    <row r="141" spans="1:19" x14ac:dyDescent="0.25">
      <c r="A141" s="22">
        <v>45505</v>
      </c>
      <c r="B141" s="23" t="s">
        <v>18</v>
      </c>
      <c r="C141" s="23">
        <f t="shared" si="12"/>
        <v>2024</v>
      </c>
      <c r="D141" s="23">
        <f t="shared" si="13"/>
        <v>8</v>
      </c>
      <c r="E141" s="7">
        <v>19317872</v>
      </c>
      <c r="F141" s="8">
        <v>3646683</v>
      </c>
      <c r="G141" s="8">
        <v>7033925.5381939011</v>
      </c>
      <c r="H141" s="8">
        <v>2656972</v>
      </c>
      <c r="I141" s="8">
        <v>180003</v>
      </c>
      <c r="J141" s="61">
        <f t="shared" si="14"/>
        <v>32835455.5381939</v>
      </c>
      <c r="K141" s="37">
        <v>4.4810121098630695E-2</v>
      </c>
      <c r="L141" s="58">
        <f t="shared" si="15"/>
        <v>34306.816277189078</v>
      </c>
      <c r="M141" s="33">
        <v>0.70478685359257887</v>
      </c>
      <c r="N141" s="3">
        <v>744</v>
      </c>
      <c r="O141" s="64">
        <f t="shared" si="16"/>
        <v>65</v>
      </c>
      <c r="P141" s="15">
        <v>1410000</v>
      </c>
      <c r="Q141" s="15">
        <v>8.4</v>
      </c>
      <c r="R141" s="84">
        <f t="shared" si="17"/>
        <v>35716.816277189078</v>
      </c>
      <c r="S141" s="85">
        <f t="shared" si="18"/>
        <v>73.400000000000006</v>
      </c>
    </row>
    <row r="142" spans="1:19" x14ac:dyDescent="0.25">
      <c r="A142" s="22">
        <v>45536</v>
      </c>
      <c r="B142" s="23" t="s">
        <v>19</v>
      </c>
      <c r="C142" s="23">
        <f t="shared" si="12"/>
        <v>2024</v>
      </c>
      <c r="D142" s="23">
        <f t="shared" si="13"/>
        <v>9</v>
      </c>
      <c r="E142" s="7">
        <v>18130143</v>
      </c>
      <c r="F142" s="8">
        <v>3522043</v>
      </c>
      <c r="G142" s="8">
        <v>7063914.4523053756</v>
      </c>
      <c r="H142" s="8">
        <v>2643329</v>
      </c>
      <c r="I142" s="8">
        <v>178468</v>
      </c>
      <c r="J142" s="61">
        <f t="shared" si="14"/>
        <v>31537897.452305377</v>
      </c>
      <c r="K142" s="37">
        <v>4.4810121098630695E-2</v>
      </c>
      <c r="L142" s="58">
        <f t="shared" si="15"/>
        <v>32951.114456339375</v>
      </c>
      <c r="M142" s="33">
        <v>0.67044260251078003</v>
      </c>
      <c r="N142" s="3">
        <v>720</v>
      </c>
      <c r="O142" s="64">
        <f t="shared" si="16"/>
        <v>68</v>
      </c>
      <c r="P142" s="15">
        <v>1215000</v>
      </c>
      <c r="Q142" s="15">
        <v>8.4</v>
      </c>
      <c r="R142" s="84">
        <f t="shared" si="17"/>
        <v>34166.114456339375</v>
      </c>
      <c r="S142" s="85">
        <f t="shared" si="18"/>
        <v>76.400000000000006</v>
      </c>
    </row>
    <row r="143" spans="1:19" x14ac:dyDescent="0.25">
      <c r="A143" s="22">
        <v>45566</v>
      </c>
      <c r="B143" s="23" t="s">
        <v>20</v>
      </c>
      <c r="C143" s="23">
        <f t="shared" si="12"/>
        <v>2024</v>
      </c>
      <c r="D143" s="23">
        <f t="shared" si="13"/>
        <v>10</v>
      </c>
      <c r="E143" s="7">
        <v>14064769</v>
      </c>
      <c r="F143" s="8">
        <v>3297300</v>
      </c>
      <c r="G143" s="8">
        <v>6553435.1233537402</v>
      </c>
      <c r="H143" s="8">
        <v>2447203</v>
      </c>
      <c r="I143" s="8">
        <v>181127</v>
      </c>
      <c r="J143" s="61">
        <f t="shared" si="14"/>
        <v>26543834.123353742</v>
      </c>
      <c r="K143" s="37">
        <v>4.4810121098630695E-2</v>
      </c>
      <c r="L143" s="58">
        <f t="shared" si="15"/>
        <v>27733.266544843191</v>
      </c>
      <c r="M143" s="33">
        <v>0.62513789540143438</v>
      </c>
      <c r="N143" s="3">
        <v>744</v>
      </c>
      <c r="O143" s="64">
        <f t="shared" si="16"/>
        <v>60</v>
      </c>
      <c r="P143" s="15">
        <v>925000</v>
      </c>
      <c r="Q143" s="15">
        <v>8.4</v>
      </c>
      <c r="R143" s="84">
        <f t="shared" si="17"/>
        <v>28658.266544843191</v>
      </c>
      <c r="S143" s="85">
        <f t="shared" si="18"/>
        <v>68.400000000000006</v>
      </c>
    </row>
    <row r="144" spans="1:19" x14ac:dyDescent="0.25">
      <c r="A144" s="22">
        <v>45597</v>
      </c>
      <c r="B144" s="23" t="s">
        <v>21</v>
      </c>
      <c r="C144" s="23">
        <f t="shared" si="12"/>
        <v>2024</v>
      </c>
      <c r="D144" s="23">
        <f t="shared" si="13"/>
        <v>11</v>
      </c>
      <c r="E144" s="7">
        <v>10189340</v>
      </c>
      <c r="F144" s="8">
        <v>2758680</v>
      </c>
      <c r="G144" s="8">
        <v>5730517.0995471319</v>
      </c>
      <c r="H144" s="8">
        <v>2273218</v>
      </c>
      <c r="I144" s="8">
        <v>180117</v>
      </c>
      <c r="J144" s="61">
        <f t="shared" si="14"/>
        <v>21131872.099547133</v>
      </c>
      <c r="K144" s="37">
        <v>4.4810121098630695E-2</v>
      </c>
      <c r="L144" s="58">
        <f t="shared" si="15"/>
        <v>22078.793847368615</v>
      </c>
      <c r="M144" s="33">
        <v>0.66565650571192148</v>
      </c>
      <c r="N144" s="3">
        <v>720</v>
      </c>
      <c r="O144" s="64">
        <f t="shared" si="16"/>
        <v>46</v>
      </c>
      <c r="P144" s="15">
        <v>1860000</v>
      </c>
      <c r="Q144" s="15">
        <v>8.4</v>
      </c>
      <c r="R144" s="84">
        <f t="shared" si="17"/>
        <v>23938.793847368615</v>
      </c>
      <c r="S144" s="85">
        <f t="shared" si="18"/>
        <v>54.4</v>
      </c>
    </row>
    <row r="145" spans="1:19" x14ac:dyDescent="0.25">
      <c r="A145" s="22">
        <v>45627</v>
      </c>
      <c r="B145" s="23" t="s">
        <v>22</v>
      </c>
      <c r="C145" s="23">
        <f t="shared" si="12"/>
        <v>2024</v>
      </c>
      <c r="D145" s="23">
        <f t="shared" si="13"/>
        <v>12</v>
      </c>
      <c r="E145" s="7">
        <v>12299641</v>
      </c>
      <c r="F145" s="8">
        <v>2611258</v>
      </c>
      <c r="G145" s="8">
        <v>5469257.9839335512</v>
      </c>
      <c r="H145" s="8">
        <v>2293397</v>
      </c>
      <c r="I145" s="8">
        <v>181239</v>
      </c>
      <c r="J145" s="61">
        <f t="shared" si="14"/>
        <v>22854792.983933553</v>
      </c>
      <c r="K145" s="37">
        <v>4.4810121098630695E-2</v>
      </c>
      <c r="L145" s="58">
        <f t="shared" si="15"/>
        <v>23878.919025227751</v>
      </c>
      <c r="M145" s="33">
        <v>0.6301950712663974</v>
      </c>
      <c r="N145" s="3">
        <v>744</v>
      </c>
      <c r="O145" s="64">
        <f t="shared" si="16"/>
        <v>51</v>
      </c>
      <c r="P145" s="15">
        <v>2110000</v>
      </c>
      <c r="Q145" s="15">
        <v>8.4</v>
      </c>
      <c r="R145" s="84">
        <f t="shared" si="17"/>
        <v>25988.919025227751</v>
      </c>
      <c r="S145" s="85">
        <f t="shared" si="18"/>
        <v>59.4</v>
      </c>
    </row>
    <row r="146" spans="1:19" x14ac:dyDescent="0.25">
      <c r="A146" s="22">
        <v>45658</v>
      </c>
      <c r="B146" s="23" t="s">
        <v>11</v>
      </c>
      <c r="C146" s="23">
        <f t="shared" si="12"/>
        <v>2025</v>
      </c>
      <c r="D146" s="23">
        <f t="shared" si="13"/>
        <v>1</v>
      </c>
      <c r="E146" s="7">
        <v>14926527</v>
      </c>
      <c r="F146" s="8">
        <v>2659755</v>
      </c>
      <c r="G146" s="8">
        <v>5525356.7833325192</v>
      </c>
      <c r="H146" s="8">
        <v>2295013</v>
      </c>
      <c r="I146" s="8">
        <v>178483</v>
      </c>
      <c r="J146" s="61">
        <f t="shared" si="14"/>
        <v>25585134.783332519</v>
      </c>
      <c r="K146" s="37">
        <v>4.4810121098630695E-2</v>
      </c>
      <c r="L146" s="58">
        <f t="shared" si="15"/>
        <v>26731.607771298437</v>
      </c>
      <c r="M146" s="33">
        <v>0.50302553596875199</v>
      </c>
      <c r="N146" s="3">
        <v>744</v>
      </c>
      <c r="O146" s="64">
        <f t="shared" si="16"/>
        <v>71</v>
      </c>
      <c r="P146" s="15">
        <v>1835000</v>
      </c>
      <c r="Q146" s="15">
        <v>8.4</v>
      </c>
      <c r="R146" s="84">
        <f t="shared" si="17"/>
        <v>28566.607771298437</v>
      </c>
      <c r="S146" s="85">
        <f t="shared" si="18"/>
        <v>79.400000000000006</v>
      </c>
    </row>
    <row r="147" spans="1:19" x14ac:dyDescent="0.25">
      <c r="A147" s="22">
        <v>45689</v>
      </c>
      <c r="B147" s="23" t="s">
        <v>12</v>
      </c>
      <c r="C147" s="23">
        <f t="shared" si="12"/>
        <v>2025</v>
      </c>
      <c r="D147" s="23">
        <f t="shared" si="13"/>
        <v>2</v>
      </c>
      <c r="E147" s="7">
        <v>13703020</v>
      </c>
      <c r="F147" s="8">
        <v>2504754</v>
      </c>
      <c r="G147" s="8">
        <v>5120093.3277437957</v>
      </c>
      <c r="H147" s="8">
        <v>2142727</v>
      </c>
      <c r="I147" s="8">
        <v>177626</v>
      </c>
      <c r="J147" s="61">
        <f t="shared" si="14"/>
        <v>23648220.327743795</v>
      </c>
      <c r="K147" s="37">
        <v>4.4810121098630695E-2</v>
      </c>
      <c r="L147" s="58">
        <f t="shared" si="15"/>
        <v>24707.899944397097</v>
      </c>
      <c r="M147" s="33">
        <v>0.45283890494161555</v>
      </c>
      <c r="N147" s="3">
        <v>672</v>
      </c>
      <c r="O147" s="64">
        <f t="shared" si="16"/>
        <v>81</v>
      </c>
      <c r="P147" s="15">
        <v>3485000</v>
      </c>
      <c r="Q147" s="15">
        <v>8.4</v>
      </c>
      <c r="R147" s="84">
        <f t="shared" si="17"/>
        <v>28192.899944397097</v>
      </c>
      <c r="S147" s="85">
        <f t="shared" si="18"/>
        <v>89.4</v>
      </c>
    </row>
    <row r="148" spans="1:19" x14ac:dyDescent="0.25">
      <c r="A148" s="22">
        <v>45717</v>
      </c>
      <c r="B148" s="23" t="s">
        <v>13</v>
      </c>
      <c r="C148" s="23">
        <f t="shared" si="12"/>
        <v>2025</v>
      </c>
      <c r="D148" s="23">
        <f t="shared" si="13"/>
        <v>3</v>
      </c>
      <c r="E148" s="7">
        <v>12414885</v>
      </c>
      <c r="F148" s="8">
        <v>2512855</v>
      </c>
      <c r="G148" s="8">
        <v>5385312.5783094233</v>
      </c>
      <c r="H148" s="8">
        <v>2212340</v>
      </c>
      <c r="I148" s="8">
        <v>179422</v>
      </c>
      <c r="J148" s="61">
        <f t="shared" si="14"/>
        <v>22704814.578309424</v>
      </c>
      <c r="K148" s="37">
        <v>4.4810121098630695E-2</v>
      </c>
      <c r="L148" s="58">
        <f t="shared" si="15"/>
        <v>23722.220069085426</v>
      </c>
      <c r="M148" s="33">
        <v>0.55784816711814977</v>
      </c>
      <c r="N148" s="3">
        <v>744</v>
      </c>
      <c r="O148" s="64">
        <f t="shared" si="16"/>
        <v>57</v>
      </c>
      <c r="P148" s="15">
        <v>3250000</v>
      </c>
      <c r="Q148" s="15">
        <v>8.4</v>
      </c>
      <c r="R148" s="84">
        <f t="shared" si="17"/>
        <v>26972.220069085426</v>
      </c>
      <c r="S148" s="85">
        <f t="shared" si="18"/>
        <v>65.400000000000006</v>
      </c>
    </row>
    <row r="149" spans="1:19" x14ac:dyDescent="0.25">
      <c r="A149" s="22">
        <v>45748</v>
      </c>
      <c r="B149" s="23" t="s">
        <v>14</v>
      </c>
      <c r="C149" s="23">
        <f t="shared" si="12"/>
        <v>2025</v>
      </c>
      <c r="D149" s="23">
        <f t="shared" si="13"/>
        <v>4</v>
      </c>
      <c r="E149" s="7">
        <v>10120796</v>
      </c>
      <c r="F149" s="8">
        <v>2461116</v>
      </c>
      <c r="G149" s="8">
        <v>5430647.3381159054</v>
      </c>
      <c r="H149" s="8">
        <v>2193989</v>
      </c>
      <c r="I149" s="8">
        <v>178805</v>
      </c>
      <c r="J149" s="61">
        <f t="shared" si="14"/>
        <v>20385353.338115904</v>
      </c>
      <c r="K149" s="37">
        <v>4.4810121098630695E-2</v>
      </c>
      <c r="L149" s="58">
        <f t="shared" si="15"/>
        <v>21298.823489835257</v>
      </c>
      <c r="M149" s="33">
        <v>0.73186088690061213</v>
      </c>
      <c r="N149" s="3">
        <v>720</v>
      </c>
      <c r="O149" s="64">
        <f t="shared" si="16"/>
        <v>40</v>
      </c>
      <c r="P149" s="15">
        <v>1200000</v>
      </c>
      <c r="Q149" s="15">
        <v>8.4</v>
      </c>
      <c r="R149" s="84">
        <f t="shared" si="17"/>
        <v>22498.823489835257</v>
      </c>
      <c r="S149" s="85">
        <f t="shared" si="18"/>
        <v>48.4</v>
      </c>
    </row>
    <row r="150" spans="1:19" x14ac:dyDescent="0.25">
      <c r="A150" s="22">
        <v>45778</v>
      </c>
      <c r="B150" s="23" t="s">
        <v>15</v>
      </c>
      <c r="C150" s="23">
        <f t="shared" si="12"/>
        <v>2025</v>
      </c>
      <c r="D150" s="23">
        <f t="shared" si="13"/>
        <v>5</v>
      </c>
      <c r="E150" s="7">
        <v>11231880</v>
      </c>
      <c r="F150" s="8">
        <v>2625194</v>
      </c>
      <c r="G150" s="8">
        <v>5779149.7635289989</v>
      </c>
      <c r="H150" s="8">
        <v>2325282</v>
      </c>
      <c r="I150" s="8">
        <v>178915</v>
      </c>
      <c r="J150" s="61">
        <f t="shared" si="14"/>
        <v>22140420.763528999</v>
      </c>
      <c r="K150" s="37">
        <v>4.4810121098630695E-2</v>
      </c>
      <c r="L150" s="58">
        <f t="shared" si="15"/>
        <v>23132.535699117368</v>
      </c>
      <c r="M150" s="33">
        <v>0.63560315671598777</v>
      </c>
      <c r="N150" s="3">
        <v>744</v>
      </c>
      <c r="O150" s="64">
        <f t="shared" si="16"/>
        <v>49</v>
      </c>
      <c r="P150" s="15">
        <v>2230000</v>
      </c>
      <c r="Q150" s="15">
        <v>8.4</v>
      </c>
      <c r="R150" s="84">
        <f t="shared" si="17"/>
        <v>25362.535699117368</v>
      </c>
      <c r="S150" s="85">
        <f t="shared" si="18"/>
        <v>57.4</v>
      </c>
    </row>
    <row r="151" spans="1:19" x14ac:dyDescent="0.25">
      <c r="A151" s="22">
        <v>45809</v>
      </c>
      <c r="B151" s="23" t="s">
        <v>16</v>
      </c>
      <c r="C151" s="23">
        <f t="shared" si="12"/>
        <v>2025</v>
      </c>
      <c r="D151" s="23">
        <f t="shared" si="13"/>
        <v>6</v>
      </c>
      <c r="E151" s="7">
        <v>15266363</v>
      </c>
      <c r="F151" s="8">
        <v>3057246</v>
      </c>
      <c r="G151" s="8">
        <v>6447064.5368668362</v>
      </c>
      <c r="H151" s="8">
        <v>2504883</v>
      </c>
      <c r="I151" s="8">
        <v>178194</v>
      </c>
      <c r="J151" s="61">
        <f t="shared" si="14"/>
        <v>27453750.536866836</v>
      </c>
      <c r="K151" s="37">
        <v>4.4810121098630695E-2</v>
      </c>
      <c r="L151" s="58">
        <f t="shared" si="15"/>
        <v>28683.956423035437</v>
      </c>
      <c r="M151" s="33">
        <v>0.68503036170090759</v>
      </c>
      <c r="N151" s="3">
        <v>720</v>
      </c>
      <c r="O151" s="64">
        <f t="shared" si="16"/>
        <v>58</v>
      </c>
      <c r="P151" s="15">
        <v>1260000</v>
      </c>
      <c r="Q151" s="15">
        <v>8.4</v>
      </c>
      <c r="R151" s="84">
        <f t="shared" si="17"/>
        <v>29943.956423035437</v>
      </c>
      <c r="S151" s="85">
        <f t="shared" si="18"/>
        <v>66.400000000000006</v>
      </c>
    </row>
    <row r="152" spans="1:19" x14ac:dyDescent="0.25">
      <c r="A152" s="22">
        <v>45839</v>
      </c>
      <c r="B152" s="23" t="s">
        <v>17</v>
      </c>
      <c r="C152" s="23">
        <f t="shared" si="12"/>
        <v>2025</v>
      </c>
      <c r="D152" s="23">
        <f t="shared" si="13"/>
        <v>7</v>
      </c>
      <c r="E152" s="7">
        <v>20023983</v>
      </c>
      <c r="F152" s="8">
        <v>3595014</v>
      </c>
      <c r="G152" s="8">
        <v>7313433.8065524548</v>
      </c>
      <c r="H152" s="8">
        <v>2583175</v>
      </c>
      <c r="I152" s="8">
        <v>178440</v>
      </c>
      <c r="J152" s="61">
        <f t="shared" si="14"/>
        <v>33694045.806552455</v>
      </c>
      <c r="K152" s="37">
        <v>4.4810121098630695E-2</v>
      </c>
      <c r="L152" s="58">
        <f t="shared" si="15"/>
        <v>35203.880079446884</v>
      </c>
      <c r="M152" s="33">
        <v>0.72947673607854213</v>
      </c>
      <c r="N152" s="3">
        <v>744</v>
      </c>
      <c r="O152" s="64">
        <f t="shared" si="16"/>
        <v>65</v>
      </c>
      <c r="P152" s="15">
        <v>3205000</v>
      </c>
      <c r="Q152" s="15">
        <v>8.4</v>
      </c>
      <c r="R152" s="84">
        <f t="shared" si="17"/>
        <v>38408.880079446884</v>
      </c>
      <c r="S152" s="85">
        <f t="shared" si="18"/>
        <v>73.400000000000006</v>
      </c>
    </row>
    <row r="153" spans="1:19" x14ac:dyDescent="0.25">
      <c r="A153" s="22">
        <v>45870</v>
      </c>
      <c r="B153" s="23" t="s">
        <v>18</v>
      </c>
      <c r="C153" s="23">
        <f t="shared" si="12"/>
        <v>2025</v>
      </c>
      <c r="D153" s="23">
        <f t="shared" si="13"/>
        <v>8</v>
      </c>
      <c r="E153" s="7">
        <v>19299630</v>
      </c>
      <c r="F153" s="8">
        <v>3658557</v>
      </c>
      <c r="G153" s="8">
        <v>7091665.8614593772</v>
      </c>
      <c r="H153" s="8">
        <v>2662854</v>
      </c>
      <c r="I153" s="8">
        <v>180003</v>
      </c>
      <c r="J153" s="61">
        <f t="shared" si="14"/>
        <v>32892709.861459378</v>
      </c>
      <c r="K153" s="37">
        <v>4.4810121098630695E-2</v>
      </c>
      <c r="L153" s="58">
        <f t="shared" si="15"/>
        <v>34366.636173613493</v>
      </c>
      <c r="M153" s="33">
        <v>0.70478685359257887</v>
      </c>
      <c r="N153" s="3">
        <v>744</v>
      </c>
      <c r="O153" s="64">
        <f t="shared" si="16"/>
        <v>66</v>
      </c>
      <c r="P153" s="15">
        <v>1410000</v>
      </c>
      <c r="Q153" s="15">
        <v>8.4</v>
      </c>
      <c r="R153" s="84">
        <f t="shared" si="17"/>
        <v>35776.636173613493</v>
      </c>
      <c r="S153" s="85">
        <f t="shared" si="18"/>
        <v>74.400000000000006</v>
      </c>
    </row>
    <row r="154" spans="1:19" x14ac:dyDescent="0.25">
      <c r="A154" s="22">
        <v>45901</v>
      </c>
      <c r="B154" s="23" t="s">
        <v>19</v>
      </c>
      <c r="C154" s="23">
        <f t="shared" si="12"/>
        <v>2025</v>
      </c>
      <c r="D154" s="23">
        <f t="shared" si="13"/>
        <v>9</v>
      </c>
      <c r="E154" s="7">
        <v>18111308</v>
      </c>
      <c r="F154" s="8">
        <v>3533625</v>
      </c>
      <c r="G154" s="8">
        <v>7121582.5762868645</v>
      </c>
      <c r="H154" s="8">
        <v>2649245</v>
      </c>
      <c r="I154" s="8">
        <v>178468</v>
      </c>
      <c r="J154" s="61">
        <f t="shared" si="14"/>
        <v>31594228.576286864</v>
      </c>
      <c r="K154" s="37">
        <v>4.4810121098630695E-2</v>
      </c>
      <c r="L154" s="58">
        <f t="shared" si="15"/>
        <v>33009.969784808098</v>
      </c>
      <c r="M154" s="33">
        <v>0.67044260251078003</v>
      </c>
      <c r="N154" s="3">
        <v>720</v>
      </c>
      <c r="O154" s="64">
        <f t="shared" si="16"/>
        <v>68</v>
      </c>
      <c r="P154" s="15">
        <v>1215000</v>
      </c>
      <c r="Q154" s="15">
        <v>8.4</v>
      </c>
      <c r="R154" s="84">
        <f t="shared" si="17"/>
        <v>34224.969784808098</v>
      </c>
      <c r="S154" s="85">
        <f t="shared" si="18"/>
        <v>76.400000000000006</v>
      </c>
    </row>
    <row r="155" spans="1:19" x14ac:dyDescent="0.25">
      <c r="A155" s="22">
        <v>45931</v>
      </c>
      <c r="B155" s="23" t="s">
        <v>20</v>
      </c>
      <c r="C155" s="23">
        <f t="shared" si="12"/>
        <v>2025</v>
      </c>
      <c r="D155" s="23">
        <f t="shared" si="13"/>
        <v>10</v>
      </c>
      <c r="E155" s="7">
        <v>14043870</v>
      </c>
      <c r="F155" s="8">
        <v>3308368</v>
      </c>
      <c r="G155" s="8">
        <v>6611502.1529136552</v>
      </c>
      <c r="H155" s="8">
        <v>2453234</v>
      </c>
      <c r="I155" s="8">
        <v>181127</v>
      </c>
      <c r="J155" s="61">
        <f t="shared" si="14"/>
        <v>26598101.152913656</v>
      </c>
      <c r="K155" s="37">
        <v>4.4810121098630695E-2</v>
      </c>
      <c r="L155" s="58">
        <f t="shared" si="15"/>
        <v>27789.965286569346</v>
      </c>
      <c r="M155" s="33">
        <v>0.62513789540143438</v>
      </c>
      <c r="N155" s="3">
        <v>744</v>
      </c>
      <c r="O155" s="64">
        <f t="shared" si="16"/>
        <v>60</v>
      </c>
      <c r="P155" s="15">
        <v>925000</v>
      </c>
      <c r="Q155" s="15">
        <v>8.4</v>
      </c>
      <c r="R155" s="84">
        <f t="shared" si="17"/>
        <v>28714.965286569346</v>
      </c>
      <c r="S155" s="85">
        <f t="shared" si="18"/>
        <v>68.400000000000006</v>
      </c>
    </row>
    <row r="156" spans="1:19" x14ac:dyDescent="0.25">
      <c r="A156" s="22">
        <v>45962</v>
      </c>
      <c r="B156" s="23" t="s">
        <v>21</v>
      </c>
      <c r="C156" s="23">
        <f t="shared" si="12"/>
        <v>2025</v>
      </c>
      <c r="D156" s="23">
        <f t="shared" si="13"/>
        <v>11</v>
      </c>
      <c r="E156" s="7">
        <v>10166520</v>
      </c>
      <c r="F156" s="8">
        <v>2768500</v>
      </c>
      <c r="G156" s="8">
        <v>5788833.5051152864</v>
      </c>
      <c r="H156" s="8">
        <v>2279340</v>
      </c>
      <c r="I156" s="8">
        <v>180117</v>
      </c>
      <c r="J156" s="61">
        <f t="shared" si="14"/>
        <v>21183310.505115286</v>
      </c>
      <c r="K156" s="37">
        <v>4.4810121098630695E-2</v>
      </c>
      <c r="L156" s="58">
        <f t="shared" si="15"/>
        <v>22132.537214119398</v>
      </c>
      <c r="M156" s="33">
        <v>0.66565650571192148</v>
      </c>
      <c r="N156" s="3">
        <v>720</v>
      </c>
      <c r="O156" s="64">
        <f t="shared" si="16"/>
        <v>46</v>
      </c>
      <c r="P156" s="15">
        <v>1860000</v>
      </c>
      <c r="Q156" s="15">
        <v>8.4</v>
      </c>
      <c r="R156" s="84">
        <f t="shared" si="17"/>
        <v>23992.537214119398</v>
      </c>
      <c r="S156" s="85">
        <f t="shared" si="18"/>
        <v>54.4</v>
      </c>
    </row>
    <row r="157" spans="1:19" x14ac:dyDescent="0.25">
      <c r="A157" s="22">
        <v>45992</v>
      </c>
      <c r="B157" s="23" t="s">
        <v>22</v>
      </c>
      <c r="C157" s="23">
        <f t="shared" si="12"/>
        <v>2025</v>
      </c>
      <c r="D157" s="23">
        <f t="shared" si="13"/>
        <v>12</v>
      </c>
      <c r="E157" s="7">
        <v>12277872</v>
      </c>
      <c r="F157" s="8">
        <v>2620746</v>
      </c>
      <c r="G157" s="8">
        <v>5527752.7597791031</v>
      </c>
      <c r="H157" s="8">
        <v>2299490</v>
      </c>
      <c r="I157" s="8">
        <v>181239</v>
      </c>
      <c r="J157" s="61">
        <f t="shared" si="14"/>
        <v>22907099.759779103</v>
      </c>
      <c r="K157" s="37">
        <v>4.4810121098630695E-2</v>
      </c>
      <c r="L157" s="58">
        <f t="shared" si="15"/>
        <v>23933.569674033217</v>
      </c>
      <c r="M157" s="33">
        <v>0.6301950712663974</v>
      </c>
      <c r="N157" s="3">
        <v>744</v>
      </c>
      <c r="O157" s="64">
        <f t="shared" si="16"/>
        <v>51</v>
      </c>
      <c r="P157" s="15">
        <v>2110000</v>
      </c>
      <c r="Q157" s="15">
        <v>8.4</v>
      </c>
      <c r="R157" s="84">
        <f t="shared" si="17"/>
        <v>26043.569674033217</v>
      </c>
      <c r="S157" s="85">
        <f t="shared" si="18"/>
        <v>59.4</v>
      </c>
    </row>
    <row r="158" spans="1:19" x14ac:dyDescent="0.25">
      <c r="A158" s="22">
        <v>46023</v>
      </c>
      <c r="B158" s="23" t="s">
        <v>11</v>
      </c>
      <c r="C158" s="23">
        <f t="shared" si="12"/>
        <v>2026</v>
      </c>
      <c r="D158" s="23">
        <f t="shared" si="13"/>
        <v>1</v>
      </c>
      <c r="E158" s="7">
        <v>14906136</v>
      </c>
      <c r="F158" s="8">
        <v>2669365</v>
      </c>
      <c r="G158" s="8">
        <v>5583760.0826123888</v>
      </c>
      <c r="H158" s="8">
        <v>2300960</v>
      </c>
      <c r="I158" s="8">
        <v>178483</v>
      </c>
      <c r="J158" s="61">
        <f t="shared" si="14"/>
        <v>25638704.082612388</v>
      </c>
      <c r="K158" s="37">
        <v>4.4810121098630695E-2</v>
      </c>
      <c r="L158" s="58">
        <f t="shared" si="15"/>
        <v>26787.577517366204</v>
      </c>
      <c r="M158" s="33">
        <v>0.50302553596875199</v>
      </c>
      <c r="N158" s="3">
        <v>744</v>
      </c>
      <c r="O158" s="64">
        <f t="shared" si="16"/>
        <v>72</v>
      </c>
      <c r="P158" s="15">
        <v>1835000</v>
      </c>
      <c r="Q158" s="15">
        <v>8.4</v>
      </c>
      <c r="R158" s="84">
        <f t="shared" si="17"/>
        <v>28622.577517366204</v>
      </c>
      <c r="S158" s="85">
        <f t="shared" si="18"/>
        <v>80.400000000000006</v>
      </c>
    </row>
    <row r="159" spans="1:19" x14ac:dyDescent="0.25">
      <c r="A159" s="22">
        <v>46054</v>
      </c>
      <c r="B159" s="23" t="s">
        <v>12</v>
      </c>
      <c r="C159" s="23">
        <f t="shared" si="12"/>
        <v>2026</v>
      </c>
      <c r="D159" s="23">
        <f t="shared" si="13"/>
        <v>2</v>
      </c>
      <c r="E159" s="7">
        <v>13682007</v>
      </c>
      <c r="F159" s="8">
        <v>2514004</v>
      </c>
      <c r="G159" s="8">
        <v>5178228.9256497566</v>
      </c>
      <c r="H159" s="8">
        <v>2148487</v>
      </c>
      <c r="I159" s="8">
        <v>177626</v>
      </c>
      <c r="J159" s="61">
        <f t="shared" si="14"/>
        <v>23700352.925649755</v>
      </c>
      <c r="K159" s="37">
        <v>4.4810121098630695E-2</v>
      </c>
      <c r="L159" s="58">
        <f t="shared" si="15"/>
        <v>24762.368610328405</v>
      </c>
      <c r="M159" s="33">
        <v>0.45283890494161555</v>
      </c>
      <c r="N159" s="3">
        <v>672</v>
      </c>
      <c r="O159" s="64">
        <f t="shared" si="16"/>
        <v>81</v>
      </c>
      <c r="P159" s="15">
        <v>3485000</v>
      </c>
      <c r="Q159" s="15">
        <v>8.4</v>
      </c>
      <c r="R159" s="84">
        <f t="shared" si="17"/>
        <v>28247.368610328405</v>
      </c>
      <c r="S159" s="85">
        <f t="shared" si="18"/>
        <v>89.4</v>
      </c>
    </row>
    <row r="160" spans="1:19" x14ac:dyDescent="0.25">
      <c r="A160" s="22">
        <v>46082</v>
      </c>
      <c r="B160" s="23" t="s">
        <v>13</v>
      </c>
      <c r="C160" s="23">
        <f t="shared" si="12"/>
        <v>2026</v>
      </c>
      <c r="D160" s="23">
        <f t="shared" si="13"/>
        <v>3</v>
      </c>
      <c r="E160" s="7">
        <v>12393164</v>
      </c>
      <c r="F160" s="8">
        <v>2522121</v>
      </c>
      <c r="G160" s="8">
        <v>5442775.6457028026</v>
      </c>
      <c r="H160" s="8">
        <v>2217938</v>
      </c>
      <c r="I160" s="8">
        <v>179422</v>
      </c>
      <c r="J160" s="61">
        <f t="shared" si="14"/>
        <v>22755420.645702802</v>
      </c>
      <c r="K160" s="37">
        <v>4.4810121098630695E-2</v>
      </c>
      <c r="L160" s="58">
        <f t="shared" si="15"/>
        <v>23775.093800487026</v>
      </c>
      <c r="M160" s="33">
        <v>0.55784816711814977</v>
      </c>
      <c r="N160" s="3">
        <v>744</v>
      </c>
      <c r="O160" s="64">
        <f t="shared" si="16"/>
        <v>57</v>
      </c>
      <c r="P160" s="15">
        <v>3250000</v>
      </c>
      <c r="Q160" s="15">
        <v>8.4</v>
      </c>
      <c r="R160" s="84">
        <f t="shared" si="17"/>
        <v>27025.093800487026</v>
      </c>
      <c r="S160" s="85">
        <f t="shared" si="18"/>
        <v>65.400000000000006</v>
      </c>
    </row>
    <row r="161" spans="1:19" x14ac:dyDescent="0.25">
      <c r="A161" s="22">
        <v>46113</v>
      </c>
      <c r="B161" s="23" t="s">
        <v>14</v>
      </c>
      <c r="C161" s="23">
        <f t="shared" si="12"/>
        <v>2026</v>
      </c>
      <c r="D161" s="23">
        <f t="shared" si="13"/>
        <v>4</v>
      </c>
      <c r="E161" s="7">
        <v>10097892</v>
      </c>
      <c r="F161" s="8">
        <v>2470258</v>
      </c>
      <c r="G161" s="8">
        <v>5487724.9751910679</v>
      </c>
      <c r="H161" s="8">
        <v>2199462</v>
      </c>
      <c r="I161" s="8">
        <v>178805</v>
      </c>
      <c r="J161" s="61">
        <f t="shared" si="14"/>
        <v>20434141.975191068</v>
      </c>
      <c r="K161" s="37">
        <v>4.4810121098630695E-2</v>
      </c>
      <c r="L161" s="58">
        <f t="shared" si="15"/>
        <v>21349.79835164599</v>
      </c>
      <c r="M161" s="33">
        <v>0.73186088690061213</v>
      </c>
      <c r="N161" s="3">
        <v>720</v>
      </c>
      <c r="O161" s="64">
        <f t="shared" si="16"/>
        <v>41</v>
      </c>
      <c r="P161" s="15">
        <v>1200000</v>
      </c>
      <c r="Q161" s="15">
        <v>8.4</v>
      </c>
      <c r="R161" s="84">
        <f t="shared" si="17"/>
        <v>22549.79835164599</v>
      </c>
      <c r="S161" s="85">
        <f t="shared" si="18"/>
        <v>49.4</v>
      </c>
    </row>
    <row r="162" spans="1:19" x14ac:dyDescent="0.25">
      <c r="A162" s="22">
        <v>46143</v>
      </c>
      <c r="B162" s="23" t="s">
        <v>15</v>
      </c>
      <c r="C162" s="23">
        <f t="shared" si="12"/>
        <v>2026</v>
      </c>
      <c r="D162" s="23">
        <f t="shared" si="13"/>
        <v>5</v>
      </c>
      <c r="E162" s="7">
        <v>11209554</v>
      </c>
      <c r="F162" s="8">
        <v>2634714</v>
      </c>
      <c r="G162" s="8">
        <v>5835709.8662114367</v>
      </c>
      <c r="H162" s="8">
        <v>2330652</v>
      </c>
      <c r="I162" s="8">
        <v>178915</v>
      </c>
      <c r="J162" s="61">
        <f t="shared" si="14"/>
        <v>22189544.866211437</v>
      </c>
      <c r="K162" s="37">
        <v>4.4810121098630695E-2</v>
      </c>
      <c r="L162" s="58">
        <f t="shared" si="15"/>
        <v>23183.861058789873</v>
      </c>
      <c r="M162" s="33">
        <v>0.63560315671598777</v>
      </c>
      <c r="N162" s="3">
        <v>744</v>
      </c>
      <c r="O162" s="64">
        <f t="shared" si="16"/>
        <v>49</v>
      </c>
      <c r="P162" s="15">
        <v>2230000</v>
      </c>
      <c r="Q162" s="15">
        <v>8.4</v>
      </c>
      <c r="R162" s="84">
        <f t="shared" si="17"/>
        <v>25413.861058789873</v>
      </c>
      <c r="S162" s="85">
        <f t="shared" si="18"/>
        <v>57.4</v>
      </c>
    </row>
    <row r="163" spans="1:19" x14ac:dyDescent="0.25">
      <c r="A163" s="22">
        <v>46174</v>
      </c>
      <c r="B163" s="23" t="s">
        <v>16</v>
      </c>
      <c r="C163" s="23">
        <f t="shared" si="12"/>
        <v>2026</v>
      </c>
      <c r="D163" s="23">
        <f t="shared" si="13"/>
        <v>6</v>
      </c>
      <c r="E163" s="7">
        <v>15246000</v>
      </c>
      <c r="F163" s="8">
        <v>3067750</v>
      </c>
      <c r="G163" s="8">
        <v>6503249.9864343721</v>
      </c>
      <c r="H163" s="8">
        <v>2510143</v>
      </c>
      <c r="I163" s="8">
        <v>178194</v>
      </c>
      <c r="J163" s="61">
        <f t="shared" si="14"/>
        <v>27505336.98643437</v>
      </c>
      <c r="K163" s="37">
        <v>4.4810121098630695E-2</v>
      </c>
      <c r="L163" s="58">
        <f t="shared" si="15"/>
        <v>28737.854467655139</v>
      </c>
      <c r="M163" s="33">
        <v>0.68503036170090759</v>
      </c>
      <c r="N163" s="3">
        <v>720</v>
      </c>
      <c r="O163" s="64">
        <f t="shared" si="16"/>
        <v>58</v>
      </c>
      <c r="P163" s="15">
        <v>1260000</v>
      </c>
      <c r="Q163" s="15">
        <v>8.4</v>
      </c>
      <c r="R163" s="84">
        <f t="shared" si="17"/>
        <v>29997.854467655139</v>
      </c>
      <c r="S163" s="85">
        <f t="shared" si="18"/>
        <v>66.400000000000006</v>
      </c>
    </row>
    <row r="164" spans="1:19" x14ac:dyDescent="0.25">
      <c r="A164" s="22">
        <v>46204</v>
      </c>
      <c r="B164" s="23" t="s">
        <v>17</v>
      </c>
      <c r="C164" s="23">
        <f t="shared" si="12"/>
        <v>2026</v>
      </c>
      <c r="D164" s="23">
        <f t="shared" si="13"/>
        <v>7</v>
      </c>
      <c r="E164" s="7">
        <v>20006000</v>
      </c>
      <c r="F164" s="8">
        <v>3606750</v>
      </c>
      <c r="G164" s="8">
        <v>7369074.6147020031</v>
      </c>
      <c r="H164" s="8">
        <v>2588290</v>
      </c>
      <c r="I164" s="8">
        <v>178440</v>
      </c>
      <c r="J164" s="61">
        <f t="shared" si="14"/>
        <v>33748554.614702001</v>
      </c>
      <c r="K164" s="37">
        <v>4.4810121098630695E-2</v>
      </c>
      <c r="L164" s="58">
        <f t="shared" si="15"/>
        <v>35260.831433890555</v>
      </c>
      <c r="M164" s="33">
        <v>0.72947673607854213</v>
      </c>
      <c r="N164" s="3">
        <v>744</v>
      </c>
      <c r="O164" s="64">
        <f t="shared" si="16"/>
        <v>65</v>
      </c>
      <c r="P164" s="15">
        <v>3205000</v>
      </c>
      <c r="Q164" s="15">
        <v>8.4</v>
      </c>
      <c r="R164" s="84">
        <f t="shared" si="17"/>
        <v>38465.831433890555</v>
      </c>
      <c r="S164" s="85">
        <f t="shared" si="18"/>
        <v>73.400000000000006</v>
      </c>
    </row>
    <row r="165" spans="1:19" x14ac:dyDescent="0.25">
      <c r="A165" s="22">
        <v>46235</v>
      </c>
      <c r="B165" s="23" t="s">
        <v>18</v>
      </c>
      <c r="C165" s="23">
        <f t="shared" si="12"/>
        <v>2026</v>
      </c>
      <c r="D165" s="23">
        <f t="shared" si="13"/>
        <v>8</v>
      </c>
      <c r="E165" s="7">
        <v>19281360</v>
      </c>
      <c r="F165" s="8">
        <v>3672548</v>
      </c>
      <c r="G165" s="8">
        <v>7147108.9978652121</v>
      </c>
      <c r="H165" s="8">
        <v>2667760</v>
      </c>
      <c r="I165" s="8">
        <v>180003</v>
      </c>
      <c r="J165" s="61">
        <f t="shared" si="14"/>
        <v>32948779.997865211</v>
      </c>
      <c r="K165" s="37">
        <v>4.4810121098630695E-2</v>
      </c>
      <c r="L165" s="58">
        <f t="shared" si="15"/>
        <v>34425.218819621688</v>
      </c>
      <c r="M165" s="33">
        <v>0.70478685359257887</v>
      </c>
      <c r="N165" s="3">
        <v>744</v>
      </c>
      <c r="O165" s="64">
        <f t="shared" si="16"/>
        <v>66</v>
      </c>
      <c r="P165" s="15">
        <v>1410000</v>
      </c>
      <c r="Q165" s="15">
        <v>8.4</v>
      </c>
      <c r="R165" s="84">
        <f t="shared" si="17"/>
        <v>35835.218819621688</v>
      </c>
      <c r="S165" s="85">
        <f t="shared" si="18"/>
        <v>74.400000000000006</v>
      </c>
    </row>
    <row r="166" spans="1:19" x14ac:dyDescent="0.25">
      <c r="A166" s="22">
        <v>46266</v>
      </c>
      <c r="B166" s="23" t="s">
        <v>19</v>
      </c>
      <c r="C166" s="23">
        <f t="shared" ref="C166:C229" si="19">YEAR(A166)</f>
        <v>2026</v>
      </c>
      <c r="D166" s="23">
        <f t="shared" ref="D166:D229" si="20">MONTH(A166)</f>
        <v>9</v>
      </c>
      <c r="E166" s="7">
        <v>18092445</v>
      </c>
      <c r="F166" s="8">
        <v>3547250</v>
      </c>
      <c r="G166" s="8">
        <v>7176923.0186591269</v>
      </c>
      <c r="H166" s="8">
        <v>2653875</v>
      </c>
      <c r="I166" s="8">
        <v>178468</v>
      </c>
      <c r="J166" s="61">
        <f t="shared" si="14"/>
        <v>31648961.018659126</v>
      </c>
      <c r="K166" s="37">
        <v>4.4810121098630695E-2</v>
      </c>
      <c r="L166" s="58">
        <f t="shared" si="15"/>
        <v>33067.154794551083</v>
      </c>
      <c r="M166" s="33">
        <v>0.67044260251078003</v>
      </c>
      <c r="N166" s="3">
        <v>720</v>
      </c>
      <c r="O166" s="64">
        <f t="shared" si="16"/>
        <v>69</v>
      </c>
      <c r="P166" s="15">
        <v>1215000</v>
      </c>
      <c r="Q166" s="15">
        <v>8.4</v>
      </c>
      <c r="R166" s="84">
        <f t="shared" si="17"/>
        <v>34282.154794551083</v>
      </c>
      <c r="S166" s="85">
        <f t="shared" si="18"/>
        <v>77.400000000000006</v>
      </c>
    </row>
    <row r="167" spans="1:19" x14ac:dyDescent="0.25">
      <c r="A167" s="22">
        <v>46296</v>
      </c>
      <c r="B167" s="23" t="s">
        <v>20</v>
      </c>
      <c r="C167" s="23">
        <f t="shared" si="19"/>
        <v>2026</v>
      </c>
      <c r="D167" s="23">
        <f t="shared" si="20"/>
        <v>10</v>
      </c>
      <c r="E167" s="7">
        <v>14022943</v>
      </c>
      <c r="F167" s="8">
        <v>3321351</v>
      </c>
      <c r="G167" s="8">
        <v>6666351.2821723064</v>
      </c>
      <c r="H167" s="8">
        <v>2457570</v>
      </c>
      <c r="I167" s="8">
        <v>181127</v>
      </c>
      <c r="J167" s="61">
        <f t="shared" si="14"/>
        <v>26649342.282172307</v>
      </c>
      <c r="K167" s="37">
        <v>4.4810121098630695E-2</v>
      </c>
      <c r="L167" s="58">
        <f t="shared" si="15"/>
        <v>27843.502537035311</v>
      </c>
      <c r="M167" s="33">
        <v>0.62513789540143438</v>
      </c>
      <c r="N167" s="3">
        <v>744</v>
      </c>
      <c r="O167" s="64">
        <f t="shared" si="16"/>
        <v>60</v>
      </c>
      <c r="P167" s="15">
        <v>925000</v>
      </c>
      <c r="Q167" s="15">
        <v>8.4</v>
      </c>
      <c r="R167" s="84">
        <f t="shared" si="17"/>
        <v>28768.502537035311</v>
      </c>
      <c r="S167" s="85">
        <f t="shared" si="18"/>
        <v>68.400000000000006</v>
      </c>
    </row>
    <row r="168" spans="1:19" x14ac:dyDescent="0.25">
      <c r="A168" s="22">
        <v>46327</v>
      </c>
      <c r="B168" s="23" t="s">
        <v>21</v>
      </c>
      <c r="C168" s="23">
        <f t="shared" si="19"/>
        <v>2026</v>
      </c>
      <c r="D168" s="23">
        <f t="shared" si="20"/>
        <v>11</v>
      </c>
      <c r="E168" s="7">
        <v>10143672</v>
      </c>
      <c r="F168" s="8">
        <v>2779920</v>
      </c>
      <c r="G168" s="8">
        <v>5843512.5420762151</v>
      </c>
      <c r="H168" s="8">
        <v>2283448</v>
      </c>
      <c r="I168" s="8">
        <v>180117</v>
      </c>
      <c r="J168" s="61">
        <f t="shared" si="14"/>
        <v>21230669.542076215</v>
      </c>
      <c r="K168" s="37">
        <v>4.4810121098630695E-2</v>
      </c>
      <c r="L168" s="58">
        <f t="shared" si="15"/>
        <v>22182.01841526166</v>
      </c>
      <c r="M168" s="33">
        <v>0.66565650571192148</v>
      </c>
      <c r="N168" s="3">
        <v>720</v>
      </c>
      <c r="O168" s="64">
        <f t="shared" si="16"/>
        <v>46</v>
      </c>
      <c r="P168" s="15">
        <v>1860000</v>
      </c>
      <c r="Q168" s="15">
        <v>8.4</v>
      </c>
      <c r="R168" s="84">
        <f t="shared" si="17"/>
        <v>24042.01841526166</v>
      </c>
      <c r="S168" s="85">
        <f t="shared" si="18"/>
        <v>54.4</v>
      </c>
    </row>
    <row r="169" spans="1:19" x14ac:dyDescent="0.25">
      <c r="A169" s="22">
        <v>46357</v>
      </c>
      <c r="B169" s="23" t="s">
        <v>22</v>
      </c>
      <c r="C169" s="23">
        <f t="shared" si="19"/>
        <v>2026</v>
      </c>
      <c r="D169" s="23">
        <f t="shared" si="20"/>
        <v>12</v>
      </c>
      <c r="E169" s="7">
        <v>12256075</v>
      </c>
      <c r="F169" s="8">
        <v>2631753</v>
      </c>
      <c r="G169" s="8">
        <v>5581909.7041759957</v>
      </c>
      <c r="H169" s="8">
        <v>2303507</v>
      </c>
      <c r="I169" s="8">
        <v>181239</v>
      </c>
      <c r="J169" s="61">
        <f t="shared" si="14"/>
        <v>22954483.704175994</v>
      </c>
      <c r="K169" s="37">
        <v>4.4810121098630695E-2</v>
      </c>
      <c r="L169" s="58">
        <f t="shared" si="15"/>
        <v>23983.076898716667</v>
      </c>
      <c r="M169" s="33">
        <v>0.6301950712663974</v>
      </c>
      <c r="N169" s="3">
        <v>744</v>
      </c>
      <c r="O169" s="64">
        <f t="shared" si="16"/>
        <v>51</v>
      </c>
      <c r="P169" s="15">
        <v>2110000</v>
      </c>
      <c r="Q169" s="15">
        <v>8.4</v>
      </c>
      <c r="R169" s="84">
        <f t="shared" si="17"/>
        <v>26093.076898716667</v>
      </c>
      <c r="S169" s="85">
        <f t="shared" si="18"/>
        <v>59.4</v>
      </c>
    </row>
    <row r="170" spans="1:19" x14ac:dyDescent="0.25">
      <c r="A170" s="22">
        <v>46388</v>
      </c>
      <c r="B170" s="23" t="s">
        <v>11</v>
      </c>
      <c r="C170" s="23">
        <f t="shared" si="19"/>
        <v>2027</v>
      </c>
      <c r="D170" s="23">
        <f t="shared" si="20"/>
        <v>1</v>
      </c>
      <c r="E170" s="7">
        <v>14885717</v>
      </c>
      <c r="F170" s="8">
        <v>2678784</v>
      </c>
      <c r="G170" s="8">
        <v>5637617.5373570034</v>
      </c>
      <c r="H170" s="8">
        <v>2305000</v>
      </c>
      <c r="I170" s="8">
        <v>178483</v>
      </c>
      <c r="J170" s="61">
        <f t="shared" si="14"/>
        <v>25685601.537357002</v>
      </c>
      <c r="K170" s="37">
        <v>4.4810121098630695E-2</v>
      </c>
      <c r="L170" s="58">
        <f t="shared" si="15"/>
        <v>26836.576452737147</v>
      </c>
      <c r="M170" s="33">
        <v>0.50302553596875199</v>
      </c>
      <c r="N170" s="3">
        <v>744</v>
      </c>
      <c r="O170" s="64">
        <f t="shared" si="16"/>
        <v>72</v>
      </c>
      <c r="P170" s="15">
        <v>1835000</v>
      </c>
      <c r="Q170" s="15">
        <v>8.4</v>
      </c>
      <c r="R170" s="84">
        <f t="shared" si="17"/>
        <v>28671.576452737147</v>
      </c>
      <c r="S170" s="85">
        <f t="shared" si="18"/>
        <v>80.400000000000006</v>
      </c>
    </row>
    <row r="171" spans="1:19" x14ac:dyDescent="0.25">
      <c r="A171" s="22">
        <v>46419</v>
      </c>
      <c r="B171" s="23" t="s">
        <v>12</v>
      </c>
      <c r="C171" s="23">
        <f t="shared" si="19"/>
        <v>2027</v>
      </c>
      <c r="D171" s="23">
        <f t="shared" si="20"/>
        <v>2</v>
      </c>
      <c r="E171" s="7">
        <v>13660966</v>
      </c>
      <c r="F171" s="8">
        <v>2522970</v>
      </c>
      <c r="G171" s="8">
        <v>5232180.715901088</v>
      </c>
      <c r="H171" s="8">
        <v>2152583</v>
      </c>
      <c r="I171" s="8">
        <v>177626</v>
      </c>
      <c r="J171" s="61">
        <f t="shared" si="14"/>
        <v>23746325.715901088</v>
      </c>
      <c r="K171" s="37">
        <v>4.4810121098630695E-2</v>
      </c>
      <c r="L171" s="58">
        <f t="shared" si="15"/>
        <v>24810.401446878142</v>
      </c>
      <c r="M171" s="33">
        <v>0.45283890494161555</v>
      </c>
      <c r="N171" s="3">
        <v>672</v>
      </c>
      <c r="O171" s="64">
        <f t="shared" si="16"/>
        <v>82</v>
      </c>
      <c r="P171" s="15">
        <v>3485000</v>
      </c>
      <c r="Q171" s="15">
        <v>8.4</v>
      </c>
      <c r="R171" s="84">
        <f t="shared" si="17"/>
        <v>28295.401446878142</v>
      </c>
      <c r="S171" s="85">
        <f t="shared" si="18"/>
        <v>90.4</v>
      </c>
    </row>
    <row r="172" spans="1:19" x14ac:dyDescent="0.25">
      <c r="A172" s="22">
        <v>46447</v>
      </c>
      <c r="B172" s="23" t="s">
        <v>13</v>
      </c>
      <c r="C172" s="23">
        <f t="shared" si="19"/>
        <v>2027</v>
      </c>
      <c r="D172" s="23">
        <f t="shared" si="20"/>
        <v>3</v>
      </c>
      <c r="E172" s="7">
        <v>12371415</v>
      </c>
      <c r="F172" s="8">
        <v>2529656</v>
      </c>
      <c r="G172" s="8">
        <v>5497165.3613220332</v>
      </c>
      <c r="H172" s="8">
        <v>2222051</v>
      </c>
      <c r="I172" s="8">
        <v>179422</v>
      </c>
      <c r="J172" s="61">
        <f t="shared" si="14"/>
        <v>22799709.361322034</v>
      </c>
      <c r="K172" s="37">
        <v>4.4810121098630695E-2</v>
      </c>
      <c r="L172" s="58">
        <f t="shared" si="15"/>
        <v>23821.367098816459</v>
      </c>
      <c r="M172" s="33">
        <v>0.55784816711814977</v>
      </c>
      <c r="N172" s="3">
        <v>744</v>
      </c>
      <c r="O172" s="64">
        <f t="shared" si="16"/>
        <v>57</v>
      </c>
      <c r="P172" s="15">
        <v>3250000</v>
      </c>
      <c r="Q172" s="15">
        <v>8.4</v>
      </c>
      <c r="R172" s="84">
        <f t="shared" si="17"/>
        <v>27071.367098816459</v>
      </c>
      <c r="S172" s="85">
        <f t="shared" si="18"/>
        <v>65.400000000000006</v>
      </c>
    </row>
    <row r="173" spans="1:19" x14ac:dyDescent="0.25">
      <c r="A173" s="22">
        <v>46478</v>
      </c>
      <c r="B173" s="23" t="s">
        <v>14</v>
      </c>
      <c r="C173" s="23">
        <f t="shared" si="19"/>
        <v>2027</v>
      </c>
      <c r="D173" s="23">
        <f t="shared" si="20"/>
        <v>4</v>
      </c>
      <c r="E173" s="7">
        <v>10074240</v>
      </c>
      <c r="F173" s="8">
        <v>2477665</v>
      </c>
      <c r="G173" s="8">
        <v>5542621.0420249021</v>
      </c>
      <c r="H173" s="8">
        <v>2203546</v>
      </c>
      <c r="I173" s="8">
        <v>178805</v>
      </c>
      <c r="J173" s="61">
        <f t="shared" si="14"/>
        <v>20476877.042024903</v>
      </c>
      <c r="K173" s="37">
        <v>4.4810121098630695E-2</v>
      </c>
      <c r="L173" s="58">
        <f t="shared" si="15"/>
        <v>21394.448381999809</v>
      </c>
      <c r="M173" s="33">
        <v>0.73186088690061213</v>
      </c>
      <c r="N173" s="3">
        <v>720</v>
      </c>
      <c r="O173" s="64">
        <f t="shared" si="16"/>
        <v>41</v>
      </c>
      <c r="P173" s="15">
        <v>1200000</v>
      </c>
      <c r="Q173" s="15">
        <v>8.4</v>
      </c>
      <c r="R173" s="84">
        <f t="shared" si="17"/>
        <v>22594.448381999809</v>
      </c>
      <c r="S173" s="85">
        <f t="shared" si="18"/>
        <v>49.4</v>
      </c>
    </row>
    <row r="174" spans="1:19" x14ac:dyDescent="0.25">
      <c r="A174" s="22">
        <v>46508</v>
      </c>
      <c r="B174" s="23" t="s">
        <v>15</v>
      </c>
      <c r="C174" s="23">
        <f t="shared" si="19"/>
        <v>2027</v>
      </c>
      <c r="D174" s="23">
        <f t="shared" si="20"/>
        <v>5</v>
      </c>
      <c r="E174" s="7">
        <v>11186400</v>
      </c>
      <c r="F174" s="8">
        <v>2642500</v>
      </c>
      <c r="G174" s="8">
        <v>5891442.0964871421</v>
      </c>
      <c r="H174" s="8">
        <v>2334701</v>
      </c>
      <c r="I174" s="8">
        <v>178915</v>
      </c>
      <c r="J174" s="61">
        <f t="shared" ref="J174:J237" si="21">E174+F174+G174+H174+I174</f>
        <v>22233958.096487142</v>
      </c>
      <c r="K174" s="37">
        <v>4.4810121098630695E-2</v>
      </c>
      <c r="L174" s="58">
        <f t="shared" si="15"/>
        <v>23230.264451292613</v>
      </c>
      <c r="M174" s="33">
        <v>0.63560315671598777</v>
      </c>
      <c r="N174" s="3">
        <v>744</v>
      </c>
      <c r="O174" s="64">
        <f t="shared" si="16"/>
        <v>49</v>
      </c>
      <c r="P174" s="15">
        <v>2230000</v>
      </c>
      <c r="Q174" s="15">
        <v>8.4</v>
      </c>
      <c r="R174" s="84">
        <f t="shared" si="17"/>
        <v>25460.264451292613</v>
      </c>
      <c r="S174" s="85">
        <f t="shared" si="18"/>
        <v>57.4</v>
      </c>
    </row>
    <row r="175" spans="1:19" x14ac:dyDescent="0.25">
      <c r="A175" s="22">
        <v>46539</v>
      </c>
      <c r="B175" s="23" t="s">
        <v>16</v>
      </c>
      <c r="C175" s="23">
        <f t="shared" si="19"/>
        <v>2027</v>
      </c>
      <c r="D175" s="23">
        <f t="shared" si="20"/>
        <v>6</v>
      </c>
      <c r="E175" s="7">
        <v>15223435</v>
      </c>
      <c r="F175" s="8">
        <v>3076516</v>
      </c>
      <c r="G175" s="8">
        <v>6559867.6703156242</v>
      </c>
      <c r="H175" s="8">
        <v>2514195</v>
      </c>
      <c r="I175" s="8">
        <v>178194</v>
      </c>
      <c r="J175" s="61">
        <f t="shared" si="21"/>
        <v>27552207.670315623</v>
      </c>
      <c r="K175" s="37">
        <v>4.4810121098630695E-2</v>
      </c>
      <c r="L175" s="58">
        <f t="shared" si="15"/>
        <v>28786.825432557089</v>
      </c>
      <c r="M175" s="33">
        <v>0.68503036170090759</v>
      </c>
      <c r="N175" s="3">
        <v>720</v>
      </c>
      <c r="O175" s="64">
        <f t="shared" si="16"/>
        <v>58</v>
      </c>
      <c r="P175" s="15">
        <v>1260000</v>
      </c>
      <c r="Q175" s="15">
        <v>8.4</v>
      </c>
      <c r="R175" s="84">
        <f t="shared" si="17"/>
        <v>30046.825432557089</v>
      </c>
      <c r="S175" s="85">
        <f t="shared" si="18"/>
        <v>66.400000000000006</v>
      </c>
    </row>
    <row r="176" spans="1:19" x14ac:dyDescent="0.25">
      <c r="A176" s="22">
        <v>46569</v>
      </c>
      <c r="B176" s="23" t="s">
        <v>17</v>
      </c>
      <c r="C176" s="23">
        <f t="shared" si="19"/>
        <v>2027</v>
      </c>
      <c r="D176" s="23">
        <f t="shared" si="20"/>
        <v>7</v>
      </c>
      <c r="E176" s="7">
        <v>19983708</v>
      </c>
      <c r="F176" s="8">
        <v>3614994</v>
      </c>
      <c r="G176" s="8">
        <v>7427140.6837784881</v>
      </c>
      <c r="H176" s="8">
        <v>2592395</v>
      </c>
      <c r="I176" s="8">
        <v>178440</v>
      </c>
      <c r="J176" s="61">
        <f t="shared" si="21"/>
        <v>33796677.683778487</v>
      </c>
      <c r="K176" s="37">
        <v>4.4810121098630695E-2</v>
      </c>
      <c r="L176" s="58">
        <f t="shared" si="15"/>
        <v>35311.110903519992</v>
      </c>
      <c r="M176" s="33">
        <v>0.72947673607854213</v>
      </c>
      <c r="N176" s="3">
        <v>744</v>
      </c>
      <c r="O176" s="64">
        <f t="shared" si="16"/>
        <v>65</v>
      </c>
      <c r="P176" s="15">
        <v>3205000</v>
      </c>
      <c r="Q176" s="15">
        <v>8.4</v>
      </c>
      <c r="R176" s="84">
        <f t="shared" si="17"/>
        <v>38516.110903519992</v>
      </c>
      <c r="S176" s="85">
        <f t="shared" si="18"/>
        <v>73.400000000000006</v>
      </c>
    </row>
    <row r="177" spans="1:19" x14ac:dyDescent="0.25">
      <c r="A177" s="22">
        <v>46600</v>
      </c>
      <c r="B177" s="23" t="s">
        <v>18</v>
      </c>
      <c r="C177" s="23">
        <f t="shared" si="19"/>
        <v>2027</v>
      </c>
      <c r="D177" s="23">
        <f t="shared" si="20"/>
        <v>8</v>
      </c>
      <c r="E177" s="7">
        <v>19258928</v>
      </c>
      <c r="F177" s="8">
        <v>3680952</v>
      </c>
      <c r="G177" s="8">
        <v>7205375.5047743712</v>
      </c>
      <c r="H177" s="8">
        <v>2671962</v>
      </c>
      <c r="I177" s="8">
        <v>180003</v>
      </c>
      <c r="J177" s="61">
        <f t="shared" si="21"/>
        <v>32997220.504774369</v>
      </c>
      <c r="K177" s="37">
        <v>4.4810121098630695E-2</v>
      </c>
      <c r="L177" s="58">
        <f t="shared" si="15"/>
        <v>34475.829951511529</v>
      </c>
      <c r="M177" s="33">
        <v>0.70478685359257887</v>
      </c>
      <c r="N177" s="3">
        <v>744</v>
      </c>
      <c r="O177" s="64">
        <f t="shared" si="16"/>
        <v>66</v>
      </c>
      <c r="P177" s="15">
        <v>1410000</v>
      </c>
      <c r="Q177" s="15">
        <v>8.4</v>
      </c>
      <c r="R177" s="84">
        <f t="shared" si="17"/>
        <v>35885.829951511529</v>
      </c>
      <c r="S177" s="85">
        <f t="shared" si="18"/>
        <v>74.400000000000006</v>
      </c>
    </row>
    <row r="178" spans="1:19" x14ac:dyDescent="0.25">
      <c r="A178" s="22">
        <v>46631</v>
      </c>
      <c r="B178" s="23" t="s">
        <v>19</v>
      </c>
      <c r="C178" s="23">
        <f t="shared" si="19"/>
        <v>2027</v>
      </c>
      <c r="D178" s="23">
        <f t="shared" si="20"/>
        <v>9</v>
      </c>
      <c r="E178" s="7">
        <v>18069675</v>
      </c>
      <c r="F178" s="8">
        <v>3553604</v>
      </c>
      <c r="G178" s="8">
        <v>7235472.3867028542</v>
      </c>
      <c r="H178" s="8">
        <v>2658200</v>
      </c>
      <c r="I178" s="8">
        <v>178468</v>
      </c>
      <c r="J178" s="61">
        <f t="shared" si="21"/>
        <v>31695419.386702854</v>
      </c>
      <c r="K178" s="37">
        <v>4.4810121098630695E-2</v>
      </c>
      <c r="L178" s="58">
        <f t="shared" si="15"/>
        <v>33115.6949676929</v>
      </c>
      <c r="M178" s="33">
        <v>0.67044260251078003</v>
      </c>
      <c r="N178" s="3">
        <v>720</v>
      </c>
      <c r="O178" s="64">
        <f t="shared" si="16"/>
        <v>69</v>
      </c>
      <c r="P178" s="15">
        <v>1215000</v>
      </c>
      <c r="Q178" s="15">
        <v>8.4</v>
      </c>
      <c r="R178" s="84">
        <f t="shared" si="17"/>
        <v>34330.6949676929</v>
      </c>
      <c r="S178" s="85">
        <f t="shared" si="18"/>
        <v>77.400000000000006</v>
      </c>
    </row>
    <row r="179" spans="1:19" x14ac:dyDescent="0.25">
      <c r="A179" s="22">
        <v>46661</v>
      </c>
      <c r="B179" s="23" t="s">
        <v>20</v>
      </c>
      <c r="C179" s="23">
        <f t="shared" si="19"/>
        <v>2027</v>
      </c>
      <c r="D179" s="23">
        <f t="shared" si="20"/>
        <v>10</v>
      </c>
      <c r="E179" s="7">
        <v>13998985</v>
      </c>
      <c r="F179" s="8">
        <v>3327194</v>
      </c>
      <c r="G179" s="8">
        <v>6725017.8880564887</v>
      </c>
      <c r="H179" s="8">
        <v>2462020</v>
      </c>
      <c r="I179" s="8">
        <v>181127</v>
      </c>
      <c r="J179" s="61">
        <f t="shared" si="21"/>
        <v>26694343.888056487</v>
      </c>
      <c r="K179" s="37">
        <v>4.4810121098630695E-2</v>
      </c>
      <c r="L179" s="58">
        <f t="shared" si="15"/>
        <v>27890.520670328788</v>
      </c>
      <c r="M179" s="33">
        <v>0.62513789540143438</v>
      </c>
      <c r="N179" s="3">
        <v>744</v>
      </c>
      <c r="O179" s="64">
        <f t="shared" si="16"/>
        <v>60</v>
      </c>
      <c r="P179" s="15">
        <v>925000</v>
      </c>
      <c r="Q179" s="15">
        <v>8.4</v>
      </c>
      <c r="R179" s="84">
        <f t="shared" si="17"/>
        <v>28815.520670328788</v>
      </c>
      <c r="S179" s="85">
        <f t="shared" si="18"/>
        <v>68.400000000000006</v>
      </c>
    </row>
    <row r="180" spans="1:19" x14ac:dyDescent="0.25">
      <c r="A180" s="22">
        <v>46692</v>
      </c>
      <c r="B180" s="23" t="s">
        <v>21</v>
      </c>
      <c r="C180" s="23">
        <f t="shared" si="19"/>
        <v>2027</v>
      </c>
      <c r="D180" s="23">
        <f t="shared" si="20"/>
        <v>11</v>
      </c>
      <c r="E180" s="7">
        <v>10118624</v>
      </c>
      <c r="F180" s="8">
        <v>2784497</v>
      </c>
      <c r="G180" s="8">
        <v>5901827.8150729705</v>
      </c>
      <c r="H180" s="8">
        <v>2288004</v>
      </c>
      <c r="I180" s="8">
        <v>180117</v>
      </c>
      <c r="J180" s="61">
        <f t="shared" si="21"/>
        <v>21273069.815072969</v>
      </c>
      <c r="K180" s="37">
        <v>4.4810121098630695E-2</v>
      </c>
      <c r="L180" s="58">
        <f t="shared" si="15"/>
        <v>22226.318649626013</v>
      </c>
      <c r="M180" s="33">
        <v>0.66565650571192148</v>
      </c>
      <c r="N180" s="3">
        <v>720</v>
      </c>
      <c r="O180" s="64">
        <f t="shared" si="16"/>
        <v>46</v>
      </c>
      <c r="P180" s="15">
        <v>1860000</v>
      </c>
      <c r="Q180" s="15">
        <v>8.4</v>
      </c>
      <c r="R180" s="84">
        <f t="shared" si="17"/>
        <v>24086.318649626013</v>
      </c>
      <c r="S180" s="85">
        <f t="shared" si="18"/>
        <v>54.4</v>
      </c>
    </row>
    <row r="181" spans="1:19" x14ac:dyDescent="0.25">
      <c r="A181" s="22">
        <v>46722</v>
      </c>
      <c r="B181" s="23" t="s">
        <v>22</v>
      </c>
      <c r="C181" s="23">
        <f t="shared" si="19"/>
        <v>2027</v>
      </c>
      <c r="D181" s="23">
        <f t="shared" si="20"/>
        <v>12</v>
      </c>
      <c r="E181" s="7">
        <v>12230750</v>
      </c>
      <c r="F181" s="8">
        <v>2636010</v>
      </c>
      <c r="G181" s="8">
        <v>5640480.1749374596</v>
      </c>
      <c r="H181" s="8">
        <v>2308132</v>
      </c>
      <c r="I181" s="8">
        <v>181239</v>
      </c>
      <c r="J181" s="61">
        <f t="shared" si="21"/>
        <v>22996611.174937461</v>
      </c>
      <c r="K181" s="37">
        <v>4.4810121098630695E-2</v>
      </c>
      <c r="L181" s="58">
        <f t="shared" si="15"/>
        <v>24027.092106544533</v>
      </c>
      <c r="M181" s="33">
        <v>0.6301950712663974</v>
      </c>
      <c r="N181" s="3">
        <v>744</v>
      </c>
      <c r="O181" s="64">
        <f t="shared" si="16"/>
        <v>51</v>
      </c>
      <c r="P181" s="15">
        <v>2110000</v>
      </c>
      <c r="Q181" s="15">
        <v>8.4</v>
      </c>
      <c r="R181" s="84">
        <f t="shared" si="17"/>
        <v>26137.092106544533</v>
      </c>
      <c r="S181" s="85">
        <f t="shared" si="18"/>
        <v>59.4</v>
      </c>
    </row>
    <row r="182" spans="1:19" x14ac:dyDescent="0.25">
      <c r="A182" s="22">
        <v>46753</v>
      </c>
      <c r="B182" s="23" t="s">
        <v>11</v>
      </c>
      <c r="C182" s="23">
        <f t="shared" si="19"/>
        <v>2028</v>
      </c>
      <c r="D182" s="23">
        <f t="shared" si="20"/>
        <v>1</v>
      </c>
      <c r="E182" s="7">
        <v>14861010</v>
      </c>
      <c r="F182" s="8">
        <v>2683180</v>
      </c>
      <c r="G182" s="8">
        <v>5696833.2058532201</v>
      </c>
      <c r="H182" s="8">
        <v>2309660</v>
      </c>
      <c r="I182" s="8">
        <v>178483</v>
      </c>
      <c r="J182" s="61">
        <f t="shared" si="21"/>
        <v>25729166.20585322</v>
      </c>
      <c r="K182" s="37">
        <v>4.4810121098630695E-2</v>
      </c>
      <c r="L182" s="58">
        <f t="shared" si="15"/>
        <v>26882.0932593043</v>
      </c>
      <c r="M182" s="33">
        <v>0.50302553596875199</v>
      </c>
      <c r="N182" s="3">
        <v>744</v>
      </c>
      <c r="O182" s="64">
        <f t="shared" si="16"/>
        <v>72</v>
      </c>
      <c r="P182" s="15">
        <v>1835000</v>
      </c>
      <c r="Q182" s="15">
        <v>8.4</v>
      </c>
      <c r="R182" s="84">
        <f t="shared" si="17"/>
        <v>28717.0932593043</v>
      </c>
      <c r="S182" s="85">
        <f t="shared" si="18"/>
        <v>80.400000000000006</v>
      </c>
    </row>
    <row r="183" spans="1:19" x14ac:dyDescent="0.25">
      <c r="A183" s="22">
        <v>46784</v>
      </c>
      <c r="B183" s="23" t="s">
        <v>12</v>
      </c>
      <c r="C183" s="23">
        <f t="shared" si="19"/>
        <v>2028</v>
      </c>
      <c r="D183" s="23">
        <f t="shared" si="20"/>
        <v>2</v>
      </c>
      <c r="E183" s="7">
        <v>13635012</v>
      </c>
      <c r="F183" s="8">
        <v>2527000</v>
      </c>
      <c r="G183" s="8">
        <v>5291289.5779202711</v>
      </c>
      <c r="H183" s="8">
        <v>2157259</v>
      </c>
      <c r="I183" s="8">
        <v>177626</v>
      </c>
      <c r="J183" s="61">
        <f t="shared" si="21"/>
        <v>23788186.577920273</v>
      </c>
      <c r="K183" s="37">
        <v>4.4810121098630695E-2</v>
      </c>
      <c r="L183" s="58">
        <f t="shared" si="15"/>
        <v>24854.138099193704</v>
      </c>
      <c r="M183" s="33">
        <v>0.45283890494161555</v>
      </c>
      <c r="N183" s="3">
        <v>672</v>
      </c>
      <c r="O183" s="64">
        <f t="shared" si="16"/>
        <v>82</v>
      </c>
      <c r="P183" s="15">
        <v>3485000</v>
      </c>
      <c r="Q183" s="15">
        <v>8.4</v>
      </c>
      <c r="R183" s="84">
        <f t="shared" si="17"/>
        <v>28339.138099193704</v>
      </c>
      <c r="S183" s="85">
        <f t="shared" si="18"/>
        <v>90.4</v>
      </c>
    </row>
    <row r="184" spans="1:19" x14ac:dyDescent="0.25">
      <c r="A184" s="22">
        <v>46813</v>
      </c>
      <c r="B184" s="23" t="s">
        <v>13</v>
      </c>
      <c r="C184" s="23">
        <f t="shared" si="19"/>
        <v>2028</v>
      </c>
      <c r="D184" s="23">
        <f t="shared" si="20"/>
        <v>3</v>
      </c>
      <c r="E184" s="7">
        <v>12345223</v>
      </c>
      <c r="F184" s="8">
        <v>2533697</v>
      </c>
      <c r="G184" s="8">
        <v>5556689.3362265807</v>
      </c>
      <c r="H184" s="8">
        <v>2226742</v>
      </c>
      <c r="I184" s="8">
        <v>179422</v>
      </c>
      <c r="J184" s="61">
        <f t="shared" si="21"/>
        <v>22841773.336226583</v>
      </c>
      <c r="K184" s="37">
        <v>4.4810121098630695E-2</v>
      </c>
      <c r="L184" s="58">
        <f t="shared" si="15"/>
        <v>23865.315965530368</v>
      </c>
      <c r="M184" s="33">
        <v>0.55784816711814977</v>
      </c>
      <c r="N184" s="3">
        <v>744</v>
      </c>
      <c r="O184" s="64">
        <f t="shared" si="16"/>
        <v>58</v>
      </c>
      <c r="P184" s="15">
        <v>3250000</v>
      </c>
      <c r="Q184" s="15">
        <v>8.4</v>
      </c>
      <c r="R184" s="84">
        <f t="shared" si="17"/>
        <v>27115.315965530368</v>
      </c>
      <c r="S184" s="85">
        <f t="shared" si="18"/>
        <v>66.400000000000006</v>
      </c>
    </row>
    <row r="185" spans="1:19" x14ac:dyDescent="0.25">
      <c r="A185" s="22">
        <v>46844</v>
      </c>
      <c r="B185" s="23" t="s">
        <v>14</v>
      </c>
      <c r="C185" s="23">
        <f t="shared" si="19"/>
        <v>2028</v>
      </c>
      <c r="D185" s="23">
        <f t="shared" si="20"/>
        <v>4</v>
      </c>
      <c r="E185" s="7">
        <v>10047692</v>
      </c>
      <c r="F185" s="8">
        <v>2481570</v>
      </c>
      <c r="G185" s="8">
        <v>5602142.8142703222</v>
      </c>
      <c r="H185" s="8">
        <v>2208262</v>
      </c>
      <c r="I185" s="8">
        <v>178805</v>
      </c>
      <c r="J185" s="61">
        <f t="shared" si="21"/>
        <v>20518471.814270321</v>
      </c>
      <c r="K185" s="37">
        <v>4.4810121098630695E-2</v>
      </c>
      <c r="L185" s="58">
        <f t="shared" si="15"/>
        <v>21437.907021026615</v>
      </c>
      <c r="M185" s="33">
        <v>0.73186088690061213</v>
      </c>
      <c r="N185" s="3">
        <v>720</v>
      </c>
      <c r="O185" s="64">
        <f t="shared" si="16"/>
        <v>41</v>
      </c>
      <c r="P185" s="15">
        <v>1200000</v>
      </c>
      <c r="Q185" s="15">
        <v>8.4</v>
      </c>
      <c r="R185" s="84">
        <f t="shared" si="17"/>
        <v>22637.907021026615</v>
      </c>
      <c r="S185" s="85">
        <f t="shared" si="18"/>
        <v>49.4</v>
      </c>
    </row>
    <row r="186" spans="1:19" x14ac:dyDescent="0.25">
      <c r="A186" s="22">
        <v>46874</v>
      </c>
      <c r="B186" s="23" t="s">
        <v>15</v>
      </c>
      <c r="C186" s="23">
        <f t="shared" si="19"/>
        <v>2028</v>
      </c>
      <c r="D186" s="23">
        <f t="shared" si="20"/>
        <v>5</v>
      </c>
      <c r="E186" s="7">
        <v>11160030</v>
      </c>
      <c r="F186" s="8">
        <v>2646786</v>
      </c>
      <c r="G186" s="8">
        <v>5951342.9349422371</v>
      </c>
      <c r="H186" s="8">
        <v>2339462</v>
      </c>
      <c r="I186" s="8">
        <v>178915</v>
      </c>
      <c r="J186" s="61">
        <f t="shared" si="21"/>
        <v>22276535.934942238</v>
      </c>
      <c r="K186" s="37">
        <v>4.4810121098630695E-2</v>
      </c>
      <c r="L186" s="58">
        <f t="shared" si="15"/>
        <v>23274.750207844998</v>
      </c>
      <c r="M186" s="33">
        <v>0.63560315671598777</v>
      </c>
      <c r="N186" s="3">
        <v>744</v>
      </c>
      <c r="O186" s="64">
        <f t="shared" si="16"/>
        <v>49</v>
      </c>
      <c r="P186" s="15">
        <v>2230000</v>
      </c>
      <c r="Q186" s="15">
        <v>8.4</v>
      </c>
      <c r="R186" s="84">
        <f t="shared" si="17"/>
        <v>25504.750207844998</v>
      </c>
      <c r="S186" s="85">
        <f t="shared" si="18"/>
        <v>57.4</v>
      </c>
    </row>
    <row r="187" spans="1:19" x14ac:dyDescent="0.25">
      <c r="A187" s="22">
        <v>46905</v>
      </c>
      <c r="B187" s="23" t="s">
        <v>16</v>
      </c>
      <c r="C187" s="23">
        <f t="shared" si="19"/>
        <v>2028</v>
      </c>
      <c r="D187" s="23">
        <f t="shared" si="20"/>
        <v>6</v>
      </c>
      <c r="E187" s="7">
        <v>15197595</v>
      </c>
      <c r="F187" s="8">
        <v>3081774</v>
      </c>
      <c r="G187" s="8">
        <v>6620766.1218274171</v>
      </c>
      <c r="H187" s="8">
        <v>2519024</v>
      </c>
      <c r="I187" s="8">
        <v>178194</v>
      </c>
      <c r="J187" s="61">
        <f t="shared" si="21"/>
        <v>27597353.121827416</v>
      </c>
      <c r="K187" s="37">
        <v>4.4810121098630695E-2</v>
      </c>
      <c r="L187" s="58">
        <f t="shared" si="15"/>
        <v>28833.993857218175</v>
      </c>
      <c r="M187" s="33">
        <v>0.68503036170090759</v>
      </c>
      <c r="N187" s="3">
        <v>720</v>
      </c>
      <c r="O187" s="64">
        <f t="shared" si="16"/>
        <v>58</v>
      </c>
      <c r="P187" s="15">
        <v>1260000</v>
      </c>
      <c r="Q187" s="15">
        <v>8.4</v>
      </c>
      <c r="R187" s="84">
        <f t="shared" si="17"/>
        <v>30093.993857218175</v>
      </c>
      <c r="S187" s="85">
        <f t="shared" si="18"/>
        <v>66.400000000000006</v>
      </c>
    </row>
    <row r="188" spans="1:19" x14ac:dyDescent="0.25">
      <c r="A188" s="22">
        <v>46935</v>
      </c>
      <c r="B188" s="23" t="s">
        <v>17</v>
      </c>
      <c r="C188" s="23">
        <f t="shared" si="19"/>
        <v>2028</v>
      </c>
      <c r="D188" s="23">
        <f t="shared" si="20"/>
        <v>7</v>
      </c>
      <c r="E188" s="7">
        <v>19958550</v>
      </c>
      <c r="F188" s="8">
        <v>3621480</v>
      </c>
      <c r="G188" s="8">
        <v>7489441.1958042504</v>
      </c>
      <c r="H188" s="8">
        <v>2597301</v>
      </c>
      <c r="I188" s="8">
        <v>178440</v>
      </c>
      <c r="J188" s="61">
        <f t="shared" si="21"/>
        <v>33845212.195804253</v>
      </c>
      <c r="K188" s="37">
        <v>4.4810121098630695E-2</v>
      </c>
      <c r="L188" s="58">
        <f t="shared" si="15"/>
        <v>35361.820252907099</v>
      </c>
      <c r="M188" s="33">
        <v>0.72947673607854213</v>
      </c>
      <c r="N188" s="3">
        <v>744</v>
      </c>
      <c r="O188" s="64">
        <f t="shared" si="16"/>
        <v>65</v>
      </c>
      <c r="P188" s="15">
        <v>3205000</v>
      </c>
      <c r="Q188" s="15">
        <v>8.4</v>
      </c>
      <c r="R188" s="84">
        <f t="shared" si="17"/>
        <v>38566.820252907099</v>
      </c>
      <c r="S188" s="85">
        <f t="shared" si="18"/>
        <v>73.400000000000006</v>
      </c>
    </row>
    <row r="189" spans="1:19" x14ac:dyDescent="0.25">
      <c r="A189" s="22">
        <v>46966</v>
      </c>
      <c r="B189" s="23" t="s">
        <v>18</v>
      </c>
      <c r="C189" s="23">
        <f t="shared" si="19"/>
        <v>2028</v>
      </c>
      <c r="D189" s="23">
        <f t="shared" si="20"/>
        <v>8</v>
      </c>
      <c r="E189" s="7">
        <v>19233728</v>
      </c>
      <c r="F189" s="8">
        <v>3687600</v>
      </c>
      <c r="G189" s="8">
        <v>7267581.3571453094</v>
      </c>
      <c r="H189" s="8">
        <v>2676927</v>
      </c>
      <c r="I189" s="8">
        <v>180003</v>
      </c>
      <c r="J189" s="61">
        <f t="shared" si="21"/>
        <v>33045839.357145309</v>
      </c>
      <c r="K189" s="37">
        <v>4.4810121098630695E-2</v>
      </c>
      <c r="L189" s="58">
        <f t="shared" si="15"/>
        <v>34526.627420544886</v>
      </c>
      <c r="M189" s="33">
        <v>0.70478685359257887</v>
      </c>
      <c r="N189" s="3">
        <v>744</v>
      </c>
      <c r="O189" s="64">
        <f t="shared" si="16"/>
        <v>66</v>
      </c>
      <c r="P189" s="15">
        <v>1410000</v>
      </c>
      <c r="Q189" s="15">
        <v>8.4</v>
      </c>
      <c r="R189" s="84">
        <f t="shared" si="17"/>
        <v>35936.627420544886</v>
      </c>
      <c r="S189" s="85">
        <f t="shared" si="18"/>
        <v>74.400000000000006</v>
      </c>
    </row>
    <row r="190" spans="1:19" x14ac:dyDescent="0.25">
      <c r="A190" s="22">
        <v>46997</v>
      </c>
      <c r="B190" s="23" t="s">
        <v>19</v>
      </c>
      <c r="C190" s="23">
        <f t="shared" si="19"/>
        <v>2028</v>
      </c>
      <c r="D190" s="23">
        <f t="shared" si="20"/>
        <v>9</v>
      </c>
      <c r="E190" s="7">
        <v>18044307</v>
      </c>
      <c r="F190" s="8">
        <v>3561708</v>
      </c>
      <c r="G190" s="8">
        <v>7298149.0996372541</v>
      </c>
      <c r="H190" s="8">
        <v>2663185</v>
      </c>
      <c r="I190" s="8">
        <v>178468</v>
      </c>
      <c r="J190" s="61">
        <f t="shared" si="21"/>
        <v>31745817.099637255</v>
      </c>
      <c r="K190" s="37">
        <v>4.4810121098630695E-2</v>
      </c>
      <c r="L190" s="58">
        <f t="shared" si="15"/>
        <v>33168.35100824698</v>
      </c>
      <c r="M190" s="33">
        <v>0.67044260251078003</v>
      </c>
      <c r="N190" s="3">
        <v>720</v>
      </c>
      <c r="O190" s="64">
        <f t="shared" si="16"/>
        <v>69</v>
      </c>
      <c r="P190" s="15">
        <v>1215000</v>
      </c>
      <c r="Q190" s="15">
        <v>8.4</v>
      </c>
      <c r="R190" s="84">
        <f t="shared" si="17"/>
        <v>34383.35100824698</v>
      </c>
      <c r="S190" s="85">
        <f t="shared" si="18"/>
        <v>77.400000000000006</v>
      </c>
    </row>
    <row r="191" spans="1:19" x14ac:dyDescent="0.25">
      <c r="A191" s="22">
        <v>47027</v>
      </c>
      <c r="B191" s="23" t="s">
        <v>20</v>
      </c>
      <c r="C191" s="23">
        <f t="shared" si="19"/>
        <v>2028</v>
      </c>
      <c r="D191" s="23">
        <f t="shared" si="20"/>
        <v>10</v>
      </c>
      <c r="E191" s="7">
        <v>13972014</v>
      </c>
      <c r="F191" s="8">
        <v>3334786</v>
      </c>
      <c r="G191" s="8">
        <v>6786759.491612778</v>
      </c>
      <c r="H191" s="8">
        <v>2467007</v>
      </c>
      <c r="I191" s="8">
        <v>181127</v>
      </c>
      <c r="J191" s="61">
        <f t="shared" si="21"/>
        <v>26741693.491612777</v>
      </c>
      <c r="K191" s="37">
        <v>4.4810121098630695E-2</v>
      </c>
      <c r="L191" s="58">
        <f t="shared" si="15"/>
        <v>27939.992015354408</v>
      </c>
      <c r="M191" s="33">
        <v>0.62513789540143438</v>
      </c>
      <c r="N191" s="3">
        <v>744</v>
      </c>
      <c r="O191" s="64">
        <f t="shared" si="16"/>
        <v>60</v>
      </c>
      <c r="P191" s="15">
        <v>925000</v>
      </c>
      <c r="Q191" s="15">
        <v>8.4</v>
      </c>
      <c r="R191" s="84">
        <f t="shared" si="17"/>
        <v>28864.992015354408</v>
      </c>
      <c r="S191" s="85">
        <f t="shared" si="18"/>
        <v>68.400000000000006</v>
      </c>
    </row>
    <row r="192" spans="1:19" x14ac:dyDescent="0.25">
      <c r="A192" s="22">
        <v>47058</v>
      </c>
      <c r="B192" s="23" t="s">
        <v>21</v>
      </c>
      <c r="C192" s="23">
        <f t="shared" si="19"/>
        <v>2028</v>
      </c>
      <c r="D192" s="23">
        <f t="shared" si="20"/>
        <v>11</v>
      </c>
      <c r="E192" s="7">
        <v>10091394</v>
      </c>
      <c r="F192" s="8">
        <v>2789066</v>
      </c>
      <c r="G192" s="8">
        <v>5962448.7604178879</v>
      </c>
      <c r="H192" s="8">
        <v>2293015</v>
      </c>
      <c r="I192" s="8">
        <v>180117</v>
      </c>
      <c r="J192" s="61">
        <f t="shared" si="21"/>
        <v>21316040.760417886</v>
      </c>
      <c r="K192" s="37">
        <v>4.4810121098630695E-2</v>
      </c>
      <c r="L192" s="58">
        <f t="shared" si="15"/>
        <v>22271.215128235559</v>
      </c>
      <c r="M192" s="33">
        <v>0.66565650571192148</v>
      </c>
      <c r="N192" s="3">
        <v>720</v>
      </c>
      <c r="O192" s="64">
        <f t="shared" si="16"/>
        <v>46</v>
      </c>
      <c r="P192" s="15">
        <v>1860000</v>
      </c>
      <c r="Q192" s="15">
        <v>8.4</v>
      </c>
      <c r="R192" s="84">
        <f t="shared" si="17"/>
        <v>24131.215128235559</v>
      </c>
      <c r="S192" s="85">
        <f t="shared" si="18"/>
        <v>54.4</v>
      </c>
    </row>
    <row r="193" spans="1:19" x14ac:dyDescent="0.25">
      <c r="A193" s="22">
        <v>47088</v>
      </c>
      <c r="B193" s="23" t="s">
        <v>22</v>
      </c>
      <c r="C193" s="23">
        <f t="shared" si="19"/>
        <v>2028</v>
      </c>
      <c r="D193" s="23">
        <f t="shared" si="20"/>
        <v>12</v>
      </c>
      <c r="E193" s="7">
        <v>12203667</v>
      </c>
      <c r="F193" s="8">
        <v>2640259</v>
      </c>
      <c r="G193" s="8">
        <v>5700677.0329343555</v>
      </c>
      <c r="H193" s="8">
        <v>2313226</v>
      </c>
      <c r="I193" s="8">
        <v>181239</v>
      </c>
      <c r="J193" s="61">
        <f t="shared" si="21"/>
        <v>23039068.032934356</v>
      </c>
      <c r="K193" s="37">
        <v>4.4810121098630695E-2</v>
      </c>
      <c r="L193" s="58">
        <f t="shared" si="15"/>
        <v>24071.451461489738</v>
      </c>
      <c r="M193" s="33">
        <v>0.6301950712663974</v>
      </c>
      <c r="N193" s="3">
        <v>744</v>
      </c>
      <c r="O193" s="64">
        <f t="shared" si="16"/>
        <v>51</v>
      </c>
      <c r="P193" s="15">
        <v>2110000</v>
      </c>
      <c r="Q193" s="15">
        <v>8.4</v>
      </c>
      <c r="R193" s="84">
        <f t="shared" si="17"/>
        <v>26181.451461489738</v>
      </c>
      <c r="S193" s="85">
        <f t="shared" si="18"/>
        <v>59.4</v>
      </c>
    </row>
    <row r="194" spans="1:19" x14ac:dyDescent="0.25">
      <c r="A194" s="22">
        <v>47119</v>
      </c>
      <c r="B194" s="23" t="s">
        <v>11</v>
      </c>
      <c r="C194" s="23">
        <f t="shared" si="19"/>
        <v>2029</v>
      </c>
      <c r="D194" s="23">
        <f t="shared" si="20"/>
        <v>1</v>
      </c>
      <c r="E194" s="7">
        <v>14833102</v>
      </c>
      <c r="F194" s="8">
        <v>2687568</v>
      </c>
      <c r="G194" s="8">
        <v>5756975.2078319052</v>
      </c>
      <c r="H194" s="8">
        <v>2314894</v>
      </c>
      <c r="I194" s="8">
        <v>178483</v>
      </c>
      <c r="J194" s="61">
        <f t="shared" si="21"/>
        <v>25771022.207831904</v>
      </c>
      <c r="K194" s="37">
        <v>4.4810121098630695E-2</v>
      </c>
      <c r="L194" s="58">
        <f t="shared" si="15"/>
        <v>26925.824833800354</v>
      </c>
      <c r="M194" s="33">
        <v>0.50302553596875199</v>
      </c>
      <c r="N194" s="3">
        <v>744</v>
      </c>
      <c r="O194" s="64">
        <f t="shared" si="16"/>
        <v>72</v>
      </c>
      <c r="P194" s="15">
        <v>1835000</v>
      </c>
      <c r="Q194" s="15">
        <v>8.4</v>
      </c>
      <c r="R194" s="84">
        <f t="shared" si="17"/>
        <v>28760.824833800354</v>
      </c>
      <c r="S194" s="85">
        <f t="shared" si="18"/>
        <v>80.400000000000006</v>
      </c>
    </row>
    <row r="195" spans="1:19" x14ac:dyDescent="0.25">
      <c r="A195" s="22">
        <v>47150</v>
      </c>
      <c r="B195" s="23" t="s">
        <v>12</v>
      </c>
      <c r="C195" s="23">
        <f t="shared" si="19"/>
        <v>2029</v>
      </c>
      <c r="D195" s="23">
        <f t="shared" si="20"/>
        <v>2</v>
      </c>
      <c r="E195" s="7">
        <v>13607100</v>
      </c>
      <c r="F195" s="8">
        <v>2531022</v>
      </c>
      <c r="G195" s="8">
        <v>5351164.9269374181</v>
      </c>
      <c r="H195" s="8">
        <v>2162652</v>
      </c>
      <c r="I195" s="8">
        <v>177626</v>
      </c>
      <c r="J195" s="61">
        <f t="shared" si="21"/>
        <v>23829564.926937416</v>
      </c>
      <c r="K195" s="37">
        <v>4.4810121098630695E-2</v>
      </c>
      <c r="L195" s="58">
        <f t="shared" ref="L195:L258" si="22">(1+K195)*J195/1000</f>
        <v>24897.370617041164</v>
      </c>
      <c r="M195" s="33">
        <v>0.45283890494161555</v>
      </c>
      <c r="N195" s="3">
        <v>672</v>
      </c>
      <c r="O195" s="64">
        <f t="shared" ref="O195:O258" si="23">ROUND((L195/(M195*N195)),0)</f>
        <v>82</v>
      </c>
      <c r="P195" s="15">
        <v>3485000</v>
      </c>
      <c r="Q195" s="15">
        <v>8.4</v>
      </c>
      <c r="R195" s="84">
        <f t="shared" ref="R195:R258" si="24">L195+P195/1000</f>
        <v>28382.370617041164</v>
      </c>
      <c r="S195" s="85">
        <f t="shared" ref="S195:S258" si="25">Q195+O195</f>
        <v>90.4</v>
      </c>
    </row>
    <row r="196" spans="1:19" x14ac:dyDescent="0.25">
      <c r="A196" s="22">
        <v>47178</v>
      </c>
      <c r="B196" s="23" t="s">
        <v>13</v>
      </c>
      <c r="C196" s="23">
        <f t="shared" si="19"/>
        <v>2029</v>
      </c>
      <c r="D196" s="23">
        <f t="shared" si="20"/>
        <v>3</v>
      </c>
      <c r="E196" s="7">
        <v>12317261</v>
      </c>
      <c r="F196" s="8">
        <v>2537730</v>
      </c>
      <c r="G196" s="8">
        <v>5617386.2105012061</v>
      </c>
      <c r="H196" s="8">
        <v>2232282</v>
      </c>
      <c r="I196" s="8">
        <v>179422</v>
      </c>
      <c r="J196" s="61">
        <f t="shared" si="21"/>
        <v>22884081.210501205</v>
      </c>
      <c r="K196" s="37">
        <v>4.4810121098630695E-2</v>
      </c>
      <c r="L196" s="58">
        <f t="shared" si="22"/>
        <v>23909.519660774662</v>
      </c>
      <c r="M196" s="33">
        <v>0.55784816711814977</v>
      </c>
      <c r="N196" s="3">
        <v>744</v>
      </c>
      <c r="O196" s="64">
        <f t="shared" si="23"/>
        <v>58</v>
      </c>
      <c r="P196" s="15">
        <v>3250000</v>
      </c>
      <c r="Q196" s="15">
        <v>8.4</v>
      </c>
      <c r="R196" s="84">
        <f t="shared" si="24"/>
        <v>27159.519660774662</v>
      </c>
      <c r="S196" s="85">
        <f t="shared" si="25"/>
        <v>66.400000000000006</v>
      </c>
    </row>
    <row r="197" spans="1:19" x14ac:dyDescent="0.25">
      <c r="A197" s="22">
        <v>47209</v>
      </c>
      <c r="B197" s="23" t="s">
        <v>14</v>
      </c>
      <c r="C197" s="23">
        <f t="shared" si="19"/>
        <v>2029</v>
      </c>
      <c r="D197" s="23">
        <f t="shared" si="20"/>
        <v>4</v>
      </c>
      <c r="E197" s="7">
        <v>10019704</v>
      </c>
      <c r="F197" s="8">
        <v>2485467</v>
      </c>
      <c r="G197" s="8">
        <v>5663326.1221617581</v>
      </c>
      <c r="H197" s="8">
        <v>2213918</v>
      </c>
      <c r="I197" s="8">
        <v>178805</v>
      </c>
      <c r="J197" s="61">
        <f t="shared" si="21"/>
        <v>20561220.122161757</v>
      </c>
      <c r="K197" s="37">
        <v>4.4810121098630695E-2</v>
      </c>
      <c r="L197" s="58">
        <f t="shared" si="22"/>
        <v>21482.570885771427</v>
      </c>
      <c r="M197" s="33">
        <v>0.73186088690061213</v>
      </c>
      <c r="N197" s="3">
        <v>720</v>
      </c>
      <c r="O197" s="64">
        <f t="shared" si="23"/>
        <v>41</v>
      </c>
      <c r="P197" s="15">
        <v>1200000</v>
      </c>
      <c r="Q197" s="15">
        <v>8.4</v>
      </c>
      <c r="R197" s="84">
        <f t="shared" si="24"/>
        <v>22682.570885771427</v>
      </c>
      <c r="S197" s="85">
        <f t="shared" si="25"/>
        <v>49.4</v>
      </c>
    </row>
    <row r="198" spans="1:19" x14ac:dyDescent="0.25">
      <c r="A198" s="22">
        <v>47239</v>
      </c>
      <c r="B198" s="23" t="s">
        <v>15</v>
      </c>
      <c r="C198" s="23">
        <f t="shared" si="19"/>
        <v>2029</v>
      </c>
      <c r="D198" s="23">
        <f t="shared" si="20"/>
        <v>5</v>
      </c>
      <c r="E198" s="7">
        <v>11132060</v>
      </c>
      <c r="F198" s="8">
        <v>2651064</v>
      </c>
      <c r="G198" s="8">
        <v>6013571.1945099784</v>
      </c>
      <c r="H198" s="8">
        <v>2345177</v>
      </c>
      <c r="I198" s="8">
        <v>178915</v>
      </c>
      <c r="J198" s="61">
        <f t="shared" si="21"/>
        <v>22320787.194509979</v>
      </c>
      <c r="K198" s="37">
        <v>4.4810121098630695E-2</v>
      </c>
      <c r="L198" s="58">
        <f t="shared" si="22"/>
        <v>23320.984371712737</v>
      </c>
      <c r="M198" s="33">
        <v>0.63560315671598777</v>
      </c>
      <c r="N198" s="3">
        <v>744</v>
      </c>
      <c r="O198" s="64">
        <f t="shared" si="23"/>
        <v>49</v>
      </c>
      <c r="P198" s="15">
        <v>2230000</v>
      </c>
      <c r="Q198" s="15">
        <v>8.4</v>
      </c>
      <c r="R198" s="84">
        <f t="shared" si="24"/>
        <v>25550.984371712737</v>
      </c>
      <c r="S198" s="85">
        <f t="shared" si="25"/>
        <v>57.4</v>
      </c>
    </row>
    <row r="199" spans="1:19" x14ac:dyDescent="0.25">
      <c r="A199" s="22">
        <v>47270</v>
      </c>
      <c r="B199" s="23" t="s">
        <v>16</v>
      </c>
      <c r="C199" s="23">
        <f t="shared" si="19"/>
        <v>2029</v>
      </c>
      <c r="D199" s="23">
        <f t="shared" si="20"/>
        <v>6</v>
      </c>
      <c r="E199" s="7">
        <v>15169581</v>
      </c>
      <c r="F199" s="8">
        <v>3088776</v>
      </c>
      <c r="G199" s="8">
        <v>6684622.3044022815</v>
      </c>
      <c r="H199" s="8">
        <v>2524734</v>
      </c>
      <c r="I199" s="8">
        <v>178194</v>
      </c>
      <c r="J199" s="61">
        <f t="shared" si="21"/>
        <v>27645907.304402281</v>
      </c>
      <c r="K199" s="37">
        <v>4.4810121098630695E-2</v>
      </c>
      <c r="L199" s="58">
        <f t="shared" si="22"/>
        <v>28884.723758594067</v>
      </c>
      <c r="M199" s="33">
        <v>0.68503036170090759</v>
      </c>
      <c r="N199" s="3">
        <v>720</v>
      </c>
      <c r="O199" s="64">
        <f t="shared" si="23"/>
        <v>59</v>
      </c>
      <c r="P199" s="15">
        <v>1260000</v>
      </c>
      <c r="Q199" s="15">
        <v>8.4</v>
      </c>
      <c r="R199" s="84">
        <f t="shared" si="24"/>
        <v>30144.723758594067</v>
      </c>
      <c r="S199" s="85">
        <f t="shared" si="25"/>
        <v>67.400000000000006</v>
      </c>
    </row>
    <row r="200" spans="1:19" x14ac:dyDescent="0.25">
      <c r="A200" s="22">
        <v>47300</v>
      </c>
      <c r="B200" s="23" t="s">
        <v>17</v>
      </c>
      <c r="C200" s="23">
        <f t="shared" si="19"/>
        <v>2029</v>
      </c>
      <c r="D200" s="23">
        <f t="shared" si="20"/>
        <v>7</v>
      </c>
      <c r="E200" s="7">
        <v>19930538</v>
      </c>
      <c r="F200" s="8">
        <v>3630017</v>
      </c>
      <c r="G200" s="8">
        <v>7554907.6672805594</v>
      </c>
      <c r="H200" s="8">
        <v>2602970</v>
      </c>
      <c r="I200" s="8">
        <v>178440</v>
      </c>
      <c r="J200" s="61">
        <f t="shared" si="21"/>
        <v>33896872.667280555</v>
      </c>
      <c r="K200" s="37">
        <v>4.4810121098630695E-2</v>
      </c>
      <c r="L200" s="58">
        <f t="shared" si="22"/>
        <v>35415.79563636626</v>
      </c>
      <c r="M200" s="33">
        <v>0.72947673607854213</v>
      </c>
      <c r="N200" s="3">
        <v>744</v>
      </c>
      <c r="O200" s="64">
        <f t="shared" si="23"/>
        <v>65</v>
      </c>
      <c r="P200" s="15">
        <v>3205000</v>
      </c>
      <c r="Q200" s="15">
        <v>8.4</v>
      </c>
      <c r="R200" s="84">
        <f t="shared" si="24"/>
        <v>38620.79563636626</v>
      </c>
      <c r="S200" s="85">
        <f t="shared" si="25"/>
        <v>73.400000000000006</v>
      </c>
    </row>
    <row r="201" spans="1:19" x14ac:dyDescent="0.25">
      <c r="A201" s="22">
        <v>47331</v>
      </c>
      <c r="B201" s="23" t="s">
        <v>18</v>
      </c>
      <c r="C201" s="23">
        <f t="shared" si="19"/>
        <v>2029</v>
      </c>
      <c r="D201" s="23">
        <f t="shared" si="20"/>
        <v>8</v>
      </c>
      <c r="E201" s="7">
        <v>19205772</v>
      </c>
      <c r="F201" s="8">
        <v>3694240</v>
      </c>
      <c r="G201" s="8">
        <v>7332448.2892719684</v>
      </c>
      <c r="H201" s="8">
        <v>2682572</v>
      </c>
      <c r="I201" s="8">
        <v>180003</v>
      </c>
      <c r="J201" s="61">
        <f t="shared" si="21"/>
        <v>33095035.289271969</v>
      </c>
      <c r="K201" s="37">
        <v>4.4810121098630695E-2</v>
      </c>
      <c r="L201" s="58">
        <f t="shared" si="22"/>
        <v>34578.027828347702</v>
      </c>
      <c r="M201" s="33">
        <v>0.70478685359257887</v>
      </c>
      <c r="N201" s="3">
        <v>744</v>
      </c>
      <c r="O201" s="64">
        <f t="shared" si="23"/>
        <v>66</v>
      </c>
      <c r="P201" s="15">
        <v>1410000</v>
      </c>
      <c r="Q201" s="15">
        <v>8.4</v>
      </c>
      <c r="R201" s="84">
        <f t="shared" si="24"/>
        <v>35988.027828347702</v>
      </c>
      <c r="S201" s="85">
        <f t="shared" si="25"/>
        <v>74.400000000000006</v>
      </c>
    </row>
    <row r="202" spans="1:19" x14ac:dyDescent="0.25">
      <c r="A202" s="22">
        <v>47362</v>
      </c>
      <c r="B202" s="23" t="s">
        <v>19</v>
      </c>
      <c r="C202" s="23">
        <f t="shared" si="19"/>
        <v>2029</v>
      </c>
      <c r="D202" s="23">
        <f t="shared" si="20"/>
        <v>9</v>
      </c>
      <c r="E202" s="7">
        <v>18016353</v>
      </c>
      <c r="F202" s="8">
        <v>3568050</v>
      </c>
      <c r="G202" s="8">
        <v>7362767.8218338946</v>
      </c>
      <c r="H202" s="8">
        <v>2668869</v>
      </c>
      <c r="I202" s="8">
        <v>178468</v>
      </c>
      <c r="J202" s="61">
        <f t="shared" si="21"/>
        <v>31794507.821833894</v>
      </c>
      <c r="K202" s="37">
        <v>4.4810121098630695E-2</v>
      </c>
      <c r="L202" s="58">
        <f t="shared" si="22"/>
        <v>33219.223567601635</v>
      </c>
      <c r="M202" s="33">
        <v>0.67044260251078003</v>
      </c>
      <c r="N202" s="3">
        <v>720</v>
      </c>
      <c r="O202" s="64">
        <f t="shared" si="23"/>
        <v>69</v>
      </c>
      <c r="P202" s="15">
        <v>1215000</v>
      </c>
      <c r="Q202" s="15">
        <v>8.4</v>
      </c>
      <c r="R202" s="84">
        <f t="shared" si="24"/>
        <v>34434.223567601635</v>
      </c>
      <c r="S202" s="85">
        <f t="shared" si="25"/>
        <v>77.400000000000006</v>
      </c>
    </row>
    <row r="203" spans="1:19" x14ac:dyDescent="0.25">
      <c r="A203" s="22">
        <v>47392</v>
      </c>
      <c r="B203" s="23" t="s">
        <v>20</v>
      </c>
      <c r="C203" s="23">
        <f t="shared" si="19"/>
        <v>2029</v>
      </c>
      <c r="D203" s="23">
        <f t="shared" si="20"/>
        <v>10</v>
      </c>
      <c r="E203" s="7">
        <v>13944042</v>
      </c>
      <c r="F203" s="8">
        <v>3340617</v>
      </c>
      <c r="G203" s="8">
        <v>6850678.3238021648</v>
      </c>
      <c r="H203" s="8">
        <v>2472784</v>
      </c>
      <c r="I203" s="8">
        <v>181127</v>
      </c>
      <c r="J203" s="61">
        <f t="shared" si="21"/>
        <v>26789248.323802166</v>
      </c>
      <c r="K203" s="37">
        <v>4.4810121098630695E-2</v>
      </c>
      <c r="L203" s="58">
        <f t="shared" si="22"/>
        <v>27989.677785333031</v>
      </c>
      <c r="M203" s="33">
        <v>0.62513789540143438</v>
      </c>
      <c r="N203" s="3">
        <v>744</v>
      </c>
      <c r="O203" s="64">
        <f t="shared" si="23"/>
        <v>60</v>
      </c>
      <c r="P203" s="15">
        <v>925000</v>
      </c>
      <c r="Q203" s="15">
        <v>8.4</v>
      </c>
      <c r="R203" s="84">
        <f t="shared" si="24"/>
        <v>28914.677785333031</v>
      </c>
      <c r="S203" s="85">
        <f t="shared" si="25"/>
        <v>68.400000000000006</v>
      </c>
    </row>
    <row r="204" spans="1:19" x14ac:dyDescent="0.25">
      <c r="A204" s="22">
        <v>47423</v>
      </c>
      <c r="B204" s="23" t="s">
        <v>21</v>
      </c>
      <c r="C204" s="23">
        <f t="shared" si="19"/>
        <v>2029</v>
      </c>
      <c r="D204" s="23">
        <f t="shared" si="20"/>
        <v>11</v>
      </c>
      <c r="E204" s="7">
        <v>10063440</v>
      </c>
      <c r="F204" s="8">
        <v>2793627</v>
      </c>
      <c r="G204" s="8">
        <v>6024604.0291638551</v>
      </c>
      <c r="H204" s="8">
        <v>2298902</v>
      </c>
      <c r="I204" s="8">
        <v>180117</v>
      </c>
      <c r="J204" s="61">
        <f t="shared" si="21"/>
        <v>21360690.029163856</v>
      </c>
      <c r="K204" s="37">
        <v>4.4810121098630695E-2</v>
      </c>
      <c r="L204" s="58">
        <f t="shared" si="22"/>
        <v>22317.865136121</v>
      </c>
      <c r="M204" s="33">
        <v>0.66565650571192148</v>
      </c>
      <c r="N204" s="3">
        <v>720</v>
      </c>
      <c r="O204" s="64">
        <f t="shared" si="23"/>
        <v>47</v>
      </c>
      <c r="P204" s="15">
        <v>1860000</v>
      </c>
      <c r="Q204" s="15">
        <v>8.4</v>
      </c>
      <c r="R204" s="84">
        <f t="shared" si="24"/>
        <v>24177.865136121</v>
      </c>
      <c r="S204" s="85">
        <f t="shared" si="25"/>
        <v>55.4</v>
      </c>
    </row>
    <row r="205" spans="1:19" x14ac:dyDescent="0.25">
      <c r="A205" s="22">
        <v>47453</v>
      </c>
      <c r="B205" s="23" t="s">
        <v>22</v>
      </c>
      <c r="C205" s="23">
        <f t="shared" si="19"/>
        <v>2029</v>
      </c>
      <c r="D205" s="23">
        <f t="shared" si="20"/>
        <v>12</v>
      </c>
      <c r="E205" s="7">
        <v>12175709</v>
      </c>
      <c r="F205" s="8">
        <v>2644500</v>
      </c>
      <c r="G205" s="8">
        <v>5762624.9571242044</v>
      </c>
      <c r="H205" s="8">
        <v>2319192</v>
      </c>
      <c r="I205" s="8">
        <v>181239</v>
      </c>
      <c r="J205" s="61">
        <f t="shared" si="21"/>
        <v>23083264.957124203</v>
      </c>
      <c r="K205" s="37">
        <v>4.4810121098630695E-2</v>
      </c>
      <c r="L205" s="58">
        <f t="shared" si="22"/>
        <v>24117.628855204715</v>
      </c>
      <c r="M205" s="33">
        <v>0.6301950712663974</v>
      </c>
      <c r="N205" s="3">
        <v>744</v>
      </c>
      <c r="O205" s="64">
        <f t="shared" si="23"/>
        <v>51</v>
      </c>
      <c r="P205" s="15">
        <v>2110000</v>
      </c>
      <c r="Q205" s="15">
        <v>8.4</v>
      </c>
      <c r="R205" s="84">
        <f t="shared" si="24"/>
        <v>26227.628855204715</v>
      </c>
      <c r="S205" s="85">
        <f t="shared" si="25"/>
        <v>59.4</v>
      </c>
    </row>
    <row r="206" spans="1:19" x14ac:dyDescent="0.25">
      <c r="A206" s="22">
        <v>47484</v>
      </c>
      <c r="B206" s="23" t="s">
        <v>11</v>
      </c>
      <c r="C206" s="23">
        <f t="shared" si="19"/>
        <v>2030</v>
      </c>
      <c r="D206" s="23">
        <f t="shared" si="20"/>
        <v>1</v>
      </c>
      <c r="E206" s="7">
        <v>14805194</v>
      </c>
      <c r="F206" s="8">
        <v>2691948</v>
      </c>
      <c r="G206" s="8">
        <v>5819342.3083719816</v>
      </c>
      <c r="H206" s="8">
        <v>2320870</v>
      </c>
      <c r="I206" s="8">
        <v>178483</v>
      </c>
      <c r="J206" s="61">
        <f t="shared" si="21"/>
        <v>25815837.308371983</v>
      </c>
      <c r="K206" s="37">
        <v>4.4810121098630695E-2</v>
      </c>
      <c r="L206" s="58">
        <f t="shared" si="22"/>
        <v>26972.648104422682</v>
      </c>
      <c r="M206" s="33">
        <v>0.50302553596875199</v>
      </c>
      <c r="N206" s="3">
        <v>744</v>
      </c>
      <c r="O206" s="64">
        <f t="shared" si="23"/>
        <v>72</v>
      </c>
      <c r="P206" s="15">
        <v>1835000</v>
      </c>
      <c r="Q206" s="15">
        <v>8.4</v>
      </c>
      <c r="R206" s="84">
        <f t="shared" si="24"/>
        <v>28807.648104422682</v>
      </c>
      <c r="S206" s="85">
        <f t="shared" si="25"/>
        <v>80.400000000000006</v>
      </c>
    </row>
    <row r="207" spans="1:19" x14ac:dyDescent="0.25">
      <c r="A207" s="22">
        <v>47515</v>
      </c>
      <c r="B207" s="23" t="s">
        <v>12</v>
      </c>
      <c r="C207" s="23">
        <f t="shared" si="19"/>
        <v>2030</v>
      </c>
      <c r="D207" s="23">
        <f t="shared" si="20"/>
        <v>2</v>
      </c>
      <c r="E207" s="7">
        <v>13579188</v>
      </c>
      <c r="F207" s="8">
        <v>2535036</v>
      </c>
      <c r="G207" s="8">
        <v>5412672.6791659473</v>
      </c>
      <c r="H207" s="8">
        <v>2168543</v>
      </c>
      <c r="I207" s="8">
        <v>177626</v>
      </c>
      <c r="J207" s="61">
        <f t="shared" si="21"/>
        <v>23873065.679165948</v>
      </c>
      <c r="K207" s="37">
        <v>4.4810121098630695E-2</v>
      </c>
      <c r="L207" s="58">
        <f t="shared" si="22"/>
        <v>24942.820643244937</v>
      </c>
      <c r="M207" s="33">
        <v>0.45283890494161555</v>
      </c>
      <c r="N207" s="3">
        <v>672</v>
      </c>
      <c r="O207" s="64">
        <f t="shared" si="23"/>
        <v>82</v>
      </c>
      <c r="P207" s="15">
        <v>3485000</v>
      </c>
      <c r="Q207" s="15">
        <v>8.4</v>
      </c>
      <c r="R207" s="84">
        <f t="shared" si="24"/>
        <v>28427.820643244937</v>
      </c>
      <c r="S207" s="85">
        <f t="shared" si="25"/>
        <v>90.4</v>
      </c>
    </row>
    <row r="208" spans="1:19" x14ac:dyDescent="0.25">
      <c r="A208" s="22">
        <v>47543</v>
      </c>
      <c r="B208" s="23" t="s">
        <v>13</v>
      </c>
      <c r="C208" s="23">
        <f t="shared" si="19"/>
        <v>2030</v>
      </c>
      <c r="D208" s="23">
        <f t="shared" si="20"/>
        <v>3</v>
      </c>
      <c r="E208" s="7">
        <v>12289299</v>
      </c>
      <c r="F208" s="8">
        <v>2541440</v>
      </c>
      <c r="G208" s="8">
        <v>5679941.8793991925</v>
      </c>
      <c r="H208" s="8">
        <v>2237977</v>
      </c>
      <c r="I208" s="8">
        <v>179422</v>
      </c>
      <c r="J208" s="61">
        <f t="shared" si="21"/>
        <v>22928079.879399192</v>
      </c>
      <c r="K208" s="37">
        <v>4.4810121098630695E-2</v>
      </c>
      <c r="L208" s="58">
        <f t="shared" si="22"/>
        <v>23955.489915354148</v>
      </c>
      <c r="M208" s="33">
        <v>0.55784816711814977</v>
      </c>
      <c r="N208" s="3">
        <v>744</v>
      </c>
      <c r="O208" s="64">
        <f t="shared" si="23"/>
        <v>58</v>
      </c>
      <c r="P208" s="15">
        <v>3250000</v>
      </c>
      <c r="Q208" s="15">
        <v>8.4</v>
      </c>
      <c r="R208" s="84">
        <f t="shared" si="24"/>
        <v>27205.489915354148</v>
      </c>
      <c r="S208" s="85">
        <f t="shared" si="25"/>
        <v>66.400000000000006</v>
      </c>
    </row>
    <row r="209" spans="1:19" x14ac:dyDescent="0.25">
      <c r="A209" s="22">
        <v>47574</v>
      </c>
      <c r="B209" s="23" t="s">
        <v>14</v>
      </c>
      <c r="C209" s="23">
        <f t="shared" si="19"/>
        <v>2030</v>
      </c>
      <c r="D209" s="23">
        <f t="shared" si="20"/>
        <v>4</v>
      </c>
      <c r="E209" s="7">
        <v>9991716</v>
      </c>
      <c r="F209" s="8">
        <v>2489004</v>
      </c>
      <c r="G209" s="8">
        <v>5725918.3097374747</v>
      </c>
      <c r="H209" s="8">
        <v>2219327</v>
      </c>
      <c r="I209" s="8">
        <v>178805</v>
      </c>
      <c r="J209" s="61">
        <f t="shared" si="21"/>
        <v>20604770.309737474</v>
      </c>
      <c r="K209" s="37">
        <v>4.4810121098630695E-2</v>
      </c>
      <c r="L209" s="58">
        <f t="shared" si="22"/>
        <v>21528.072562526282</v>
      </c>
      <c r="M209" s="33">
        <v>0.73186088690061213</v>
      </c>
      <c r="N209" s="3">
        <v>720</v>
      </c>
      <c r="O209" s="64">
        <f t="shared" si="23"/>
        <v>41</v>
      </c>
      <c r="P209" s="15">
        <v>1200000</v>
      </c>
      <c r="Q209" s="15">
        <v>8.4</v>
      </c>
      <c r="R209" s="84">
        <f t="shared" si="24"/>
        <v>22728.072562526282</v>
      </c>
      <c r="S209" s="85">
        <f t="shared" si="25"/>
        <v>49.4</v>
      </c>
    </row>
    <row r="210" spans="1:19" x14ac:dyDescent="0.25">
      <c r="A210" s="22">
        <v>47604</v>
      </c>
      <c r="B210" s="23" t="s">
        <v>15</v>
      </c>
      <c r="C210" s="23">
        <f t="shared" si="19"/>
        <v>2030</v>
      </c>
      <c r="D210" s="23">
        <f t="shared" si="20"/>
        <v>5</v>
      </c>
      <c r="E210" s="7">
        <v>11104090</v>
      </c>
      <c r="F210" s="8">
        <v>2655078</v>
      </c>
      <c r="G210" s="8">
        <v>6076577.6478319634</v>
      </c>
      <c r="H210" s="8">
        <v>2350270</v>
      </c>
      <c r="I210" s="8">
        <v>178915</v>
      </c>
      <c r="J210" s="61">
        <f t="shared" si="21"/>
        <v>22364930.647831962</v>
      </c>
      <c r="K210" s="37">
        <v>4.4810121098630695E-2</v>
      </c>
      <c r="L210" s="58">
        <f t="shared" si="22"/>
        <v>23367.105898523791</v>
      </c>
      <c r="M210" s="33">
        <v>0.63560315671598777</v>
      </c>
      <c r="N210" s="3">
        <v>744</v>
      </c>
      <c r="O210" s="64">
        <f t="shared" si="23"/>
        <v>49</v>
      </c>
      <c r="P210" s="15">
        <v>2230000</v>
      </c>
      <c r="Q210" s="15">
        <v>8.4</v>
      </c>
      <c r="R210" s="84">
        <f t="shared" si="24"/>
        <v>25597.105898523791</v>
      </c>
      <c r="S210" s="85">
        <f t="shared" si="25"/>
        <v>57.4</v>
      </c>
    </row>
    <row r="211" spans="1:19" x14ac:dyDescent="0.25">
      <c r="A211" s="22">
        <v>47635</v>
      </c>
      <c r="B211" s="23" t="s">
        <v>16</v>
      </c>
      <c r="C211" s="23">
        <f t="shared" si="19"/>
        <v>2030</v>
      </c>
      <c r="D211" s="23">
        <f t="shared" si="20"/>
        <v>6</v>
      </c>
      <c r="E211" s="7">
        <v>15141567</v>
      </c>
      <c r="F211" s="8">
        <v>3092250</v>
      </c>
      <c r="G211" s="8">
        <v>6748635.7361459825</v>
      </c>
      <c r="H211" s="8">
        <v>2529535</v>
      </c>
      <c r="I211" s="8">
        <v>178194</v>
      </c>
      <c r="J211" s="61">
        <f t="shared" si="21"/>
        <v>27690181.736145981</v>
      </c>
      <c r="K211" s="37">
        <v>4.4810121098630695E-2</v>
      </c>
      <c r="L211" s="58">
        <f t="shared" si="22"/>
        <v>28930.982132985773</v>
      </c>
      <c r="M211" s="33">
        <v>0.68503036170090759</v>
      </c>
      <c r="N211" s="3">
        <v>720</v>
      </c>
      <c r="O211" s="64">
        <f t="shared" si="23"/>
        <v>59</v>
      </c>
      <c r="P211" s="15">
        <v>1260000</v>
      </c>
      <c r="Q211" s="15">
        <v>8.4</v>
      </c>
      <c r="R211" s="84">
        <f t="shared" si="24"/>
        <v>30190.982132985773</v>
      </c>
      <c r="S211" s="85">
        <f t="shared" si="25"/>
        <v>67.400000000000006</v>
      </c>
    </row>
    <row r="212" spans="1:19" x14ac:dyDescent="0.25">
      <c r="A212" s="22">
        <v>47665</v>
      </c>
      <c r="B212" s="23" t="s">
        <v>17</v>
      </c>
      <c r="C212" s="23">
        <f t="shared" si="19"/>
        <v>2030</v>
      </c>
      <c r="D212" s="23">
        <f t="shared" si="20"/>
        <v>7</v>
      </c>
      <c r="E212" s="7">
        <v>19902526</v>
      </c>
      <c r="F212" s="8">
        <v>3634719</v>
      </c>
      <c r="G212" s="8">
        <v>7620559.3247433873</v>
      </c>
      <c r="H212" s="8">
        <v>2607513</v>
      </c>
      <c r="I212" s="8">
        <v>178440</v>
      </c>
      <c r="J212" s="61">
        <f t="shared" si="21"/>
        <v>33943757.32474339</v>
      </c>
      <c r="K212" s="37">
        <v>4.4810121098630695E-2</v>
      </c>
      <c r="L212" s="58">
        <f t="shared" si="22"/>
        <v>35464.781201007674</v>
      </c>
      <c r="M212" s="33">
        <v>0.72947673607854213</v>
      </c>
      <c r="N212" s="3">
        <v>744</v>
      </c>
      <c r="O212" s="64">
        <f t="shared" si="23"/>
        <v>65</v>
      </c>
      <c r="P212" s="15">
        <v>3205000</v>
      </c>
      <c r="Q212" s="15">
        <v>8.4</v>
      </c>
      <c r="R212" s="84">
        <f t="shared" si="24"/>
        <v>38669.781201007674</v>
      </c>
      <c r="S212" s="85">
        <f t="shared" si="25"/>
        <v>73.400000000000006</v>
      </c>
    </row>
    <row r="213" spans="1:19" x14ac:dyDescent="0.25">
      <c r="A213" s="22">
        <v>47696</v>
      </c>
      <c r="B213" s="23" t="s">
        <v>18</v>
      </c>
      <c r="C213" s="23">
        <f t="shared" si="19"/>
        <v>2030</v>
      </c>
      <c r="D213" s="23">
        <f t="shared" si="20"/>
        <v>8</v>
      </c>
      <c r="E213" s="7">
        <v>19177816</v>
      </c>
      <c r="F213" s="8">
        <v>3701205</v>
      </c>
      <c r="G213" s="8">
        <v>7397331.968201193</v>
      </c>
      <c r="H213" s="8">
        <v>2686872</v>
      </c>
      <c r="I213" s="8">
        <v>180003</v>
      </c>
      <c r="J213" s="61">
        <f t="shared" si="21"/>
        <v>33143227.968201194</v>
      </c>
      <c r="K213" s="37">
        <v>4.4810121098630695E-2</v>
      </c>
      <c r="L213" s="58">
        <f t="shared" si="22"/>
        <v>34628.380027055813</v>
      </c>
      <c r="M213" s="33">
        <v>0.70478685359257887</v>
      </c>
      <c r="N213" s="3">
        <v>744</v>
      </c>
      <c r="O213" s="64">
        <f t="shared" si="23"/>
        <v>66</v>
      </c>
      <c r="P213" s="15">
        <v>1410000</v>
      </c>
      <c r="Q213" s="15">
        <v>8.4</v>
      </c>
      <c r="R213" s="84">
        <f t="shared" si="24"/>
        <v>36038.380027055813</v>
      </c>
      <c r="S213" s="85">
        <f t="shared" si="25"/>
        <v>74.400000000000006</v>
      </c>
    </row>
    <row r="214" spans="1:19" x14ac:dyDescent="0.25">
      <c r="A214" s="22">
        <v>47727</v>
      </c>
      <c r="B214" s="23" t="s">
        <v>19</v>
      </c>
      <c r="C214" s="23">
        <f t="shared" si="19"/>
        <v>2030</v>
      </c>
      <c r="D214" s="23">
        <f t="shared" si="20"/>
        <v>9</v>
      </c>
      <c r="E214" s="7">
        <v>17988399</v>
      </c>
      <c r="F214" s="8">
        <v>3572874</v>
      </c>
      <c r="G214" s="8">
        <v>7427450.5930070272</v>
      </c>
      <c r="H214" s="8">
        <v>2672919</v>
      </c>
      <c r="I214" s="8">
        <v>178468</v>
      </c>
      <c r="J214" s="61">
        <f t="shared" si="21"/>
        <v>31840110.593007028</v>
      </c>
      <c r="K214" s="37">
        <v>4.4810121098630695E-2</v>
      </c>
      <c r="L214" s="58">
        <f t="shared" si="22"/>
        <v>33266.86980447347</v>
      </c>
      <c r="M214" s="33">
        <v>0.67044260251078003</v>
      </c>
      <c r="N214" s="3">
        <v>720</v>
      </c>
      <c r="O214" s="64">
        <f t="shared" si="23"/>
        <v>69</v>
      </c>
      <c r="P214" s="15">
        <v>1215000</v>
      </c>
      <c r="Q214" s="15">
        <v>8.4</v>
      </c>
      <c r="R214" s="84">
        <f t="shared" si="24"/>
        <v>34481.86980447347</v>
      </c>
      <c r="S214" s="85">
        <f t="shared" si="25"/>
        <v>77.400000000000006</v>
      </c>
    </row>
    <row r="215" spans="1:19" x14ac:dyDescent="0.25">
      <c r="A215" s="22">
        <v>47757</v>
      </c>
      <c r="B215" s="23" t="s">
        <v>20</v>
      </c>
      <c r="C215" s="23">
        <f t="shared" si="19"/>
        <v>2030</v>
      </c>
      <c r="D215" s="23">
        <f t="shared" si="20"/>
        <v>10</v>
      </c>
      <c r="E215" s="7">
        <v>13916070</v>
      </c>
      <c r="F215" s="8">
        <v>3344804</v>
      </c>
      <c r="G215" s="8">
        <v>6913864.4421926439</v>
      </c>
      <c r="H215" s="8">
        <v>2476556</v>
      </c>
      <c r="I215" s="8">
        <v>181127</v>
      </c>
      <c r="J215" s="61">
        <f t="shared" si="21"/>
        <v>26832421.442192644</v>
      </c>
      <c r="K215" s="37">
        <v>4.4810121098630695E-2</v>
      </c>
      <c r="L215" s="58">
        <f t="shared" si="22"/>
        <v>28034.785496386794</v>
      </c>
      <c r="M215" s="33">
        <v>0.62513789540143438</v>
      </c>
      <c r="N215" s="3">
        <v>744</v>
      </c>
      <c r="O215" s="64">
        <f t="shared" si="23"/>
        <v>60</v>
      </c>
      <c r="P215" s="15">
        <v>925000</v>
      </c>
      <c r="Q215" s="15">
        <v>8.4</v>
      </c>
      <c r="R215" s="84">
        <f t="shared" si="24"/>
        <v>28959.785496386794</v>
      </c>
      <c r="S215" s="85">
        <f t="shared" si="25"/>
        <v>68.400000000000006</v>
      </c>
    </row>
    <row r="216" spans="1:19" x14ac:dyDescent="0.25">
      <c r="A216" s="22">
        <v>47788</v>
      </c>
      <c r="B216" s="23" t="s">
        <v>21</v>
      </c>
      <c r="C216" s="23">
        <f t="shared" si="19"/>
        <v>2030</v>
      </c>
      <c r="D216" s="23">
        <f t="shared" si="20"/>
        <v>11</v>
      </c>
      <c r="E216" s="7">
        <v>10035486</v>
      </c>
      <c r="F216" s="8">
        <v>2796216</v>
      </c>
      <c r="G216" s="8">
        <v>6085837.8576982953</v>
      </c>
      <c r="H216" s="8">
        <v>2302345</v>
      </c>
      <c r="I216" s="8">
        <v>180117</v>
      </c>
      <c r="J216" s="61">
        <f t="shared" si="21"/>
        <v>21400001.857698295</v>
      </c>
      <c r="K216" s="37">
        <v>4.4810121098630695E-2</v>
      </c>
      <c r="L216" s="58">
        <f t="shared" si="22"/>
        <v>22358.938532452677</v>
      </c>
      <c r="M216" s="33">
        <v>0.66565650571192148</v>
      </c>
      <c r="N216" s="3">
        <v>720</v>
      </c>
      <c r="O216" s="64">
        <f t="shared" si="23"/>
        <v>47</v>
      </c>
      <c r="P216" s="15">
        <v>1860000</v>
      </c>
      <c r="Q216" s="15">
        <v>8.4</v>
      </c>
      <c r="R216" s="84">
        <f t="shared" si="24"/>
        <v>24218.938532452677</v>
      </c>
      <c r="S216" s="85">
        <f t="shared" si="25"/>
        <v>55.4</v>
      </c>
    </row>
    <row r="217" spans="1:19" x14ac:dyDescent="0.25">
      <c r="A217" s="22">
        <v>47818</v>
      </c>
      <c r="B217" s="23" t="s">
        <v>22</v>
      </c>
      <c r="C217" s="23">
        <f t="shared" si="19"/>
        <v>2030</v>
      </c>
      <c r="D217" s="23">
        <f t="shared" si="20"/>
        <v>12</v>
      </c>
      <c r="E217" s="7">
        <v>12147751</v>
      </c>
      <c r="F217" s="8">
        <v>2646696</v>
      </c>
      <c r="G217" s="8">
        <v>5822810.5897505051</v>
      </c>
      <c r="H217" s="8">
        <v>2322251</v>
      </c>
      <c r="I217" s="8">
        <v>181239</v>
      </c>
      <c r="J217" s="61">
        <f t="shared" si="21"/>
        <v>23120747.589750506</v>
      </c>
      <c r="K217" s="37">
        <v>4.4810121098630695E-2</v>
      </c>
      <c r="L217" s="58">
        <f t="shared" si="22"/>
        <v>24156.791089138103</v>
      </c>
      <c r="M217" s="33">
        <v>0.6301950712663974</v>
      </c>
      <c r="N217" s="3">
        <v>744</v>
      </c>
      <c r="O217" s="64">
        <f t="shared" si="23"/>
        <v>52</v>
      </c>
      <c r="P217" s="15">
        <v>2110000</v>
      </c>
      <c r="Q217" s="15">
        <v>8.4</v>
      </c>
      <c r="R217" s="84">
        <f t="shared" si="24"/>
        <v>26266.791089138103</v>
      </c>
      <c r="S217" s="85">
        <f t="shared" si="25"/>
        <v>60.4</v>
      </c>
    </row>
    <row r="218" spans="1:19" x14ac:dyDescent="0.25">
      <c r="A218" s="22">
        <v>47849</v>
      </c>
      <c r="B218" s="23" t="s">
        <v>11</v>
      </c>
      <c r="C218" s="23">
        <f t="shared" si="19"/>
        <v>2031</v>
      </c>
      <c r="D218" s="23">
        <f t="shared" si="20"/>
        <v>1</v>
      </c>
      <c r="E218" s="7">
        <v>14777286</v>
      </c>
      <c r="F218" s="8">
        <v>2696091</v>
      </c>
      <c r="G218" s="8">
        <v>5879407.6481357887</v>
      </c>
      <c r="H218" s="8">
        <v>2323533</v>
      </c>
      <c r="I218" s="8">
        <v>178483</v>
      </c>
      <c r="J218" s="61">
        <f t="shared" si="21"/>
        <v>25854800.648135789</v>
      </c>
      <c r="K218" s="37">
        <v>4.4810121098630695E-2</v>
      </c>
      <c r="L218" s="58">
        <f t="shared" si="22"/>
        <v>27013.357396159707</v>
      </c>
      <c r="M218" s="33">
        <v>0.50302553596875199</v>
      </c>
      <c r="N218" s="3">
        <v>744</v>
      </c>
      <c r="O218" s="64">
        <f t="shared" si="23"/>
        <v>72</v>
      </c>
      <c r="P218" s="15">
        <v>1835000</v>
      </c>
      <c r="Q218" s="15">
        <v>8.4</v>
      </c>
      <c r="R218" s="84">
        <f t="shared" si="24"/>
        <v>28848.357396159707</v>
      </c>
      <c r="S218" s="85">
        <f t="shared" si="25"/>
        <v>80.400000000000006</v>
      </c>
    </row>
    <row r="219" spans="1:19" x14ac:dyDescent="0.25">
      <c r="A219" s="22">
        <v>47880</v>
      </c>
      <c r="B219" s="23" t="s">
        <v>12</v>
      </c>
      <c r="C219" s="23">
        <f t="shared" si="19"/>
        <v>2031</v>
      </c>
      <c r="D219" s="23">
        <f t="shared" si="20"/>
        <v>2</v>
      </c>
      <c r="E219" s="7">
        <v>13551276</v>
      </c>
      <c r="F219" s="8">
        <v>2538720</v>
      </c>
      <c r="G219" s="8">
        <v>5471263.3285311284</v>
      </c>
      <c r="H219" s="8">
        <v>2170886</v>
      </c>
      <c r="I219" s="8">
        <v>177626</v>
      </c>
      <c r="J219" s="61">
        <f t="shared" si="21"/>
        <v>23909771.328531127</v>
      </c>
      <c r="K219" s="37">
        <v>4.4810121098630695E-2</v>
      </c>
      <c r="L219" s="58">
        <f t="shared" si="22"/>
        <v>24981.171077203177</v>
      </c>
      <c r="M219" s="33">
        <v>0.45283890494161555</v>
      </c>
      <c r="N219" s="3">
        <v>672</v>
      </c>
      <c r="O219" s="64">
        <f t="shared" si="23"/>
        <v>82</v>
      </c>
      <c r="P219" s="15">
        <v>3485000</v>
      </c>
      <c r="Q219" s="15">
        <v>8.4</v>
      </c>
      <c r="R219" s="84">
        <f t="shared" si="24"/>
        <v>28466.171077203177</v>
      </c>
      <c r="S219" s="85">
        <f t="shared" si="25"/>
        <v>90.4</v>
      </c>
    </row>
    <row r="220" spans="1:19" x14ac:dyDescent="0.25">
      <c r="A220" s="22">
        <v>47908</v>
      </c>
      <c r="B220" s="23" t="s">
        <v>13</v>
      </c>
      <c r="C220" s="23">
        <f t="shared" si="19"/>
        <v>2031</v>
      </c>
      <c r="D220" s="23">
        <f t="shared" si="20"/>
        <v>3</v>
      </c>
      <c r="E220" s="7">
        <v>12261337</v>
      </c>
      <c r="F220" s="8">
        <v>2546895</v>
      </c>
      <c r="G220" s="8">
        <v>5738154.2962885872</v>
      </c>
      <c r="H220" s="8">
        <v>2240131</v>
      </c>
      <c r="I220" s="8">
        <v>179422</v>
      </c>
      <c r="J220" s="61">
        <f t="shared" si="21"/>
        <v>22965939.296288587</v>
      </c>
      <c r="K220" s="37">
        <v>4.4810121098630695E-2</v>
      </c>
      <c r="L220" s="58">
        <f t="shared" si="22"/>
        <v>23995.04581729908</v>
      </c>
      <c r="M220" s="33">
        <v>0.55784816711814977</v>
      </c>
      <c r="N220" s="3">
        <v>744</v>
      </c>
      <c r="O220" s="64">
        <f t="shared" si="23"/>
        <v>58</v>
      </c>
      <c r="P220" s="15">
        <v>3250000</v>
      </c>
      <c r="Q220" s="15">
        <v>8.4</v>
      </c>
      <c r="R220" s="84">
        <f t="shared" si="24"/>
        <v>27245.04581729908</v>
      </c>
      <c r="S220" s="85">
        <f t="shared" si="25"/>
        <v>66.400000000000006</v>
      </c>
    </row>
    <row r="221" spans="1:19" x14ac:dyDescent="0.25">
      <c r="A221" s="22">
        <v>47939</v>
      </c>
      <c r="B221" s="23" t="s">
        <v>14</v>
      </c>
      <c r="C221" s="23">
        <f t="shared" si="19"/>
        <v>2031</v>
      </c>
      <c r="D221" s="23">
        <f t="shared" si="20"/>
        <v>4</v>
      </c>
      <c r="E221" s="7">
        <v>9963728</v>
      </c>
      <c r="F221" s="8">
        <v>2494290</v>
      </c>
      <c r="G221" s="8">
        <v>5783416.8305329336</v>
      </c>
      <c r="H221" s="8">
        <v>2221415</v>
      </c>
      <c r="I221" s="8">
        <v>178805</v>
      </c>
      <c r="J221" s="61">
        <f t="shared" si="21"/>
        <v>20641654.830532935</v>
      </c>
      <c r="K221" s="37">
        <v>4.4810121098630695E-2</v>
      </c>
      <c r="L221" s="58">
        <f t="shared" si="22"/>
        <v>21566.609883165253</v>
      </c>
      <c r="M221" s="33">
        <v>0.73186088690061213</v>
      </c>
      <c r="N221" s="3">
        <v>720</v>
      </c>
      <c r="O221" s="64">
        <f t="shared" si="23"/>
        <v>41</v>
      </c>
      <c r="P221" s="15">
        <v>1200000</v>
      </c>
      <c r="Q221" s="15">
        <v>8.4</v>
      </c>
      <c r="R221" s="84">
        <f t="shared" si="24"/>
        <v>22766.609883165253</v>
      </c>
      <c r="S221" s="85">
        <f t="shared" si="25"/>
        <v>49.4</v>
      </c>
    </row>
    <row r="222" spans="1:19" x14ac:dyDescent="0.25">
      <c r="A222" s="22">
        <v>47969</v>
      </c>
      <c r="B222" s="23" t="s">
        <v>15</v>
      </c>
      <c r="C222" s="23">
        <f t="shared" si="19"/>
        <v>2031</v>
      </c>
      <c r="D222" s="23">
        <f t="shared" si="20"/>
        <v>5</v>
      </c>
      <c r="E222" s="7">
        <v>11076120</v>
      </c>
      <c r="F222" s="8">
        <v>2660840</v>
      </c>
      <c r="G222" s="8">
        <v>6134143.5493888594</v>
      </c>
      <c r="H222" s="8">
        <v>2352367</v>
      </c>
      <c r="I222" s="8">
        <v>178915</v>
      </c>
      <c r="J222" s="61">
        <f t="shared" si="21"/>
        <v>22402385.549388859</v>
      </c>
      <c r="K222" s="37">
        <v>4.4810121098630695E-2</v>
      </c>
      <c r="L222" s="58">
        <f t="shared" si="22"/>
        <v>23406.239158755187</v>
      </c>
      <c r="M222" s="33">
        <v>0.63560315671598777</v>
      </c>
      <c r="N222" s="3">
        <v>744</v>
      </c>
      <c r="O222" s="64">
        <f t="shared" si="23"/>
        <v>49</v>
      </c>
      <c r="P222" s="15">
        <v>2230000</v>
      </c>
      <c r="Q222" s="15">
        <v>8.4</v>
      </c>
      <c r="R222" s="84">
        <f t="shared" si="24"/>
        <v>25636.239158755187</v>
      </c>
      <c r="S222" s="85">
        <f t="shared" si="25"/>
        <v>57.4</v>
      </c>
    </row>
    <row r="223" spans="1:19" x14ac:dyDescent="0.25">
      <c r="A223" s="22">
        <v>48000</v>
      </c>
      <c r="B223" s="23" t="s">
        <v>16</v>
      </c>
      <c r="C223" s="23">
        <f t="shared" si="19"/>
        <v>2031</v>
      </c>
      <c r="D223" s="23">
        <f t="shared" si="20"/>
        <v>6</v>
      </c>
      <c r="E223" s="7">
        <v>15113553</v>
      </c>
      <c r="F223" s="8">
        <v>3099228</v>
      </c>
      <c r="G223" s="8">
        <v>6806643.5638094814</v>
      </c>
      <c r="H223" s="8">
        <v>2531661</v>
      </c>
      <c r="I223" s="8">
        <v>178194</v>
      </c>
      <c r="J223" s="61">
        <f t="shared" si="21"/>
        <v>27729279.563809481</v>
      </c>
      <c r="K223" s="37">
        <v>4.4810121098630695E-2</v>
      </c>
      <c r="L223" s="58">
        <f t="shared" si="22"/>
        <v>28971.831939041571</v>
      </c>
      <c r="M223" s="33">
        <v>0.68503036170090759</v>
      </c>
      <c r="N223" s="3">
        <v>720</v>
      </c>
      <c r="O223" s="64">
        <f t="shared" si="23"/>
        <v>59</v>
      </c>
      <c r="P223" s="15">
        <v>1260000</v>
      </c>
      <c r="Q223" s="15">
        <v>8.4</v>
      </c>
      <c r="R223" s="84">
        <f t="shared" si="24"/>
        <v>30231.831939041571</v>
      </c>
      <c r="S223" s="85">
        <f t="shared" si="25"/>
        <v>67.400000000000006</v>
      </c>
    </row>
    <row r="224" spans="1:19" x14ac:dyDescent="0.25">
      <c r="A224" s="22">
        <v>48030</v>
      </c>
      <c r="B224" s="23" t="s">
        <v>17</v>
      </c>
      <c r="C224" s="23">
        <f t="shared" si="19"/>
        <v>2031</v>
      </c>
      <c r="D224" s="23">
        <f t="shared" si="20"/>
        <v>7</v>
      </c>
      <c r="E224" s="7">
        <v>19874514</v>
      </c>
      <c r="F224" s="8">
        <v>3643232</v>
      </c>
      <c r="G224" s="8">
        <v>7678872.9862127826</v>
      </c>
      <c r="H224" s="8">
        <v>2609664</v>
      </c>
      <c r="I224" s="8">
        <v>178440</v>
      </c>
      <c r="J224" s="61">
        <f t="shared" si="21"/>
        <v>33984722.986212783</v>
      </c>
      <c r="K224" s="37">
        <v>4.4810121098630695E-2</v>
      </c>
      <c r="L224" s="58">
        <f t="shared" si="22"/>
        <v>35507.582538728391</v>
      </c>
      <c r="M224" s="33">
        <v>0.72947673607854213</v>
      </c>
      <c r="N224" s="3">
        <v>744</v>
      </c>
      <c r="O224" s="64">
        <f t="shared" si="23"/>
        <v>65</v>
      </c>
      <c r="P224" s="15">
        <v>3205000</v>
      </c>
      <c r="Q224" s="15">
        <v>8.4</v>
      </c>
      <c r="R224" s="84">
        <f t="shared" si="24"/>
        <v>38712.582538728391</v>
      </c>
      <c r="S224" s="85">
        <f t="shared" si="25"/>
        <v>73.400000000000006</v>
      </c>
    </row>
    <row r="225" spans="1:19" x14ac:dyDescent="0.25">
      <c r="A225" s="22">
        <v>48061</v>
      </c>
      <c r="B225" s="23" t="s">
        <v>18</v>
      </c>
      <c r="C225" s="23">
        <f t="shared" si="19"/>
        <v>2031</v>
      </c>
      <c r="D225" s="23">
        <f t="shared" si="20"/>
        <v>8</v>
      </c>
      <c r="E225" s="7">
        <v>19149860</v>
      </c>
      <c r="F225" s="8">
        <v>3709920</v>
      </c>
      <c r="G225" s="8">
        <v>7455045.321099286</v>
      </c>
      <c r="H225" s="8">
        <v>2689042</v>
      </c>
      <c r="I225" s="8">
        <v>180003</v>
      </c>
      <c r="J225" s="61">
        <f t="shared" si="21"/>
        <v>33183870.321099285</v>
      </c>
      <c r="K225" s="37">
        <v>4.4810121098630695E-2</v>
      </c>
      <c r="L225" s="58">
        <f t="shared" si="22"/>
        <v>34670.843568709002</v>
      </c>
      <c r="M225" s="33">
        <v>0.70478685359257887</v>
      </c>
      <c r="N225" s="3">
        <v>744</v>
      </c>
      <c r="O225" s="64">
        <f t="shared" si="23"/>
        <v>66</v>
      </c>
      <c r="P225" s="15">
        <v>1410000</v>
      </c>
      <c r="Q225" s="15">
        <v>8.4</v>
      </c>
      <c r="R225" s="84">
        <f t="shared" si="24"/>
        <v>36080.843568709002</v>
      </c>
      <c r="S225" s="85">
        <f t="shared" si="25"/>
        <v>74.400000000000006</v>
      </c>
    </row>
    <row r="226" spans="1:19" x14ac:dyDescent="0.25">
      <c r="A226" s="22">
        <v>48092</v>
      </c>
      <c r="B226" s="23" t="s">
        <v>19</v>
      </c>
      <c r="C226" s="23">
        <f t="shared" si="19"/>
        <v>2031</v>
      </c>
      <c r="D226" s="23">
        <f t="shared" si="20"/>
        <v>9</v>
      </c>
      <c r="E226" s="7">
        <v>17960445</v>
      </c>
      <c r="F226" s="8">
        <v>3581212</v>
      </c>
      <c r="G226" s="8">
        <v>7484763.0001183879</v>
      </c>
      <c r="H226" s="8">
        <v>2675106</v>
      </c>
      <c r="I226" s="8">
        <v>178468</v>
      </c>
      <c r="J226" s="61">
        <f t="shared" si="21"/>
        <v>31879994.00011839</v>
      </c>
      <c r="K226" s="37">
        <v>4.4810121098630695E-2</v>
      </c>
      <c r="L226" s="58">
        <f t="shared" si="22"/>
        <v>33308.540391887313</v>
      </c>
      <c r="M226" s="33">
        <v>0.67044260251078003</v>
      </c>
      <c r="N226" s="3">
        <v>720</v>
      </c>
      <c r="O226" s="64">
        <f t="shared" si="23"/>
        <v>69</v>
      </c>
      <c r="P226" s="15">
        <v>1215000</v>
      </c>
      <c r="Q226" s="15">
        <v>8.4</v>
      </c>
      <c r="R226" s="84">
        <f t="shared" si="24"/>
        <v>34523.540391887313</v>
      </c>
      <c r="S226" s="85">
        <f t="shared" si="25"/>
        <v>77.400000000000006</v>
      </c>
    </row>
    <row r="227" spans="1:19" x14ac:dyDescent="0.25">
      <c r="A227" s="22">
        <v>48122</v>
      </c>
      <c r="B227" s="23" t="s">
        <v>20</v>
      </c>
      <c r="C227" s="23">
        <f t="shared" si="19"/>
        <v>2031</v>
      </c>
      <c r="D227" s="23">
        <f t="shared" si="20"/>
        <v>10</v>
      </c>
      <c r="E227" s="7">
        <v>13888098</v>
      </c>
      <c r="F227" s="8">
        <v>3352503</v>
      </c>
      <c r="G227" s="8">
        <v>6970660.2337405533</v>
      </c>
      <c r="H227" s="8">
        <v>2478757</v>
      </c>
      <c r="I227" s="8">
        <v>181127</v>
      </c>
      <c r="J227" s="61">
        <f t="shared" si="21"/>
        <v>26871145.233740553</v>
      </c>
      <c r="K227" s="37">
        <v>4.4810121098630695E-2</v>
      </c>
      <c r="L227" s="58">
        <f t="shared" si="22"/>
        <v>28075.24450572336</v>
      </c>
      <c r="M227" s="33">
        <v>0.62513789540143438</v>
      </c>
      <c r="N227" s="3">
        <v>744</v>
      </c>
      <c r="O227" s="64">
        <f t="shared" si="23"/>
        <v>60</v>
      </c>
      <c r="P227" s="15">
        <v>925000</v>
      </c>
      <c r="Q227" s="15">
        <v>8.4</v>
      </c>
      <c r="R227" s="84">
        <f t="shared" si="24"/>
        <v>29000.24450572336</v>
      </c>
      <c r="S227" s="85">
        <f t="shared" si="25"/>
        <v>68.400000000000006</v>
      </c>
    </row>
    <row r="228" spans="1:19" x14ac:dyDescent="0.25">
      <c r="A228" s="22">
        <v>48153</v>
      </c>
      <c r="B228" s="23" t="s">
        <v>21</v>
      </c>
      <c r="C228" s="23">
        <f t="shared" si="19"/>
        <v>2031</v>
      </c>
      <c r="D228" s="23">
        <f t="shared" si="20"/>
        <v>11</v>
      </c>
      <c r="E228" s="7">
        <v>10007532</v>
      </c>
      <c r="F228" s="8">
        <v>2804106</v>
      </c>
      <c r="G228" s="8">
        <v>6141726.3371083997</v>
      </c>
      <c r="H228" s="8">
        <v>2304561</v>
      </c>
      <c r="I228" s="8">
        <v>180117</v>
      </c>
      <c r="J228" s="61">
        <f t="shared" si="21"/>
        <v>21438042.3371084</v>
      </c>
      <c r="K228" s="37">
        <v>4.4810121098630695E-2</v>
      </c>
      <c r="L228" s="58">
        <f t="shared" si="22"/>
        <v>22398.683610351796</v>
      </c>
      <c r="M228" s="33">
        <v>0.66565650571192148</v>
      </c>
      <c r="N228" s="3">
        <v>720</v>
      </c>
      <c r="O228" s="64">
        <f t="shared" si="23"/>
        <v>47</v>
      </c>
      <c r="P228" s="15">
        <v>1860000</v>
      </c>
      <c r="Q228" s="15">
        <v>8.4</v>
      </c>
      <c r="R228" s="84">
        <f t="shared" si="24"/>
        <v>24258.683610351796</v>
      </c>
      <c r="S228" s="85">
        <f t="shared" si="25"/>
        <v>55.4</v>
      </c>
    </row>
    <row r="229" spans="1:19" x14ac:dyDescent="0.25">
      <c r="A229" s="22">
        <v>48183</v>
      </c>
      <c r="B229" s="23" t="s">
        <v>22</v>
      </c>
      <c r="C229" s="23">
        <f t="shared" si="19"/>
        <v>2031</v>
      </c>
      <c r="D229" s="23">
        <f t="shared" si="20"/>
        <v>12</v>
      </c>
      <c r="E229" s="7">
        <v>12119793</v>
      </c>
      <c r="F229" s="8">
        <v>2654181</v>
      </c>
      <c r="G229" s="8">
        <v>5878297.7337369425</v>
      </c>
      <c r="H229" s="8">
        <v>2324485</v>
      </c>
      <c r="I229" s="8">
        <v>181239</v>
      </c>
      <c r="J229" s="61">
        <f t="shared" si="21"/>
        <v>23157995.733736943</v>
      </c>
      <c r="K229" s="37">
        <v>4.4810121098630695E-2</v>
      </c>
      <c r="L229" s="58">
        <f t="shared" si="22"/>
        <v>24195.708326967269</v>
      </c>
      <c r="M229" s="33">
        <v>0.6301950712663974</v>
      </c>
      <c r="N229" s="3">
        <v>744</v>
      </c>
      <c r="O229" s="64">
        <f t="shared" si="23"/>
        <v>52</v>
      </c>
      <c r="P229" s="15">
        <v>2110000</v>
      </c>
      <c r="Q229" s="15">
        <v>8.4</v>
      </c>
      <c r="R229" s="84">
        <f t="shared" si="24"/>
        <v>26305.708326967269</v>
      </c>
      <c r="S229" s="85">
        <f t="shared" si="25"/>
        <v>60.4</v>
      </c>
    </row>
    <row r="230" spans="1:19" x14ac:dyDescent="0.25">
      <c r="A230" s="22">
        <v>48214</v>
      </c>
      <c r="B230" s="23" t="s">
        <v>11</v>
      </c>
      <c r="C230" s="23">
        <f t="shared" ref="C230:C293" si="26">YEAR(A230)</f>
        <v>2032</v>
      </c>
      <c r="D230" s="23">
        <f t="shared" ref="D230:D293" si="27">MONTH(A230)</f>
        <v>1</v>
      </c>
      <c r="E230" s="7">
        <v>14749378</v>
      </c>
      <c r="F230" s="8">
        <v>2701980</v>
      </c>
      <c r="G230" s="8">
        <v>5934754.9036092274</v>
      </c>
      <c r="H230" s="8">
        <v>2325815</v>
      </c>
      <c r="I230" s="8">
        <v>178483</v>
      </c>
      <c r="J230" s="61">
        <f t="shared" si="21"/>
        <v>25890410.903609227</v>
      </c>
      <c r="K230" s="37">
        <v>4.4810121098630695E-2</v>
      </c>
      <c r="L230" s="58">
        <f t="shared" si="22"/>
        <v>27050.563351493267</v>
      </c>
      <c r="M230" s="33">
        <v>0.50302553596875199</v>
      </c>
      <c r="N230" s="3">
        <v>744</v>
      </c>
      <c r="O230" s="64">
        <f t="shared" si="23"/>
        <v>72</v>
      </c>
      <c r="P230" s="15">
        <v>1835000</v>
      </c>
      <c r="Q230" s="15">
        <v>8.4</v>
      </c>
      <c r="R230" s="84">
        <f t="shared" si="24"/>
        <v>28885.563351493267</v>
      </c>
      <c r="S230" s="85">
        <f t="shared" si="25"/>
        <v>80.400000000000006</v>
      </c>
    </row>
    <row r="231" spans="1:19" x14ac:dyDescent="0.25">
      <c r="A231" s="22">
        <v>48245</v>
      </c>
      <c r="B231" s="23" t="s">
        <v>12</v>
      </c>
      <c r="C231" s="23">
        <f t="shared" si="26"/>
        <v>2032</v>
      </c>
      <c r="D231" s="23">
        <f t="shared" si="27"/>
        <v>2</v>
      </c>
      <c r="E231" s="7">
        <v>13523364</v>
      </c>
      <c r="F231" s="8">
        <v>2544152</v>
      </c>
      <c r="G231" s="8">
        <v>5526383.1151595078</v>
      </c>
      <c r="H231" s="8">
        <v>2173278</v>
      </c>
      <c r="I231" s="8">
        <v>177626</v>
      </c>
      <c r="J231" s="61">
        <f t="shared" si="21"/>
        <v>23944803.115159508</v>
      </c>
      <c r="K231" s="37">
        <v>4.4810121098630695E-2</v>
      </c>
      <c r="L231" s="58">
        <f t="shared" si="22"/>
        <v>25017.772642432676</v>
      </c>
      <c r="M231" s="33">
        <v>0.45283890494161555</v>
      </c>
      <c r="N231" s="3">
        <v>672</v>
      </c>
      <c r="O231" s="64">
        <f t="shared" si="23"/>
        <v>82</v>
      </c>
      <c r="P231" s="15">
        <v>3485000</v>
      </c>
      <c r="Q231" s="15">
        <v>8.4</v>
      </c>
      <c r="R231" s="84">
        <f t="shared" si="24"/>
        <v>28502.772642432676</v>
      </c>
      <c r="S231" s="85">
        <f t="shared" si="25"/>
        <v>90.4</v>
      </c>
    </row>
    <row r="232" spans="1:19" x14ac:dyDescent="0.25">
      <c r="A232" s="22">
        <v>48274</v>
      </c>
      <c r="B232" s="23" t="s">
        <v>13</v>
      </c>
      <c r="C232" s="23">
        <f t="shared" si="26"/>
        <v>2032</v>
      </c>
      <c r="D232" s="23">
        <f t="shared" si="27"/>
        <v>3</v>
      </c>
      <c r="E232" s="7">
        <v>12233375</v>
      </c>
      <c r="F232" s="8">
        <v>2552340</v>
      </c>
      <c r="G232" s="8">
        <v>5793453.3599290978</v>
      </c>
      <c r="H232" s="8">
        <v>2242716</v>
      </c>
      <c r="I232" s="8">
        <v>179422</v>
      </c>
      <c r="J232" s="61">
        <f t="shared" si="21"/>
        <v>23001306.3599291</v>
      </c>
      <c r="K232" s="37">
        <v>4.4810121098630695E-2</v>
      </c>
      <c r="L232" s="58">
        <f t="shared" si="22"/>
        <v>24031.997683344227</v>
      </c>
      <c r="M232" s="33">
        <v>0.55784816711814977</v>
      </c>
      <c r="N232" s="3">
        <v>744</v>
      </c>
      <c r="O232" s="64">
        <f t="shared" si="23"/>
        <v>58</v>
      </c>
      <c r="P232" s="15">
        <v>3250000</v>
      </c>
      <c r="Q232" s="15">
        <v>8.4</v>
      </c>
      <c r="R232" s="84">
        <f t="shared" si="24"/>
        <v>27281.997683344227</v>
      </c>
      <c r="S232" s="85">
        <f t="shared" si="25"/>
        <v>66.400000000000006</v>
      </c>
    </row>
    <row r="233" spans="1:19" x14ac:dyDescent="0.25">
      <c r="A233" s="22">
        <v>48305</v>
      </c>
      <c r="B233" s="23" t="s">
        <v>14</v>
      </c>
      <c r="C233" s="23">
        <f t="shared" si="26"/>
        <v>2032</v>
      </c>
      <c r="D233" s="23">
        <f t="shared" si="27"/>
        <v>4</v>
      </c>
      <c r="E233" s="7">
        <v>9935740</v>
      </c>
      <c r="F233" s="8">
        <v>2499566</v>
      </c>
      <c r="G233" s="8">
        <v>5839041.46951102</v>
      </c>
      <c r="H233" s="8">
        <v>2224236</v>
      </c>
      <c r="I233" s="8">
        <v>178805</v>
      </c>
      <c r="J233" s="61">
        <f t="shared" si="21"/>
        <v>20677388.469511021</v>
      </c>
      <c r="K233" s="37">
        <v>4.4810121098630695E-2</v>
      </c>
      <c r="L233" s="58">
        <f t="shared" si="22"/>
        <v>21603.944750833238</v>
      </c>
      <c r="M233" s="33">
        <v>0.73186088690061213</v>
      </c>
      <c r="N233" s="3">
        <v>720</v>
      </c>
      <c r="O233" s="64">
        <f t="shared" si="23"/>
        <v>41</v>
      </c>
      <c r="P233" s="15">
        <v>1200000</v>
      </c>
      <c r="Q233" s="15">
        <v>8.4</v>
      </c>
      <c r="R233" s="84">
        <f t="shared" si="24"/>
        <v>22803.944750833238</v>
      </c>
      <c r="S233" s="85">
        <f t="shared" si="25"/>
        <v>49.4</v>
      </c>
    </row>
    <row r="234" spans="1:19" x14ac:dyDescent="0.25">
      <c r="A234" s="22">
        <v>48335</v>
      </c>
      <c r="B234" s="23" t="s">
        <v>15</v>
      </c>
      <c r="C234" s="23">
        <f t="shared" si="26"/>
        <v>2032</v>
      </c>
      <c r="D234" s="23">
        <f t="shared" si="27"/>
        <v>5</v>
      </c>
      <c r="E234" s="7">
        <v>11048150</v>
      </c>
      <c r="F234" s="8">
        <v>2666592</v>
      </c>
      <c r="G234" s="8">
        <v>6189826.7826815024</v>
      </c>
      <c r="H234" s="8">
        <v>2355379</v>
      </c>
      <c r="I234" s="8">
        <v>178915</v>
      </c>
      <c r="J234" s="61">
        <f t="shared" si="21"/>
        <v>22438862.782681502</v>
      </c>
      <c r="K234" s="37">
        <v>4.4810121098630695E-2</v>
      </c>
      <c r="L234" s="58">
        <f t="shared" si="22"/>
        <v>23444.35094128902</v>
      </c>
      <c r="M234" s="33">
        <v>0.63560315671598777</v>
      </c>
      <c r="N234" s="3">
        <v>744</v>
      </c>
      <c r="O234" s="64">
        <f t="shared" si="23"/>
        <v>50</v>
      </c>
      <c r="P234" s="15">
        <v>2230000</v>
      </c>
      <c r="Q234" s="15">
        <v>8.4</v>
      </c>
      <c r="R234" s="84">
        <f t="shared" si="24"/>
        <v>25674.35094128902</v>
      </c>
      <c r="S234" s="85">
        <f t="shared" si="25"/>
        <v>58.4</v>
      </c>
    </row>
    <row r="235" spans="1:19" x14ac:dyDescent="0.25">
      <c r="A235" s="22">
        <v>48366</v>
      </c>
      <c r="B235" s="23" t="s">
        <v>16</v>
      </c>
      <c r="C235" s="23">
        <f t="shared" si="26"/>
        <v>2032</v>
      </c>
      <c r="D235" s="23">
        <f t="shared" si="27"/>
        <v>6</v>
      </c>
      <c r="E235" s="7">
        <v>15085539</v>
      </c>
      <c r="F235" s="8">
        <v>3106196</v>
      </c>
      <c r="G235" s="8">
        <v>6862040.2753786137</v>
      </c>
      <c r="H235" s="8">
        <v>2534748</v>
      </c>
      <c r="I235" s="8">
        <v>178194</v>
      </c>
      <c r="J235" s="61">
        <f t="shared" si="21"/>
        <v>27766717.275378615</v>
      </c>
      <c r="K235" s="37">
        <v>4.4810121098630695E-2</v>
      </c>
      <c r="L235" s="58">
        <f t="shared" si="22"/>
        <v>29010.947238999772</v>
      </c>
      <c r="M235" s="33">
        <v>0.68503036170090759</v>
      </c>
      <c r="N235" s="3">
        <v>720</v>
      </c>
      <c r="O235" s="64">
        <f t="shared" si="23"/>
        <v>59</v>
      </c>
      <c r="P235" s="15">
        <v>1260000</v>
      </c>
      <c r="Q235" s="15">
        <v>8.4</v>
      </c>
      <c r="R235" s="84">
        <f t="shared" si="24"/>
        <v>30270.947238999772</v>
      </c>
      <c r="S235" s="85">
        <f t="shared" si="25"/>
        <v>67.400000000000006</v>
      </c>
    </row>
    <row r="236" spans="1:19" x14ac:dyDescent="0.25">
      <c r="A236" s="22">
        <v>48396</v>
      </c>
      <c r="B236" s="23" t="s">
        <v>17</v>
      </c>
      <c r="C236" s="23">
        <f t="shared" si="26"/>
        <v>2032</v>
      </c>
      <c r="D236" s="23">
        <f t="shared" si="27"/>
        <v>7</v>
      </c>
      <c r="E236" s="7">
        <v>19846502</v>
      </c>
      <c r="F236" s="8">
        <v>3653512</v>
      </c>
      <c r="G236" s="8">
        <v>7734138.3662937144</v>
      </c>
      <c r="H236" s="8">
        <v>2612726</v>
      </c>
      <c r="I236" s="8">
        <v>178440</v>
      </c>
      <c r="J236" s="61">
        <f t="shared" si="21"/>
        <v>34025318.366293713</v>
      </c>
      <c r="K236" s="37">
        <v>4.4810121098630695E-2</v>
      </c>
      <c r="L236" s="58">
        <f t="shared" si="22"/>
        <v>35549.997002706798</v>
      </c>
      <c r="M236" s="33">
        <v>0.72947673607854213</v>
      </c>
      <c r="N236" s="3">
        <v>744</v>
      </c>
      <c r="O236" s="64">
        <f t="shared" si="23"/>
        <v>66</v>
      </c>
      <c r="P236" s="15">
        <v>3205000</v>
      </c>
      <c r="Q236" s="15">
        <v>8.4</v>
      </c>
      <c r="R236" s="84">
        <f t="shared" si="24"/>
        <v>38754.997002706798</v>
      </c>
      <c r="S236" s="85">
        <f t="shared" si="25"/>
        <v>74.400000000000006</v>
      </c>
    </row>
    <row r="237" spans="1:19" x14ac:dyDescent="0.25">
      <c r="A237" s="22">
        <v>48427</v>
      </c>
      <c r="B237" s="23" t="s">
        <v>18</v>
      </c>
      <c r="C237" s="23">
        <f t="shared" si="26"/>
        <v>2032</v>
      </c>
      <c r="D237" s="23">
        <f t="shared" si="27"/>
        <v>8</v>
      </c>
      <c r="E237" s="7">
        <v>19121904</v>
      </c>
      <c r="F237" s="8">
        <v>3720400</v>
      </c>
      <c r="G237" s="8">
        <v>7510403.9514895594</v>
      </c>
      <c r="H237" s="8">
        <v>2692052</v>
      </c>
      <c r="I237" s="8">
        <v>180003</v>
      </c>
      <c r="J237" s="61">
        <f t="shared" si="21"/>
        <v>33224762.95148956</v>
      </c>
      <c r="K237" s="37">
        <v>4.4810121098630695E-2</v>
      </c>
      <c r="L237" s="58">
        <f t="shared" si="22"/>
        <v>34713.568602819105</v>
      </c>
      <c r="M237" s="33">
        <v>0.70478685359257887</v>
      </c>
      <c r="N237" s="3">
        <v>744</v>
      </c>
      <c r="O237" s="64">
        <f t="shared" si="23"/>
        <v>66</v>
      </c>
      <c r="P237" s="15">
        <v>1410000</v>
      </c>
      <c r="Q237" s="15">
        <v>8.4</v>
      </c>
      <c r="R237" s="84">
        <f t="shared" si="24"/>
        <v>36123.568602819105</v>
      </c>
      <c r="S237" s="85">
        <f t="shared" si="25"/>
        <v>74.400000000000006</v>
      </c>
    </row>
    <row r="238" spans="1:19" x14ac:dyDescent="0.25">
      <c r="A238" s="22">
        <v>48458</v>
      </c>
      <c r="B238" s="23" t="s">
        <v>19</v>
      </c>
      <c r="C238" s="23">
        <f t="shared" si="26"/>
        <v>2032</v>
      </c>
      <c r="D238" s="23">
        <f t="shared" si="27"/>
        <v>9</v>
      </c>
      <c r="E238" s="7">
        <v>17932491</v>
      </c>
      <c r="F238" s="8">
        <v>3591317</v>
      </c>
      <c r="G238" s="8">
        <v>7540511.3641553111</v>
      </c>
      <c r="H238" s="8">
        <v>2678117</v>
      </c>
      <c r="I238" s="8">
        <v>178468</v>
      </c>
      <c r="J238" s="61">
        <f t="shared" ref="J238:J301" si="28">E238+F238+G238+H238+I238</f>
        <v>31920904.364155311</v>
      </c>
      <c r="K238" s="37">
        <v>4.4810121098630695E-2</v>
      </c>
      <c r="L238" s="58">
        <f t="shared" si="22"/>
        <v>33351.283954290921</v>
      </c>
      <c r="M238" s="33">
        <v>0.67044260251078003</v>
      </c>
      <c r="N238" s="3">
        <v>720</v>
      </c>
      <c r="O238" s="64">
        <f t="shared" si="23"/>
        <v>69</v>
      </c>
      <c r="P238" s="15">
        <v>1215000</v>
      </c>
      <c r="Q238" s="15">
        <v>8.4</v>
      </c>
      <c r="R238" s="84">
        <f t="shared" si="24"/>
        <v>34566.283954290921</v>
      </c>
      <c r="S238" s="85">
        <f t="shared" si="25"/>
        <v>77.400000000000006</v>
      </c>
    </row>
    <row r="239" spans="1:19" x14ac:dyDescent="0.25">
      <c r="A239" s="22">
        <v>48488</v>
      </c>
      <c r="B239" s="23" t="s">
        <v>20</v>
      </c>
      <c r="C239" s="23">
        <f t="shared" si="26"/>
        <v>2032</v>
      </c>
      <c r="D239" s="23">
        <f t="shared" si="27"/>
        <v>10</v>
      </c>
      <c r="E239" s="7">
        <v>13860126</v>
      </c>
      <c r="F239" s="8">
        <v>3361968</v>
      </c>
      <c r="G239" s="8">
        <v>7026543.480315242</v>
      </c>
      <c r="H239" s="8">
        <v>2481847</v>
      </c>
      <c r="I239" s="8">
        <v>181127</v>
      </c>
      <c r="J239" s="61">
        <f t="shared" si="28"/>
        <v>26911611.480315242</v>
      </c>
      <c r="K239" s="37">
        <v>4.4810121098630695E-2</v>
      </c>
      <c r="L239" s="58">
        <f t="shared" si="22"/>
        <v>28117.52404970747</v>
      </c>
      <c r="M239" s="33">
        <v>0.62513789540143438</v>
      </c>
      <c r="N239" s="3">
        <v>744</v>
      </c>
      <c r="O239" s="64">
        <f t="shared" si="23"/>
        <v>60</v>
      </c>
      <c r="P239" s="15">
        <v>925000</v>
      </c>
      <c r="Q239" s="15">
        <v>8.4</v>
      </c>
      <c r="R239" s="84">
        <f t="shared" si="24"/>
        <v>29042.52404970747</v>
      </c>
      <c r="S239" s="85">
        <f t="shared" si="25"/>
        <v>68.400000000000006</v>
      </c>
    </row>
    <row r="240" spans="1:19" x14ac:dyDescent="0.25">
      <c r="A240" s="22">
        <v>48519</v>
      </c>
      <c r="B240" s="23" t="s">
        <v>21</v>
      </c>
      <c r="C240" s="23">
        <f t="shared" si="26"/>
        <v>2032</v>
      </c>
      <c r="D240" s="23">
        <f t="shared" si="27"/>
        <v>11</v>
      </c>
      <c r="E240" s="7">
        <v>9979578</v>
      </c>
      <c r="F240" s="8">
        <v>2811996</v>
      </c>
      <c r="G240" s="8">
        <v>6197740.5435222071</v>
      </c>
      <c r="H240" s="8">
        <v>2307796</v>
      </c>
      <c r="I240" s="8">
        <v>180117</v>
      </c>
      <c r="J240" s="61">
        <f t="shared" si="28"/>
        <v>21477227.543522209</v>
      </c>
      <c r="K240" s="37">
        <v>4.4810121098630695E-2</v>
      </c>
      <c r="L240" s="58">
        <f t="shared" si="22"/>
        <v>22439.624710610286</v>
      </c>
      <c r="M240" s="33">
        <v>0.66565650571192148</v>
      </c>
      <c r="N240" s="3">
        <v>720</v>
      </c>
      <c r="O240" s="64">
        <f t="shared" si="23"/>
        <v>47</v>
      </c>
      <c r="P240" s="15">
        <v>1860000</v>
      </c>
      <c r="Q240" s="15">
        <v>8.4</v>
      </c>
      <c r="R240" s="84">
        <f t="shared" si="24"/>
        <v>24299.624710610286</v>
      </c>
      <c r="S240" s="85">
        <f t="shared" si="25"/>
        <v>55.4</v>
      </c>
    </row>
    <row r="241" spans="1:19" x14ac:dyDescent="0.25">
      <c r="A241" s="22">
        <v>48549</v>
      </c>
      <c r="B241" s="23" t="s">
        <v>22</v>
      </c>
      <c r="C241" s="23">
        <f t="shared" si="26"/>
        <v>2032</v>
      </c>
      <c r="D241" s="23">
        <f t="shared" si="27"/>
        <v>12</v>
      </c>
      <c r="E241" s="7">
        <v>12091835</v>
      </c>
      <c r="F241" s="8">
        <v>2661666</v>
      </c>
      <c r="G241" s="8">
        <v>5934531.2869103281</v>
      </c>
      <c r="H241" s="8">
        <v>2327910</v>
      </c>
      <c r="I241" s="8">
        <v>181239</v>
      </c>
      <c r="J241" s="61">
        <f t="shared" si="28"/>
        <v>23197181.286910329</v>
      </c>
      <c r="K241" s="37">
        <v>4.4810121098630695E-2</v>
      </c>
      <c r="L241" s="58">
        <f t="shared" si="22"/>
        <v>24236.649789523672</v>
      </c>
      <c r="M241" s="33">
        <v>0.6301950712663974</v>
      </c>
      <c r="N241" s="3">
        <v>744</v>
      </c>
      <c r="O241" s="64">
        <f t="shared" si="23"/>
        <v>52</v>
      </c>
      <c r="P241" s="15">
        <v>2110000</v>
      </c>
      <c r="Q241" s="15">
        <v>8.4</v>
      </c>
      <c r="R241" s="84">
        <f t="shared" si="24"/>
        <v>26346.649789523672</v>
      </c>
      <c r="S241" s="85">
        <f t="shared" si="25"/>
        <v>60.4</v>
      </c>
    </row>
    <row r="242" spans="1:19" x14ac:dyDescent="0.25">
      <c r="A242" s="22">
        <v>48580</v>
      </c>
      <c r="B242" s="23" t="s">
        <v>11</v>
      </c>
      <c r="C242" s="23">
        <f t="shared" si="26"/>
        <v>2033</v>
      </c>
      <c r="D242" s="23">
        <f t="shared" si="27"/>
        <v>1</v>
      </c>
      <c r="E242" s="7">
        <v>14721470</v>
      </c>
      <c r="F242" s="8">
        <v>2709630</v>
      </c>
      <c r="G242" s="8">
        <v>5991301.2403686112</v>
      </c>
      <c r="H242" s="8">
        <v>2329430</v>
      </c>
      <c r="I242" s="8">
        <v>178483</v>
      </c>
      <c r="J242" s="61">
        <f t="shared" si="28"/>
        <v>25930314.240368612</v>
      </c>
      <c r="K242" s="37">
        <v>4.4810121098630695E-2</v>
      </c>
      <c r="L242" s="58">
        <f t="shared" si="22"/>
        <v>27092.254761605076</v>
      </c>
      <c r="M242" s="33">
        <v>0.50302553596875199</v>
      </c>
      <c r="N242" s="3">
        <v>744</v>
      </c>
      <c r="O242" s="64">
        <f t="shared" si="23"/>
        <v>72</v>
      </c>
      <c r="P242" s="15">
        <v>1835000</v>
      </c>
      <c r="Q242" s="15">
        <v>8.4</v>
      </c>
      <c r="R242" s="84">
        <f t="shared" si="24"/>
        <v>28927.254761605076</v>
      </c>
      <c r="S242" s="85">
        <f t="shared" si="25"/>
        <v>80.400000000000006</v>
      </c>
    </row>
    <row r="243" spans="1:19" x14ac:dyDescent="0.25">
      <c r="A243" s="22">
        <v>48611</v>
      </c>
      <c r="B243" s="23" t="s">
        <v>12</v>
      </c>
      <c r="C243" s="23">
        <f t="shared" si="26"/>
        <v>2033</v>
      </c>
      <c r="D243" s="23">
        <f t="shared" si="27"/>
        <v>2</v>
      </c>
      <c r="E243" s="7">
        <v>13495452</v>
      </c>
      <c r="F243" s="8">
        <v>2551347</v>
      </c>
      <c r="G243" s="8">
        <v>5582947.0701685287</v>
      </c>
      <c r="H243" s="8">
        <v>2177024</v>
      </c>
      <c r="I243" s="8">
        <v>177626</v>
      </c>
      <c r="J243" s="61">
        <f t="shared" si="28"/>
        <v>23984396.070168529</v>
      </c>
      <c r="K243" s="37">
        <v>4.4810121098630695E-2</v>
      </c>
      <c r="L243" s="58">
        <f t="shared" si="22"/>
        <v>25059.139762550301</v>
      </c>
      <c r="M243" s="33">
        <v>0.45283890494161555</v>
      </c>
      <c r="N243" s="3">
        <v>672</v>
      </c>
      <c r="O243" s="64">
        <f t="shared" si="23"/>
        <v>82</v>
      </c>
      <c r="P243" s="15">
        <v>3485000</v>
      </c>
      <c r="Q243" s="15">
        <v>8.4</v>
      </c>
      <c r="R243" s="84">
        <f t="shared" si="24"/>
        <v>28544.139762550301</v>
      </c>
      <c r="S243" s="85">
        <f t="shared" si="25"/>
        <v>90.4</v>
      </c>
    </row>
    <row r="244" spans="1:19" x14ac:dyDescent="0.25">
      <c r="A244" s="22">
        <v>48639</v>
      </c>
      <c r="B244" s="23" t="s">
        <v>13</v>
      </c>
      <c r="C244" s="23">
        <f t="shared" si="26"/>
        <v>2033</v>
      </c>
      <c r="D244" s="23">
        <f t="shared" si="27"/>
        <v>3</v>
      </c>
      <c r="E244" s="7">
        <v>12205413</v>
      </c>
      <c r="F244" s="8">
        <v>2558108</v>
      </c>
      <c r="G244" s="8">
        <v>5850605.6825087201</v>
      </c>
      <c r="H244" s="8">
        <v>2246501</v>
      </c>
      <c r="I244" s="8">
        <v>179422</v>
      </c>
      <c r="J244" s="61">
        <f t="shared" si="28"/>
        <v>23040049.682508722</v>
      </c>
      <c r="K244" s="37">
        <v>4.4810121098630695E-2</v>
      </c>
      <c r="L244" s="58">
        <f t="shared" si="22"/>
        <v>24072.477098900403</v>
      </c>
      <c r="M244" s="33">
        <v>0.55784816711814977</v>
      </c>
      <c r="N244" s="3">
        <v>744</v>
      </c>
      <c r="O244" s="64">
        <f t="shared" si="23"/>
        <v>58</v>
      </c>
      <c r="P244" s="15">
        <v>3250000</v>
      </c>
      <c r="Q244" s="15">
        <v>8.4</v>
      </c>
      <c r="R244" s="84">
        <f t="shared" si="24"/>
        <v>27322.477098900403</v>
      </c>
      <c r="S244" s="85">
        <f t="shared" si="25"/>
        <v>66.400000000000006</v>
      </c>
    </row>
    <row r="245" spans="1:19" x14ac:dyDescent="0.25">
      <c r="A245" s="22">
        <v>48670</v>
      </c>
      <c r="B245" s="23" t="s">
        <v>14</v>
      </c>
      <c r="C245" s="23">
        <f t="shared" si="26"/>
        <v>2033</v>
      </c>
      <c r="D245" s="23">
        <f t="shared" si="27"/>
        <v>4</v>
      </c>
      <c r="E245" s="7">
        <v>9907752</v>
      </c>
      <c r="F245" s="8">
        <v>2505202</v>
      </c>
      <c r="G245" s="8">
        <v>5896550.9467545245</v>
      </c>
      <c r="H245" s="8">
        <v>2227995</v>
      </c>
      <c r="I245" s="8">
        <v>178805</v>
      </c>
      <c r="J245" s="61">
        <f t="shared" si="28"/>
        <v>20716304.946754523</v>
      </c>
      <c r="K245" s="37">
        <v>4.4810121098630695E-2</v>
      </c>
      <c r="L245" s="58">
        <f t="shared" si="22"/>
        <v>21644.605080134752</v>
      </c>
      <c r="M245" s="33">
        <v>0.73186088690061213</v>
      </c>
      <c r="N245" s="3">
        <v>720</v>
      </c>
      <c r="O245" s="64">
        <f t="shared" si="23"/>
        <v>41</v>
      </c>
      <c r="P245" s="15">
        <v>1200000</v>
      </c>
      <c r="Q245" s="15">
        <v>8.4</v>
      </c>
      <c r="R245" s="84">
        <f t="shared" si="24"/>
        <v>22844.605080134752</v>
      </c>
      <c r="S245" s="85">
        <f t="shared" si="25"/>
        <v>49.4</v>
      </c>
    </row>
    <row r="246" spans="1:19" x14ac:dyDescent="0.25">
      <c r="A246" s="22">
        <v>48700</v>
      </c>
      <c r="B246" s="23" t="s">
        <v>15</v>
      </c>
      <c r="C246" s="23">
        <f t="shared" si="26"/>
        <v>2033</v>
      </c>
      <c r="D246" s="23">
        <f t="shared" si="27"/>
        <v>5</v>
      </c>
      <c r="E246" s="7">
        <v>11020180</v>
      </c>
      <c r="F246" s="8">
        <v>2672608</v>
      </c>
      <c r="G246" s="8">
        <v>6247920.0134593146</v>
      </c>
      <c r="H246" s="8">
        <v>2359115</v>
      </c>
      <c r="I246" s="8">
        <v>178915</v>
      </c>
      <c r="J246" s="61">
        <f t="shared" si="28"/>
        <v>22478738.013459314</v>
      </c>
      <c r="K246" s="37">
        <v>4.4810121098630695E-2</v>
      </c>
      <c r="L246" s="58">
        <f t="shared" si="22"/>
        <v>23486.012985986818</v>
      </c>
      <c r="M246" s="33">
        <v>0.63560315671598777</v>
      </c>
      <c r="N246" s="3">
        <v>744</v>
      </c>
      <c r="O246" s="64">
        <f t="shared" si="23"/>
        <v>50</v>
      </c>
      <c r="P246" s="15">
        <v>2230000</v>
      </c>
      <c r="Q246" s="15">
        <v>8.4</v>
      </c>
      <c r="R246" s="84">
        <f t="shared" si="24"/>
        <v>25716.012985986818</v>
      </c>
      <c r="S246" s="85">
        <f t="shared" si="25"/>
        <v>58.4</v>
      </c>
    </row>
    <row r="247" spans="1:19" x14ac:dyDescent="0.25">
      <c r="A247" s="22">
        <v>48731</v>
      </c>
      <c r="B247" s="23" t="s">
        <v>16</v>
      </c>
      <c r="C247" s="23">
        <f t="shared" si="26"/>
        <v>2033</v>
      </c>
      <c r="D247" s="23">
        <f t="shared" si="27"/>
        <v>6</v>
      </c>
      <c r="E247" s="7">
        <v>15057525</v>
      </c>
      <c r="F247" s="8">
        <v>3114936</v>
      </c>
      <c r="G247" s="8">
        <v>6921559.5653937161</v>
      </c>
      <c r="H247" s="8">
        <v>2538521</v>
      </c>
      <c r="I247" s="8">
        <v>178194</v>
      </c>
      <c r="J247" s="61">
        <f t="shared" si="28"/>
        <v>27810735.565393716</v>
      </c>
      <c r="K247" s="37">
        <v>4.4810121098630695E-2</v>
      </c>
      <c r="L247" s="58">
        <f t="shared" si="22"/>
        <v>29056.937993921005</v>
      </c>
      <c r="M247" s="33">
        <v>0.68503036170090759</v>
      </c>
      <c r="N247" s="3">
        <v>720</v>
      </c>
      <c r="O247" s="64">
        <f t="shared" si="23"/>
        <v>59</v>
      </c>
      <c r="P247" s="15">
        <v>1260000</v>
      </c>
      <c r="Q247" s="15">
        <v>8.4</v>
      </c>
      <c r="R247" s="84">
        <f t="shared" si="24"/>
        <v>30316.937993921005</v>
      </c>
      <c r="S247" s="85">
        <f t="shared" si="25"/>
        <v>67.400000000000006</v>
      </c>
    </row>
    <row r="248" spans="1:19" x14ac:dyDescent="0.25">
      <c r="A248" s="22">
        <v>48761</v>
      </c>
      <c r="B248" s="23" t="s">
        <v>17</v>
      </c>
      <c r="C248" s="23">
        <f t="shared" si="26"/>
        <v>2033</v>
      </c>
      <c r="D248" s="23">
        <f t="shared" si="27"/>
        <v>7</v>
      </c>
      <c r="E248" s="7">
        <v>19818490</v>
      </c>
      <c r="F248" s="8">
        <v>3662010</v>
      </c>
      <c r="G248" s="8">
        <v>7795297.208521896</v>
      </c>
      <c r="H248" s="8">
        <v>2616590</v>
      </c>
      <c r="I248" s="8">
        <v>178440</v>
      </c>
      <c r="J248" s="61">
        <f t="shared" si="28"/>
        <v>34070827.208521895</v>
      </c>
      <c r="K248" s="37">
        <v>4.4810121098630695E-2</v>
      </c>
      <c r="L248" s="58">
        <f t="shared" si="22"/>
        <v>35597.545101666277</v>
      </c>
      <c r="M248" s="33">
        <v>0.72947673607854213</v>
      </c>
      <c r="N248" s="3">
        <v>744</v>
      </c>
      <c r="O248" s="64">
        <f t="shared" si="23"/>
        <v>66</v>
      </c>
      <c r="P248" s="15">
        <v>3205000</v>
      </c>
      <c r="Q248" s="15">
        <v>8.4</v>
      </c>
      <c r="R248" s="84">
        <f t="shared" si="24"/>
        <v>38802.545101666277</v>
      </c>
      <c r="S248" s="85">
        <f t="shared" si="25"/>
        <v>74.400000000000006</v>
      </c>
    </row>
    <row r="249" spans="1:19" x14ac:dyDescent="0.25">
      <c r="A249" s="22">
        <v>48792</v>
      </c>
      <c r="B249" s="23" t="s">
        <v>18</v>
      </c>
      <c r="C249" s="23">
        <f t="shared" si="26"/>
        <v>2033</v>
      </c>
      <c r="D249" s="23">
        <f t="shared" si="27"/>
        <v>8</v>
      </c>
      <c r="E249" s="7">
        <v>19093948</v>
      </c>
      <c r="F249" s="8">
        <v>3729100</v>
      </c>
      <c r="G249" s="8">
        <v>7571524.7813238883</v>
      </c>
      <c r="H249" s="8">
        <v>2696012</v>
      </c>
      <c r="I249" s="8">
        <v>180003</v>
      </c>
      <c r="J249" s="61">
        <f t="shared" si="28"/>
        <v>33270587.781323887</v>
      </c>
      <c r="K249" s="37">
        <v>4.4810121098630695E-2</v>
      </c>
      <c r="L249" s="58">
        <f t="shared" si="22"/>
        <v>34761.446848827632</v>
      </c>
      <c r="M249" s="33">
        <v>0.70478685359257887</v>
      </c>
      <c r="N249" s="3">
        <v>744</v>
      </c>
      <c r="O249" s="64">
        <f t="shared" si="23"/>
        <v>66</v>
      </c>
      <c r="P249" s="15">
        <v>1410000</v>
      </c>
      <c r="Q249" s="15">
        <v>8.4</v>
      </c>
      <c r="R249" s="84">
        <f t="shared" si="24"/>
        <v>36171.446848827632</v>
      </c>
      <c r="S249" s="85">
        <f t="shared" si="25"/>
        <v>74.400000000000006</v>
      </c>
    </row>
    <row r="250" spans="1:19" x14ac:dyDescent="0.25">
      <c r="A250" s="22">
        <v>48823</v>
      </c>
      <c r="B250" s="23" t="s">
        <v>19</v>
      </c>
      <c r="C250" s="23">
        <f t="shared" si="26"/>
        <v>2033</v>
      </c>
      <c r="D250" s="23">
        <f t="shared" si="27"/>
        <v>9</v>
      </c>
      <c r="E250" s="7">
        <v>17904537</v>
      </c>
      <c r="F250" s="8">
        <v>3601422</v>
      </c>
      <c r="G250" s="8">
        <v>7601720.2194556836</v>
      </c>
      <c r="H250" s="8">
        <v>2682127</v>
      </c>
      <c r="I250" s="8">
        <v>178468</v>
      </c>
      <c r="J250" s="61">
        <f t="shared" si="28"/>
        <v>31968274.219455682</v>
      </c>
      <c r="K250" s="37">
        <v>4.4810121098630695E-2</v>
      </c>
      <c r="L250" s="58">
        <f t="shared" si="22"/>
        <v>33400.776458543725</v>
      </c>
      <c r="M250" s="33">
        <v>0.67044260251078003</v>
      </c>
      <c r="N250" s="3">
        <v>720</v>
      </c>
      <c r="O250" s="64">
        <f t="shared" si="23"/>
        <v>69</v>
      </c>
      <c r="P250" s="15">
        <v>1215000</v>
      </c>
      <c r="Q250" s="15">
        <v>8.4</v>
      </c>
      <c r="R250" s="84">
        <f t="shared" si="24"/>
        <v>34615.776458543725</v>
      </c>
      <c r="S250" s="85">
        <f t="shared" si="25"/>
        <v>77.400000000000006</v>
      </c>
    </row>
    <row r="251" spans="1:19" x14ac:dyDescent="0.25">
      <c r="A251" s="22">
        <v>48853</v>
      </c>
      <c r="B251" s="23" t="s">
        <v>20</v>
      </c>
      <c r="C251" s="23">
        <f t="shared" si="26"/>
        <v>2033</v>
      </c>
      <c r="D251" s="23">
        <f t="shared" si="27"/>
        <v>10</v>
      </c>
      <c r="E251" s="7">
        <v>13832154</v>
      </c>
      <c r="F251" s="8">
        <v>3371433</v>
      </c>
      <c r="G251" s="8">
        <v>7087116.2538361829</v>
      </c>
      <c r="H251" s="8">
        <v>2485870</v>
      </c>
      <c r="I251" s="8">
        <v>181127</v>
      </c>
      <c r="J251" s="61">
        <f t="shared" si="28"/>
        <v>26957700.253836185</v>
      </c>
      <c r="K251" s="37">
        <v>4.4810121098630695E-2</v>
      </c>
      <c r="L251" s="58">
        <f t="shared" si="22"/>
        <v>28165.67806675117</v>
      </c>
      <c r="M251" s="33">
        <v>0.62513789540143438</v>
      </c>
      <c r="N251" s="3">
        <v>744</v>
      </c>
      <c r="O251" s="64">
        <f t="shared" si="23"/>
        <v>61</v>
      </c>
      <c r="P251" s="15">
        <v>925000</v>
      </c>
      <c r="Q251" s="15">
        <v>8.4</v>
      </c>
      <c r="R251" s="84">
        <f t="shared" si="24"/>
        <v>29090.67806675117</v>
      </c>
      <c r="S251" s="85">
        <f t="shared" si="25"/>
        <v>69.400000000000006</v>
      </c>
    </row>
    <row r="252" spans="1:19" x14ac:dyDescent="0.25">
      <c r="A252" s="22">
        <v>48884</v>
      </c>
      <c r="B252" s="23" t="s">
        <v>21</v>
      </c>
      <c r="C252" s="23">
        <f t="shared" si="26"/>
        <v>2033</v>
      </c>
      <c r="D252" s="23">
        <f t="shared" si="27"/>
        <v>11</v>
      </c>
      <c r="E252" s="7">
        <v>9951624</v>
      </c>
      <c r="F252" s="8">
        <v>2818099</v>
      </c>
      <c r="G252" s="8">
        <v>6257188.7104492206</v>
      </c>
      <c r="H252" s="8">
        <v>2311837</v>
      </c>
      <c r="I252" s="8">
        <v>180117</v>
      </c>
      <c r="J252" s="61">
        <f t="shared" si="28"/>
        <v>21518865.710449219</v>
      </c>
      <c r="K252" s="37">
        <v>4.4810121098630695E-2</v>
      </c>
      <c r="L252" s="58">
        <f t="shared" si="22"/>
        <v>22483.128688839617</v>
      </c>
      <c r="M252" s="33">
        <v>0.66565650571192148</v>
      </c>
      <c r="N252" s="3">
        <v>720</v>
      </c>
      <c r="O252" s="64">
        <f t="shared" si="23"/>
        <v>47</v>
      </c>
      <c r="P252" s="15">
        <v>1860000</v>
      </c>
      <c r="Q252" s="15">
        <v>8.4</v>
      </c>
      <c r="R252" s="84">
        <f t="shared" si="24"/>
        <v>24343.128688839617</v>
      </c>
      <c r="S252" s="85">
        <f t="shared" si="25"/>
        <v>55.4</v>
      </c>
    </row>
    <row r="253" spans="1:19" x14ac:dyDescent="0.25">
      <c r="A253" s="22">
        <v>48914</v>
      </c>
      <c r="B253" s="23" t="s">
        <v>22</v>
      </c>
      <c r="C253" s="23">
        <f t="shared" si="26"/>
        <v>2033</v>
      </c>
      <c r="D253" s="23">
        <f t="shared" si="27"/>
        <v>12</v>
      </c>
      <c r="E253" s="7">
        <v>12063877</v>
      </c>
      <c r="F253" s="8">
        <v>2667368</v>
      </c>
      <c r="G253" s="8">
        <v>5993581.6652545184</v>
      </c>
      <c r="H253" s="8">
        <v>2332010</v>
      </c>
      <c r="I253" s="8">
        <v>181239</v>
      </c>
      <c r="J253" s="61">
        <f t="shared" si="28"/>
        <v>23238075.665254518</v>
      </c>
      <c r="K253" s="37">
        <v>4.4810121098630695E-2</v>
      </c>
      <c r="L253" s="58">
        <f t="shared" si="22"/>
        <v>24279.376649913716</v>
      </c>
      <c r="M253" s="33">
        <v>0.6301950712663974</v>
      </c>
      <c r="N253" s="3">
        <v>744</v>
      </c>
      <c r="O253" s="64">
        <f t="shared" si="23"/>
        <v>52</v>
      </c>
      <c r="P253" s="15">
        <v>2110000</v>
      </c>
      <c r="Q253" s="15">
        <v>8.4</v>
      </c>
      <c r="R253" s="84">
        <f t="shared" si="24"/>
        <v>26389.376649913716</v>
      </c>
      <c r="S253" s="85">
        <f t="shared" si="25"/>
        <v>60.4</v>
      </c>
    </row>
    <row r="254" spans="1:19" x14ac:dyDescent="0.25">
      <c r="A254" s="22">
        <v>48945</v>
      </c>
      <c r="B254" s="23" t="s">
        <v>11</v>
      </c>
      <c r="C254" s="23">
        <f t="shared" si="26"/>
        <v>2034</v>
      </c>
      <c r="D254" s="23">
        <f t="shared" si="27"/>
        <v>1</v>
      </c>
      <c r="E254" s="7">
        <v>14693562</v>
      </c>
      <c r="F254" s="8">
        <v>2717280</v>
      </c>
      <c r="G254" s="8">
        <v>6050304.3492324473</v>
      </c>
      <c r="H254" s="8">
        <v>2333607</v>
      </c>
      <c r="I254" s="8">
        <v>178483</v>
      </c>
      <c r="J254" s="61">
        <f t="shared" si="28"/>
        <v>25973236.349232446</v>
      </c>
      <c r="K254" s="37">
        <v>4.4810121098630695E-2</v>
      </c>
      <c r="L254" s="58">
        <f t="shared" si="22"/>
        <v>27137.10021536491</v>
      </c>
      <c r="M254" s="33">
        <v>0.50302553596875199</v>
      </c>
      <c r="N254" s="3">
        <v>744</v>
      </c>
      <c r="O254" s="64">
        <f t="shared" si="23"/>
        <v>73</v>
      </c>
      <c r="P254" s="15">
        <v>1835000</v>
      </c>
      <c r="Q254" s="15">
        <v>8.4</v>
      </c>
      <c r="R254" s="84">
        <f t="shared" si="24"/>
        <v>28972.10021536491</v>
      </c>
      <c r="S254" s="85">
        <f t="shared" si="25"/>
        <v>81.400000000000006</v>
      </c>
    </row>
    <row r="255" spans="1:19" x14ac:dyDescent="0.25">
      <c r="A255" s="22">
        <v>48976</v>
      </c>
      <c r="B255" s="23" t="s">
        <v>12</v>
      </c>
      <c r="C255" s="23">
        <f t="shared" si="26"/>
        <v>2034</v>
      </c>
      <c r="D255" s="23">
        <f t="shared" si="27"/>
        <v>2</v>
      </c>
      <c r="E255" s="7">
        <v>13467540</v>
      </c>
      <c r="F255" s="8">
        <v>2558542</v>
      </c>
      <c r="G255" s="8">
        <v>5641803.2945088586</v>
      </c>
      <c r="H255" s="8">
        <v>2181230</v>
      </c>
      <c r="I255" s="8">
        <v>177626</v>
      </c>
      <c r="J255" s="61">
        <f t="shared" si="28"/>
        <v>24026741.29450886</v>
      </c>
      <c r="K255" s="37">
        <v>4.4810121098630695E-2</v>
      </c>
      <c r="L255" s="58">
        <f t="shared" si="22"/>
        <v>25103.382481521272</v>
      </c>
      <c r="M255" s="33">
        <v>0.45283890494161555</v>
      </c>
      <c r="N255" s="3">
        <v>672</v>
      </c>
      <c r="O255" s="64">
        <f t="shared" si="23"/>
        <v>82</v>
      </c>
      <c r="P255" s="15">
        <v>3485000</v>
      </c>
      <c r="Q255" s="15">
        <v>8.4</v>
      </c>
      <c r="R255" s="84">
        <f t="shared" si="24"/>
        <v>28588.382481521272</v>
      </c>
      <c r="S255" s="85">
        <f t="shared" si="25"/>
        <v>90.4</v>
      </c>
    </row>
    <row r="256" spans="1:19" x14ac:dyDescent="0.25">
      <c r="A256" s="22">
        <v>49004</v>
      </c>
      <c r="B256" s="23" t="s">
        <v>13</v>
      </c>
      <c r="C256" s="23">
        <f t="shared" si="26"/>
        <v>2034</v>
      </c>
      <c r="D256" s="23">
        <f t="shared" si="27"/>
        <v>3</v>
      </c>
      <c r="E256" s="7">
        <v>12177451</v>
      </c>
      <c r="F256" s="8">
        <v>2565318</v>
      </c>
      <c r="G256" s="8">
        <v>5909314.9602897707</v>
      </c>
      <c r="H256" s="8">
        <v>2250637</v>
      </c>
      <c r="I256" s="8">
        <v>179422</v>
      </c>
      <c r="J256" s="61">
        <f t="shared" si="28"/>
        <v>23082142.960289769</v>
      </c>
      <c r="K256" s="37">
        <v>4.4810121098630695E-2</v>
      </c>
      <c r="L256" s="58">
        <f t="shared" si="22"/>
        <v>24116.45658155626</v>
      </c>
      <c r="M256" s="33">
        <v>0.55784816711814977</v>
      </c>
      <c r="N256" s="3">
        <v>744</v>
      </c>
      <c r="O256" s="64">
        <f t="shared" si="23"/>
        <v>58</v>
      </c>
      <c r="P256" s="15">
        <v>3250000</v>
      </c>
      <c r="Q256" s="15">
        <v>8.4</v>
      </c>
      <c r="R256" s="84">
        <f t="shared" si="24"/>
        <v>27366.45658155626</v>
      </c>
      <c r="S256" s="85">
        <f t="shared" si="25"/>
        <v>66.400000000000006</v>
      </c>
    </row>
    <row r="257" spans="1:19" x14ac:dyDescent="0.25">
      <c r="A257" s="22">
        <v>49035</v>
      </c>
      <c r="B257" s="23" t="s">
        <v>14</v>
      </c>
      <c r="C257" s="23">
        <f t="shared" si="26"/>
        <v>2034</v>
      </c>
      <c r="D257" s="23">
        <f t="shared" si="27"/>
        <v>4</v>
      </c>
      <c r="E257" s="7">
        <v>9879764</v>
      </c>
      <c r="F257" s="8">
        <v>2512247</v>
      </c>
      <c r="G257" s="8">
        <v>5954929.7791471994</v>
      </c>
      <c r="H257" s="8">
        <v>2231975</v>
      </c>
      <c r="I257" s="8">
        <v>178805</v>
      </c>
      <c r="J257" s="61">
        <f t="shared" si="28"/>
        <v>20757720.7791472</v>
      </c>
      <c r="K257" s="37">
        <v>4.4810121098630695E-2</v>
      </c>
      <c r="L257" s="58">
        <f t="shared" si="22"/>
        <v>21687.876760992349</v>
      </c>
      <c r="M257" s="33">
        <v>0.73186088690061213</v>
      </c>
      <c r="N257" s="3">
        <v>720</v>
      </c>
      <c r="O257" s="64">
        <f t="shared" si="23"/>
        <v>41</v>
      </c>
      <c r="P257" s="15">
        <v>1200000</v>
      </c>
      <c r="Q257" s="15">
        <v>8.4</v>
      </c>
      <c r="R257" s="84">
        <f t="shared" si="24"/>
        <v>22887.876760992349</v>
      </c>
      <c r="S257" s="85">
        <f t="shared" si="25"/>
        <v>49.4</v>
      </c>
    </row>
    <row r="258" spans="1:19" x14ac:dyDescent="0.25">
      <c r="A258" s="22">
        <v>49065</v>
      </c>
      <c r="B258" s="23" t="s">
        <v>15</v>
      </c>
      <c r="C258" s="23">
        <f t="shared" si="26"/>
        <v>2034</v>
      </c>
      <c r="D258" s="23">
        <f t="shared" si="27"/>
        <v>5</v>
      </c>
      <c r="E258" s="7">
        <v>10992210</v>
      </c>
      <c r="F258" s="8">
        <v>2680128</v>
      </c>
      <c r="G258" s="8">
        <v>6306118.826515344</v>
      </c>
      <c r="H258" s="8">
        <v>2362915</v>
      </c>
      <c r="I258" s="8">
        <v>178915</v>
      </c>
      <c r="J258" s="61">
        <f t="shared" si="28"/>
        <v>22520286.826515343</v>
      </c>
      <c r="K258" s="37">
        <v>4.4810121098630695E-2</v>
      </c>
      <c r="L258" s="58">
        <f t="shared" si="22"/>
        <v>23529.42360638739</v>
      </c>
      <c r="M258" s="33">
        <v>0.63560315671598777</v>
      </c>
      <c r="N258" s="3">
        <v>744</v>
      </c>
      <c r="O258" s="64">
        <f t="shared" si="23"/>
        <v>50</v>
      </c>
      <c r="P258" s="15">
        <v>2230000</v>
      </c>
      <c r="Q258" s="15">
        <v>8.4</v>
      </c>
      <c r="R258" s="84">
        <f t="shared" si="24"/>
        <v>25759.42360638739</v>
      </c>
      <c r="S258" s="85">
        <f t="shared" si="25"/>
        <v>58.4</v>
      </c>
    </row>
    <row r="259" spans="1:19" x14ac:dyDescent="0.25">
      <c r="A259" s="22">
        <v>49096</v>
      </c>
      <c r="B259" s="23" t="s">
        <v>16</v>
      </c>
      <c r="C259" s="23">
        <f t="shared" si="26"/>
        <v>2034</v>
      </c>
      <c r="D259" s="23">
        <f t="shared" si="27"/>
        <v>6</v>
      </c>
      <c r="E259" s="7">
        <v>15029511</v>
      </c>
      <c r="F259" s="8">
        <v>3123676</v>
      </c>
      <c r="G259" s="8">
        <v>6979445.3186185472</v>
      </c>
      <c r="H259" s="8">
        <v>2542178</v>
      </c>
      <c r="I259" s="8">
        <v>178194</v>
      </c>
      <c r="J259" s="61">
        <f t="shared" si="28"/>
        <v>27853004.318618547</v>
      </c>
      <c r="K259" s="37">
        <v>4.4810121098630695E-2</v>
      </c>
      <c r="L259" s="58">
        <f t="shared" ref="L259:L322" si="29">(1+K259)*J259/1000</f>
        <v>29101.100815096528</v>
      </c>
      <c r="M259" s="33">
        <v>0.68503036170090759</v>
      </c>
      <c r="N259" s="3">
        <v>720</v>
      </c>
      <c r="O259" s="64">
        <f t="shared" ref="O259:O322" si="30">ROUND((L259/(M259*N259)),0)</f>
        <v>59</v>
      </c>
      <c r="P259" s="15">
        <v>1260000</v>
      </c>
      <c r="Q259" s="15">
        <v>8.4</v>
      </c>
      <c r="R259" s="84">
        <f t="shared" ref="R259:R322" si="31">L259+P259/1000</f>
        <v>30361.100815096528</v>
      </c>
      <c r="S259" s="85">
        <f t="shared" ref="S259:S322" si="32">Q259+O259</f>
        <v>67.400000000000006</v>
      </c>
    </row>
    <row r="260" spans="1:19" x14ac:dyDescent="0.25">
      <c r="A260" s="22">
        <v>49126</v>
      </c>
      <c r="B260" s="23" t="s">
        <v>17</v>
      </c>
      <c r="C260" s="23">
        <f t="shared" si="26"/>
        <v>2034</v>
      </c>
      <c r="D260" s="23">
        <f t="shared" si="27"/>
        <v>7</v>
      </c>
      <c r="E260" s="7">
        <v>19790478</v>
      </c>
      <c r="F260" s="8">
        <v>3672285</v>
      </c>
      <c r="G260" s="8">
        <v>7852915.0309424317</v>
      </c>
      <c r="H260" s="8">
        <v>2620160</v>
      </c>
      <c r="I260" s="8">
        <v>178440</v>
      </c>
      <c r="J260" s="61">
        <f t="shared" si="28"/>
        <v>34114278.030942433</v>
      </c>
      <c r="K260" s="37">
        <v>4.4810121098630695E-2</v>
      </c>
      <c r="L260" s="58">
        <f t="shared" si="29"/>
        <v>35642.942960701315</v>
      </c>
      <c r="M260" s="33">
        <v>0.72947673607854213</v>
      </c>
      <c r="N260" s="3">
        <v>744</v>
      </c>
      <c r="O260" s="64">
        <f t="shared" si="30"/>
        <v>66</v>
      </c>
      <c r="P260" s="15">
        <v>3205000</v>
      </c>
      <c r="Q260" s="15">
        <v>8.4</v>
      </c>
      <c r="R260" s="84">
        <f t="shared" si="31"/>
        <v>38847.942960701315</v>
      </c>
      <c r="S260" s="85">
        <f t="shared" si="32"/>
        <v>74.400000000000006</v>
      </c>
    </row>
    <row r="261" spans="1:19" x14ac:dyDescent="0.25">
      <c r="A261" s="22">
        <v>49157</v>
      </c>
      <c r="B261" s="23" t="s">
        <v>18</v>
      </c>
      <c r="C261" s="23">
        <f t="shared" si="26"/>
        <v>2034</v>
      </c>
      <c r="D261" s="23">
        <f t="shared" si="27"/>
        <v>8</v>
      </c>
      <c r="E261" s="7">
        <v>19065992</v>
      </c>
      <c r="F261" s="8">
        <v>3739575</v>
      </c>
      <c r="G261" s="8">
        <v>7628930.8843208235</v>
      </c>
      <c r="H261" s="8">
        <v>2699538</v>
      </c>
      <c r="I261" s="8">
        <v>180003</v>
      </c>
      <c r="J261" s="61">
        <f t="shared" si="28"/>
        <v>33314038.884320825</v>
      </c>
      <c r="K261" s="37">
        <v>4.4810121098630695E-2</v>
      </c>
      <c r="L261" s="58">
        <f t="shared" si="29"/>
        <v>34806.845001011738</v>
      </c>
      <c r="M261" s="33">
        <v>0.70478685359257887</v>
      </c>
      <c r="N261" s="3">
        <v>744</v>
      </c>
      <c r="O261" s="64">
        <f t="shared" si="30"/>
        <v>66</v>
      </c>
      <c r="P261" s="15">
        <v>1410000</v>
      </c>
      <c r="Q261" s="15">
        <v>8.4</v>
      </c>
      <c r="R261" s="84">
        <f t="shared" si="31"/>
        <v>36216.845001011738</v>
      </c>
      <c r="S261" s="85">
        <f t="shared" si="32"/>
        <v>74.400000000000006</v>
      </c>
    </row>
    <row r="262" spans="1:19" x14ac:dyDescent="0.25">
      <c r="A262" s="22">
        <v>49188</v>
      </c>
      <c r="B262" s="23" t="s">
        <v>19</v>
      </c>
      <c r="C262" s="23">
        <f t="shared" si="26"/>
        <v>2034</v>
      </c>
      <c r="D262" s="23">
        <f t="shared" si="27"/>
        <v>9</v>
      </c>
      <c r="E262" s="7">
        <v>17876583</v>
      </c>
      <c r="F262" s="8">
        <v>3611527</v>
      </c>
      <c r="G262" s="8">
        <v>7659006.6676088301</v>
      </c>
      <c r="H262" s="8">
        <v>2685634</v>
      </c>
      <c r="I262" s="8">
        <v>178468</v>
      </c>
      <c r="J262" s="61">
        <f t="shared" si="28"/>
        <v>32011218.667608831</v>
      </c>
      <c r="K262" s="37">
        <v>4.4810121098630695E-2</v>
      </c>
      <c r="L262" s="58">
        <f t="shared" si="29"/>
        <v>33445.645252619128</v>
      </c>
      <c r="M262" s="33">
        <v>0.67044260251078003</v>
      </c>
      <c r="N262" s="3">
        <v>720</v>
      </c>
      <c r="O262" s="64">
        <f t="shared" si="30"/>
        <v>69</v>
      </c>
      <c r="P262" s="15">
        <v>1215000</v>
      </c>
      <c r="Q262" s="15">
        <v>8.4</v>
      </c>
      <c r="R262" s="84">
        <f t="shared" si="31"/>
        <v>34660.645252619128</v>
      </c>
      <c r="S262" s="85">
        <f t="shared" si="32"/>
        <v>77.400000000000006</v>
      </c>
    </row>
    <row r="263" spans="1:19" x14ac:dyDescent="0.25">
      <c r="A263" s="22">
        <v>49218</v>
      </c>
      <c r="B263" s="23" t="s">
        <v>20</v>
      </c>
      <c r="C263" s="23">
        <f t="shared" si="26"/>
        <v>2034</v>
      </c>
      <c r="D263" s="23">
        <f t="shared" si="27"/>
        <v>10</v>
      </c>
      <c r="E263" s="7">
        <v>13804182</v>
      </c>
      <c r="F263" s="8">
        <v>3382684</v>
      </c>
      <c r="G263" s="8">
        <v>7144074.8419689303</v>
      </c>
      <c r="H263" s="8">
        <v>2489374</v>
      </c>
      <c r="I263" s="8">
        <v>181127</v>
      </c>
      <c r="J263" s="61">
        <f t="shared" si="28"/>
        <v>27001441.841968931</v>
      </c>
      <c r="K263" s="37">
        <v>4.4810121098630695E-2</v>
      </c>
      <c r="L263" s="58">
        <f t="shared" si="29"/>
        <v>28211.379720745193</v>
      </c>
      <c r="M263" s="33">
        <v>0.62513789540143438</v>
      </c>
      <c r="N263" s="3">
        <v>744</v>
      </c>
      <c r="O263" s="64">
        <f t="shared" si="30"/>
        <v>61</v>
      </c>
      <c r="P263" s="15">
        <v>925000</v>
      </c>
      <c r="Q263" s="15">
        <v>8.4</v>
      </c>
      <c r="R263" s="84">
        <f t="shared" si="31"/>
        <v>29136.379720745193</v>
      </c>
      <c r="S263" s="85">
        <f t="shared" si="32"/>
        <v>69.400000000000006</v>
      </c>
    </row>
    <row r="264" spans="1:19" x14ac:dyDescent="0.25">
      <c r="A264" s="22">
        <v>49249</v>
      </c>
      <c r="B264" s="23" t="s">
        <v>21</v>
      </c>
      <c r="C264" s="23">
        <f t="shared" si="26"/>
        <v>2034</v>
      </c>
      <c r="D264" s="23">
        <f t="shared" si="27"/>
        <v>11</v>
      </c>
      <c r="E264" s="7">
        <v>9923670</v>
      </c>
      <c r="F264" s="8">
        <v>2827776</v>
      </c>
      <c r="G264" s="8">
        <v>6313719.9544856614</v>
      </c>
      <c r="H264" s="8">
        <v>2315352</v>
      </c>
      <c r="I264" s="8">
        <v>180117</v>
      </c>
      <c r="J264" s="61">
        <f t="shared" si="28"/>
        <v>21560634.954485662</v>
      </c>
      <c r="K264" s="37">
        <v>4.4810121098630695E-2</v>
      </c>
      <c r="L264" s="58">
        <f t="shared" si="29"/>
        <v>22526.769617759532</v>
      </c>
      <c r="M264" s="33">
        <v>0.66565650571192148</v>
      </c>
      <c r="N264" s="3">
        <v>720</v>
      </c>
      <c r="O264" s="64">
        <f t="shared" si="30"/>
        <v>47</v>
      </c>
      <c r="P264" s="15">
        <v>1860000</v>
      </c>
      <c r="Q264" s="15">
        <v>8.4</v>
      </c>
      <c r="R264" s="84">
        <f t="shared" si="31"/>
        <v>24386.769617759532</v>
      </c>
      <c r="S264" s="85">
        <f t="shared" si="32"/>
        <v>55.4</v>
      </c>
    </row>
    <row r="265" spans="1:19" x14ac:dyDescent="0.25">
      <c r="A265" s="22">
        <v>49279</v>
      </c>
      <c r="B265" s="23" t="s">
        <v>22</v>
      </c>
      <c r="C265" s="23">
        <f t="shared" si="26"/>
        <v>2034</v>
      </c>
      <c r="D265" s="23">
        <f t="shared" si="27"/>
        <v>12</v>
      </c>
      <c r="E265" s="7">
        <v>12035919</v>
      </c>
      <c r="F265" s="8">
        <v>2678424</v>
      </c>
      <c r="G265" s="8">
        <v>6050003.8851754982</v>
      </c>
      <c r="H265" s="8">
        <v>2335550</v>
      </c>
      <c r="I265" s="8">
        <v>181239</v>
      </c>
      <c r="J265" s="61">
        <f t="shared" si="28"/>
        <v>23281135.885175496</v>
      </c>
      <c r="K265" s="37">
        <v>4.4810121098630695E-2</v>
      </c>
      <c r="L265" s="58">
        <f t="shared" si="29"/>
        <v>24324.366403503889</v>
      </c>
      <c r="M265" s="33">
        <v>0.6301950712663974</v>
      </c>
      <c r="N265" s="3">
        <v>744</v>
      </c>
      <c r="O265" s="64">
        <f t="shared" si="30"/>
        <v>52</v>
      </c>
      <c r="P265" s="15">
        <v>2110000</v>
      </c>
      <c r="Q265" s="15">
        <v>8.4</v>
      </c>
      <c r="R265" s="84">
        <f t="shared" si="31"/>
        <v>26434.366403503889</v>
      </c>
      <c r="S265" s="85">
        <f t="shared" si="32"/>
        <v>60.4</v>
      </c>
    </row>
    <row r="266" spans="1:19" x14ac:dyDescent="0.25">
      <c r="A266" s="22">
        <v>49310</v>
      </c>
      <c r="B266" s="23" t="s">
        <v>11</v>
      </c>
      <c r="C266" s="23">
        <f t="shared" si="26"/>
        <v>2035</v>
      </c>
      <c r="D266" s="23">
        <f t="shared" si="27"/>
        <v>1</v>
      </c>
      <c r="E266" s="7">
        <v>14665654</v>
      </c>
      <c r="F266" s="8">
        <v>2726711</v>
      </c>
      <c r="G266" s="8">
        <v>6106472.9065151941</v>
      </c>
      <c r="H266" s="8">
        <v>2337190</v>
      </c>
      <c r="I266" s="8">
        <v>178483</v>
      </c>
      <c r="J266" s="61">
        <f t="shared" si="28"/>
        <v>26014510.906515196</v>
      </c>
      <c r="K266" s="37">
        <v>4.4810121098630695E-2</v>
      </c>
      <c r="L266" s="58">
        <f t="shared" si="29"/>
        <v>27180.224290557791</v>
      </c>
      <c r="M266" s="33">
        <v>0.50302553596875199</v>
      </c>
      <c r="N266" s="3">
        <v>744</v>
      </c>
      <c r="O266" s="64">
        <f t="shared" si="30"/>
        <v>73</v>
      </c>
      <c r="P266" s="15">
        <v>1835000</v>
      </c>
      <c r="Q266" s="15">
        <v>8.4</v>
      </c>
      <c r="R266" s="84">
        <f t="shared" si="31"/>
        <v>29015.224290557791</v>
      </c>
      <c r="S266" s="85">
        <f t="shared" si="32"/>
        <v>81.400000000000006</v>
      </c>
    </row>
    <row r="267" spans="1:19" x14ac:dyDescent="0.25">
      <c r="A267" s="22">
        <v>49341</v>
      </c>
      <c r="B267" s="23" t="s">
        <v>12</v>
      </c>
      <c r="C267" s="23">
        <f t="shared" si="26"/>
        <v>2035</v>
      </c>
      <c r="D267" s="23">
        <f t="shared" si="27"/>
        <v>2</v>
      </c>
      <c r="E267" s="7">
        <v>13439628</v>
      </c>
      <c r="F267" s="8">
        <v>2567520</v>
      </c>
      <c r="G267" s="8">
        <v>5697466.3918569153</v>
      </c>
      <c r="H267" s="8">
        <v>2184877</v>
      </c>
      <c r="I267" s="8">
        <v>177626</v>
      </c>
      <c r="J267" s="61">
        <f t="shared" si="28"/>
        <v>24067117.391856916</v>
      </c>
      <c r="K267" s="37">
        <v>4.4810121098630695E-2</v>
      </c>
      <c r="L267" s="58">
        <f t="shared" si="29"/>
        <v>25145.567836680984</v>
      </c>
      <c r="M267" s="33">
        <v>0.45283890494161555</v>
      </c>
      <c r="N267" s="3">
        <v>672</v>
      </c>
      <c r="O267" s="64">
        <f t="shared" si="30"/>
        <v>83</v>
      </c>
      <c r="P267" s="15">
        <v>3485000</v>
      </c>
      <c r="Q267" s="15">
        <v>8.4</v>
      </c>
      <c r="R267" s="84">
        <f t="shared" si="31"/>
        <v>28630.567836680984</v>
      </c>
      <c r="S267" s="85">
        <f t="shared" si="32"/>
        <v>91.4</v>
      </c>
    </row>
    <row r="268" spans="1:19" x14ac:dyDescent="0.25">
      <c r="A268" s="22">
        <v>49369</v>
      </c>
      <c r="B268" s="23" t="s">
        <v>13</v>
      </c>
      <c r="C268" s="23">
        <f t="shared" si="26"/>
        <v>2035</v>
      </c>
      <c r="D268" s="23">
        <f t="shared" si="27"/>
        <v>3</v>
      </c>
      <c r="E268" s="7">
        <v>12149489</v>
      </c>
      <c r="F268" s="8">
        <v>2574312</v>
      </c>
      <c r="G268" s="8">
        <v>5964662.6750785392</v>
      </c>
      <c r="H268" s="8">
        <v>2254369</v>
      </c>
      <c r="I268" s="8">
        <v>179422</v>
      </c>
      <c r="J268" s="61">
        <f t="shared" si="28"/>
        <v>23122254.675078541</v>
      </c>
      <c r="K268" s="37">
        <v>4.4810121098630695E-2</v>
      </c>
      <c r="L268" s="58">
        <f t="shared" si="29"/>
        <v>24158.365707142188</v>
      </c>
      <c r="M268" s="33">
        <v>0.55784816711814977</v>
      </c>
      <c r="N268" s="3">
        <v>744</v>
      </c>
      <c r="O268" s="64">
        <f t="shared" si="30"/>
        <v>58</v>
      </c>
      <c r="P268" s="15">
        <v>3250000</v>
      </c>
      <c r="Q268" s="15">
        <v>8.4</v>
      </c>
      <c r="R268" s="84">
        <f t="shared" si="31"/>
        <v>27408.365707142188</v>
      </c>
      <c r="S268" s="85">
        <f t="shared" si="32"/>
        <v>66.400000000000006</v>
      </c>
    </row>
    <row r="269" spans="1:19" x14ac:dyDescent="0.25">
      <c r="A269" s="22">
        <v>49400</v>
      </c>
      <c r="B269" s="23" t="s">
        <v>14</v>
      </c>
      <c r="C269" s="23">
        <f t="shared" si="26"/>
        <v>2035</v>
      </c>
      <c r="D269" s="23">
        <f t="shared" si="27"/>
        <v>4</v>
      </c>
      <c r="E269" s="7">
        <v>9851776</v>
      </c>
      <c r="F269" s="8">
        <v>2521080</v>
      </c>
      <c r="G269" s="8">
        <v>6010208.5045615016</v>
      </c>
      <c r="H269" s="8">
        <v>2235804</v>
      </c>
      <c r="I269" s="8">
        <v>178805</v>
      </c>
      <c r="J269" s="61">
        <f t="shared" si="28"/>
        <v>20797673.504561502</v>
      </c>
      <c r="K269" s="37">
        <v>4.4810121098630695E-2</v>
      </c>
      <c r="L269" s="58">
        <f t="shared" si="29"/>
        <v>21729.619772870687</v>
      </c>
      <c r="M269" s="33">
        <v>0.73186088690061213</v>
      </c>
      <c r="N269" s="3">
        <v>720</v>
      </c>
      <c r="O269" s="64">
        <f t="shared" si="30"/>
        <v>41</v>
      </c>
      <c r="P269" s="15">
        <v>1200000</v>
      </c>
      <c r="Q269" s="15">
        <v>8.4</v>
      </c>
      <c r="R269" s="84">
        <f t="shared" si="31"/>
        <v>22929.619772870687</v>
      </c>
      <c r="S269" s="85">
        <f t="shared" si="32"/>
        <v>49.4</v>
      </c>
    </row>
    <row r="270" spans="1:19" x14ac:dyDescent="0.25">
      <c r="A270" s="22">
        <v>49430</v>
      </c>
      <c r="B270" s="23" t="s">
        <v>15</v>
      </c>
      <c r="C270" s="23">
        <f t="shared" si="26"/>
        <v>2035</v>
      </c>
      <c r="D270" s="23">
        <f t="shared" si="27"/>
        <v>5</v>
      </c>
      <c r="E270" s="7">
        <v>10964240</v>
      </c>
      <c r="F270" s="8">
        <v>2689435</v>
      </c>
      <c r="G270" s="8">
        <v>6361096.0569955828</v>
      </c>
      <c r="H270" s="8">
        <v>2366825</v>
      </c>
      <c r="I270" s="8">
        <v>178915</v>
      </c>
      <c r="J270" s="61">
        <f t="shared" si="28"/>
        <v>22560511.056995582</v>
      </c>
      <c r="K270" s="37">
        <v>4.4810121098630695E-2</v>
      </c>
      <c r="L270" s="58">
        <f t="shared" si="29"/>
        <v>23571.450289506553</v>
      </c>
      <c r="M270" s="33">
        <v>0.63560315671598777</v>
      </c>
      <c r="N270" s="3">
        <v>744</v>
      </c>
      <c r="O270" s="64">
        <f t="shared" si="30"/>
        <v>50</v>
      </c>
      <c r="P270" s="15">
        <v>2230000</v>
      </c>
      <c r="Q270" s="15">
        <v>8.4</v>
      </c>
      <c r="R270" s="84">
        <f t="shared" si="31"/>
        <v>25801.450289506553</v>
      </c>
      <c r="S270" s="85">
        <f t="shared" si="32"/>
        <v>58.4</v>
      </c>
    </row>
    <row r="271" spans="1:19" x14ac:dyDescent="0.25">
      <c r="A271" s="22">
        <v>49461</v>
      </c>
      <c r="B271" s="23" t="s">
        <v>16</v>
      </c>
      <c r="C271" s="23">
        <f t="shared" si="26"/>
        <v>2035</v>
      </c>
      <c r="D271" s="23">
        <f t="shared" si="27"/>
        <v>6</v>
      </c>
      <c r="E271" s="7">
        <v>15001497</v>
      </c>
      <c r="F271" s="8">
        <v>3134208</v>
      </c>
      <c r="G271" s="8">
        <v>7033974.8884419343</v>
      </c>
      <c r="H271" s="8">
        <v>2546132</v>
      </c>
      <c r="I271" s="8">
        <v>178194</v>
      </c>
      <c r="J271" s="61">
        <f t="shared" si="28"/>
        <v>27894005.888441935</v>
      </c>
      <c r="K271" s="37">
        <v>4.4810121098630695E-2</v>
      </c>
      <c r="L271" s="58">
        <f t="shared" si="29"/>
        <v>29143.939670228934</v>
      </c>
      <c r="M271" s="33">
        <v>0.68503036170090759</v>
      </c>
      <c r="N271" s="3">
        <v>720</v>
      </c>
      <c r="O271" s="64">
        <f t="shared" si="30"/>
        <v>59</v>
      </c>
      <c r="P271" s="15">
        <v>1260000</v>
      </c>
      <c r="Q271" s="15">
        <v>8.4</v>
      </c>
      <c r="R271" s="84">
        <f t="shared" si="31"/>
        <v>30403.939670228934</v>
      </c>
      <c r="S271" s="85">
        <f t="shared" si="32"/>
        <v>67.400000000000006</v>
      </c>
    </row>
    <row r="272" spans="1:19" x14ac:dyDescent="0.25">
      <c r="A272" s="22">
        <v>49491</v>
      </c>
      <c r="B272" s="23" t="s">
        <v>17</v>
      </c>
      <c r="C272" s="23">
        <f t="shared" si="26"/>
        <v>2035</v>
      </c>
      <c r="D272" s="23">
        <f t="shared" si="27"/>
        <v>7</v>
      </c>
      <c r="E272" s="7">
        <v>19762466</v>
      </c>
      <c r="F272" s="8">
        <v>3686144</v>
      </c>
      <c r="G272" s="8">
        <v>7906743.3676568437</v>
      </c>
      <c r="H272" s="8">
        <v>2624114</v>
      </c>
      <c r="I272" s="8">
        <v>178440</v>
      </c>
      <c r="J272" s="61">
        <f t="shared" si="28"/>
        <v>34157907.367656842</v>
      </c>
      <c r="K272" s="37">
        <v>4.4810121098630695E-2</v>
      </c>
      <c r="L272" s="58">
        <f t="shared" si="29"/>
        <v>35688.52733327735</v>
      </c>
      <c r="M272" s="33">
        <v>0.72947673607854213</v>
      </c>
      <c r="N272" s="3">
        <v>744</v>
      </c>
      <c r="O272" s="64">
        <f t="shared" si="30"/>
        <v>66</v>
      </c>
      <c r="P272" s="15">
        <v>3205000</v>
      </c>
      <c r="Q272" s="15">
        <v>8.4</v>
      </c>
      <c r="R272" s="84">
        <f t="shared" si="31"/>
        <v>38893.52733327735</v>
      </c>
      <c r="S272" s="85">
        <f t="shared" si="32"/>
        <v>74.400000000000006</v>
      </c>
    </row>
    <row r="273" spans="1:19" x14ac:dyDescent="0.25">
      <c r="A273" s="22">
        <v>49522</v>
      </c>
      <c r="B273" s="23" t="s">
        <v>18</v>
      </c>
      <c r="C273" s="23">
        <f t="shared" si="26"/>
        <v>2035</v>
      </c>
      <c r="D273" s="23">
        <f t="shared" si="27"/>
        <v>8</v>
      </c>
      <c r="E273" s="7">
        <v>19038036</v>
      </c>
      <c r="F273" s="8">
        <v>3755420</v>
      </c>
      <c r="G273" s="8">
        <v>7682115.75707353</v>
      </c>
      <c r="H273" s="8">
        <v>2703449</v>
      </c>
      <c r="I273" s="8">
        <v>180003</v>
      </c>
      <c r="J273" s="61">
        <f t="shared" si="28"/>
        <v>33359023.757073529</v>
      </c>
      <c r="K273" s="37">
        <v>4.4810121098630695E-2</v>
      </c>
      <c r="L273" s="58">
        <f t="shared" si="29"/>
        <v>34853.845651360098</v>
      </c>
      <c r="M273" s="33">
        <v>0.70478685359257887</v>
      </c>
      <c r="N273" s="3">
        <v>744</v>
      </c>
      <c r="O273" s="64">
        <f t="shared" si="30"/>
        <v>66</v>
      </c>
      <c r="P273" s="15">
        <v>1410000</v>
      </c>
      <c r="Q273" s="15">
        <v>8.4</v>
      </c>
      <c r="R273" s="84">
        <f t="shared" si="31"/>
        <v>36263.845651360098</v>
      </c>
      <c r="S273" s="85">
        <f t="shared" si="32"/>
        <v>74.400000000000006</v>
      </c>
    </row>
    <row r="274" spans="1:19" x14ac:dyDescent="0.25">
      <c r="A274" s="22">
        <v>49553</v>
      </c>
      <c r="B274" s="23" t="s">
        <v>19</v>
      </c>
      <c r="C274" s="23">
        <f t="shared" si="26"/>
        <v>2035</v>
      </c>
      <c r="D274" s="23">
        <f t="shared" si="27"/>
        <v>9</v>
      </c>
      <c r="E274" s="7">
        <v>17848629</v>
      </c>
      <c r="F274" s="8">
        <v>3627008</v>
      </c>
      <c r="G274" s="8">
        <v>7711377.7469117958</v>
      </c>
      <c r="H274" s="8">
        <v>2689466</v>
      </c>
      <c r="I274" s="8">
        <v>178468</v>
      </c>
      <c r="J274" s="61">
        <f t="shared" si="28"/>
        <v>32054948.746911794</v>
      </c>
      <c r="K274" s="37">
        <v>4.4810121098630695E-2</v>
      </c>
      <c r="L274" s="58">
        <f t="shared" si="29"/>
        <v>33491.334882071314</v>
      </c>
      <c r="M274" s="33">
        <v>0.67044260251078003</v>
      </c>
      <c r="N274" s="3">
        <v>720</v>
      </c>
      <c r="O274" s="64">
        <f t="shared" si="30"/>
        <v>69</v>
      </c>
      <c r="P274" s="15">
        <v>1215000</v>
      </c>
      <c r="Q274" s="15">
        <v>8.4</v>
      </c>
      <c r="R274" s="84">
        <f t="shared" si="31"/>
        <v>34706.334882071314</v>
      </c>
      <c r="S274" s="85">
        <f t="shared" si="32"/>
        <v>77.400000000000006</v>
      </c>
    </row>
    <row r="275" spans="1:19" x14ac:dyDescent="0.25">
      <c r="A275" s="22">
        <v>49583</v>
      </c>
      <c r="B275" s="23" t="s">
        <v>20</v>
      </c>
      <c r="C275" s="23">
        <f t="shared" si="26"/>
        <v>2035</v>
      </c>
      <c r="D275" s="23">
        <f t="shared" si="27"/>
        <v>10</v>
      </c>
      <c r="E275" s="7">
        <v>13776210</v>
      </c>
      <c r="F275" s="8">
        <v>3397527</v>
      </c>
      <c r="G275" s="8">
        <v>7196065.9325622609</v>
      </c>
      <c r="H275" s="8">
        <v>2493096</v>
      </c>
      <c r="I275" s="8">
        <v>181127</v>
      </c>
      <c r="J275" s="61">
        <f t="shared" si="28"/>
        <v>27044025.932562262</v>
      </c>
      <c r="K275" s="37">
        <v>4.4810121098630695E-2</v>
      </c>
      <c r="L275" s="58">
        <f t="shared" si="29"/>
        <v>28255.872009594888</v>
      </c>
      <c r="M275" s="33">
        <v>0.62513789540143438</v>
      </c>
      <c r="N275" s="3">
        <v>744</v>
      </c>
      <c r="O275" s="64">
        <f t="shared" si="30"/>
        <v>61</v>
      </c>
      <c r="P275" s="15">
        <v>925000</v>
      </c>
      <c r="Q275" s="15">
        <v>8.4</v>
      </c>
      <c r="R275" s="84">
        <f t="shared" si="31"/>
        <v>29180.872009594888</v>
      </c>
      <c r="S275" s="85">
        <f t="shared" si="32"/>
        <v>69.400000000000006</v>
      </c>
    </row>
    <row r="276" spans="1:19" x14ac:dyDescent="0.25">
      <c r="A276" s="22">
        <v>49614</v>
      </c>
      <c r="B276" s="23" t="s">
        <v>21</v>
      </c>
      <c r="C276" s="23">
        <f t="shared" si="26"/>
        <v>2035</v>
      </c>
      <c r="D276" s="23">
        <f t="shared" si="27"/>
        <v>11</v>
      </c>
      <c r="E276" s="7">
        <v>9895716</v>
      </c>
      <c r="F276" s="8">
        <v>2841057</v>
      </c>
      <c r="G276" s="8">
        <v>6366317.8622954516</v>
      </c>
      <c r="H276" s="8">
        <v>2318938</v>
      </c>
      <c r="I276" s="8">
        <v>180117</v>
      </c>
      <c r="J276" s="61">
        <f t="shared" si="28"/>
        <v>21602145.862295453</v>
      </c>
      <c r="K276" s="37">
        <v>4.4810121098630695E-2</v>
      </c>
      <c r="L276" s="58">
        <f t="shared" si="29"/>
        <v>22570.140634375195</v>
      </c>
      <c r="M276" s="33">
        <v>0.66565650571192148</v>
      </c>
      <c r="N276" s="3">
        <v>720</v>
      </c>
      <c r="O276" s="64">
        <f t="shared" si="30"/>
        <v>47</v>
      </c>
      <c r="P276" s="15">
        <v>1860000</v>
      </c>
      <c r="Q276" s="15">
        <v>8.4</v>
      </c>
      <c r="R276" s="84">
        <f t="shared" si="31"/>
        <v>24430.140634375195</v>
      </c>
      <c r="S276" s="85">
        <f t="shared" si="32"/>
        <v>55.4</v>
      </c>
    </row>
    <row r="277" spans="1:19" x14ac:dyDescent="0.25">
      <c r="A277" s="22">
        <v>49644</v>
      </c>
      <c r="B277" s="23" t="s">
        <v>22</v>
      </c>
      <c r="C277" s="23">
        <f t="shared" si="26"/>
        <v>2035</v>
      </c>
      <c r="D277" s="23">
        <f t="shared" si="27"/>
        <v>12</v>
      </c>
      <c r="E277" s="7">
        <v>12007961</v>
      </c>
      <c r="F277" s="8">
        <v>2689500</v>
      </c>
      <c r="G277" s="8">
        <v>6102500.7365146335</v>
      </c>
      <c r="H277" s="8">
        <v>2338977</v>
      </c>
      <c r="I277" s="8">
        <v>181239</v>
      </c>
      <c r="J277" s="61">
        <f t="shared" si="28"/>
        <v>23320177.736514635</v>
      </c>
      <c r="K277" s="37">
        <v>4.4810121098630695E-2</v>
      </c>
      <c r="L277" s="58">
        <f t="shared" si="29"/>
        <v>24365.15772492945</v>
      </c>
      <c r="M277" s="33">
        <v>0.6301950712663974</v>
      </c>
      <c r="N277" s="3">
        <v>744</v>
      </c>
      <c r="O277" s="64">
        <f t="shared" si="30"/>
        <v>52</v>
      </c>
      <c r="P277" s="15">
        <v>2110000</v>
      </c>
      <c r="Q277" s="15">
        <v>8.4</v>
      </c>
      <c r="R277" s="84">
        <f t="shared" si="31"/>
        <v>26475.15772492945</v>
      </c>
      <c r="S277" s="85">
        <f t="shared" si="32"/>
        <v>60.4</v>
      </c>
    </row>
    <row r="278" spans="1:19" x14ac:dyDescent="0.25">
      <c r="A278" s="22">
        <v>49675</v>
      </c>
      <c r="B278" s="23" t="s">
        <v>11</v>
      </c>
      <c r="C278" s="23">
        <f t="shared" si="26"/>
        <v>2036</v>
      </c>
      <c r="D278" s="23">
        <f t="shared" si="27"/>
        <v>1</v>
      </c>
      <c r="E278" s="7">
        <v>14637746</v>
      </c>
      <c r="F278" s="8">
        <v>2739724</v>
      </c>
      <c r="G278" s="8">
        <v>6158508.9398212368</v>
      </c>
      <c r="H278" s="8">
        <v>2340434</v>
      </c>
      <c r="I278" s="8">
        <v>178483</v>
      </c>
      <c r="J278" s="61">
        <f t="shared" si="28"/>
        <v>26054895.939821236</v>
      </c>
      <c r="K278" s="37">
        <v>4.4810121098630695E-2</v>
      </c>
      <c r="L278" s="58">
        <f t="shared" si="29"/>
        <v>27222.418982096846</v>
      </c>
      <c r="M278" s="33">
        <v>0.50302553596875199</v>
      </c>
      <c r="N278" s="3">
        <v>744</v>
      </c>
      <c r="O278" s="64">
        <f t="shared" si="30"/>
        <v>73</v>
      </c>
      <c r="P278" s="15">
        <v>1835000</v>
      </c>
      <c r="Q278" s="15">
        <v>8.4</v>
      </c>
      <c r="R278" s="84">
        <f t="shared" si="31"/>
        <v>29057.418982096846</v>
      </c>
      <c r="S278" s="85">
        <f t="shared" si="32"/>
        <v>81.400000000000006</v>
      </c>
    </row>
    <row r="279" spans="1:19" x14ac:dyDescent="0.25">
      <c r="A279" s="22">
        <v>49706</v>
      </c>
      <c r="B279" s="23" t="s">
        <v>12</v>
      </c>
      <c r="C279" s="23">
        <f t="shared" si="26"/>
        <v>2036</v>
      </c>
      <c r="D279" s="23">
        <f t="shared" si="27"/>
        <v>2</v>
      </c>
      <c r="E279" s="7">
        <v>13411716</v>
      </c>
      <c r="F279" s="8">
        <v>2580084</v>
      </c>
      <c r="G279" s="8">
        <v>5749939.8570461646</v>
      </c>
      <c r="H279" s="8">
        <v>2187919</v>
      </c>
      <c r="I279" s="8">
        <v>177626</v>
      </c>
      <c r="J279" s="61">
        <f t="shared" si="28"/>
        <v>24107284.857046165</v>
      </c>
      <c r="K279" s="37">
        <v>4.4810121098630695E-2</v>
      </c>
      <c r="L279" s="58">
        <f t="shared" si="29"/>
        <v>25187.53521084959</v>
      </c>
      <c r="M279" s="33">
        <v>0.45283890494161555</v>
      </c>
      <c r="N279" s="3">
        <v>672</v>
      </c>
      <c r="O279" s="64">
        <f t="shared" si="30"/>
        <v>83</v>
      </c>
      <c r="P279" s="15">
        <v>3485000</v>
      </c>
      <c r="Q279" s="15">
        <v>8.4</v>
      </c>
      <c r="R279" s="84">
        <f t="shared" si="31"/>
        <v>28672.53521084959</v>
      </c>
      <c r="S279" s="85">
        <f t="shared" si="32"/>
        <v>91.4</v>
      </c>
    </row>
    <row r="280" spans="1:19" x14ac:dyDescent="0.25">
      <c r="A280" s="22">
        <v>49735</v>
      </c>
      <c r="B280" s="23" t="s">
        <v>13</v>
      </c>
      <c r="C280" s="23">
        <f t="shared" si="26"/>
        <v>2036</v>
      </c>
      <c r="D280" s="23">
        <f t="shared" si="27"/>
        <v>3</v>
      </c>
      <c r="E280" s="7">
        <v>12121527</v>
      </c>
      <c r="F280" s="8">
        <v>2588340</v>
      </c>
      <c r="G280" s="8">
        <v>6016607.6069708392</v>
      </c>
      <c r="H280" s="8">
        <v>2257190</v>
      </c>
      <c r="I280" s="8">
        <v>179422</v>
      </c>
      <c r="J280" s="61">
        <f t="shared" si="28"/>
        <v>23163086.606970839</v>
      </c>
      <c r="K280" s="37">
        <v>4.4810121098630695E-2</v>
      </c>
      <c r="L280" s="58">
        <f t="shared" si="29"/>
        <v>24201.027322847272</v>
      </c>
      <c r="M280" s="33">
        <v>0.55784816711814977</v>
      </c>
      <c r="N280" s="3">
        <v>744</v>
      </c>
      <c r="O280" s="64">
        <f t="shared" si="30"/>
        <v>58</v>
      </c>
      <c r="P280" s="15">
        <v>3250000</v>
      </c>
      <c r="Q280" s="15">
        <v>8.4</v>
      </c>
      <c r="R280" s="84">
        <f t="shared" si="31"/>
        <v>27451.027322847272</v>
      </c>
      <c r="S280" s="85">
        <f t="shared" si="32"/>
        <v>66.400000000000006</v>
      </c>
    </row>
    <row r="281" spans="1:19" x14ac:dyDescent="0.25">
      <c r="A281" s="22">
        <v>49766</v>
      </c>
      <c r="B281" s="23" t="s">
        <v>14</v>
      </c>
      <c r="C281" s="23">
        <f t="shared" si="26"/>
        <v>2036</v>
      </c>
      <c r="D281" s="23">
        <f t="shared" si="27"/>
        <v>4</v>
      </c>
      <c r="E281" s="7">
        <v>9823788</v>
      </c>
      <c r="F281" s="8">
        <v>2534922</v>
      </c>
      <c r="G281" s="8">
        <v>6061773.0190250501</v>
      </c>
      <c r="H281" s="8">
        <v>2238402</v>
      </c>
      <c r="I281" s="8">
        <v>178805</v>
      </c>
      <c r="J281" s="61">
        <f t="shared" si="28"/>
        <v>20837690.01902505</v>
      </c>
      <c r="K281" s="37">
        <v>4.4810121098630695E-2</v>
      </c>
      <c r="L281" s="58">
        <f t="shared" si="29"/>
        <v>21771.42943219329</v>
      </c>
      <c r="M281" s="33">
        <v>0.73186088690061213</v>
      </c>
      <c r="N281" s="3">
        <v>720</v>
      </c>
      <c r="O281" s="64">
        <f t="shared" si="30"/>
        <v>41</v>
      </c>
      <c r="P281" s="15">
        <v>1200000</v>
      </c>
      <c r="Q281" s="15">
        <v>8.4</v>
      </c>
      <c r="R281" s="84">
        <f t="shared" si="31"/>
        <v>22971.42943219329</v>
      </c>
      <c r="S281" s="85">
        <f t="shared" si="32"/>
        <v>49.4</v>
      </c>
    </row>
    <row r="282" spans="1:19" x14ac:dyDescent="0.25">
      <c r="A282" s="22">
        <v>49796</v>
      </c>
      <c r="B282" s="23" t="s">
        <v>15</v>
      </c>
      <c r="C282" s="23">
        <f t="shared" si="26"/>
        <v>2036</v>
      </c>
      <c r="D282" s="23">
        <f t="shared" si="27"/>
        <v>5</v>
      </c>
      <c r="E282" s="7">
        <v>10936270</v>
      </c>
      <c r="F282" s="8">
        <v>2703844</v>
      </c>
      <c r="G282" s="8">
        <v>6411870.6387058273</v>
      </c>
      <c r="H282" s="8">
        <v>2369238</v>
      </c>
      <c r="I282" s="8">
        <v>178915</v>
      </c>
      <c r="J282" s="61">
        <f t="shared" si="28"/>
        <v>22600137.638705827</v>
      </c>
      <c r="K282" s="37">
        <v>4.4810121098630695E-2</v>
      </c>
      <c r="L282" s="58">
        <f t="shared" si="29"/>
        <v>23612.852543141958</v>
      </c>
      <c r="M282" s="33">
        <v>0.63560315671598777</v>
      </c>
      <c r="N282" s="3">
        <v>744</v>
      </c>
      <c r="O282" s="64">
        <f t="shared" si="30"/>
        <v>50</v>
      </c>
      <c r="P282" s="15">
        <v>2230000</v>
      </c>
      <c r="Q282" s="15">
        <v>8.4</v>
      </c>
      <c r="R282" s="84">
        <f t="shared" si="31"/>
        <v>25842.852543141958</v>
      </c>
      <c r="S282" s="85">
        <f t="shared" si="32"/>
        <v>58.4</v>
      </c>
    </row>
    <row r="283" spans="1:19" x14ac:dyDescent="0.25">
      <c r="A283" s="22">
        <v>49827</v>
      </c>
      <c r="B283" s="23" t="s">
        <v>16</v>
      </c>
      <c r="C283" s="23">
        <f t="shared" si="26"/>
        <v>2036</v>
      </c>
      <c r="D283" s="23">
        <f t="shared" si="27"/>
        <v>6</v>
      </c>
      <c r="E283" s="7">
        <v>14973483</v>
      </c>
      <c r="F283" s="8">
        <v>3148344</v>
      </c>
      <c r="G283" s="8">
        <v>7083451.8404703094</v>
      </c>
      <c r="H283" s="8">
        <v>2548429</v>
      </c>
      <c r="I283" s="8">
        <v>178194</v>
      </c>
      <c r="J283" s="61">
        <f t="shared" si="28"/>
        <v>27931901.84047031</v>
      </c>
      <c r="K283" s="37">
        <v>4.4810121098630695E-2</v>
      </c>
      <c r="L283" s="58">
        <f t="shared" si="29"/>
        <v>29183.53374445685</v>
      </c>
      <c r="M283" s="33">
        <v>0.68503036170090759</v>
      </c>
      <c r="N283" s="3">
        <v>720</v>
      </c>
      <c r="O283" s="64">
        <f t="shared" si="30"/>
        <v>59</v>
      </c>
      <c r="P283" s="15">
        <v>1260000</v>
      </c>
      <c r="Q283" s="15">
        <v>8.4</v>
      </c>
      <c r="R283" s="84">
        <f t="shared" si="31"/>
        <v>30443.53374445685</v>
      </c>
      <c r="S283" s="85">
        <f t="shared" si="32"/>
        <v>67.400000000000006</v>
      </c>
    </row>
    <row r="284" spans="1:19" x14ac:dyDescent="0.25">
      <c r="A284" s="22">
        <v>49857</v>
      </c>
      <c r="B284" s="23" t="s">
        <v>17</v>
      </c>
      <c r="C284" s="23">
        <f t="shared" si="26"/>
        <v>2036</v>
      </c>
      <c r="D284" s="23">
        <f t="shared" si="27"/>
        <v>7</v>
      </c>
      <c r="E284" s="7">
        <v>19734454</v>
      </c>
      <c r="F284" s="8">
        <v>3701820</v>
      </c>
      <c r="G284" s="8">
        <v>7954716.9181424566</v>
      </c>
      <c r="H284" s="8">
        <v>2626369</v>
      </c>
      <c r="I284" s="8">
        <v>178440</v>
      </c>
      <c r="J284" s="61">
        <f t="shared" si="28"/>
        <v>34195799.918142453</v>
      </c>
      <c r="K284" s="37">
        <v>4.4810121098630695E-2</v>
      </c>
      <c r="L284" s="58">
        <f t="shared" si="29"/>
        <v>35728.117853538963</v>
      </c>
      <c r="M284" s="33">
        <v>0.72947673607854213</v>
      </c>
      <c r="N284" s="3">
        <v>744</v>
      </c>
      <c r="O284" s="64">
        <f t="shared" si="30"/>
        <v>66</v>
      </c>
      <c r="P284" s="15">
        <v>3205000</v>
      </c>
      <c r="Q284" s="15">
        <v>8.4</v>
      </c>
      <c r="R284" s="84">
        <f t="shared" si="31"/>
        <v>38933.117853538963</v>
      </c>
      <c r="S284" s="85">
        <f t="shared" si="32"/>
        <v>74.400000000000006</v>
      </c>
    </row>
    <row r="285" spans="1:19" x14ac:dyDescent="0.25">
      <c r="A285" s="22">
        <v>49888</v>
      </c>
      <c r="B285" s="23" t="s">
        <v>18</v>
      </c>
      <c r="C285" s="23">
        <f t="shared" si="26"/>
        <v>2036</v>
      </c>
      <c r="D285" s="23">
        <f t="shared" si="27"/>
        <v>8</v>
      </c>
      <c r="E285" s="7">
        <v>19010080</v>
      </c>
      <c r="F285" s="8">
        <v>3769500</v>
      </c>
      <c r="G285" s="8">
        <v>7730394.7201529779</v>
      </c>
      <c r="H285" s="8">
        <v>2705727</v>
      </c>
      <c r="I285" s="8">
        <v>180003</v>
      </c>
      <c r="J285" s="61">
        <f t="shared" si="28"/>
        <v>33395704.720152978</v>
      </c>
      <c r="K285" s="37">
        <v>4.4810121098630695E-2</v>
      </c>
      <c r="L285" s="58">
        <f t="shared" si="29"/>
        <v>34892.170292837145</v>
      </c>
      <c r="M285" s="33">
        <v>0.70478685359257887</v>
      </c>
      <c r="N285" s="3">
        <v>744</v>
      </c>
      <c r="O285" s="64">
        <f t="shared" si="30"/>
        <v>67</v>
      </c>
      <c r="P285" s="15">
        <v>1410000</v>
      </c>
      <c r="Q285" s="15">
        <v>8.4</v>
      </c>
      <c r="R285" s="84">
        <f t="shared" si="31"/>
        <v>36302.170292837145</v>
      </c>
      <c r="S285" s="85">
        <f t="shared" si="32"/>
        <v>75.400000000000006</v>
      </c>
    </row>
    <row r="286" spans="1:19" x14ac:dyDescent="0.25">
      <c r="A286" s="22">
        <v>49919</v>
      </c>
      <c r="B286" s="23" t="s">
        <v>19</v>
      </c>
      <c r="C286" s="23">
        <f t="shared" si="26"/>
        <v>2036</v>
      </c>
      <c r="D286" s="23">
        <f t="shared" si="27"/>
        <v>9</v>
      </c>
      <c r="E286" s="7">
        <v>17820675</v>
      </c>
      <c r="F286" s="8">
        <v>3640722</v>
      </c>
      <c r="G286" s="8">
        <v>7759855.1333052227</v>
      </c>
      <c r="H286" s="8">
        <v>2691810</v>
      </c>
      <c r="I286" s="8">
        <v>178468</v>
      </c>
      <c r="J286" s="61">
        <f t="shared" si="28"/>
        <v>32091530.133305222</v>
      </c>
      <c r="K286" s="37">
        <v>4.4810121098630695E-2</v>
      </c>
      <c r="L286" s="58">
        <f t="shared" si="29"/>
        <v>33529.555484818986</v>
      </c>
      <c r="M286" s="33">
        <v>0.67044260251078003</v>
      </c>
      <c r="N286" s="3">
        <v>720</v>
      </c>
      <c r="O286" s="64">
        <f t="shared" si="30"/>
        <v>69</v>
      </c>
      <c r="P286" s="15">
        <v>1215000</v>
      </c>
      <c r="Q286" s="15">
        <v>8.4</v>
      </c>
      <c r="R286" s="84">
        <f t="shared" si="31"/>
        <v>34744.555484818986</v>
      </c>
      <c r="S286" s="85">
        <f t="shared" si="32"/>
        <v>77.400000000000006</v>
      </c>
    </row>
    <row r="287" spans="1:19" x14ac:dyDescent="0.25">
      <c r="A287" s="22">
        <v>49949</v>
      </c>
      <c r="B287" s="23" t="s">
        <v>20</v>
      </c>
      <c r="C287" s="23">
        <f t="shared" si="26"/>
        <v>2036</v>
      </c>
      <c r="D287" s="23">
        <f t="shared" si="27"/>
        <v>10</v>
      </c>
      <c r="E287" s="7">
        <v>13748238</v>
      </c>
      <c r="F287" s="8">
        <v>3408808</v>
      </c>
      <c r="G287" s="8">
        <v>7245506.6163020423</v>
      </c>
      <c r="H287" s="8">
        <v>2495522</v>
      </c>
      <c r="I287" s="8">
        <v>181127</v>
      </c>
      <c r="J287" s="61">
        <f t="shared" si="28"/>
        <v>27079201.616302043</v>
      </c>
      <c r="K287" s="37">
        <v>4.4810121098630695E-2</v>
      </c>
      <c r="L287" s="58">
        <f t="shared" si="29"/>
        <v>28292.623919982772</v>
      </c>
      <c r="M287" s="33">
        <v>0.62513789540143438</v>
      </c>
      <c r="N287" s="3">
        <v>744</v>
      </c>
      <c r="O287" s="64">
        <f t="shared" si="30"/>
        <v>61</v>
      </c>
      <c r="P287" s="15">
        <v>925000</v>
      </c>
      <c r="Q287" s="15">
        <v>8.4</v>
      </c>
      <c r="R287" s="84">
        <f t="shared" si="31"/>
        <v>29217.623919982772</v>
      </c>
      <c r="S287" s="85">
        <f t="shared" si="32"/>
        <v>69.400000000000006</v>
      </c>
    </row>
    <row r="288" spans="1:19" x14ac:dyDescent="0.25">
      <c r="A288" s="22">
        <v>49980</v>
      </c>
      <c r="B288" s="23" t="s">
        <v>21</v>
      </c>
      <c r="C288" s="23">
        <f t="shared" si="26"/>
        <v>2036</v>
      </c>
      <c r="D288" s="23">
        <f t="shared" si="27"/>
        <v>11</v>
      </c>
      <c r="E288" s="7">
        <v>9867762</v>
      </c>
      <c r="F288" s="8">
        <v>2852566</v>
      </c>
      <c r="G288" s="8">
        <v>6416988.325932852</v>
      </c>
      <c r="H288" s="8">
        <v>2321432</v>
      </c>
      <c r="I288" s="8">
        <v>180117</v>
      </c>
      <c r="J288" s="61">
        <f t="shared" si="28"/>
        <v>21638865.325932853</v>
      </c>
      <c r="K288" s="37">
        <v>4.4810121098630695E-2</v>
      </c>
      <c r="L288" s="58">
        <f t="shared" si="29"/>
        <v>22608.505501624863</v>
      </c>
      <c r="M288" s="33">
        <v>0.66565650571192148</v>
      </c>
      <c r="N288" s="3">
        <v>720</v>
      </c>
      <c r="O288" s="64">
        <f t="shared" si="30"/>
        <v>47</v>
      </c>
      <c r="P288" s="15">
        <v>1860000</v>
      </c>
      <c r="Q288" s="15">
        <v>8.4</v>
      </c>
      <c r="R288" s="84">
        <f t="shared" si="31"/>
        <v>24468.505501624863</v>
      </c>
      <c r="S288" s="85">
        <f t="shared" si="32"/>
        <v>55.4</v>
      </c>
    </row>
    <row r="289" spans="1:19" x14ac:dyDescent="0.25">
      <c r="A289" s="22">
        <v>50010</v>
      </c>
      <c r="B289" s="23" t="s">
        <v>22</v>
      </c>
      <c r="C289" s="23">
        <f t="shared" si="26"/>
        <v>2036</v>
      </c>
      <c r="D289" s="23">
        <f t="shared" si="27"/>
        <v>12</v>
      </c>
      <c r="E289" s="7">
        <v>11980003</v>
      </c>
      <c r="F289" s="8">
        <v>2700596</v>
      </c>
      <c r="G289" s="8">
        <v>6153706.1707275296</v>
      </c>
      <c r="H289" s="8">
        <v>2341508</v>
      </c>
      <c r="I289" s="8">
        <v>181239</v>
      </c>
      <c r="J289" s="61">
        <f t="shared" si="28"/>
        <v>23357052.170727529</v>
      </c>
      <c r="K289" s="37">
        <v>4.4810121098630695E-2</v>
      </c>
      <c r="L289" s="58">
        <f t="shared" si="29"/>
        <v>24403.684507004866</v>
      </c>
      <c r="M289" s="33">
        <v>0.6301950712663974</v>
      </c>
      <c r="N289" s="3">
        <v>744</v>
      </c>
      <c r="O289" s="64">
        <f t="shared" si="30"/>
        <v>52</v>
      </c>
      <c r="P289" s="15">
        <v>2110000</v>
      </c>
      <c r="Q289" s="15">
        <v>8.4</v>
      </c>
      <c r="R289" s="84">
        <f t="shared" si="31"/>
        <v>26513.684507004866</v>
      </c>
      <c r="S289" s="85">
        <f t="shared" si="32"/>
        <v>60.4</v>
      </c>
    </row>
    <row r="290" spans="1:19" x14ac:dyDescent="0.25">
      <c r="A290" s="22">
        <v>50041</v>
      </c>
      <c r="B290" s="23" t="s">
        <v>11</v>
      </c>
      <c r="C290" s="23">
        <f t="shared" si="26"/>
        <v>2037</v>
      </c>
      <c r="D290" s="23">
        <f t="shared" si="27"/>
        <v>1</v>
      </c>
      <c r="E290" s="7">
        <v>14609838</v>
      </c>
      <c r="F290" s="8">
        <v>2749185</v>
      </c>
      <c r="G290" s="8">
        <v>6210119.9894417832</v>
      </c>
      <c r="H290" s="8">
        <v>2342998</v>
      </c>
      <c r="I290" s="8">
        <v>178483</v>
      </c>
      <c r="J290" s="61">
        <f t="shared" si="28"/>
        <v>26090623.989441782</v>
      </c>
      <c r="K290" s="37">
        <v>4.4810121098630695E-2</v>
      </c>
      <c r="L290" s="58">
        <f t="shared" si="29"/>
        <v>27259.748009947507</v>
      </c>
      <c r="M290" s="33">
        <v>0.50302553596875199</v>
      </c>
      <c r="N290" s="3">
        <v>744</v>
      </c>
      <c r="O290" s="64">
        <f t="shared" si="30"/>
        <v>73</v>
      </c>
      <c r="P290" s="15">
        <v>1835000</v>
      </c>
      <c r="Q290" s="15">
        <v>8.4</v>
      </c>
      <c r="R290" s="84">
        <f t="shared" si="31"/>
        <v>29094.748009947507</v>
      </c>
      <c r="S290" s="85">
        <f t="shared" si="32"/>
        <v>81.400000000000006</v>
      </c>
    </row>
    <row r="291" spans="1:19" x14ac:dyDescent="0.25">
      <c r="A291" s="22">
        <v>50072</v>
      </c>
      <c r="B291" s="23" t="s">
        <v>12</v>
      </c>
      <c r="C291" s="23">
        <f t="shared" si="26"/>
        <v>2037</v>
      </c>
      <c r="D291" s="23">
        <f t="shared" si="27"/>
        <v>2</v>
      </c>
      <c r="E291" s="7">
        <v>13383804</v>
      </c>
      <c r="F291" s="8">
        <v>2589092</v>
      </c>
      <c r="G291" s="8">
        <v>5802244.7704243623</v>
      </c>
      <c r="H291" s="8">
        <v>2190568</v>
      </c>
      <c r="I291" s="8">
        <v>177626</v>
      </c>
      <c r="J291" s="61">
        <f t="shared" si="28"/>
        <v>24143334.770424362</v>
      </c>
      <c r="K291" s="37">
        <v>4.4810121098630695E-2</v>
      </c>
      <c r="L291" s="58">
        <f t="shared" si="29"/>
        <v>25225.200525211858</v>
      </c>
      <c r="M291" s="33">
        <v>0.45283890494161555</v>
      </c>
      <c r="N291" s="3">
        <v>672</v>
      </c>
      <c r="O291" s="64">
        <f t="shared" si="30"/>
        <v>83</v>
      </c>
      <c r="P291" s="15">
        <v>3485000</v>
      </c>
      <c r="Q291" s="15">
        <v>8.4</v>
      </c>
      <c r="R291" s="84">
        <f t="shared" si="31"/>
        <v>28710.200525211858</v>
      </c>
      <c r="S291" s="85">
        <f t="shared" si="32"/>
        <v>91.4</v>
      </c>
    </row>
    <row r="292" spans="1:19" x14ac:dyDescent="0.25">
      <c r="A292" s="22">
        <v>50100</v>
      </c>
      <c r="B292" s="23" t="s">
        <v>13</v>
      </c>
      <c r="C292" s="23">
        <f t="shared" si="26"/>
        <v>2037</v>
      </c>
      <c r="D292" s="23">
        <f t="shared" si="27"/>
        <v>3</v>
      </c>
      <c r="E292" s="7">
        <v>12093565</v>
      </c>
      <c r="F292" s="8">
        <v>2597365</v>
      </c>
      <c r="G292" s="8">
        <v>6069322.5486525195</v>
      </c>
      <c r="H292" s="8">
        <v>2260019</v>
      </c>
      <c r="I292" s="8">
        <v>179422</v>
      </c>
      <c r="J292" s="61">
        <f t="shared" si="28"/>
        <v>23199693.548652519</v>
      </c>
      <c r="K292" s="37">
        <v>4.4810121098630695E-2</v>
      </c>
      <c r="L292" s="58">
        <f t="shared" si="29"/>
        <v>24239.27462601876</v>
      </c>
      <c r="M292" s="33">
        <v>0.55784816711814977</v>
      </c>
      <c r="N292" s="3">
        <v>744</v>
      </c>
      <c r="O292" s="64">
        <f t="shared" si="30"/>
        <v>58</v>
      </c>
      <c r="P292" s="15">
        <v>3250000</v>
      </c>
      <c r="Q292" s="15">
        <v>8.4</v>
      </c>
      <c r="R292" s="84">
        <f t="shared" si="31"/>
        <v>27489.27462601876</v>
      </c>
      <c r="S292" s="85">
        <f t="shared" si="32"/>
        <v>66.400000000000006</v>
      </c>
    </row>
    <row r="293" spans="1:19" x14ac:dyDescent="0.25">
      <c r="A293" s="22">
        <v>50131</v>
      </c>
      <c r="B293" s="23" t="s">
        <v>14</v>
      </c>
      <c r="C293" s="23">
        <f t="shared" si="26"/>
        <v>2037</v>
      </c>
      <c r="D293" s="23">
        <f t="shared" si="27"/>
        <v>4</v>
      </c>
      <c r="E293" s="7">
        <v>9795800</v>
      </c>
      <c r="F293" s="8">
        <v>2543786</v>
      </c>
      <c r="G293" s="8">
        <v>6114843.4316632031</v>
      </c>
      <c r="H293" s="8">
        <v>2241475</v>
      </c>
      <c r="I293" s="8">
        <v>178805</v>
      </c>
      <c r="J293" s="61">
        <f t="shared" si="28"/>
        <v>20874709.431663204</v>
      </c>
      <c r="K293" s="37">
        <v>4.4810121098630695E-2</v>
      </c>
      <c r="L293" s="58">
        <f t="shared" si="29"/>
        <v>21810.10768919476</v>
      </c>
      <c r="M293" s="33">
        <v>0.73186088690061213</v>
      </c>
      <c r="N293" s="3">
        <v>720</v>
      </c>
      <c r="O293" s="64">
        <f t="shared" si="30"/>
        <v>41</v>
      </c>
      <c r="P293" s="15">
        <v>1200000</v>
      </c>
      <c r="Q293" s="15">
        <v>8.4</v>
      </c>
      <c r="R293" s="84">
        <f t="shared" si="31"/>
        <v>23010.10768919476</v>
      </c>
      <c r="S293" s="85">
        <f t="shared" si="32"/>
        <v>49.4</v>
      </c>
    </row>
    <row r="294" spans="1:19" x14ac:dyDescent="0.25">
      <c r="A294" s="22">
        <v>50161</v>
      </c>
      <c r="B294" s="23" t="s">
        <v>15</v>
      </c>
      <c r="C294" s="23">
        <f t="shared" ref="C294:C337" si="33">YEAR(A294)</f>
        <v>2037</v>
      </c>
      <c r="D294" s="23">
        <f t="shared" ref="D294:D337" si="34">MONTH(A294)</f>
        <v>5</v>
      </c>
      <c r="E294" s="7">
        <v>10908300</v>
      </c>
      <c r="F294" s="8">
        <v>2713182</v>
      </c>
      <c r="G294" s="8">
        <v>6465405.3321841229</v>
      </c>
      <c r="H294" s="8">
        <v>2372530</v>
      </c>
      <c r="I294" s="8">
        <v>178915</v>
      </c>
      <c r="J294" s="61">
        <f t="shared" si="28"/>
        <v>22638332.332184121</v>
      </c>
      <c r="K294" s="37">
        <v>4.4810121098630695E-2</v>
      </c>
      <c r="L294" s="58">
        <f t="shared" si="29"/>
        <v>23652.758745460338</v>
      </c>
      <c r="M294" s="33">
        <v>0.63560315671598777</v>
      </c>
      <c r="N294" s="3">
        <v>744</v>
      </c>
      <c r="O294" s="64">
        <f t="shared" si="30"/>
        <v>50</v>
      </c>
      <c r="P294" s="15">
        <v>2230000</v>
      </c>
      <c r="Q294" s="15">
        <v>8.4</v>
      </c>
      <c r="R294" s="84">
        <f t="shared" si="31"/>
        <v>25882.758745460338</v>
      </c>
      <c r="S294" s="85">
        <f t="shared" si="32"/>
        <v>58.4</v>
      </c>
    </row>
    <row r="295" spans="1:19" x14ac:dyDescent="0.25">
      <c r="A295" s="22">
        <v>50192</v>
      </c>
      <c r="B295" s="23" t="s">
        <v>16</v>
      </c>
      <c r="C295" s="23">
        <f t="shared" si="33"/>
        <v>2037</v>
      </c>
      <c r="D295" s="23">
        <f t="shared" si="34"/>
        <v>6</v>
      </c>
      <c r="E295" s="7">
        <v>14945469</v>
      </c>
      <c r="F295" s="8">
        <v>3158906</v>
      </c>
      <c r="G295" s="8">
        <v>7137231.2151316851</v>
      </c>
      <c r="H295" s="8">
        <v>2551841</v>
      </c>
      <c r="I295" s="8">
        <v>178194</v>
      </c>
      <c r="J295" s="61">
        <f t="shared" si="28"/>
        <v>27971641.215131685</v>
      </c>
      <c r="K295" s="37">
        <v>4.4810121098630695E-2</v>
      </c>
      <c r="L295" s="58">
        <f t="shared" si="29"/>
        <v>29225.053845309187</v>
      </c>
      <c r="M295" s="33">
        <v>0.68503036170090759</v>
      </c>
      <c r="N295" s="3">
        <v>720</v>
      </c>
      <c r="O295" s="64">
        <f t="shared" si="30"/>
        <v>59</v>
      </c>
      <c r="P295" s="15">
        <v>1260000</v>
      </c>
      <c r="Q295" s="15">
        <v>8.4</v>
      </c>
      <c r="R295" s="84">
        <f t="shared" si="31"/>
        <v>30485.053845309187</v>
      </c>
      <c r="S295" s="85">
        <f t="shared" si="32"/>
        <v>67.400000000000006</v>
      </c>
    </row>
    <row r="296" spans="1:19" x14ac:dyDescent="0.25">
      <c r="A296" s="22">
        <v>50222</v>
      </c>
      <c r="B296" s="23" t="s">
        <v>17</v>
      </c>
      <c r="C296" s="23">
        <f t="shared" si="33"/>
        <v>2037</v>
      </c>
      <c r="D296" s="23">
        <f t="shared" si="34"/>
        <v>7</v>
      </c>
      <c r="E296" s="7">
        <v>19706442</v>
      </c>
      <c r="F296" s="8">
        <v>3713922</v>
      </c>
      <c r="G296" s="8">
        <v>8008599.0518592251</v>
      </c>
      <c r="H296" s="8">
        <v>2629809</v>
      </c>
      <c r="I296" s="8">
        <v>178440</v>
      </c>
      <c r="J296" s="61">
        <f t="shared" si="28"/>
        <v>34237212.05185923</v>
      </c>
      <c r="K296" s="37">
        <v>4.4810121098630695E-2</v>
      </c>
      <c r="L296" s="58">
        <f t="shared" si="29"/>
        <v>35771.385669982541</v>
      </c>
      <c r="M296" s="33">
        <v>0.72947673607854213</v>
      </c>
      <c r="N296" s="3">
        <v>744</v>
      </c>
      <c r="O296" s="64">
        <f t="shared" si="30"/>
        <v>66</v>
      </c>
      <c r="P296" s="15">
        <v>3205000</v>
      </c>
      <c r="Q296" s="15">
        <v>8.4</v>
      </c>
      <c r="R296" s="84">
        <f t="shared" si="31"/>
        <v>38976.385669982541</v>
      </c>
      <c r="S296" s="85">
        <f t="shared" si="32"/>
        <v>74.400000000000006</v>
      </c>
    </row>
    <row r="297" spans="1:19" x14ac:dyDescent="0.25">
      <c r="A297" s="22">
        <v>50253</v>
      </c>
      <c r="B297" s="23" t="s">
        <v>18</v>
      </c>
      <c r="C297" s="23">
        <f t="shared" si="33"/>
        <v>2037</v>
      </c>
      <c r="D297" s="23">
        <f t="shared" si="34"/>
        <v>8</v>
      </c>
      <c r="E297" s="7">
        <v>18982124</v>
      </c>
      <c r="F297" s="8">
        <v>3781800</v>
      </c>
      <c r="G297" s="8">
        <v>7784741.7207415225</v>
      </c>
      <c r="H297" s="8">
        <v>2709168</v>
      </c>
      <c r="I297" s="8">
        <v>180003</v>
      </c>
      <c r="J297" s="61">
        <f t="shared" si="28"/>
        <v>33437836.720741522</v>
      </c>
      <c r="K297" s="37">
        <v>4.4810121098630695E-2</v>
      </c>
      <c r="L297" s="58">
        <f t="shared" si="29"/>
        <v>34936.19023347419</v>
      </c>
      <c r="M297" s="33">
        <v>0.70478685359257887</v>
      </c>
      <c r="N297" s="3">
        <v>744</v>
      </c>
      <c r="O297" s="64">
        <f t="shared" si="30"/>
        <v>67</v>
      </c>
      <c r="P297" s="15">
        <v>1410000</v>
      </c>
      <c r="Q297" s="15">
        <v>8.4</v>
      </c>
      <c r="R297" s="84">
        <f t="shared" si="31"/>
        <v>36346.19023347419</v>
      </c>
      <c r="S297" s="85">
        <f t="shared" si="32"/>
        <v>75.400000000000006</v>
      </c>
    </row>
    <row r="298" spans="1:19" x14ac:dyDescent="0.25">
      <c r="A298" s="22">
        <v>50284</v>
      </c>
      <c r="B298" s="23" t="s">
        <v>19</v>
      </c>
      <c r="C298" s="23">
        <f t="shared" si="33"/>
        <v>2037</v>
      </c>
      <c r="D298" s="23">
        <f t="shared" si="34"/>
        <v>9</v>
      </c>
      <c r="E298" s="7">
        <v>17792721</v>
      </c>
      <c r="F298" s="8">
        <v>3652654</v>
      </c>
      <c r="G298" s="8">
        <v>7814632.1074821446</v>
      </c>
      <c r="H298" s="8">
        <v>2695293</v>
      </c>
      <c r="I298" s="8">
        <v>178468</v>
      </c>
      <c r="J298" s="61">
        <f t="shared" si="28"/>
        <v>32133768.107482143</v>
      </c>
      <c r="K298" s="37">
        <v>4.4810121098630695E-2</v>
      </c>
      <c r="L298" s="58">
        <f t="shared" si="29"/>
        <v>33573.68614773373</v>
      </c>
      <c r="M298" s="33">
        <v>0.67044260251078003</v>
      </c>
      <c r="N298" s="3">
        <v>720</v>
      </c>
      <c r="O298" s="64">
        <f t="shared" si="30"/>
        <v>70</v>
      </c>
      <c r="P298" s="15">
        <v>1215000</v>
      </c>
      <c r="Q298" s="15">
        <v>8.4</v>
      </c>
      <c r="R298" s="84">
        <f t="shared" si="31"/>
        <v>34788.68614773373</v>
      </c>
      <c r="S298" s="85">
        <f t="shared" si="32"/>
        <v>78.400000000000006</v>
      </c>
    </row>
    <row r="299" spans="1:19" x14ac:dyDescent="0.25">
      <c r="A299" s="22">
        <v>50314</v>
      </c>
      <c r="B299" s="23" t="s">
        <v>20</v>
      </c>
      <c r="C299" s="23">
        <f t="shared" si="33"/>
        <v>2037</v>
      </c>
      <c r="D299" s="23">
        <f t="shared" si="34"/>
        <v>10</v>
      </c>
      <c r="E299" s="7">
        <v>13720266</v>
      </c>
      <c r="F299" s="8">
        <v>3420099</v>
      </c>
      <c r="G299" s="8">
        <v>7300940.2236267831</v>
      </c>
      <c r="H299" s="8">
        <v>2499111</v>
      </c>
      <c r="I299" s="8">
        <v>181127</v>
      </c>
      <c r="J299" s="61">
        <f t="shared" si="28"/>
        <v>27121543.223626785</v>
      </c>
      <c r="K299" s="37">
        <v>4.4810121098630695E-2</v>
      </c>
      <c r="L299" s="58">
        <f t="shared" si="29"/>
        <v>28336.862859859248</v>
      </c>
      <c r="M299" s="33">
        <v>0.62513789540143438</v>
      </c>
      <c r="N299" s="3">
        <v>744</v>
      </c>
      <c r="O299" s="64">
        <f t="shared" si="30"/>
        <v>61</v>
      </c>
      <c r="P299" s="15">
        <v>925000</v>
      </c>
      <c r="Q299" s="15">
        <v>8.4</v>
      </c>
      <c r="R299" s="84">
        <f t="shared" si="31"/>
        <v>29261.862859859248</v>
      </c>
      <c r="S299" s="85">
        <f t="shared" si="32"/>
        <v>69.400000000000006</v>
      </c>
    </row>
    <row r="300" spans="1:19" x14ac:dyDescent="0.25">
      <c r="A300" s="22">
        <v>50345</v>
      </c>
      <c r="B300" s="23" t="s">
        <v>21</v>
      </c>
      <c r="C300" s="23">
        <f t="shared" si="33"/>
        <v>2037</v>
      </c>
      <c r="D300" s="23">
        <f t="shared" si="34"/>
        <v>11</v>
      </c>
      <c r="E300" s="7">
        <v>9839808</v>
      </c>
      <c r="F300" s="8">
        <v>2862288</v>
      </c>
      <c r="G300" s="8">
        <v>6472731.096336442</v>
      </c>
      <c r="H300" s="8">
        <v>2325178</v>
      </c>
      <c r="I300" s="8">
        <v>180117</v>
      </c>
      <c r="J300" s="61">
        <f t="shared" si="28"/>
        <v>21680122.096336443</v>
      </c>
      <c r="K300" s="37">
        <v>4.4810121098630695E-2</v>
      </c>
      <c r="L300" s="58">
        <f t="shared" si="29"/>
        <v>22651.610992906375</v>
      </c>
      <c r="M300" s="33">
        <v>0.66565650571192148</v>
      </c>
      <c r="N300" s="3">
        <v>720</v>
      </c>
      <c r="O300" s="64">
        <f t="shared" si="30"/>
        <v>47</v>
      </c>
      <c r="P300" s="15">
        <v>1860000</v>
      </c>
      <c r="Q300" s="15">
        <v>8.4</v>
      </c>
      <c r="R300" s="84">
        <f t="shared" si="31"/>
        <v>24511.610992906375</v>
      </c>
      <c r="S300" s="85">
        <f t="shared" si="32"/>
        <v>55.4</v>
      </c>
    </row>
    <row r="301" spans="1:19" x14ac:dyDescent="0.25">
      <c r="A301" s="22">
        <v>50375</v>
      </c>
      <c r="B301" s="23" t="s">
        <v>22</v>
      </c>
      <c r="C301" s="23">
        <f t="shared" si="33"/>
        <v>2037</v>
      </c>
      <c r="D301" s="23">
        <f t="shared" si="34"/>
        <v>12</v>
      </c>
      <c r="E301" s="7">
        <v>11952045</v>
      </c>
      <c r="F301" s="8">
        <v>2709909</v>
      </c>
      <c r="G301" s="8">
        <v>6209733.3636514591</v>
      </c>
      <c r="H301" s="8">
        <v>2345437</v>
      </c>
      <c r="I301" s="8">
        <v>181239</v>
      </c>
      <c r="J301" s="61">
        <f t="shared" si="28"/>
        <v>23398363.363651458</v>
      </c>
      <c r="K301" s="37">
        <v>4.4810121098630695E-2</v>
      </c>
      <c r="L301" s="58">
        <f t="shared" si="29"/>
        <v>24446.846859486443</v>
      </c>
      <c r="M301" s="33">
        <v>0.6301950712663974</v>
      </c>
      <c r="N301" s="3">
        <v>744</v>
      </c>
      <c r="O301" s="64">
        <f t="shared" si="30"/>
        <v>52</v>
      </c>
      <c r="P301" s="15">
        <v>2110000</v>
      </c>
      <c r="Q301" s="15">
        <v>8.4</v>
      </c>
      <c r="R301" s="84">
        <f t="shared" si="31"/>
        <v>26556.846859486443</v>
      </c>
      <c r="S301" s="85">
        <f t="shared" si="32"/>
        <v>60.4</v>
      </c>
    </row>
    <row r="302" spans="1:19" x14ac:dyDescent="0.25">
      <c r="A302" s="22">
        <v>50406</v>
      </c>
      <c r="B302" s="23" t="s">
        <v>11</v>
      </c>
      <c r="C302" s="23">
        <f t="shared" si="33"/>
        <v>2038</v>
      </c>
      <c r="D302" s="23">
        <f t="shared" si="34"/>
        <v>1</v>
      </c>
      <c r="E302" s="7">
        <v>14581930</v>
      </c>
      <c r="F302" s="8">
        <v>2758656</v>
      </c>
      <c r="G302" s="8">
        <v>6266302.8965305043</v>
      </c>
      <c r="H302" s="8">
        <v>2347105</v>
      </c>
      <c r="I302" s="8">
        <v>178483</v>
      </c>
      <c r="J302" s="61">
        <f t="shared" ref="J302:J337" si="35">E302+F302+G302+H302+I302</f>
        <v>26132476.896530505</v>
      </c>
      <c r="K302" s="37">
        <v>4.4810121098630695E-2</v>
      </c>
      <c r="L302" s="58">
        <f t="shared" si="29"/>
        <v>27303.476350871206</v>
      </c>
      <c r="M302" s="33">
        <v>0.50302553596875199</v>
      </c>
      <c r="N302" s="3">
        <v>744</v>
      </c>
      <c r="O302" s="64">
        <f t="shared" si="30"/>
        <v>73</v>
      </c>
      <c r="P302" s="15">
        <v>1835000</v>
      </c>
      <c r="Q302" s="15">
        <v>8.4</v>
      </c>
      <c r="R302" s="84">
        <f t="shared" si="31"/>
        <v>29138.476350871206</v>
      </c>
      <c r="S302" s="85">
        <f t="shared" si="32"/>
        <v>81.400000000000006</v>
      </c>
    </row>
    <row r="303" spans="1:19" x14ac:dyDescent="0.25">
      <c r="A303" s="22">
        <v>50437</v>
      </c>
      <c r="B303" s="23" t="s">
        <v>12</v>
      </c>
      <c r="C303" s="23">
        <f t="shared" si="33"/>
        <v>2038</v>
      </c>
      <c r="D303" s="23">
        <f t="shared" si="34"/>
        <v>2</v>
      </c>
      <c r="E303" s="7">
        <v>13355892</v>
      </c>
      <c r="F303" s="8">
        <v>2598110</v>
      </c>
      <c r="G303" s="8">
        <v>5858481.9695135001</v>
      </c>
      <c r="H303" s="8">
        <v>2194802</v>
      </c>
      <c r="I303" s="8">
        <v>177626</v>
      </c>
      <c r="J303" s="61">
        <f t="shared" si="35"/>
        <v>24184911.969513498</v>
      </c>
      <c r="K303" s="37">
        <v>4.4810121098630695E-2</v>
      </c>
      <c r="L303" s="58">
        <f t="shared" si="29"/>
        <v>25268.64080362712</v>
      </c>
      <c r="M303" s="33">
        <v>0.45283890494161555</v>
      </c>
      <c r="N303" s="3">
        <v>672</v>
      </c>
      <c r="O303" s="64">
        <f t="shared" si="30"/>
        <v>83</v>
      </c>
      <c r="P303" s="15">
        <v>3485000</v>
      </c>
      <c r="Q303" s="15">
        <v>8.4</v>
      </c>
      <c r="R303" s="84">
        <f t="shared" si="31"/>
        <v>28753.64080362712</v>
      </c>
      <c r="S303" s="85">
        <f t="shared" si="32"/>
        <v>91.4</v>
      </c>
    </row>
    <row r="304" spans="1:19" x14ac:dyDescent="0.25">
      <c r="A304" s="22">
        <v>50465</v>
      </c>
      <c r="B304" s="23" t="s">
        <v>13</v>
      </c>
      <c r="C304" s="23">
        <f t="shared" si="33"/>
        <v>2038</v>
      </c>
      <c r="D304" s="23">
        <f t="shared" si="34"/>
        <v>3</v>
      </c>
      <c r="E304" s="7">
        <v>12065603</v>
      </c>
      <c r="F304" s="8">
        <v>2606400</v>
      </c>
      <c r="G304" s="8">
        <v>6125407.2979229316</v>
      </c>
      <c r="H304" s="8">
        <v>2264309</v>
      </c>
      <c r="I304" s="8">
        <v>179422</v>
      </c>
      <c r="J304" s="61">
        <f t="shared" si="35"/>
        <v>23241141.297922932</v>
      </c>
      <c r="K304" s="37">
        <v>4.4810121098630695E-2</v>
      </c>
      <c r="L304" s="58">
        <f t="shared" si="29"/>
        <v>24282.579653953246</v>
      </c>
      <c r="M304" s="33">
        <v>0.55784816711814977</v>
      </c>
      <c r="N304" s="3">
        <v>744</v>
      </c>
      <c r="O304" s="64">
        <f t="shared" si="30"/>
        <v>59</v>
      </c>
      <c r="P304" s="15">
        <v>3250000</v>
      </c>
      <c r="Q304" s="15">
        <v>8.4</v>
      </c>
      <c r="R304" s="84">
        <f t="shared" si="31"/>
        <v>27532.579653953246</v>
      </c>
      <c r="S304" s="85">
        <f t="shared" si="32"/>
        <v>67.400000000000006</v>
      </c>
    </row>
    <row r="305" spans="1:19" x14ac:dyDescent="0.25">
      <c r="A305" s="22">
        <v>50496</v>
      </c>
      <c r="B305" s="23" t="s">
        <v>14</v>
      </c>
      <c r="C305" s="23">
        <f t="shared" si="33"/>
        <v>2038</v>
      </c>
      <c r="D305" s="23">
        <f t="shared" si="34"/>
        <v>4</v>
      </c>
      <c r="E305" s="7">
        <v>9767812</v>
      </c>
      <c r="F305" s="8">
        <v>2552660</v>
      </c>
      <c r="G305" s="8">
        <v>6171290.031294371</v>
      </c>
      <c r="H305" s="8">
        <v>2245775</v>
      </c>
      <c r="I305" s="8">
        <v>178805</v>
      </c>
      <c r="J305" s="61">
        <f t="shared" si="35"/>
        <v>20916342.031294372</v>
      </c>
      <c r="K305" s="37">
        <v>4.4810121098630695E-2</v>
      </c>
      <c r="L305" s="58">
        <f t="shared" si="29"/>
        <v>21853.605850657052</v>
      </c>
      <c r="M305" s="33">
        <v>0.73186088690061213</v>
      </c>
      <c r="N305" s="3">
        <v>720</v>
      </c>
      <c r="O305" s="64">
        <f t="shared" si="30"/>
        <v>41</v>
      </c>
      <c r="P305" s="15">
        <v>1200000</v>
      </c>
      <c r="Q305" s="15">
        <v>8.4</v>
      </c>
      <c r="R305" s="84">
        <f t="shared" si="31"/>
        <v>23053.605850657052</v>
      </c>
      <c r="S305" s="85">
        <f t="shared" si="32"/>
        <v>49.4</v>
      </c>
    </row>
    <row r="306" spans="1:19" x14ac:dyDescent="0.25">
      <c r="A306" s="22">
        <v>50526</v>
      </c>
      <c r="B306" s="23" t="s">
        <v>15</v>
      </c>
      <c r="C306" s="23">
        <f t="shared" si="33"/>
        <v>2038</v>
      </c>
      <c r="D306" s="23">
        <f t="shared" si="34"/>
        <v>5</v>
      </c>
      <c r="E306" s="7">
        <v>10880330</v>
      </c>
      <c r="F306" s="8">
        <v>2722530</v>
      </c>
      <c r="G306" s="8">
        <v>6522050.1936727222</v>
      </c>
      <c r="H306" s="8">
        <v>2376854</v>
      </c>
      <c r="I306" s="8">
        <v>178915</v>
      </c>
      <c r="J306" s="61">
        <f t="shared" si="35"/>
        <v>22680679.193672724</v>
      </c>
      <c r="K306" s="37">
        <v>4.4810121098630695E-2</v>
      </c>
      <c r="L306" s="58">
        <f t="shared" si="29"/>
        <v>23697.003174940393</v>
      </c>
      <c r="M306" s="33">
        <v>0.63560315671598777</v>
      </c>
      <c r="N306" s="3">
        <v>744</v>
      </c>
      <c r="O306" s="64">
        <f t="shared" si="30"/>
        <v>50</v>
      </c>
      <c r="P306" s="15">
        <v>2230000</v>
      </c>
      <c r="Q306" s="15">
        <v>8.4</v>
      </c>
      <c r="R306" s="84">
        <f t="shared" si="31"/>
        <v>25927.003174940393</v>
      </c>
      <c r="S306" s="85">
        <f t="shared" si="32"/>
        <v>58.4</v>
      </c>
    </row>
    <row r="307" spans="1:19" x14ac:dyDescent="0.25">
      <c r="A307" s="22">
        <v>50557</v>
      </c>
      <c r="B307" s="23" t="s">
        <v>16</v>
      </c>
      <c r="C307" s="23">
        <f t="shared" si="33"/>
        <v>2038</v>
      </c>
      <c r="D307" s="23">
        <f t="shared" si="34"/>
        <v>6</v>
      </c>
      <c r="E307" s="7">
        <v>14917455</v>
      </c>
      <c r="F307" s="8">
        <v>3171232</v>
      </c>
      <c r="G307" s="8">
        <v>7194825.9673702735</v>
      </c>
      <c r="H307" s="8">
        <v>2556255</v>
      </c>
      <c r="I307" s="8">
        <v>178194</v>
      </c>
      <c r="J307" s="61">
        <f t="shared" si="35"/>
        <v>28017961.967370272</v>
      </c>
      <c r="K307" s="37">
        <v>4.4810121098630695E-2</v>
      </c>
      <c r="L307" s="58">
        <f t="shared" si="29"/>
        <v>29273.450236064964</v>
      </c>
      <c r="M307" s="33">
        <v>0.68503036170090759</v>
      </c>
      <c r="N307" s="3">
        <v>720</v>
      </c>
      <c r="O307" s="64">
        <f t="shared" si="30"/>
        <v>59</v>
      </c>
      <c r="P307" s="15">
        <v>1260000</v>
      </c>
      <c r="Q307" s="15">
        <v>8.4</v>
      </c>
      <c r="R307" s="84">
        <f t="shared" si="31"/>
        <v>30533.450236064964</v>
      </c>
      <c r="S307" s="85">
        <f t="shared" si="32"/>
        <v>67.400000000000006</v>
      </c>
    </row>
    <row r="308" spans="1:19" x14ac:dyDescent="0.25">
      <c r="A308" s="22">
        <v>50587</v>
      </c>
      <c r="B308" s="23" t="s">
        <v>17</v>
      </c>
      <c r="C308" s="23">
        <f t="shared" si="33"/>
        <v>2038</v>
      </c>
      <c r="D308" s="23">
        <f t="shared" si="34"/>
        <v>7</v>
      </c>
      <c r="E308" s="7">
        <v>19678430</v>
      </c>
      <c r="F308" s="8">
        <v>3728096</v>
      </c>
      <c r="G308" s="8">
        <v>8067193.2468886608</v>
      </c>
      <c r="H308" s="8">
        <v>2634383</v>
      </c>
      <c r="I308" s="8">
        <v>178440</v>
      </c>
      <c r="J308" s="61">
        <f t="shared" si="35"/>
        <v>34286542.24688866</v>
      </c>
      <c r="K308" s="37">
        <v>4.4810121098630695E-2</v>
      </c>
      <c r="L308" s="58">
        <f t="shared" si="29"/>
        <v>35822.926357025055</v>
      </c>
      <c r="M308" s="33">
        <v>0.72947673607854213</v>
      </c>
      <c r="N308" s="3">
        <v>744</v>
      </c>
      <c r="O308" s="64">
        <f t="shared" si="30"/>
        <v>66</v>
      </c>
      <c r="P308" s="15">
        <v>3205000</v>
      </c>
      <c r="Q308" s="15">
        <v>8.4</v>
      </c>
      <c r="R308" s="84">
        <f t="shared" si="31"/>
        <v>39027.926357025055</v>
      </c>
      <c r="S308" s="85">
        <f t="shared" si="32"/>
        <v>74.400000000000006</v>
      </c>
    </row>
    <row r="309" spans="1:19" x14ac:dyDescent="0.25">
      <c r="A309" s="22">
        <v>50618</v>
      </c>
      <c r="B309" s="23" t="s">
        <v>18</v>
      </c>
      <c r="C309" s="23">
        <f t="shared" si="33"/>
        <v>2038</v>
      </c>
      <c r="D309" s="23">
        <f t="shared" si="34"/>
        <v>8</v>
      </c>
      <c r="E309" s="7">
        <v>18954168</v>
      </c>
      <c r="F309" s="8">
        <v>3796212</v>
      </c>
      <c r="G309" s="8">
        <v>7843451.6725038467</v>
      </c>
      <c r="H309" s="8">
        <v>2713940</v>
      </c>
      <c r="I309" s="8">
        <v>180003</v>
      </c>
      <c r="J309" s="61">
        <f t="shared" si="35"/>
        <v>33487774.672503848</v>
      </c>
      <c r="K309" s="37">
        <v>4.4810121098630695E-2</v>
      </c>
      <c r="L309" s="58">
        <f t="shared" si="29"/>
        <v>34988.365910902401</v>
      </c>
      <c r="M309" s="33">
        <v>0.70478685359257887</v>
      </c>
      <c r="N309" s="3">
        <v>744</v>
      </c>
      <c r="O309" s="64">
        <f t="shared" si="30"/>
        <v>67</v>
      </c>
      <c r="P309" s="15">
        <v>1410000</v>
      </c>
      <c r="Q309" s="15">
        <v>8.4</v>
      </c>
      <c r="R309" s="84">
        <f t="shared" si="31"/>
        <v>36398.365910902401</v>
      </c>
      <c r="S309" s="85">
        <f t="shared" si="32"/>
        <v>75.400000000000006</v>
      </c>
    </row>
    <row r="310" spans="1:19" x14ac:dyDescent="0.25">
      <c r="A310" s="22">
        <v>50649</v>
      </c>
      <c r="B310" s="23" t="s">
        <v>19</v>
      </c>
      <c r="C310" s="23">
        <f t="shared" si="33"/>
        <v>2038</v>
      </c>
      <c r="D310" s="23">
        <f t="shared" si="34"/>
        <v>9</v>
      </c>
      <c r="E310" s="7">
        <v>17764767</v>
      </c>
      <c r="F310" s="8">
        <v>3666624</v>
      </c>
      <c r="G310" s="8">
        <v>7873585.7782662092</v>
      </c>
      <c r="H310" s="8">
        <v>2700262</v>
      </c>
      <c r="I310" s="8">
        <v>178468</v>
      </c>
      <c r="J310" s="61">
        <f t="shared" si="35"/>
        <v>32183706.77826621</v>
      </c>
      <c r="K310" s="37">
        <v>4.4810121098630695E-2</v>
      </c>
      <c r="L310" s="58">
        <f t="shared" si="29"/>
        <v>33625.862576403139</v>
      </c>
      <c r="M310" s="33">
        <v>0.67044260251078003</v>
      </c>
      <c r="N310" s="3">
        <v>720</v>
      </c>
      <c r="O310" s="64">
        <f t="shared" si="30"/>
        <v>70</v>
      </c>
      <c r="P310" s="15">
        <v>1215000</v>
      </c>
      <c r="Q310" s="15">
        <v>8.4</v>
      </c>
      <c r="R310" s="84">
        <f t="shared" si="31"/>
        <v>34840.862576403139</v>
      </c>
      <c r="S310" s="85">
        <f t="shared" si="32"/>
        <v>78.400000000000006</v>
      </c>
    </row>
    <row r="311" spans="1:19" x14ac:dyDescent="0.25">
      <c r="A311" s="22">
        <v>50679</v>
      </c>
      <c r="B311" s="23" t="s">
        <v>20</v>
      </c>
      <c r="C311" s="23">
        <f t="shared" si="33"/>
        <v>2038</v>
      </c>
      <c r="D311" s="23">
        <f t="shared" si="34"/>
        <v>10</v>
      </c>
      <c r="E311" s="7">
        <v>13692294</v>
      </c>
      <c r="F311" s="8">
        <v>3433300</v>
      </c>
      <c r="G311" s="8">
        <v>7359796.1737354835</v>
      </c>
      <c r="H311" s="8">
        <v>2504256</v>
      </c>
      <c r="I311" s="8">
        <v>181127</v>
      </c>
      <c r="J311" s="61">
        <f t="shared" si="35"/>
        <v>27170773.173735484</v>
      </c>
      <c r="K311" s="37">
        <v>4.4810121098630695E-2</v>
      </c>
      <c r="L311" s="58">
        <f t="shared" si="29"/>
        <v>28388.298809993998</v>
      </c>
      <c r="M311" s="33">
        <v>0.62513789540143438</v>
      </c>
      <c r="N311" s="3">
        <v>744</v>
      </c>
      <c r="O311" s="64">
        <f t="shared" si="30"/>
        <v>61</v>
      </c>
      <c r="P311" s="15">
        <v>925000</v>
      </c>
      <c r="Q311" s="15">
        <v>8.4</v>
      </c>
      <c r="R311" s="84">
        <f t="shared" si="31"/>
        <v>29313.298809993998</v>
      </c>
      <c r="S311" s="85">
        <f t="shared" si="32"/>
        <v>69.400000000000006</v>
      </c>
    </row>
    <row r="312" spans="1:19" x14ac:dyDescent="0.25">
      <c r="A312" s="22">
        <v>50710</v>
      </c>
      <c r="B312" s="23" t="s">
        <v>21</v>
      </c>
      <c r="C312" s="23">
        <f t="shared" si="33"/>
        <v>2038</v>
      </c>
      <c r="D312" s="23">
        <f t="shared" si="34"/>
        <v>11</v>
      </c>
      <c r="E312" s="7">
        <v>9811854</v>
      </c>
      <c r="F312" s="8">
        <v>2871792</v>
      </c>
      <c r="G312" s="8">
        <v>6531409.3284904575</v>
      </c>
      <c r="H312" s="8">
        <v>2330476</v>
      </c>
      <c r="I312" s="8">
        <v>180117</v>
      </c>
      <c r="J312" s="61">
        <f t="shared" si="35"/>
        <v>21725648.328490458</v>
      </c>
      <c r="K312" s="37">
        <v>4.4810121098630695E-2</v>
      </c>
      <c r="L312" s="58">
        <f t="shared" si="29"/>
        <v>22699.177261036381</v>
      </c>
      <c r="M312" s="33">
        <v>0.66565650571192148</v>
      </c>
      <c r="N312" s="3">
        <v>720</v>
      </c>
      <c r="O312" s="64">
        <f t="shared" si="30"/>
        <v>47</v>
      </c>
      <c r="P312" s="15">
        <v>1860000</v>
      </c>
      <c r="Q312" s="15">
        <v>8.4</v>
      </c>
      <c r="R312" s="84">
        <f t="shared" si="31"/>
        <v>24559.177261036381</v>
      </c>
      <c r="S312" s="85">
        <f t="shared" si="32"/>
        <v>55.4</v>
      </c>
    </row>
    <row r="313" spans="1:19" x14ac:dyDescent="0.25">
      <c r="A313" s="22">
        <v>50740</v>
      </c>
      <c r="B313" s="23" t="s">
        <v>22</v>
      </c>
      <c r="C313" s="23">
        <f t="shared" si="33"/>
        <v>2038</v>
      </c>
      <c r="D313" s="23">
        <f t="shared" si="34"/>
        <v>12</v>
      </c>
      <c r="E313" s="7">
        <v>11924087</v>
      </c>
      <c r="F313" s="8">
        <v>2718927</v>
      </c>
      <c r="G313" s="8">
        <v>6268637.9306231011</v>
      </c>
      <c r="H313" s="8">
        <v>2350866</v>
      </c>
      <c r="I313" s="8">
        <v>181239</v>
      </c>
      <c r="J313" s="61">
        <f t="shared" si="35"/>
        <v>23443756.930623099</v>
      </c>
      <c r="K313" s="37">
        <v>4.4810121098630695E-2</v>
      </c>
      <c r="L313" s="58">
        <f t="shared" si="29"/>
        <v>24494.274517691185</v>
      </c>
      <c r="M313" s="33">
        <v>0.6301950712663974</v>
      </c>
      <c r="N313" s="3">
        <v>744</v>
      </c>
      <c r="O313" s="64">
        <f t="shared" si="30"/>
        <v>52</v>
      </c>
      <c r="P313" s="15">
        <v>2110000</v>
      </c>
      <c r="Q313" s="15">
        <v>8.4</v>
      </c>
      <c r="R313" s="84">
        <f t="shared" si="31"/>
        <v>26604.274517691185</v>
      </c>
      <c r="S313" s="85">
        <f t="shared" si="32"/>
        <v>60.4</v>
      </c>
    </row>
    <row r="314" spans="1:19" x14ac:dyDescent="0.25">
      <c r="A314" s="22">
        <v>50771</v>
      </c>
      <c r="B314" s="23" t="s">
        <v>11</v>
      </c>
      <c r="C314" s="23">
        <f t="shared" si="33"/>
        <v>2039</v>
      </c>
      <c r="D314" s="23">
        <f t="shared" si="34"/>
        <v>1</v>
      </c>
      <c r="E314" s="7">
        <v>14554022</v>
      </c>
      <c r="F314" s="8">
        <v>2769674</v>
      </c>
      <c r="G314" s="8">
        <v>6325713.5353239309</v>
      </c>
      <c r="H314" s="8">
        <v>2352650</v>
      </c>
      <c r="I314" s="8">
        <v>178483</v>
      </c>
      <c r="J314" s="61">
        <f t="shared" si="35"/>
        <v>26180542.535323933</v>
      </c>
      <c r="K314" s="37">
        <v>4.4810121098630695E-2</v>
      </c>
      <c r="L314" s="58">
        <f t="shared" si="29"/>
        <v>27353.695816759649</v>
      </c>
      <c r="M314" s="33">
        <v>0.50302553596875199</v>
      </c>
      <c r="N314" s="3">
        <v>744</v>
      </c>
      <c r="O314" s="64">
        <f t="shared" si="30"/>
        <v>73</v>
      </c>
      <c r="P314" s="15">
        <v>1835000</v>
      </c>
      <c r="Q314" s="15">
        <v>8.4</v>
      </c>
      <c r="R314" s="84">
        <f t="shared" si="31"/>
        <v>29188.695816759649</v>
      </c>
      <c r="S314" s="85">
        <f t="shared" si="32"/>
        <v>81.400000000000006</v>
      </c>
    </row>
    <row r="315" spans="1:19" x14ac:dyDescent="0.25">
      <c r="A315" s="22">
        <v>50802</v>
      </c>
      <c r="B315" s="23" t="s">
        <v>12</v>
      </c>
      <c r="C315" s="23">
        <f t="shared" si="33"/>
        <v>2039</v>
      </c>
      <c r="D315" s="23">
        <f t="shared" si="34"/>
        <v>2</v>
      </c>
      <c r="E315" s="7">
        <v>13327980</v>
      </c>
      <c r="F315" s="8">
        <v>2608584</v>
      </c>
      <c r="G315" s="8">
        <v>5917908.6910424475</v>
      </c>
      <c r="H315" s="8">
        <v>2200454</v>
      </c>
      <c r="I315" s="8">
        <v>177626</v>
      </c>
      <c r="J315" s="61">
        <f t="shared" si="35"/>
        <v>24232552.691042446</v>
      </c>
      <c r="K315" s="37">
        <v>4.4810121098630695E-2</v>
      </c>
      <c r="L315" s="58">
        <f t="shared" si="29"/>
        <v>25318.416311657009</v>
      </c>
      <c r="M315" s="33">
        <v>0.45283890494161555</v>
      </c>
      <c r="N315" s="3">
        <v>672</v>
      </c>
      <c r="O315" s="64">
        <f t="shared" si="30"/>
        <v>83</v>
      </c>
      <c r="P315" s="15">
        <v>3485000</v>
      </c>
      <c r="Q315" s="15">
        <v>8.4</v>
      </c>
      <c r="R315" s="84">
        <f t="shared" si="31"/>
        <v>28803.416311657009</v>
      </c>
      <c r="S315" s="85">
        <f t="shared" si="32"/>
        <v>91.4</v>
      </c>
    </row>
    <row r="316" spans="1:19" x14ac:dyDescent="0.25">
      <c r="A316" s="22">
        <v>50830</v>
      </c>
      <c r="B316" s="23" t="s">
        <v>13</v>
      </c>
      <c r="C316" s="23">
        <f t="shared" si="33"/>
        <v>2039</v>
      </c>
      <c r="D316" s="23">
        <f t="shared" si="34"/>
        <v>3</v>
      </c>
      <c r="E316" s="7">
        <v>12037641</v>
      </c>
      <c r="F316" s="8">
        <v>2616894</v>
      </c>
      <c r="G316" s="8">
        <v>6185511.9332762407</v>
      </c>
      <c r="H316" s="8">
        <v>2270069</v>
      </c>
      <c r="I316" s="8">
        <v>179422</v>
      </c>
      <c r="J316" s="61">
        <f t="shared" si="35"/>
        <v>23289537.93327624</v>
      </c>
      <c r="K316" s="37">
        <v>4.4810121098630695E-2</v>
      </c>
      <c r="L316" s="58">
        <f t="shared" si="29"/>
        <v>24333.144948397501</v>
      </c>
      <c r="M316" s="33">
        <v>0.55784816711814977</v>
      </c>
      <c r="N316" s="3">
        <v>744</v>
      </c>
      <c r="O316" s="64">
        <f t="shared" si="30"/>
        <v>59</v>
      </c>
      <c r="P316" s="15">
        <v>3250000</v>
      </c>
      <c r="Q316" s="15">
        <v>8.4</v>
      </c>
      <c r="R316" s="84">
        <f t="shared" si="31"/>
        <v>27583.144948397501</v>
      </c>
      <c r="S316" s="85">
        <f t="shared" si="32"/>
        <v>67.400000000000006</v>
      </c>
    </row>
    <row r="317" spans="1:19" x14ac:dyDescent="0.25">
      <c r="A317" s="22">
        <v>50861</v>
      </c>
      <c r="B317" s="23" t="s">
        <v>14</v>
      </c>
      <c r="C317" s="23">
        <f t="shared" si="33"/>
        <v>2039</v>
      </c>
      <c r="D317" s="23">
        <f t="shared" si="34"/>
        <v>4</v>
      </c>
      <c r="E317" s="7">
        <v>9739824</v>
      </c>
      <c r="F317" s="8">
        <v>2562960</v>
      </c>
      <c r="G317" s="8">
        <v>6231693.3747359496</v>
      </c>
      <c r="H317" s="8">
        <v>2251658</v>
      </c>
      <c r="I317" s="8">
        <v>178805</v>
      </c>
      <c r="J317" s="61">
        <f t="shared" si="35"/>
        <v>20964940.374735951</v>
      </c>
      <c r="K317" s="37">
        <v>4.4810121098630695E-2</v>
      </c>
      <c r="L317" s="58">
        <f t="shared" si="29"/>
        <v>21904.381891753441</v>
      </c>
      <c r="M317" s="33">
        <v>0.73186088690061213</v>
      </c>
      <c r="N317" s="3">
        <v>720</v>
      </c>
      <c r="O317" s="64">
        <f t="shared" si="30"/>
        <v>42</v>
      </c>
      <c r="P317" s="15">
        <v>1200000</v>
      </c>
      <c r="Q317" s="15">
        <v>8.4</v>
      </c>
      <c r="R317" s="84">
        <f t="shared" si="31"/>
        <v>23104.381891753441</v>
      </c>
      <c r="S317" s="85">
        <f t="shared" si="32"/>
        <v>50.4</v>
      </c>
    </row>
    <row r="318" spans="1:19" x14ac:dyDescent="0.25">
      <c r="A318" s="22">
        <v>50891</v>
      </c>
      <c r="B318" s="23" t="s">
        <v>15</v>
      </c>
      <c r="C318" s="23">
        <f t="shared" si="33"/>
        <v>2039</v>
      </c>
      <c r="D318" s="23">
        <f t="shared" si="34"/>
        <v>5</v>
      </c>
      <c r="E318" s="7">
        <v>10852360</v>
      </c>
      <c r="F318" s="8">
        <v>2733399</v>
      </c>
      <c r="G318" s="8">
        <v>6583126.9365775902</v>
      </c>
      <c r="H318" s="8">
        <v>2382884</v>
      </c>
      <c r="I318" s="8">
        <v>178915</v>
      </c>
      <c r="J318" s="61">
        <f t="shared" si="35"/>
        <v>22730684.936577588</v>
      </c>
      <c r="K318" s="37">
        <v>4.4810121098630695E-2</v>
      </c>
      <c r="L318" s="58">
        <f t="shared" si="29"/>
        <v>23749.24968124045</v>
      </c>
      <c r="M318" s="33">
        <v>0.63560315671598777</v>
      </c>
      <c r="N318" s="3">
        <v>744</v>
      </c>
      <c r="O318" s="64">
        <f t="shared" si="30"/>
        <v>50</v>
      </c>
      <c r="P318" s="15">
        <v>2230000</v>
      </c>
      <c r="Q318" s="15">
        <v>8.4</v>
      </c>
      <c r="R318" s="84">
        <f t="shared" si="31"/>
        <v>25979.24968124045</v>
      </c>
      <c r="S318" s="85">
        <f t="shared" si="32"/>
        <v>58.4</v>
      </c>
    </row>
    <row r="319" spans="1:19" x14ac:dyDescent="0.25">
      <c r="A319" s="22">
        <v>50922</v>
      </c>
      <c r="B319" s="23" t="s">
        <v>16</v>
      </c>
      <c r="C319" s="23">
        <f t="shared" si="33"/>
        <v>2039</v>
      </c>
      <c r="D319" s="23">
        <f t="shared" si="34"/>
        <v>6</v>
      </c>
      <c r="E319" s="7">
        <v>14889441</v>
      </c>
      <c r="F319" s="8">
        <v>3181815</v>
      </c>
      <c r="G319" s="8">
        <v>7256679.8522772053</v>
      </c>
      <c r="H319" s="8">
        <v>2562457</v>
      </c>
      <c r="I319" s="8">
        <v>178194</v>
      </c>
      <c r="J319" s="61">
        <f t="shared" si="35"/>
        <v>28068586.852277204</v>
      </c>
      <c r="K319" s="37">
        <v>4.4810121098630695E-2</v>
      </c>
      <c r="L319" s="58">
        <f t="shared" si="29"/>
        <v>29326.343628195176</v>
      </c>
      <c r="M319" s="33">
        <v>0.68503036170090759</v>
      </c>
      <c r="N319" s="3">
        <v>720</v>
      </c>
      <c r="O319" s="64">
        <f t="shared" si="30"/>
        <v>59</v>
      </c>
      <c r="P319" s="15">
        <v>1260000</v>
      </c>
      <c r="Q319" s="15">
        <v>8.4</v>
      </c>
      <c r="R319" s="84">
        <f t="shared" si="31"/>
        <v>30586.343628195176</v>
      </c>
      <c r="S319" s="85">
        <f t="shared" si="32"/>
        <v>67.400000000000006</v>
      </c>
    </row>
    <row r="320" spans="1:19" x14ac:dyDescent="0.25">
      <c r="A320" s="22">
        <v>50952</v>
      </c>
      <c r="B320" s="23" t="s">
        <v>17</v>
      </c>
      <c r="C320" s="23">
        <f t="shared" si="33"/>
        <v>2039</v>
      </c>
      <c r="D320" s="23">
        <f t="shared" si="34"/>
        <v>7</v>
      </c>
      <c r="E320" s="7">
        <v>19650418</v>
      </c>
      <c r="F320" s="8">
        <v>3740219</v>
      </c>
      <c r="G320" s="8">
        <v>8130449.6721803807</v>
      </c>
      <c r="H320" s="8">
        <v>2640756</v>
      </c>
      <c r="I320" s="8">
        <v>178440</v>
      </c>
      <c r="J320" s="61">
        <f t="shared" si="35"/>
        <v>34340282.672180384</v>
      </c>
      <c r="K320" s="37">
        <v>4.4810121098630695E-2</v>
      </c>
      <c r="L320" s="58">
        <f t="shared" si="29"/>
        <v>35879.074897282</v>
      </c>
      <c r="M320" s="33">
        <v>0.72947673607854213</v>
      </c>
      <c r="N320" s="3">
        <v>744</v>
      </c>
      <c r="O320" s="64">
        <f t="shared" si="30"/>
        <v>66</v>
      </c>
      <c r="P320" s="15">
        <v>3205000</v>
      </c>
      <c r="Q320" s="15">
        <v>8.4</v>
      </c>
      <c r="R320" s="84">
        <f t="shared" si="31"/>
        <v>39084.074897282</v>
      </c>
      <c r="S320" s="85">
        <f t="shared" si="32"/>
        <v>74.400000000000006</v>
      </c>
    </row>
    <row r="321" spans="1:19" x14ac:dyDescent="0.25">
      <c r="A321" s="22">
        <v>50983</v>
      </c>
      <c r="B321" s="23" t="s">
        <v>18</v>
      </c>
      <c r="C321" s="23">
        <f t="shared" si="33"/>
        <v>2039</v>
      </c>
      <c r="D321" s="23">
        <f t="shared" si="34"/>
        <v>8</v>
      </c>
      <c r="E321" s="7">
        <v>18926212</v>
      </c>
      <c r="F321" s="8">
        <v>3808533</v>
      </c>
      <c r="G321" s="8">
        <v>7907233.7232590802</v>
      </c>
      <c r="H321" s="8">
        <v>2720443</v>
      </c>
      <c r="I321" s="8">
        <v>180003</v>
      </c>
      <c r="J321" s="61">
        <f t="shared" si="35"/>
        <v>33542424.72325908</v>
      </c>
      <c r="K321" s="37">
        <v>4.4810121098630695E-2</v>
      </c>
      <c r="L321" s="58">
        <f t="shared" si="29"/>
        <v>35045.464837050022</v>
      </c>
      <c r="M321" s="33">
        <v>0.70478685359257887</v>
      </c>
      <c r="N321" s="3">
        <v>744</v>
      </c>
      <c r="O321" s="64">
        <f t="shared" si="30"/>
        <v>67</v>
      </c>
      <c r="P321" s="15">
        <v>1410000</v>
      </c>
      <c r="Q321" s="15">
        <v>8.4</v>
      </c>
      <c r="R321" s="84">
        <f t="shared" si="31"/>
        <v>36455.464837050022</v>
      </c>
      <c r="S321" s="85">
        <f t="shared" si="32"/>
        <v>75.400000000000006</v>
      </c>
    </row>
    <row r="322" spans="1:19" x14ac:dyDescent="0.25">
      <c r="A322" s="22">
        <v>51014</v>
      </c>
      <c r="B322" s="23" t="s">
        <v>19</v>
      </c>
      <c r="C322" s="23">
        <f t="shared" si="33"/>
        <v>2039</v>
      </c>
      <c r="D322" s="23">
        <f t="shared" si="34"/>
        <v>9</v>
      </c>
      <c r="E322" s="7">
        <v>17736813</v>
      </c>
      <c r="F322" s="8">
        <v>3676764</v>
      </c>
      <c r="G322" s="8">
        <v>7937780.7625900852</v>
      </c>
      <c r="H322" s="8">
        <v>2706816</v>
      </c>
      <c r="I322" s="8">
        <v>178468</v>
      </c>
      <c r="J322" s="61">
        <f t="shared" si="35"/>
        <v>32236641.762590084</v>
      </c>
      <c r="K322" s="37">
        <v>4.4810121098630695E-2</v>
      </c>
      <c r="L322" s="58">
        <f t="shared" si="29"/>
        <v>33681.169583784926</v>
      </c>
      <c r="M322" s="33">
        <v>0.67044260251078003</v>
      </c>
      <c r="N322" s="3">
        <v>720</v>
      </c>
      <c r="O322" s="64">
        <f t="shared" si="30"/>
        <v>70</v>
      </c>
      <c r="P322" s="15">
        <v>1215000</v>
      </c>
      <c r="Q322" s="15">
        <v>8.4</v>
      </c>
      <c r="R322" s="84">
        <f t="shared" si="31"/>
        <v>34896.169583784926</v>
      </c>
      <c r="S322" s="85">
        <f t="shared" si="32"/>
        <v>78.400000000000006</v>
      </c>
    </row>
    <row r="323" spans="1:19" x14ac:dyDescent="0.25">
      <c r="A323" s="22">
        <v>51044</v>
      </c>
      <c r="B323" s="23" t="s">
        <v>20</v>
      </c>
      <c r="C323" s="23">
        <f t="shared" si="33"/>
        <v>2039</v>
      </c>
      <c r="D323" s="23">
        <f t="shared" si="34"/>
        <v>10</v>
      </c>
      <c r="E323" s="7">
        <v>13664322</v>
      </c>
      <c r="F323" s="8">
        <v>3444612</v>
      </c>
      <c r="G323" s="8">
        <v>7423434.8572742306</v>
      </c>
      <c r="H323" s="8">
        <v>2510797</v>
      </c>
      <c r="I323" s="8">
        <v>181127</v>
      </c>
      <c r="J323" s="61">
        <f t="shared" si="35"/>
        <v>27224292.857274231</v>
      </c>
      <c r="K323" s="37">
        <v>4.4810121098630695E-2</v>
      </c>
      <c r="L323" s="58">
        <f t="shared" ref="L323:L337" si="36">(1+K323)*J323/1000</f>
        <v>28444.216717033276</v>
      </c>
      <c r="M323" s="33">
        <v>0.62513789540143438</v>
      </c>
      <c r="N323" s="3">
        <v>744</v>
      </c>
      <c r="O323" s="64">
        <f t="shared" ref="O323:O337" si="37">ROUND((L323/(M323*N323)),0)</f>
        <v>61</v>
      </c>
      <c r="P323" s="15">
        <v>925000</v>
      </c>
      <c r="Q323" s="15">
        <v>8.4</v>
      </c>
      <c r="R323" s="84">
        <f t="shared" ref="R323:R337" si="38">L323+P323/1000</f>
        <v>29369.216717033276</v>
      </c>
      <c r="S323" s="85">
        <f t="shared" ref="S323:S337" si="39">Q323+O323</f>
        <v>69.400000000000006</v>
      </c>
    </row>
    <row r="324" spans="1:19" x14ac:dyDescent="0.25">
      <c r="A324" s="22">
        <v>51075</v>
      </c>
      <c r="B324" s="23" t="s">
        <v>21</v>
      </c>
      <c r="C324" s="23">
        <f t="shared" si="33"/>
        <v>2039</v>
      </c>
      <c r="D324" s="23">
        <f t="shared" si="34"/>
        <v>11</v>
      </c>
      <c r="E324" s="7">
        <v>9783900</v>
      </c>
      <c r="F324" s="8">
        <v>2881530</v>
      </c>
      <c r="G324" s="8">
        <v>6594173.0134918224</v>
      </c>
      <c r="H324" s="8">
        <v>2336982</v>
      </c>
      <c r="I324" s="8">
        <v>180117</v>
      </c>
      <c r="J324" s="61">
        <f t="shared" si="35"/>
        <v>21776702.013491824</v>
      </c>
      <c r="K324" s="37">
        <v>4.4810121098630695E-2</v>
      </c>
      <c r="L324" s="58">
        <f t="shared" si="36"/>
        <v>22752.51866784519</v>
      </c>
      <c r="M324" s="33">
        <v>0.66565650571192148</v>
      </c>
      <c r="N324" s="3">
        <v>720</v>
      </c>
      <c r="O324" s="64">
        <f t="shared" si="37"/>
        <v>47</v>
      </c>
      <c r="P324" s="15">
        <v>1860000</v>
      </c>
      <c r="Q324" s="15">
        <v>8.4</v>
      </c>
      <c r="R324" s="84">
        <f t="shared" si="38"/>
        <v>24612.51866784519</v>
      </c>
      <c r="S324" s="85">
        <f t="shared" si="39"/>
        <v>55.4</v>
      </c>
    </row>
    <row r="325" spans="1:19" x14ac:dyDescent="0.25">
      <c r="A325" s="22">
        <v>51105</v>
      </c>
      <c r="B325" s="23" t="s">
        <v>22</v>
      </c>
      <c r="C325" s="23">
        <f t="shared" si="33"/>
        <v>2039</v>
      </c>
      <c r="D325" s="23">
        <f t="shared" si="34"/>
        <v>12</v>
      </c>
      <c r="E325" s="7">
        <v>11896129</v>
      </c>
      <c r="F325" s="8">
        <v>2728256</v>
      </c>
      <c r="G325" s="8">
        <v>6330724.7161176316</v>
      </c>
      <c r="H325" s="8">
        <v>2357358</v>
      </c>
      <c r="I325" s="8">
        <v>181239</v>
      </c>
      <c r="J325" s="61">
        <f t="shared" si="35"/>
        <v>23493706.716117632</v>
      </c>
      <c r="K325" s="37">
        <v>4.4810121098630695E-2</v>
      </c>
      <c r="L325" s="58">
        <f t="shared" si="36"/>
        <v>24546.462559122578</v>
      </c>
      <c r="M325" s="33">
        <v>0.6301950712663974</v>
      </c>
      <c r="N325" s="3">
        <v>744</v>
      </c>
      <c r="O325" s="64">
        <f t="shared" si="37"/>
        <v>52</v>
      </c>
      <c r="P325" s="15">
        <v>2110000</v>
      </c>
      <c r="Q325" s="15">
        <v>8.4</v>
      </c>
      <c r="R325" s="84">
        <f t="shared" si="38"/>
        <v>26656.462559122578</v>
      </c>
      <c r="S325" s="85">
        <f t="shared" si="39"/>
        <v>60.4</v>
      </c>
    </row>
    <row r="326" spans="1:19" x14ac:dyDescent="0.25">
      <c r="A326" s="22">
        <v>51136</v>
      </c>
      <c r="B326" s="23" t="s">
        <v>11</v>
      </c>
      <c r="C326" s="23">
        <f t="shared" si="33"/>
        <v>2040</v>
      </c>
      <c r="D326" s="23">
        <f t="shared" si="34"/>
        <v>1</v>
      </c>
      <c r="E326" s="7">
        <v>14526114</v>
      </c>
      <c r="F326" s="8">
        <v>2777359</v>
      </c>
      <c r="G326" s="8">
        <v>6387736.5362253468</v>
      </c>
      <c r="H326" s="8">
        <v>2359176</v>
      </c>
      <c r="I326" s="8">
        <v>178483</v>
      </c>
      <c r="J326" s="61">
        <f t="shared" si="35"/>
        <v>26228868.536225349</v>
      </c>
      <c r="K326" s="37">
        <v>4.4810121098630695E-2</v>
      </c>
      <c r="L326" s="58">
        <f t="shared" si="36"/>
        <v>27404.18731161367</v>
      </c>
      <c r="M326" s="33">
        <v>0.50302553596875199</v>
      </c>
      <c r="N326" s="3">
        <v>744</v>
      </c>
      <c r="O326" s="64">
        <f t="shared" si="37"/>
        <v>73</v>
      </c>
      <c r="P326" s="15">
        <v>1835000</v>
      </c>
      <c r="Q326" s="15">
        <v>8.4</v>
      </c>
      <c r="R326" s="84">
        <f t="shared" si="38"/>
        <v>29239.18731161367</v>
      </c>
      <c r="S326" s="85">
        <f t="shared" si="39"/>
        <v>81.400000000000006</v>
      </c>
    </row>
    <row r="327" spans="1:19" x14ac:dyDescent="0.25">
      <c r="A327" s="22">
        <v>51167</v>
      </c>
      <c r="B327" s="23" t="s">
        <v>12</v>
      </c>
      <c r="C327" s="23">
        <f t="shared" si="33"/>
        <v>2040</v>
      </c>
      <c r="D327" s="23">
        <f t="shared" si="34"/>
        <v>2</v>
      </c>
      <c r="E327" s="7">
        <v>13300068</v>
      </c>
      <c r="F327" s="8">
        <v>2615814</v>
      </c>
      <c r="G327" s="8">
        <v>5979647.3059578529</v>
      </c>
      <c r="H327" s="8">
        <v>2207069</v>
      </c>
      <c r="I327" s="8">
        <v>177626</v>
      </c>
      <c r="J327" s="61">
        <f t="shared" si="35"/>
        <v>24280224.305957854</v>
      </c>
      <c r="K327" s="37">
        <v>4.4810121098630695E-2</v>
      </c>
      <c r="L327" s="58">
        <f t="shared" si="36"/>
        <v>25368.22409740974</v>
      </c>
      <c r="M327" s="33">
        <v>0.45283890494161555</v>
      </c>
      <c r="N327" s="3">
        <v>672</v>
      </c>
      <c r="O327" s="64">
        <f t="shared" si="37"/>
        <v>83</v>
      </c>
      <c r="P327" s="15">
        <v>3485000</v>
      </c>
      <c r="Q327" s="15">
        <v>8.4</v>
      </c>
      <c r="R327" s="84">
        <f t="shared" si="38"/>
        <v>28853.22409740974</v>
      </c>
      <c r="S327" s="85">
        <f t="shared" si="39"/>
        <v>91.4</v>
      </c>
    </row>
    <row r="328" spans="1:19" x14ac:dyDescent="0.25">
      <c r="A328" s="22">
        <v>51196</v>
      </c>
      <c r="B328" s="23" t="s">
        <v>13</v>
      </c>
      <c r="C328" s="23">
        <f t="shared" si="33"/>
        <v>2040</v>
      </c>
      <c r="D328" s="23">
        <f t="shared" si="34"/>
        <v>3</v>
      </c>
      <c r="E328" s="7">
        <v>12009679</v>
      </c>
      <c r="F328" s="8">
        <v>2624139</v>
      </c>
      <c r="G328" s="8">
        <v>6248255.2817597678</v>
      </c>
      <c r="H328" s="8">
        <v>2276824</v>
      </c>
      <c r="I328" s="8">
        <v>179422</v>
      </c>
      <c r="J328" s="61">
        <f t="shared" si="35"/>
        <v>23338319.281759769</v>
      </c>
      <c r="K328" s="37">
        <v>4.4810121098630695E-2</v>
      </c>
      <c r="L328" s="58">
        <f t="shared" si="36"/>
        <v>24384.112195013931</v>
      </c>
      <c r="M328" s="33">
        <v>0.55784816711814977</v>
      </c>
      <c r="N328" s="3">
        <v>744</v>
      </c>
      <c r="O328" s="64">
        <f t="shared" si="37"/>
        <v>59</v>
      </c>
      <c r="P328" s="15">
        <v>3250000</v>
      </c>
      <c r="Q328" s="15">
        <v>8.4</v>
      </c>
      <c r="R328" s="84">
        <f t="shared" si="38"/>
        <v>27634.112195013931</v>
      </c>
      <c r="S328" s="85">
        <f t="shared" si="39"/>
        <v>67.400000000000006</v>
      </c>
    </row>
    <row r="329" spans="1:19" x14ac:dyDescent="0.25">
      <c r="A329" s="22">
        <v>51227</v>
      </c>
      <c r="B329" s="23" t="s">
        <v>14</v>
      </c>
      <c r="C329" s="23">
        <f t="shared" si="33"/>
        <v>2040</v>
      </c>
      <c r="D329" s="23">
        <f t="shared" si="34"/>
        <v>4</v>
      </c>
      <c r="E329" s="7">
        <v>9711836</v>
      </c>
      <c r="F329" s="8">
        <v>2570040</v>
      </c>
      <c r="G329" s="8">
        <v>6295096.7240660088</v>
      </c>
      <c r="H329" s="8">
        <v>2258568</v>
      </c>
      <c r="I329" s="8">
        <v>178805</v>
      </c>
      <c r="J329" s="61">
        <f t="shared" si="35"/>
        <v>21014345.724066008</v>
      </c>
      <c r="K329" s="37">
        <v>4.4810121098630695E-2</v>
      </c>
      <c r="L329" s="58">
        <f t="shared" si="36"/>
        <v>21956.001100769896</v>
      </c>
      <c r="M329" s="33">
        <v>0.73186088690061213</v>
      </c>
      <c r="N329" s="3">
        <v>720</v>
      </c>
      <c r="O329" s="64">
        <f t="shared" si="37"/>
        <v>42</v>
      </c>
      <c r="P329" s="15">
        <v>1200000</v>
      </c>
      <c r="Q329" s="15">
        <v>8.4</v>
      </c>
      <c r="R329" s="84">
        <f t="shared" si="38"/>
        <v>23156.001100769896</v>
      </c>
      <c r="S329" s="85">
        <f t="shared" si="39"/>
        <v>50.4</v>
      </c>
    </row>
    <row r="330" spans="1:19" x14ac:dyDescent="0.25">
      <c r="A330" s="22">
        <v>51257</v>
      </c>
      <c r="B330" s="23" t="s">
        <v>15</v>
      </c>
      <c r="C330" s="23">
        <f t="shared" si="33"/>
        <v>2040</v>
      </c>
      <c r="D330" s="23">
        <f t="shared" si="34"/>
        <v>5</v>
      </c>
      <c r="E330" s="7">
        <v>10824390</v>
      </c>
      <c r="F330" s="8">
        <v>2740954</v>
      </c>
      <c r="G330" s="8">
        <v>6647694.3618187029</v>
      </c>
      <c r="H330" s="8">
        <v>2389912</v>
      </c>
      <c r="I330" s="8">
        <v>178915</v>
      </c>
      <c r="J330" s="61">
        <f t="shared" si="35"/>
        <v>22781865.361818701</v>
      </c>
      <c r="K330" s="37">
        <v>4.4810121098630695E-2</v>
      </c>
      <c r="L330" s="58">
        <f t="shared" si="36"/>
        <v>23802.723507534498</v>
      </c>
      <c r="M330" s="33">
        <v>0.63560315671598777</v>
      </c>
      <c r="N330" s="3">
        <v>744</v>
      </c>
      <c r="O330" s="64">
        <f t="shared" si="37"/>
        <v>50</v>
      </c>
      <c r="P330" s="15">
        <v>2230000</v>
      </c>
      <c r="Q330" s="15">
        <v>8.4</v>
      </c>
      <c r="R330" s="84">
        <f t="shared" si="38"/>
        <v>26032.723507534498</v>
      </c>
      <c r="S330" s="85">
        <f t="shared" si="39"/>
        <v>58.4</v>
      </c>
    </row>
    <row r="331" spans="1:19" x14ac:dyDescent="0.25">
      <c r="A331" s="22">
        <v>51288</v>
      </c>
      <c r="B331" s="23" t="s">
        <v>16</v>
      </c>
      <c r="C331" s="23">
        <f t="shared" si="33"/>
        <v>2040</v>
      </c>
      <c r="D331" s="23">
        <f t="shared" si="34"/>
        <v>6</v>
      </c>
      <c r="E331" s="7">
        <v>14861427</v>
      </c>
      <c r="F331" s="8">
        <v>3190590</v>
      </c>
      <c r="G331" s="8">
        <v>7322875.9209200237</v>
      </c>
      <c r="H331" s="8">
        <v>2569525</v>
      </c>
      <c r="I331" s="8">
        <v>178194</v>
      </c>
      <c r="J331" s="61">
        <f t="shared" si="35"/>
        <v>28122611.920920022</v>
      </c>
      <c r="K331" s="37">
        <v>4.4810121098630695E-2</v>
      </c>
      <c r="L331" s="58">
        <f t="shared" si="36"/>
        <v>29382.789566706244</v>
      </c>
      <c r="M331" s="33">
        <v>0.68503036170090759</v>
      </c>
      <c r="N331" s="3">
        <v>720</v>
      </c>
      <c r="O331" s="64">
        <f t="shared" si="37"/>
        <v>60</v>
      </c>
      <c r="P331" s="15">
        <v>1260000</v>
      </c>
      <c r="Q331" s="15">
        <v>8.4</v>
      </c>
      <c r="R331" s="84">
        <f t="shared" si="38"/>
        <v>30642.789566706244</v>
      </c>
      <c r="S331" s="85">
        <f t="shared" si="39"/>
        <v>68.400000000000006</v>
      </c>
    </row>
    <row r="332" spans="1:19" x14ac:dyDescent="0.25">
      <c r="A332" s="22">
        <v>51318</v>
      </c>
      <c r="B332" s="23" t="s">
        <v>17</v>
      </c>
      <c r="C332" s="23">
        <f t="shared" si="33"/>
        <v>2040</v>
      </c>
      <c r="D332" s="23">
        <f t="shared" si="34"/>
        <v>7</v>
      </c>
      <c r="E332" s="7">
        <v>19622406</v>
      </c>
      <c r="F332" s="8">
        <v>3748716</v>
      </c>
      <c r="G332" s="8">
        <v>8198273.1172158476</v>
      </c>
      <c r="H332" s="8">
        <v>2647811</v>
      </c>
      <c r="I332" s="8">
        <v>178440</v>
      </c>
      <c r="J332" s="61">
        <f t="shared" si="35"/>
        <v>34395646.117215849</v>
      </c>
      <c r="K332" s="37">
        <v>4.4810121098630695E-2</v>
      </c>
      <c r="L332" s="58">
        <f t="shared" si="36"/>
        <v>35936.919184993938</v>
      </c>
      <c r="M332" s="33">
        <v>0.72947673607854213</v>
      </c>
      <c r="N332" s="3">
        <v>744</v>
      </c>
      <c r="O332" s="64">
        <f t="shared" si="37"/>
        <v>66</v>
      </c>
      <c r="P332" s="15">
        <v>3205000</v>
      </c>
      <c r="Q332" s="15">
        <v>8.4</v>
      </c>
      <c r="R332" s="84">
        <f t="shared" si="38"/>
        <v>39141.919184993938</v>
      </c>
      <c r="S332" s="85">
        <f t="shared" si="39"/>
        <v>74.400000000000006</v>
      </c>
    </row>
    <row r="333" spans="1:19" x14ac:dyDescent="0.25">
      <c r="A333" s="22">
        <v>51349</v>
      </c>
      <c r="B333" s="23" t="s">
        <v>18</v>
      </c>
      <c r="C333" s="23">
        <f t="shared" si="33"/>
        <v>2040</v>
      </c>
      <c r="D333" s="23">
        <f t="shared" si="34"/>
        <v>8</v>
      </c>
      <c r="E333" s="7">
        <v>18898256</v>
      </c>
      <c r="F333" s="8">
        <v>3817232</v>
      </c>
      <c r="G333" s="8">
        <v>7974718.5485418215</v>
      </c>
      <c r="H333" s="8">
        <v>2727496</v>
      </c>
      <c r="I333" s="8">
        <v>180003</v>
      </c>
      <c r="J333" s="61">
        <f t="shared" si="35"/>
        <v>33597705.548541822</v>
      </c>
      <c r="K333" s="37">
        <v>4.4810121098630695E-2</v>
      </c>
      <c r="L333" s="58">
        <f t="shared" si="36"/>
        <v>35103.222802808115</v>
      </c>
      <c r="M333" s="33">
        <v>0.70478685359257887</v>
      </c>
      <c r="N333" s="3">
        <v>744</v>
      </c>
      <c r="O333" s="64">
        <f t="shared" si="37"/>
        <v>67</v>
      </c>
      <c r="P333" s="15">
        <v>1410000</v>
      </c>
      <c r="Q333" s="15">
        <v>8.4</v>
      </c>
      <c r="R333" s="84">
        <f t="shared" si="38"/>
        <v>36513.222802808115</v>
      </c>
      <c r="S333" s="85">
        <f t="shared" si="39"/>
        <v>75.400000000000006</v>
      </c>
    </row>
    <row r="334" spans="1:19" x14ac:dyDescent="0.25">
      <c r="A334" s="22">
        <v>51380</v>
      </c>
      <c r="B334" s="23" t="s">
        <v>19</v>
      </c>
      <c r="C334" s="23">
        <f t="shared" si="33"/>
        <v>2040</v>
      </c>
      <c r="D334" s="23">
        <f t="shared" si="34"/>
        <v>9</v>
      </c>
      <c r="E334" s="7">
        <v>17708859</v>
      </c>
      <c r="F334" s="8">
        <v>3686904</v>
      </c>
      <c r="G334" s="8">
        <v>8005463.8873293642</v>
      </c>
      <c r="H334" s="8">
        <v>2713938</v>
      </c>
      <c r="I334" s="8">
        <v>178468</v>
      </c>
      <c r="J334" s="61">
        <f t="shared" si="35"/>
        <v>32293632.887329362</v>
      </c>
      <c r="K334" s="37">
        <v>4.4810121098630695E-2</v>
      </c>
      <c r="L334" s="58">
        <f t="shared" si="36"/>
        <v>33740.714487725316</v>
      </c>
      <c r="M334" s="33">
        <v>0.67044260251078003</v>
      </c>
      <c r="N334" s="3">
        <v>720</v>
      </c>
      <c r="O334" s="64">
        <f t="shared" si="37"/>
        <v>70</v>
      </c>
      <c r="P334" s="15">
        <v>1215000</v>
      </c>
      <c r="Q334" s="15">
        <v>8.4</v>
      </c>
      <c r="R334" s="84">
        <f t="shared" si="38"/>
        <v>34955.714487725316</v>
      </c>
      <c r="S334" s="85">
        <f t="shared" si="39"/>
        <v>78.400000000000006</v>
      </c>
    </row>
    <row r="335" spans="1:19" x14ac:dyDescent="0.25">
      <c r="A335" s="22">
        <v>51410</v>
      </c>
      <c r="B335" s="23" t="s">
        <v>20</v>
      </c>
      <c r="C335" s="23">
        <f t="shared" si="33"/>
        <v>2040</v>
      </c>
      <c r="D335" s="23">
        <f t="shared" si="34"/>
        <v>10</v>
      </c>
      <c r="E335" s="7">
        <v>13636350</v>
      </c>
      <c r="F335" s="8">
        <v>3452300</v>
      </c>
      <c r="G335" s="8">
        <v>7490770.0041778656</v>
      </c>
      <c r="H335" s="8">
        <v>2518055</v>
      </c>
      <c r="I335" s="8">
        <v>181127</v>
      </c>
      <c r="J335" s="61">
        <f t="shared" si="35"/>
        <v>27278602.004177865</v>
      </c>
      <c r="K335" s="37">
        <v>4.4810121098630695E-2</v>
      </c>
      <c r="L335" s="58">
        <f t="shared" si="36"/>
        <v>28500.959463386425</v>
      </c>
      <c r="M335" s="33">
        <v>0.62513789540143438</v>
      </c>
      <c r="N335" s="3">
        <v>744</v>
      </c>
      <c r="O335" s="64">
        <f t="shared" si="37"/>
        <v>61</v>
      </c>
      <c r="P335" s="15">
        <v>925000</v>
      </c>
      <c r="Q335" s="15">
        <v>8.4</v>
      </c>
      <c r="R335" s="84">
        <f t="shared" si="38"/>
        <v>29425.959463386425</v>
      </c>
      <c r="S335" s="85">
        <f t="shared" si="39"/>
        <v>69.400000000000006</v>
      </c>
    </row>
    <row r="336" spans="1:19" x14ac:dyDescent="0.25">
      <c r="A336" s="22">
        <v>51441</v>
      </c>
      <c r="B336" s="23" t="s">
        <v>21</v>
      </c>
      <c r="C336" s="23">
        <f t="shared" si="33"/>
        <v>2040</v>
      </c>
      <c r="D336" s="23">
        <f t="shared" si="34"/>
        <v>11</v>
      </c>
      <c r="E336" s="7">
        <v>9755946</v>
      </c>
      <c r="F336" s="8">
        <v>2887632</v>
      </c>
      <c r="G336" s="8">
        <v>6660399.635177887</v>
      </c>
      <c r="H336" s="8">
        <v>2344400</v>
      </c>
      <c r="I336" s="8">
        <v>180117</v>
      </c>
      <c r="J336" s="61">
        <f t="shared" si="35"/>
        <v>21828494.635177888</v>
      </c>
      <c r="K336" s="37">
        <v>4.4810121098630695E-2</v>
      </c>
      <c r="L336" s="58">
        <f t="shared" si="36"/>
        <v>22806.632123181018</v>
      </c>
      <c r="M336" s="33">
        <v>0.66565650571192148</v>
      </c>
      <c r="N336" s="3">
        <v>720</v>
      </c>
      <c r="O336" s="64">
        <f t="shared" si="37"/>
        <v>48</v>
      </c>
      <c r="P336" s="15">
        <v>1860000</v>
      </c>
      <c r="Q336" s="15">
        <v>8.4</v>
      </c>
      <c r="R336" s="84">
        <f t="shared" si="38"/>
        <v>24666.632123181018</v>
      </c>
      <c r="S336" s="85">
        <f t="shared" si="39"/>
        <v>56.4</v>
      </c>
    </row>
    <row r="337" spans="1:19" s="34" customFormat="1" ht="15.75" thickBot="1" x14ac:dyDescent="0.3">
      <c r="A337" s="24">
        <v>51471</v>
      </c>
      <c r="B337" s="25" t="s">
        <v>22</v>
      </c>
      <c r="C337" s="25">
        <f t="shared" si="33"/>
        <v>2040</v>
      </c>
      <c r="D337" s="25">
        <f t="shared" si="34"/>
        <v>12</v>
      </c>
      <c r="E337" s="9">
        <v>11868171</v>
      </c>
      <c r="F337" s="10">
        <v>2733957</v>
      </c>
      <c r="G337" s="10">
        <v>6397126.1702855481</v>
      </c>
      <c r="H337" s="10">
        <v>2364916</v>
      </c>
      <c r="I337" s="10">
        <v>181239</v>
      </c>
      <c r="J337" s="62">
        <f t="shared" si="35"/>
        <v>23545409.170285549</v>
      </c>
      <c r="K337" s="38">
        <v>4.4810121098630695E-2</v>
      </c>
      <c r="L337" s="59">
        <f t="shared" si="36"/>
        <v>24600.481806522854</v>
      </c>
      <c r="M337" s="35">
        <v>0.6301950712663974</v>
      </c>
      <c r="N337" s="36">
        <v>744</v>
      </c>
      <c r="O337" s="65">
        <f t="shared" si="37"/>
        <v>52</v>
      </c>
      <c r="P337" s="26">
        <v>2110000</v>
      </c>
      <c r="Q337" s="26">
        <v>8.4</v>
      </c>
      <c r="R337" s="86">
        <f t="shared" si="38"/>
        <v>26710.481806522854</v>
      </c>
      <c r="S337" s="87">
        <f t="shared" si="39"/>
        <v>60.4</v>
      </c>
    </row>
    <row r="1048492" spans="3:9" x14ac:dyDescent="0.25">
      <c r="C1048492" s="28">
        <f t="shared" ref="C1048492:I1048492" si="40">SUM(C2:C1048491)</f>
        <v>680904</v>
      </c>
      <c r="D1048492" s="23">
        <f t="shared" si="40"/>
        <v>2184</v>
      </c>
      <c r="E1048492" s="8">
        <f t="shared" si="40"/>
        <v>4794420757</v>
      </c>
      <c r="F1048492" s="8">
        <f t="shared" si="40"/>
        <v>981557827</v>
      </c>
      <c r="G1048492" s="8">
        <f t="shared" si="40"/>
        <v>2107763246.4306195</v>
      </c>
      <c r="H1048492" s="8">
        <f t="shared" si="40"/>
        <v>801002552</v>
      </c>
      <c r="I1048492" s="8">
        <f t="shared" si="40"/>
        <v>60399067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048152"/>
  <sheetViews>
    <sheetView workbookViewId="0">
      <selection activeCell="C1" sqref="C1:L1048576"/>
    </sheetView>
  </sheetViews>
  <sheetFormatPr defaultRowHeight="15" x14ac:dyDescent="0.25"/>
  <cols>
    <col min="1" max="1" width="10.140625" style="11" bestFit="1" customWidth="1"/>
    <col min="2" max="2" width="9.85546875" style="4" bestFit="1" customWidth="1"/>
    <col min="3" max="4" width="9.140625" style="4"/>
    <col min="5" max="5" width="19.7109375" style="16" customWidth="1"/>
    <col min="6" max="6" width="18" style="16" customWidth="1"/>
    <col min="7" max="7" width="14.140625" style="16" customWidth="1"/>
    <col min="8" max="8" width="18.28515625" style="16" customWidth="1"/>
    <col min="9" max="9" width="21.42578125" style="16" customWidth="1"/>
    <col min="10" max="10" width="27.7109375" style="19" customWidth="1"/>
    <col min="11" max="11" width="18.28515625" style="6" customWidth="1"/>
    <col min="12" max="12" width="29.28515625" style="17" customWidth="1"/>
    <col min="13" max="18" width="9.140625" style="12"/>
  </cols>
  <sheetData>
    <row r="1" spans="1:12" x14ac:dyDescent="0.25">
      <c r="A1" s="13" t="s">
        <v>0</v>
      </c>
      <c r="B1" s="14" t="s">
        <v>1</v>
      </c>
      <c r="C1" s="14" t="s">
        <v>2</v>
      </c>
      <c r="D1" s="14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9" t="s">
        <v>9</v>
      </c>
      <c r="K1" s="6" t="s">
        <v>10</v>
      </c>
      <c r="L1" s="17" t="s">
        <v>23</v>
      </c>
    </row>
    <row r="2" spans="1:12" x14ac:dyDescent="0.25">
      <c r="A2" s="11">
        <v>38718</v>
      </c>
      <c r="B2" s="4" t="s">
        <v>11</v>
      </c>
      <c r="C2" s="4">
        <v>2006</v>
      </c>
      <c r="D2" s="4">
        <v>1</v>
      </c>
      <c r="E2" s="16">
        <v>16710810</v>
      </c>
      <c r="F2" s="16">
        <v>2292994</v>
      </c>
      <c r="G2" s="16">
        <v>6255947</v>
      </c>
      <c r="H2" s="16">
        <v>2306140</v>
      </c>
      <c r="I2" s="16">
        <v>167665</v>
      </c>
      <c r="J2" s="18">
        <f t="shared" ref="J2:J65" si="0">E2+F2+G2+H2+I2</f>
        <v>27733556</v>
      </c>
      <c r="K2" s="5">
        <v>11820000</v>
      </c>
      <c r="L2" s="16">
        <f t="shared" ref="L2:L65" si="1">J2+K2</f>
        <v>39553556</v>
      </c>
    </row>
    <row r="3" spans="1:12" x14ac:dyDescent="0.25">
      <c r="A3" s="11">
        <v>38749</v>
      </c>
      <c r="B3" s="4" t="s">
        <v>12</v>
      </c>
      <c r="C3" s="4">
        <v>2006</v>
      </c>
      <c r="D3" s="4">
        <v>2</v>
      </c>
      <c r="E3" s="16">
        <v>15190803</v>
      </c>
      <c r="F3" s="16">
        <v>2097534</v>
      </c>
      <c r="G3" s="16">
        <v>5944040</v>
      </c>
      <c r="H3" s="16">
        <v>2203020</v>
      </c>
      <c r="I3" s="16">
        <v>171925</v>
      </c>
      <c r="J3" s="18">
        <f t="shared" si="0"/>
        <v>25607322</v>
      </c>
      <c r="K3" s="5">
        <v>20050000</v>
      </c>
      <c r="L3" s="16">
        <f t="shared" si="1"/>
        <v>45657322</v>
      </c>
    </row>
    <row r="4" spans="1:12" x14ac:dyDescent="0.25">
      <c r="A4" s="11">
        <v>38777</v>
      </c>
      <c r="B4" s="4" t="s">
        <v>13</v>
      </c>
      <c r="C4" s="4">
        <v>2006</v>
      </c>
      <c r="D4" s="4">
        <v>3</v>
      </c>
      <c r="E4" s="16">
        <v>14293219</v>
      </c>
      <c r="F4" s="16">
        <v>2136621</v>
      </c>
      <c r="G4" s="16">
        <v>6239276</v>
      </c>
      <c r="H4" s="16">
        <v>2261380</v>
      </c>
      <c r="I4" s="16">
        <v>170370</v>
      </c>
      <c r="J4" s="18">
        <f t="shared" si="0"/>
        <v>25100866</v>
      </c>
      <c r="K4" s="5">
        <v>15010000</v>
      </c>
      <c r="L4" s="16">
        <f t="shared" si="1"/>
        <v>40110866</v>
      </c>
    </row>
    <row r="5" spans="1:12" x14ac:dyDescent="0.25">
      <c r="A5" s="11">
        <v>38808</v>
      </c>
      <c r="B5" s="4" t="s">
        <v>14</v>
      </c>
      <c r="C5" s="4">
        <v>2006</v>
      </c>
      <c r="D5" s="4">
        <v>4</v>
      </c>
      <c r="E5" s="16">
        <v>12370970</v>
      </c>
      <c r="F5" s="16">
        <v>2072217</v>
      </c>
      <c r="G5" s="16">
        <v>6223158</v>
      </c>
      <c r="H5" s="16">
        <v>2164280</v>
      </c>
      <c r="I5" s="16">
        <v>170514</v>
      </c>
      <c r="J5" s="18">
        <f t="shared" si="0"/>
        <v>23001139</v>
      </c>
      <c r="K5" s="5">
        <v>12550000</v>
      </c>
      <c r="L5" s="16">
        <f t="shared" si="1"/>
        <v>35551139</v>
      </c>
    </row>
    <row r="6" spans="1:12" x14ac:dyDescent="0.25">
      <c r="A6" s="11">
        <v>38838</v>
      </c>
      <c r="B6" s="4" t="s">
        <v>15</v>
      </c>
      <c r="C6" s="4">
        <v>2006</v>
      </c>
      <c r="D6" s="4">
        <v>5</v>
      </c>
      <c r="E6" s="16">
        <v>13810192</v>
      </c>
      <c r="F6" s="16">
        <v>2274095</v>
      </c>
      <c r="G6" s="16">
        <v>6967244</v>
      </c>
      <c r="H6" s="16">
        <v>2114440</v>
      </c>
      <c r="I6" s="16">
        <v>170976</v>
      </c>
      <c r="J6" s="18">
        <f t="shared" si="0"/>
        <v>25336947</v>
      </c>
      <c r="K6" s="5">
        <v>15200000</v>
      </c>
      <c r="L6" s="16">
        <f t="shared" si="1"/>
        <v>40536947</v>
      </c>
    </row>
    <row r="7" spans="1:12" x14ac:dyDescent="0.25">
      <c r="A7" s="11">
        <v>38869</v>
      </c>
      <c r="B7" s="4" t="s">
        <v>16</v>
      </c>
      <c r="C7" s="4">
        <v>2006</v>
      </c>
      <c r="D7" s="4">
        <v>6</v>
      </c>
      <c r="E7" s="16">
        <v>17574479</v>
      </c>
      <c r="F7" s="16">
        <v>2637914</v>
      </c>
      <c r="G7" s="16">
        <v>7370920</v>
      </c>
      <c r="H7" s="16">
        <v>2337620</v>
      </c>
      <c r="I7" s="16">
        <v>172457</v>
      </c>
      <c r="J7" s="18">
        <f t="shared" si="0"/>
        <v>30093390</v>
      </c>
      <c r="K7" s="5">
        <v>12780000</v>
      </c>
      <c r="L7" s="16">
        <f t="shared" si="1"/>
        <v>42873390</v>
      </c>
    </row>
    <row r="8" spans="1:12" x14ac:dyDescent="0.25">
      <c r="A8" s="11">
        <v>38899</v>
      </c>
      <c r="B8" s="4" t="s">
        <v>17</v>
      </c>
      <c r="C8" s="4">
        <v>2006</v>
      </c>
      <c r="D8" s="4">
        <v>7</v>
      </c>
      <c r="E8" s="16">
        <v>23553160</v>
      </c>
      <c r="F8" s="16">
        <v>3173681</v>
      </c>
      <c r="G8" s="16">
        <v>9450622</v>
      </c>
      <c r="H8" s="16">
        <v>2446520</v>
      </c>
      <c r="I8" s="16">
        <v>175106</v>
      </c>
      <c r="J8" s="18">
        <f t="shared" si="0"/>
        <v>38799089</v>
      </c>
      <c r="K8" s="5">
        <v>13940000</v>
      </c>
      <c r="L8" s="16">
        <f t="shared" si="1"/>
        <v>52739089</v>
      </c>
    </row>
    <row r="9" spans="1:12" x14ac:dyDescent="0.25">
      <c r="A9" s="11">
        <v>38930</v>
      </c>
      <c r="B9" s="4" t="s">
        <v>18</v>
      </c>
      <c r="C9" s="4">
        <v>2006</v>
      </c>
      <c r="D9" s="4">
        <v>8</v>
      </c>
      <c r="E9" s="16">
        <v>20707190</v>
      </c>
      <c r="F9" s="16">
        <v>2893595</v>
      </c>
      <c r="G9" s="16">
        <v>8061020</v>
      </c>
      <c r="H9" s="16">
        <v>2410880</v>
      </c>
      <c r="I9" s="16">
        <v>172830</v>
      </c>
      <c r="J9" s="18">
        <f t="shared" si="0"/>
        <v>34245515</v>
      </c>
      <c r="K9" s="5">
        <v>13850000</v>
      </c>
      <c r="L9" s="16">
        <f t="shared" si="1"/>
        <v>48095515</v>
      </c>
    </row>
    <row r="10" spans="1:12" x14ac:dyDescent="0.25">
      <c r="A10" s="11">
        <v>38961</v>
      </c>
      <c r="B10" s="4" t="s">
        <v>19</v>
      </c>
      <c r="C10" s="4">
        <v>2006</v>
      </c>
      <c r="D10" s="4">
        <v>9</v>
      </c>
      <c r="E10" s="16">
        <v>22184963</v>
      </c>
      <c r="F10" s="16">
        <v>3133456</v>
      </c>
      <c r="G10" s="16">
        <v>9012785</v>
      </c>
      <c r="H10" s="16">
        <v>2418440</v>
      </c>
      <c r="I10" s="16">
        <v>173306</v>
      </c>
      <c r="J10" s="18">
        <f t="shared" si="0"/>
        <v>36922950</v>
      </c>
      <c r="K10" s="5">
        <v>11860000</v>
      </c>
      <c r="L10" s="16">
        <f t="shared" si="1"/>
        <v>48782950</v>
      </c>
    </row>
    <row r="11" spans="1:12" x14ac:dyDescent="0.25">
      <c r="A11" s="11">
        <v>38991</v>
      </c>
      <c r="B11" s="4" t="s">
        <v>20</v>
      </c>
      <c r="C11" s="4">
        <v>2006</v>
      </c>
      <c r="D11" s="4">
        <v>10</v>
      </c>
      <c r="E11" s="16">
        <v>16572622</v>
      </c>
      <c r="F11" s="16">
        <v>2704768</v>
      </c>
      <c r="G11" s="16">
        <v>8113392</v>
      </c>
      <c r="H11" s="16">
        <v>2275960</v>
      </c>
      <c r="I11" s="16">
        <v>173509</v>
      </c>
      <c r="J11" s="18">
        <f t="shared" si="0"/>
        <v>29840251</v>
      </c>
      <c r="K11" s="5">
        <v>11700000</v>
      </c>
      <c r="L11" s="16">
        <f t="shared" si="1"/>
        <v>41540251</v>
      </c>
    </row>
    <row r="12" spans="1:12" x14ac:dyDescent="0.25">
      <c r="A12" s="11">
        <v>39022</v>
      </c>
      <c r="B12" s="4" t="s">
        <v>21</v>
      </c>
      <c r="C12" s="4">
        <v>2006</v>
      </c>
      <c r="D12" s="4">
        <v>11</v>
      </c>
      <c r="E12" s="16">
        <v>12086297</v>
      </c>
      <c r="F12" s="16">
        <v>2174458</v>
      </c>
      <c r="G12" s="16">
        <v>6598855</v>
      </c>
      <c r="H12" s="16">
        <v>2002480</v>
      </c>
      <c r="I12" s="16">
        <v>174326</v>
      </c>
      <c r="J12" s="18">
        <f t="shared" si="0"/>
        <v>23036416</v>
      </c>
      <c r="K12" s="5">
        <v>9620000</v>
      </c>
      <c r="L12" s="16">
        <f t="shared" si="1"/>
        <v>32656416</v>
      </c>
    </row>
    <row r="13" spans="1:12" x14ac:dyDescent="0.25">
      <c r="A13" s="11">
        <v>39052</v>
      </c>
      <c r="B13" s="4" t="s">
        <v>22</v>
      </c>
      <c r="C13" s="4">
        <v>2006</v>
      </c>
      <c r="D13" s="4">
        <v>12</v>
      </c>
      <c r="E13" s="16">
        <v>13786776</v>
      </c>
      <c r="F13" s="16">
        <v>2153096</v>
      </c>
      <c r="G13" s="16">
        <v>6286235</v>
      </c>
      <c r="H13" s="16">
        <v>2175200</v>
      </c>
      <c r="I13" s="16">
        <v>174798</v>
      </c>
      <c r="J13" s="18">
        <f t="shared" si="0"/>
        <v>24576105</v>
      </c>
      <c r="K13" s="5">
        <v>11400000</v>
      </c>
      <c r="L13" s="16">
        <f t="shared" si="1"/>
        <v>35976105</v>
      </c>
    </row>
    <row r="14" spans="1:12" x14ac:dyDescent="0.25">
      <c r="A14" s="11">
        <v>39083</v>
      </c>
      <c r="B14" s="4" t="s">
        <v>11</v>
      </c>
      <c r="C14" s="4">
        <v>2007</v>
      </c>
      <c r="D14" s="4">
        <v>1</v>
      </c>
      <c r="E14" s="16">
        <v>14247565</v>
      </c>
      <c r="F14" s="16">
        <v>2213919</v>
      </c>
      <c r="G14" s="16">
        <v>6557019</v>
      </c>
      <c r="H14" s="16">
        <v>2203400</v>
      </c>
      <c r="I14" s="16">
        <v>177291</v>
      </c>
      <c r="J14" s="18">
        <f t="shared" si="0"/>
        <v>25399194</v>
      </c>
      <c r="K14" s="5">
        <v>11830000</v>
      </c>
      <c r="L14" s="16">
        <f t="shared" si="1"/>
        <v>37229194</v>
      </c>
    </row>
    <row r="15" spans="1:12" x14ac:dyDescent="0.25">
      <c r="A15" s="11">
        <v>39114</v>
      </c>
      <c r="B15" s="4" t="s">
        <v>12</v>
      </c>
      <c r="C15" s="4">
        <v>2007</v>
      </c>
      <c r="D15" s="4">
        <v>2</v>
      </c>
      <c r="E15" s="16">
        <v>15502346</v>
      </c>
      <c r="F15" s="16">
        <v>2081406</v>
      </c>
      <c r="G15" s="16">
        <v>5827787</v>
      </c>
      <c r="H15" s="16">
        <v>2252060</v>
      </c>
      <c r="I15" s="16">
        <v>177840</v>
      </c>
      <c r="J15" s="18">
        <f t="shared" si="0"/>
        <v>25841439</v>
      </c>
      <c r="K15" s="5">
        <v>12870000</v>
      </c>
      <c r="L15" s="16">
        <f t="shared" si="1"/>
        <v>38711439</v>
      </c>
    </row>
    <row r="16" spans="1:12" x14ac:dyDescent="0.25">
      <c r="A16" s="11">
        <v>39142</v>
      </c>
      <c r="B16" s="4" t="s">
        <v>13</v>
      </c>
      <c r="C16" s="4">
        <v>2007</v>
      </c>
      <c r="D16" s="4">
        <v>3</v>
      </c>
      <c r="E16" s="16">
        <v>14539379</v>
      </c>
      <c r="F16" s="16">
        <v>2214821</v>
      </c>
      <c r="G16" s="16">
        <v>6242039</v>
      </c>
      <c r="H16" s="16">
        <v>2107920</v>
      </c>
      <c r="I16" s="16">
        <v>178627</v>
      </c>
      <c r="J16" s="18">
        <f t="shared" si="0"/>
        <v>25282786</v>
      </c>
      <c r="K16" s="5">
        <v>8530000</v>
      </c>
      <c r="L16" s="16">
        <f t="shared" si="1"/>
        <v>33812786</v>
      </c>
    </row>
    <row r="17" spans="1:12" x14ac:dyDescent="0.25">
      <c r="A17" s="11">
        <v>39173</v>
      </c>
      <c r="B17" s="4" t="s">
        <v>14</v>
      </c>
      <c r="C17" s="4">
        <v>2007</v>
      </c>
      <c r="D17" s="4">
        <v>4</v>
      </c>
      <c r="E17" s="16">
        <v>12169435</v>
      </c>
      <c r="F17" s="16">
        <v>2106499</v>
      </c>
      <c r="G17" s="16">
        <v>6537274</v>
      </c>
      <c r="H17" s="16">
        <v>2029440</v>
      </c>
      <c r="I17" s="16">
        <v>181556</v>
      </c>
      <c r="J17" s="18">
        <f t="shared" si="0"/>
        <v>23024204</v>
      </c>
      <c r="K17" s="5">
        <v>11470000</v>
      </c>
      <c r="L17" s="16">
        <f t="shared" si="1"/>
        <v>34494204</v>
      </c>
    </row>
    <row r="18" spans="1:12" x14ac:dyDescent="0.25">
      <c r="A18" s="11">
        <v>39203</v>
      </c>
      <c r="B18" s="4" t="s">
        <v>15</v>
      </c>
      <c r="C18" s="4">
        <v>2007</v>
      </c>
      <c r="D18" s="4">
        <v>5</v>
      </c>
      <c r="E18" s="16">
        <v>13219151</v>
      </c>
      <c r="F18" s="16">
        <v>2214236</v>
      </c>
      <c r="G18" s="16">
        <v>6408684</v>
      </c>
      <c r="H18" s="16">
        <v>2040960</v>
      </c>
      <c r="I18" s="16">
        <v>180323</v>
      </c>
      <c r="J18" s="18">
        <f t="shared" si="0"/>
        <v>24063354</v>
      </c>
      <c r="K18" s="5">
        <v>11000000</v>
      </c>
      <c r="L18" s="16">
        <f t="shared" si="1"/>
        <v>35063354</v>
      </c>
    </row>
    <row r="19" spans="1:12" x14ac:dyDescent="0.25">
      <c r="A19" s="11">
        <v>39234</v>
      </c>
      <c r="B19" s="4" t="s">
        <v>16</v>
      </c>
      <c r="C19" s="4">
        <v>2007</v>
      </c>
      <c r="D19" s="4">
        <v>6</v>
      </c>
      <c r="E19" s="16">
        <v>16439199</v>
      </c>
      <c r="F19" s="16">
        <v>2587746</v>
      </c>
      <c r="G19" s="16">
        <v>7803449</v>
      </c>
      <c r="H19" s="16">
        <v>2345040</v>
      </c>
      <c r="I19" s="16">
        <v>179024</v>
      </c>
      <c r="J19" s="18">
        <f t="shared" si="0"/>
        <v>29354458</v>
      </c>
      <c r="K19" s="5">
        <v>8380000</v>
      </c>
      <c r="L19" s="16">
        <f t="shared" si="1"/>
        <v>37734458</v>
      </c>
    </row>
    <row r="20" spans="1:12" x14ac:dyDescent="0.25">
      <c r="A20" s="11">
        <v>39264</v>
      </c>
      <c r="B20" s="4" t="s">
        <v>17</v>
      </c>
      <c r="C20" s="4">
        <v>2007</v>
      </c>
      <c r="D20" s="4">
        <v>7</v>
      </c>
      <c r="E20" s="16">
        <v>22524772</v>
      </c>
      <c r="F20" s="16">
        <v>3055601</v>
      </c>
      <c r="G20" s="16">
        <v>8793137</v>
      </c>
      <c r="H20" s="16">
        <v>2277020</v>
      </c>
      <c r="I20" s="16">
        <v>180706</v>
      </c>
      <c r="J20" s="18">
        <f t="shared" si="0"/>
        <v>36831236</v>
      </c>
      <c r="K20" s="5">
        <v>10640000</v>
      </c>
      <c r="L20" s="16">
        <f t="shared" si="1"/>
        <v>47471236</v>
      </c>
    </row>
    <row r="21" spans="1:12" x14ac:dyDescent="0.25">
      <c r="A21" s="11">
        <v>39295</v>
      </c>
      <c r="B21" s="4" t="s">
        <v>18</v>
      </c>
      <c r="C21" s="4">
        <v>2007</v>
      </c>
      <c r="D21" s="4">
        <v>8</v>
      </c>
      <c r="E21" s="16">
        <v>23426500</v>
      </c>
      <c r="F21" s="16">
        <v>3245482</v>
      </c>
      <c r="G21" s="16">
        <v>9069739</v>
      </c>
      <c r="H21" s="16">
        <v>2967200</v>
      </c>
      <c r="I21" s="16">
        <v>203272</v>
      </c>
      <c r="J21" s="18">
        <f t="shared" si="0"/>
        <v>38912193</v>
      </c>
      <c r="K21" s="5">
        <v>10870000</v>
      </c>
      <c r="L21" s="16">
        <f t="shared" si="1"/>
        <v>49782193</v>
      </c>
    </row>
    <row r="22" spans="1:12" x14ac:dyDescent="0.25">
      <c r="A22" s="11">
        <v>39326</v>
      </c>
      <c r="B22" s="4" t="s">
        <v>19</v>
      </c>
      <c r="C22" s="4">
        <v>2007</v>
      </c>
      <c r="D22" s="4">
        <v>9</v>
      </c>
      <c r="E22" s="16">
        <v>20705683</v>
      </c>
      <c r="F22" s="16">
        <v>3022879</v>
      </c>
      <c r="G22" s="16">
        <v>8609767</v>
      </c>
      <c r="H22" s="16">
        <v>2305020</v>
      </c>
      <c r="I22" s="16">
        <v>205323</v>
      </c>
      <c r="J22" s="18">
        <f t="shared" si="0"/>
        <v>34848672</v>
      </c>
      <c r="K22" s="5">
        <v>9800000</v>
      </c>
      <c r="L22" s="16">
        <f t="shared" si="1"/>
        <v>44648672</v>
      </c>
    </row>
    <row r="23" spans="1:12" x14ac:dyDescent="0.25">
      <c r="A23" s="11">
        <v>39356</v>
      </c>
      <c r="B23" s="4" t="s">
        <v>20</v>
      </c>
      <c r="C23" s="4">
        <v>2007</v>
      </c>
      <c r="D23" s="4">
        <v>10</v>
      </c>
      <c r="E23" s="16">
        <v>17801127</v>
      </c>
      <c r="F23" s="16">
        <v>2833219</v>
      </c>
      <c r="G23" s="16">
        <v>8134589</v>
      </c>
      <c r="H23" s="16">
        <v>2356260</v>
      </c>
      <c r="I23" s="16">
        <v>205534</v>
      </c>
      <c r="J23" s="18">
        <f t="shared" si="0"/>
        <v>31330729</v>
      </c>
      <c r="K23" s="5">
        <v>12060000</v>
      </c>
      <c r="L23" s="16">
        <f t="shared" si="1"/>
        <v>43390729</v>
      </c>
    </row>
    <row r="24" spans="1:12" x14ac:dyDescent="0.25">
      <c r="A24" s="11">
        <v>39387</v>
      </c>
      <c r="B24" s="4" t="s">
        <v>21</v>
      </c>
      <c r="C24" s="4">
        <v>2007</v>
      </c>
      <c r="D24" s="4">
        <v>11</v>
      </c>
      <c r="E24" s="16">
        <v>13069579</v>
      </c>
      <c r="F24" s="16">
        <v>2310112</v>
      </c>
      <c r="G24" s="16">
        <v>6945007</v>
      </c>
      <c r="H24" s="16">
        <v>2107360</v>
      </c>
      <c r="I24" s="16">
        <v>205572</v>
      </c>
      <c r="J24" s="18">
        <f t="shared" si="0"/>
        <v>24637630</v>
      </c>
      <c r="K24" s="5">
        <v>8010000</v>
      </c>
      <c r="L24" s="16">
        <f t="shared" si="1"/>
        <v>32647630</v>
      </c>
    </row>
    <row r="25" spans="1:12" x14ac:dyDescent="0.25">
      <c r="A25" s="11">
        <v>39417</v>
      </c>
      <c r="B25" s="4" t="s">
        <v>22</v>
      </c>
      <c r="C25" s="4">
        <v>2007</v>
      </c>
      <c r="D25" s="4">
        <v>12</v>
      </c>
      <c r="E25" s="16">
        <v>12387261</v>
      </c>
      <c r="F25" s="16">
        <v>2131195</v>
      </c>
      <c r="G25" s="16">
        <v>6270182</v>
      </c>
      <c r="H25" s="16">
        <v>2110540</v>
      </c>
      <c r="I25" s="16">
        <v>209554.5</v>
      </c>
      <c r="J25" s="18">
        <f t="shared" si="0"/>
        <v>23108732.5</v>
      </c>
      <c r="K25" s="5">
        <v>7820000</v>
      </c>
      <c r="L25" s="16">
        <f t="shared" si="1"/>
        <v>30928732.5</v>
      </c>
    </row>
    <row r="26" spans="1:12" x14ac:dyDescent="0.25">
      <c r="A26" s="11">
        <v>39448</v>
      </c>
      <c r="B26" s="4" t="s">
        <v>11</v>
      </c>
      <c r="C26" s="4">
        <v>2008</v>
      </c>
      <c r="D26" s="4">
        <v>1</v>
      </c>
      <c r="E26" s="16">
        <v>15185825</v>
      </c>
      <c r="F26" s="16">
        <v>2174763</v>
      </c>
      <c r="G26" s="16">
        <v>6452947</v>
      </c>
      <c r="H26" s="16">
        <v>2196520</v>
      </c>
      <c r="I26" s="16">
        <v>215859</v>
      </c>
      <c r="J26" s="18">
        <f t="shared" si="0"/>
        <v>26225914</v>
      </c>
      <c r="K26" s="5">
        <v>7350000</v>
      </c>
      <c r="L26" s="16">
        <f t="shared" si="1"/>
        <v>33575914</v>
      </c>
    </row>
    <row r="27" spans="1:12" x14ac:dyDescent="0.25">
      <c r="A27" s="11">
        <v>39479</v>
      </c>
      <c r="B27" s="4" t="s">
        <v>12</v>
      </c>
      <c r="C27" s="4">
        <v>2008</v>
      </c>
      <c r="D27" s="4">
        <v>2</v>
      </c>
      <c r="E27" s="16">
        <v>14081773</v>
      </c>
      <c r="F27" s="16">
        <v>2045110</v>
      </c>
      <c r="G27" s="16">
        <v>5752946</v>
      </c>
      <c r="H27" s="16">
        <v>1894760</v>
      </c>
      <c r="I27" s="16">
        <v>214619</v>
      </c>
      <c r="J27" s="18">
        <f t="shared" si="0"/>
        <v>23989208</v>
      </c>
      <c r="K27" s="5">
        <v>7190000</v>
      </c>
      <c r="L27" s="16">
        <f t="shared" si="1"/>
        <v>31179208</v>
      </c>
    </row>
    <row r="28" spans="1:12" x14ac:dyDescent="0.25">
      <c r="A28" s="11">
        <v>39508</v>
      </c>
      <c r="B28" s="4" t="s">
        <v>13</v>
      </c>
      <c r="C28" s="4">
        <v>2008</v>
      </c>
      <c r="D28" s="4">
        <v>3</v>
      </c>
      <c r="E28" s="16">
        <v>13417592</v>
      </c>
      <c r="F28" s="16">
        <v>2125358</v>
      </c>
      <c r="G28" s="16">
        <v>6364582</v>
      </c>
      <c r="H28" s="16">
        <v>2089960</v>
      </c>
      <c r="I28" s="16">
        <v>216025</v>
      </c>
      <c r="J28" s="18">
        <f t="shared" si="0"/>
        <v>24213517</v>
      </c>
      <c r="K28" s="5">
        <v>6480000</v>
      </c>
      <c r="L28" s="16">
        <f t="shared" si="1"/>
        <v>30693517</v>
      </c>
    </row>
    <row r="29" spans="1:12" x14ac:dyDescent="0.25">
      <c r="A29" s="11">
        <v>39539</v>
      </c>
      <c r="B29" s="4" t="s">
        <v>14</v>
      </c>
      <c r="C29" s="4">
        <v>2008</v>
      </c>
      <c r="D29" s="4">
        <v>4</v>
      </c>
      <c r="E29" s="16">
        <v>11922206</v>
      </c>
      <c r="F29" s="16">
        <v>2009836</v>
      </c>
      <c r="G29" s="16">
        <v>6265512</v>
      </c>
      <c r="H29" s="16">
        <v>1978600</v>
      </c>
      <c r="I29" s="16">
        <v>210590</v>
      </c>
      <c r="J29" s="18">
        <f t="shared" si="0"/>
        <v>22386744</v>
      </c>
      <c r="K29" s="5">
        <v>5450000</v>
      </c>
      <c r="L29" s="16">
        <f t="shared" si="1"/>
        <v>27836744</v>
      </c>
    </row>
    <row r="30" spans="1:12" x14ac:dyDescent="0.25">
      <c r="A30" s="11">
        <v>39569</v>
      </c>
      <c r="B30" s="4" t="s">
        <v>15</v>
      </c>
      <c r="C30" s="4">
        <v>2008</v>
      </c>
      <c r="D30" s="4">
        <v>5</v>
      </c>
      <c r="E30" s="16">
        <v>12757570</v>
      </c>
      <c r="F30" s="16">
        <v>2195681</v>
      </c>
      <c r="G30" s="16">
        <v>6790904</v>
      </c>
      <c r="H30" s="16">
        <v>2159060</v>
      </c>
      <c r="I30" s="16">
        <v>210572</v>
      </c>
      <c r="J30" s="18">
        <f t="shared" si="0"/>
        <v>24113787</v>
      </c>
      <c r="K30" s="5">
        <v>8030000</v>
      </c>
      <c r="L30" s="16">
        <f t="shared" si="1"/>
        <v>32143787</v>
      </c>
    </row>
    <row r="31" spans="1:12" x14ac:dyDescent="0.25">
      <c r="A31" s="11">
        <v>39600</v>
      </c>
      <c r="B31" s="4" t="s">
        <v>16</v>
      </c>
      <c r="C31" s="4">
        <v>2008</v>
      </c>
      <c r="D31" s="4">
        <v>6</v>
      </c>
      <c r="E31" s="16">
        <v>17728326</v>
      </c>
      <c r="F31" s="16">
        <v>2729755</v>
      </c>
      <c r="G31" s="16">
        <v>7909200</v>
      </c>
      <c r="H31" s="16">
        <v>2219480</v>
      </c>
      <c r="I31" s="16">
        <v>212667</v>
      </c>
      <c r="J31" s="18">
        <f t="shared" si="0"/>
        <v>30799428</v>
      </c>
      <c r="K31" s="5">
        <v>8730000</v>
      </c>
      <c r="L31" s="16">
        <f t="shared" si="1"/>
        <v>39529428</v>
      </c>
    </row>
    <row r="32" spans="1:12" x14ac:dyDescent="0.25">
      <c r="A32" s="11">
        <v>39630</v>
      </c>
      <c r="B32" s="4" t="s">
        <v>17</v>
      </c>
      <c r="C32" s="4">
        <v>2008</v>
      </c>
      <c r="D32" s="4">
        <v>7</v>
      </c>
      <c r="E32" s="16">
        <v>21105437</v>
      </c>
      <c r="F32" s="16">
        <v>3081556</v>
      </c>
      <c r="G32" s="16">
        <v>8746730</v>
      </c>
      <c r="H32" s="16">
        <v>2479300</v>
      </c>
      <c r="I32" s="16">
        <v>211565</v>
      </c>
      <c r="J32" s="18">
        <f t="shared" si="0"/>
        <v>35624588</v>
      </c>
      <c r="K32" s="5">
        <v>8480000</v>
      </c>
      <c r="L32" s="16">
        <f t="shared" si="1"/>
        <v>44104588</v>
      </c>
    </row>
    <row r="33" spans="1:12" x14ac:dyDescent="0.25">
      <c r="A33" s="11">
        <v>39661</v>
      </c>
      <c r="B33" s="4" t="s">
        <v>18</v>
      </c>
      <c r="C33" s="4">
        <v>2008</v>
      </c>
      <c r="D33" s="4">
        <v>8</v>
      </c>
      <c r="E33" s="16">
        <v>19711383</v>
      </c>
      <c r="F33" s="16">
        <v>2962451</v>
      </c>
      <c r="G33" s="16">
        <v>8128755</v>
      </c>
      <c r="H33" s="16">
        <v>2189040</v>
      </c>
      <c r="I33" s="16">
        <v>211587</v>
      </c>
      <c r="J33" s="18">
        <f t="shared" si="0"/>
        <v>33203216</v>
      </c>
      <c r="K33" s="5">
        <v>7130000</v>
      </c>
      <c r="L33" s="16">
        <f t="shared" si="1"/>
        <v>40333216</v>
      </c>
    </row>
    <row r="34" spans="1:12" x14ac:dyDescent="0.25">
      <c r="A34" s="11">
        <v>39692</v>
      </c>
      <c r="B34" s="4" t="s">
        <v>19</v>
      </c>
      <c r="C34" s="4">
        <v>2008</v>
      </c>
      <c r="D34" s="4">
        <v>9</v>
      </c>
      <c r="E34" s="16">
        <v>18698533</v>
      </c>
      <c r="F34" s="16">
        <v>2680311</v>
      </c>
      <c r="G34" s="16">
        <v>7749007</v>
      </c>
      <c r="H34" s="16">
        <v>2296040</v>
      </c>
      <c r="I34" s="16">
        <v>199650</v>
      </c>
      <c r="J34" s="18">
        <f t="shared" si="0"/>
        <v>31623541</v>
      </c>
      <c r="K34" s="5">
        <v>6080000</v>
      </c>
      <c r="L34" s="16">
        <f t="shared" si="1"/>
        <v>37703541</v>
      </c>
    </row>
    <row r="35" spans="1:12" x14ac:dyDescent="0.25">
      <c r="A35" s="11">
        <v>39722</v>
      </c>
      <c r="B35" s="4" t="s">
        <v>20</v>
      </c>
      <c r="C35" s="4">
        <v>2008</v>
      </c>
      <c r="D35" s="4">
        <v>10</v>
      </c>
      <c r="E35" s="16">
        <v>15245098</v>
      </c>
      <c r="F35" s="16">
        <v>2678012</v>
      </c>
      <c r="G35" s="16">
        <v>7546260</v>
      </c>
      <c r="H35" s="16">
        <v>2148360</v>
      </c>
      <c r="I35" s="16">
        <v>212552</v>
      </c>
      <c r="J35" s="18">
        <f t="shared" si="0"/>
        <v>27830282</v>
      </c>
      <c r="K35" s="5">
        <v>6200000</v>
      </c>
      <c r="L35" s="16">
        <f t="shared" si="1"/>
        <v>34030282</v>
      </c>
    </row>
    <row r="36" spans="1:12" x14ac:dyDescent="0.25">
      <c r="A36" s="11">
        <v>39753</v>
      </c>
      <c r="B36" s="4" t="s">
        <v>21</v>
      </c>
      <c r="C36" s="4">
        <v>2008</v>
      </c>
      <c r="D36" s="4">
        <v>11</v>
      </c>
      <c r="E36" s="16">
        <v>12215599</v>
      </c>
      <c r="F36" s="16">
        <v>2158459</v>
      </c>
      <c r="G36" s="16">
        <v>6525751</v>
      </c>
      <c r="H36" s="16">
        <v>2004620</v>
      </c>
      <c r="I36" s="16">
        <v>212031</v>
      </c>
      <c r="J36" s="18">
        <f t="shared" si="0"/>
        <v>23116460</v>
      </c>
      <c r="K36" s="5">
        <v>5180000</v>
      </c>
      <c r="L36" s="16">
        <f t="shared" si="1"/>
        <v>28296460</v>
      </c>
    </row>
    <row r="37" spans="1:12" x14ac:dyDescent="0.25">
      <c r="A37" s="11">
        <v>39783</v>
      </c>
      <c r="B37" s="4" t="s">
        <v>22</v>
      </c>
      <c r="C37" s="4">
        <v>2008</v>
      </c>
      <c r="D37" s="4">
        <v>12</v>
      </c>
      <c r="E37" s="16">
        <v>13780832</v>
      </c>
      <c r="F37" s="16">
        <v>2042884</v>
      </c>
      <c r="G37" s="16">
        <v>6005711</v>
      </c>
      <c r="H37" s="16">
        <v>2009100</v>
      </c>
      <c r="I37" s="16">
        <v>212497</v>
      </c>
      <c r="J37" s="18">
        <f t="shared" si="0"/>
        <v>24051024</v>
      </c>
      <c r="K37" s="5">
        <v>8000000</v>
      </c>
      <c r="L37" s="16">
        <f t="shared" si="1"/>
        <v>32051024</v>
      </c>
    </row>
    <row r="38" spans="1:12" x14ac:dyDescent="0.25">
      <c r="A38" s="11">
        <v>39814</v>
      </c>
      <c r="B38" s="4" t="s">
        <v>11</v>
      </c>
      <c r="C38" s="4">
        <v>2009</v>
      </c>
      <c r="D38" s="4">
        <v>1</v>
      </c>
      <c r="E38" s="16">
        <v>14016093</v>
      </c>
      <c r="F38" s="16">
        <v>2090826</v>
      </c>
      <c r="G38" s="16">
        <v>5922832</v>
      </c>
      <c r="H38" s="16">
        <v>1867680</v>
      </c>
      <c r="I38" s="16">
        <v>213273</v>
      </c>
      <c r="J38" s="18">
        <f t="shared" si="0"/>
        <v>24110704</v>
      </c>
      <c r="K38" s="5">
        <v>7510000</v>
      </c>
      <c r="L38" s="16">
        <f t="shared" si="1"/>
        <v>31620704</v>
      </c>
    </row>
    <row r="39" spans="1:12" x14ac:dyDescent="0.25">
      <c r="A39" s="11">
        <v>39845</v>
      </c>
      <c r="B39" s="4" t="s">
        <v>12</v>
      </c>
      <c r="C39" s="4">
        <v>2009</v>
      </c>
      <c r="D39" s="4">
        <v>2</v>
      </c>
      <c r="E39" s="16">
        <v>16295123</v>
      </c>
      <c r="F39" s="16">
        <v>2084931</v>
      </c>
      <c r="G39" s="16">
        <v>5427783</v>
      </c>
      <c r="H39" s="16">
        <v>1820420</v>
      </c>
      <c r="I39" s="16">
        <v>211801</v>
      </c>
      <c r="J39" s="18">
        <f t="shared" si="0"/>
        <v>25840058</v>
      </c>
      <c r="K39" s="5">
        <v>6030000</v>
      </c>
      <c r="L39" s="16">
        <f t="shared" si="1"/>
        <v>31870058</v>
      </c>
    </row>
    <row r="40" spans="1:12" x14ac:dyDescent="0.25">
      <c r="A40" s="11">
        <v>39873</v>
      </c>
      <c r="B40" s="4" t="s">
        <v>13</v>
      </c>
      <c r="C40" s="4">
        <v>2009</v>
      </c>
      <c r="D40" s="4">
        <v>3</v>
      </c>
      <c r="E40" s="16">
        <v>14501165</v>
      </c>
      <c r="F40" s="16">
        <v>2156643</v>
      </c>
      <c r="G40" s="16">
        <v>6802963</v>
      </c>
      <c r="H40" s="16">
        <v>2058820</v>
      </c>
      <c r="I40" s="16">
        <v>213194</v>
      </c>
      <c r="J40" s="18">
        <f t="shared" si="0"/>
        <v>25732785</v>
      </c>
      <c r="K40" s="5">
        <v>6770000</v>
      </c>
      <c r="L40" s="16">
        <f t="shared" si="1"/>
        <v>32502785</v>
      </c>
    </row>
    <row r="41" spans="1:12" x14ac:dyDescent="0.25">
      <c r="A41" s="11">
        <v>39904</v>
      </c>
      <c r="B41" s="4" t="s">
        <v>14</v>
      </c>
      <c r="C41" s="4">
        <v>2009</v>
      </c>
      <c r="D41" s="4">
        <v>4</v>
      </c>
      <c r="E41" s="16">
        <v>11055012</v>
      </c>
      <c r="F41" s="16">
        <v>1907129</v>
      </c>
      <c r="G41" s="16">
        <v>6980274</v>
      </c>
      <c r="H41" s="16">
        <v>1917940</v>
      </c>
      <c r="I41" s="16">
        <v>212782</v>
      </c>
      <c r="J41" s="18">
        <f t="shared" si="0"/>
        <v>22073137</v>
      </c>
      <c r="K41" s="5">
        <v>5970000</v>
      </c>
      <c r="L41" s="16">
        <f t="shared" si="1"/>
        <v>28043137</v>
      </c>
    </row>
    <row r="42" spans="1:12" x14ac:dyDescent="0.25">
      <c r="A42" s="11">
        <v>39934</v>
      </c>
      <c r="B42" s="4" t="s">
        <v>15</v>
      </c>
      <c r="C42" s="4">
        <v>2009</v>
      </c>
      <c r="D42" s="4">
        <v>5</v>
      </c>
      <c r="E42" s="16">
        <v>12149048</v>
      </c>
      <c r="F42" s="16">
        <v>2038006</v>
      </c>
      <c r="G42" s="16">
        <v>6364310</v>
      </c>
      <c r="H42" s="16">
        <v>2030840</v>
      </c>
      <c r="I42" s="16">
        <v>212757</v>
      </c>
      <c r="J42" s="18">
        <f t="shared" si="0"/>
        <v>22794961</v>
      </c>
      <c r="K42" s="5">
        <v>5490000</v>
      </c>
      <c r="L42" s="16">
        <f t="shared" si="1"/>
        <v>28284961</v>
      </c>
    </row>
    <row r="43" spans="1:12" x14ac:dyDescent="0.25">
      <c r="A43" s="11">
        <v>39965</v>
      </c>
      <c r="B43" s="4" t="s">
        <v>16</v>
      </c>
      <c r="C43" s="4">
        <v>2009</v>
      </c>
      <c r="D43" s="4">
        <v>6</v>
      </c>
      <c r="E43" s="16">
        <v>15941046</v>
      </c>
      <c r="F43" s="16">
        <v>2413667</v>
      </c>
      <c r="G43" s="16">
        <v>7459017</v>
      </c>
      <c r="H43" s="16">
        <v>2150680</v>
      </c>
      <c r="I43" s="16">
        <v>212879</v>
      </c>
      <c r="J43" s="18">
        <f t="shared" si="0"/>
        <v>28177289</v>
      </c>
      <c r="K43" s="5">
        <v>4870000</v>
      </c>
      <c r="L43" s="16">
        <f t="shared" si="1"/>
        <v>33047289</v>
      </c>
    </row>
    <row r="44" spans="1:12" x14ac:dyDescent="0.25">
      <c r="A44" s="11">
        <v>39995</v>
      </c>
      <c r="B44" s="4" t="s">
        <v>17</v>
      </c>
      <c r="C44" s="4">
        <v>2009</v>
      </c>
      <c r="D44" s="4">
        <v>7</v>
      </c>
      <c r="E44" s="16">
        <v>21665255</v>
      </c>
      <c r="F44" s="16">
        <v>2932910</v>
      </c>
      <c r="G44" s="16">
        <v>8814485</v>
      </c>
      <c r="H44" s="16">
        <v>2262560</v>
      </c>
      <c r="I44" s="16">
        <v>212906</v>
      </c>
      <c r="J44" s="18">
        <f t="shared" si="0"/>
        <v>35888116</v>
      </c>
      <c r="K44" s="5">
        <v>4960000</v>
      </c>
      <c r="L44" s="16">
        <f t="shared" si="1"/>
        <v>40848116</v>
      </c>
    </row>
    <row r="45" spans="1:12" x14ac:dyDescent="0.25">
      <c r="A45" s="11">
        <v>40026</v>
      </c>
      <c r="B45" s="4" t="s">
        <v>18</v>
      </c>
      <c r="C45" s="4">
        <v>2009</v>
      </c>
      <c r="D45" s="4">
        <v>8</v>
      </c>
      <c r="E45" s="16">
        <v>18821371</v>
      </c>
      <c r="F45" s="16">
        <v>2761358</v>
      </c>
      <c r="G45" s="16">
        <v>8221412</v>
      </c>
      <c r="H45" s="16">
        <v>2197960</v>
      </c>
      <c r="I45" s="16">
        <v>212705</v>
      </c>
      <c r="J45" s="18">
        <f t="shared" si="0"/>
        <v>32214806</v>
      </c>
      <c r="K45" s="5">
        <v>5820000</v>
      </c>
      <c r="L45" s="16">
        <f t="shared" si="1"/>
        <v>38034806</v>
      </c>
    </row>
    <row r="46" spans="1:12" x14ac:dyDescent="0.25">
      <c r="A46" s="11">
        <v>40057</v>
      </c>
      <c r="B46" s="4" t="s">
        <v>19</v>
      </c>
      <c r="C46" s="4">
        <v>2009</v>
      </c>
      <c r="D46" s="4">
        <v>9</v>
      </c>
      <c r="E46" s="16">
        <v>17851367</v>
      </c>
      <c r="F46" s="16">
        <v>2661914</v>
      </c>
      <c r="G46" s="16">
        <v>8006872</v>
      </c>
      <c r="H46" s="16">
        <v>2152980</v>
      </c>
      <c r="I46" s="16">
        <v>213942</v>
      </c>
      <c r="J46" s="18">
        <f t="shared" si="0"/>
        <v>30887075</v>
      </c>
      <c r="K46" s="5">
        <v>4400000</v>
      </c>
      <c r="L46" s="16">
        <f t="shared" si="1"/>
        <v>35287075</v>
      </c>
    </row>
    <row r="47" spans="1:12" x14ac:dyDescent="0.25">
      <c r="A47" s="11">
        <v>40087</v>
      </c>
      <c r="B47" s="4" t="s">
        <v>20</v>
      </c>
      <c r="C47" s="4">
        <v>2009</v>
      </c>
      <c r="D47" s="4">
        <v>10</v>
      </c>
      <c r="E47" s="16">
        <v>16424496</v>
      </c>
      <c r="F47" s="16">
        <v>2591886</v>
      </c>
      <c r="G47" s="16">
        <v>8120211</v>
      </c>
      <c r="H47" s="16">
        <v>2099760</v>
      </c>
      <c r="I47" s="16">
        <v>212278</v>
      </c>
      <c r="J47" s="18">
        <f t="shared" si="0"/>
        <v>29448631</v>
      </c>
      <c r="K47" s="5">
        <v>3430000</v>
      </c>
      <c r="L47" s="16">
        <f t="shared" si="1"/>
        <v>32878631</v>
      </c>
    </row>
    <row r="48" spans="1:12" x14ac:dyDescent="0.25">
      <c r="A48" s="11">
        <v>40118</v>
      </c>
      <c r="B48" s="4" t="s">
        <v>21</v>
      </c>
      <c r="C48" s="4">
        <v>2009</v>
      </c>
      <c r="D48" s="4">
        <v>11</v>
      </c>
      <c r="E48" s="16">
        <v>12401045</v>
      </c>
      <c r="F48" s="16">
        <v>2220584</v>
      </c>
      <c r="G48" s="16">
        <v>6910809</v>
      </c>
      <c r="H48" s="16">
        <v>2125740</v>
      </c>
      <c r="I48" s="16">
        <v>212616</v>
      </c>
      <c r="J48" s="18">
        <f t="shared" si="0"/>
        <v>23870794</v>
      </c>
      <c r="K48" s="5">
        <v>4030000</v>
      </c>
      <c r="L48" s="16">
        <f t="shared" si="1"/>
        <v>27900794</v>
      </c>
    </row>
    <row r="49" spans="1:12" x14ac:dyDescent="0.25">
      <c r="A49" s="11">
        <v>40148</v>
      </c>
      <c r="B49" s="4" t="s">
        <v>22</v>
      </c>
      <c r="C49" s="4">
        <v>2009</v>
      </c>
      <c r="D49" s="4">
        <v>12</v>
      </c>
      <c r="E49" s="16">
        <v>11590753</v>
      </c>
      <c r="F49" s="16">
        <v>1924105</v>
      </c>
      <c r="G49" s="16">
        <v>5899280</v>
      </c>
      <c r="H49" s="16">
        <v>1850440</v>
      </c>
      <c r="I49" s="16">
        <v>202479</v>
      </c>
      <c r="J49" s="18">
        <f t="shared" si="0"/>
        <v>21467057</v>
      </c>
      <c r="K49" s="5">
        <v>5670000</v>
      </c>
      <c r="L49" s="16">
        <f t="shared" si="1"/>
        <v>27137057</v>
      </c>
    </row>
    <row r="50" spans="1:12" x14ac:dyDescent="0.25">
      <c r="A50" s="11">
        <v>40179</v>
      </c>
      <c r="B50" s="4" t="s">
        <v>11</v>
      </c>
      <c r="C50" s="4">
        <v>2010</v>
      </c>
      <c r="D50" s="4">
        <v>1</v>
      </c>
      <c r="E50" s="16">
        <v>19058451</v>
      </c>
      <c r="F50" s="16">
        <v>2325795</v>
      </c>
      <c r="G50" s="16">
        <v>6554311</v>
      </c>
      <c r="H50" s="16">
        <v>2073660</v>
      </c>
      <c r="I50" s="16">
        <v>212758</v>
      </c>
      <c r="J50" s="18">
        <f t="shared" si="0"/>
        <v>30224975</v>
      </c>
      <c r="K50" s="5">
        <v>6030000</v>
      </c>
      <c r="L50" s="16">
        <f t="shared" si="1"/>
        <v>36254975</v>
      </c>
    </row>
    <row r="51" spans="1:12" x14ac:dyDescent="0.25">
      <c r="A51" s="11">
        <v>40210</v>
      </c>
      <c r="B51" s="4" t="s">
        <v>12</v>
      </c>
      <c r="C51" s="4">
        <v>2010</v>
      </c>
      <c r="D51" s="4">
        <v>2</v>
      </c>
      <c r="E51" s="16">
        <v>17485927</v>
      </c>
      <c r="F51" s="16">
        <v>2356408</v>
      </c>
      <c r="G51" s="16">
        <v>6033379</v>
      </c>
      <c r="H51" s="16">
        <v>2017000</v>
      </c>
      <c r="I51" s="16">
        <v>212262</v>
      </c>
      <c r="J51" s="18">
        <f t="shared" si="0"/>
        <v>28104976</v>
      </c>
      <c r="K51" s="5">
        <v>6230000</v>
      </c>
      <c r="L51" s="16">
        <f t="shared" si="1"/>
        <v>34334976</v>
      </c>
    </row>
    <row r="52" spans="1:12" x14ac:dyDescent="0.25">
      <c r="A52" s="11">
        <v>40238</v>
      </c>
      <c r="B52" s="4" t="s">
        <v>13</v>
      </c>
      <c r="C52" s="4">
        <v>2010</v>
      </c>
      <c r="D52" s="4">
        <v>3</v>
      </c>
      <c r="E52" s="16">
        <v>17679296</v>
      </c>
      <c r="F52" s="16">
        <v>2231043</v>
      </c>
      <c r="G52" s="16">
        <v>6070418</v>
      </c>
      <c r="H52" s="16">
        <v>1910400</v>
      </c>
      <c r="I52" s="16">
        <v>212610</v>
      </c>
      <c r="J52" s="18">
        <f t="shared" si="0"/>
        <v>28103767</v>
      </c>
      <c r="K52" s="5">
        <v>6610000</v>
      </c>
      <c r="L52" s="16">
        <f t="shared" si="1"/>
        <v>34713767</v>
      </c>
    </row>
    <row r="53" spans="1:12" x14ac:dyDescent="0.25">
      <c r="A53" s="11">
        <v>40269</v>
      </c>
      <c r="B53" s="4" t="s">
        <v>14</v>
      </c>
      <c r="C53" s="4">
        <v>2010</v>
      </c>
      <c r="D53" s="4">
        <v>4</v>
      </c>
      <c r="E53" s="16">
        <v>11869807</v>
      </c>
      <c r="F53" s="16">
        <v>1959754</v>
      </c>
      <c r="G53" s="16">
        <v>5762600</v>
      </c>
      <c r="H53" s="16">
        <v>1922080</v>
      </c>
      <c r="I53" s="16">
        <v>212285</v>
      </c>
      <c r="J53" s="18">
        <f t="shared" si="0"/>
        <v>21726526</v>
      </c>
      <c r="K53" s="5">
        <v>11660000</v>
      </c>
      <c r="L53" s="16">
        <f t="shared" si="1"/>
        <v>33386526</v>
      </c>
    </row>
    <row r="54" spans="1:12" x14ac:dyDescent="0.25">
      <c r="A54" s="11">
        <v>40299</v>
      </c>
      <c r="B54" s="4" t="s">
        <v>15</v>
      </c>
      <c r="C54" s="4">
        <v>2010</v>
      </c>
      <c r="D54" s="4">
        <v>5</v>
      </c>
      <c r="E54" s="16">
        <v>11957964</v>
      </c>
      <c r="F54" s="16">
        <v>2095924</v>
      </c>
      <c r="G54" s="16">
        <v>6411155</v>
      </c>
      <c r="H54" s="16">
        <v>2164920</v>
      </c>
      <c r="I54" s="16">
        <v>212637</v>
      </c>
      <c r="J54" s="18">
        <f t="shared" si="0"/>
        <v>22842600</v>
      </c>
      <c r="K54" s="5">
        <v>4140000</v>
      </c>
      <c r="L54" s="16">
        <f t="shared" si="1"/>
        <v>26982600</v>
      </c>
    </row>
    <row r="55" spans="1:12" x14ac:dyDescent="0.25">
      <c r="A55" s="11">
        <v>40330</v>
      </c>
      <c r="B55" s="4" t="s">
        <v>16</v>
      </c>
      <c r="C55" s="4">
        <v>2010</v>
      </c>
      <c r="D55" s="4">
        <v>6</v>
      </c>
      <c r="E55" s="16">
        <v>16676742</v>
      </c>
      <c r="F55" s="16">
        <v>2499447</v>
      </c>
      <c r="G55" s="16">
        <v>7685360</v>
      </c>
      <c r="H55" s="16">
        <v>2354980</v>
      </c>
      <c r="I55" s="16">
        <v>212504</v>
      </c>
      <c r="J55" s="18">
        <f t="shared" si="0"/>
        <v>29429033</v>
      </c>
      <c r="K55" s="5">
        <v>4910000</v>
      </c>
      <c r="L55" s="16">
        <f t="shared" si="1"/>
        <v>34339033</v>
      </c>
    </row>
    <row r="56" spans="1:12" x14ac:dyDescent="0.25">
      <c r="A56" s="11">
        <v>40360</v>
      </c>
      <c r="B56" s="4" t="s">
        <v>17</v>
      </c>
      <c r="C56" s="4">
        <v>2010</v>
      </c>
      <c r="D56" s="4">
        <v>7</v>
      </c>
      <c r="E56" s="16">
        <v>21509436</v>
      </c>
      <c r="F56" s="16">
        <v>2950085</v>
      </c>
      <c r="G56" s="16">
        <v>9040746</v>
      </c>
      <c r="H56" s="16">
        <v>2414900</v>
      </c>
      <c r="I56" s="16">
        <v>214060</v>
      </c>
      <c r="J56" s="18">
        <f t="shared" si="0"/>
        <v>36129227</v>
      </c>
      <c r="K56" s="5">
        <v>3540000</v>
      </c>
      <c r="L56" s="16">
        <f t="shared" si="1"/>
        <v>39669227</v>
      </c>
    </row>
    <row r="57" spans="1:12" x14ac:dyDescent="0.25">
      <c r="A57" s="11">
        <v>40391</v>
      </c>
      <c r="B57" s="4" t="s">
        <v>18</v>
      </c>
      <c r="C57" s="4">
        <v>2010</v>
      </c>
      <c r="D57" s="4">
        <v>8</v>
      </c>
      <c r="E57" s="16">
        <v>22925453</v>
      </c>
      <c r="F57" s="16">
        <v>3193460</v>
      </c>
      <c r="G57" s="16">
        <v>9164955</v>
      </c>
      <c r="H57" s="16">
        <v>2517660</v>
      </c>
      <c r="I57" s="16">
        <v>210582</v>
      </c>
      <c r="J57" s="18">
        <f t="shared" si="0"/>
        <v>38012110</v>
      </c>
      <c r="K57" s="5">
        <v>5010000</v>
      </c>
      <c r="L57" s="16">
        <f t="shared" si="1"/>
        <v>43022110</v>
      </c>
    </row>
    <row r="58" spans="1:12" x14ac:dyDescent="0.25">
      <c r="A58" s="11">
        <v>40422</v>
      </c>
      <c r="B58" s="4" t="s">
        <v>19</v>
      </c>
      <c r="C58" s="4">
        <v>2010</v>
      </c>
      <c r="D58" s="4">
        <v>9</v>
      </c>
      <c r="E58" s="16">
        <v>20599922</v>
      </c>
      <c r="F58" s="16">
        <v>3062022</v>
      </c>
      <c r="G58" s="16">
        <v>9415304</v>
      </c>
      <c r="H58" s="16">
        <v>2522200</v>
      </c>
      <c r="I58" s="16">
        <v>204614</v>
      </c>
      <c r="J58" s="18">
        <f t="shared" si="0"/>
        <v>35804062</v>
      </c>
      <c r="K58" s="5">
        <v>4680000</v>
      </c>
      <c r="L58" s="16">
        <f t="shared" si="1"/>
        <v>40484062</v>
      </c>
    </row>
    <row r="59" spans="1:12" x14ac:dyDescent="0.25">
      <c r="A59" s="11">
        <v>40452</v>
      </c>
      <c r="B59" s="4" t="s">
        <v>20</v>
      </c>
      <c r="C59" s="4">
        <v>2010</v>
      </c>
      <c r="D59" s="4">
        <v>10</v>
      </c>
      <c r="E59" s="16">
        <v>15574581</v>
      </c>
      <c r="F59" s="16">
        <v>2629634</v>
      </c>
      <c r="G59" s="16">
        <v>7865304</v>
      </c>
      <c r="H59" s="16">
        <v>1970120</v>
      </c>
      <c r="I59" s="16">
        <v>202585</v>
      </c>
      <c r="J59" s="18">
        <f t="shared" si="0"/>
        <v>28242224</v>
      </c>
      <c r="K59" s="5">
        <v>3720000</v>
      </c>
      <c r="L59" s="16">
        <f t="shared" si="1"/>
        <v>31962224</v>
      </c>
    </row>
    <row r="60" spans="1:12" x14ac:dyDescent="0.25">
      <c r="A60" s="11">
        <v>40483</v>
      </c>
      <c r="B60" s="4" t="s">
        <v>21</v>
      </c>
      <c r="C60" s="4">
        <v>2010</v>
      </c>
      <c r="D60" s="4">
        <v>11</v>
      </c>
      <c r="E60" s="16">
        <v>11322702</v>
      </c>
      <c r="F60" s="16">
        <v>2113446</v>
      </c>
      <c r="G60" s="16">
        <v>6645381</v>
      </c>
      <c r="H60" s="16">
        <v>2108160</v>
      </c>
      <c r="I60" s="16">
        <v>208481</v>
      </c>
      <c r="J60" s="18">
        <f t="shared" si="0"/>
        <v>22398170</v>
      </c>
      <c r="K60" s="5">
        <v>4710000</v>
      </c>
      <c r="L60" s="16">
        <f t="shared" si="1"/>
        <v>27108170</v>
      </c>
    </row>
    <row r="61" spans="1:12" x14ac:dyDescent="0.25">
      <c r="A61" s="11">
        <v>40513</v>
      </c>
      <c r="B61" s="4" t="s">
        <v>22</v>
      </c>
      <c r="C61" s="4">
        <v>2010</v>
      </c>
      <c r="D61" s="4">
        <v>12</v>
      </c>
      <c r="E61" s="16">
        <v>14980973</v>
      </c>
      <c r="F61" s="16">
        <v>2108411</v>
      </c>
      <c r="G61" s="16">
        <v>6384797</v>
      </c>
      <c r="H61" s="16">
        <v>2144160</v>
      </c>
      <c r="I61" s="16">
        <v>231405</v>
      </c>
      <c r="J61" s="18">
        <f t="shared" si="0"/>
        <v>25849746</v>
      </c>
      <c r="K61" s="5">
        <v>5340000</v>
      </c>
      <c r="L61" s="16">
        <f t="shared" si="1"/>
        <v>31189746</v>
      </c>
    </row>
    <row r="62" spans="1:12" x14ac:dyDescent="0.25">
      <c r="A62" s="11">
        <v>40544</v>
      </c>
      <c r="B62" s="4" t="s">
        <v>11</v>
      </c>
      <c r="C62" s="4">
        <v>2011</v>
      </c>
      <c r="D62" s="4">
        <v>1</v>
      </c>
      <c r="E62" s="16">
        <v>21295913</v>
      </c>
      <c r="F62" s="16">
        <v>2533681</v>
      </c>
      <c r="G62" s="16">
        <v>6619945</v>
      </c>
      <c r="H62" s="16">
        <v>2186940</v>
      </c>
      <c r="I62" s="16">
        <v>208124</v>
      </c>
      <c r="J62" s="18">
        <f t="shared" si="0"/>
        <v>32844603</v>
      </c>
      <c r="K62" s="5">
        <v>6150000</v>
      </c>
      <c r="L62" s="16">
        <f t="shared" si="1"/>
        <v>38994603</v>
      </c>
    </row>
    <row r="63" spans="1:12" x14ac:dyDescent="0.25">
      <c r="A63" s="11">
        <v>40575</v>
      </c>
      <c r="B63" s="4" t="s">
        <v>12</v>
      </c>
      <c r="C63" s="4">
        <v>2011</v>
      </c>
      <c r="D63" s="4">
        <v>2</v>
      </c>
      <c r="E63" s="16">
        <v>16533181</v>
      </c>
      <c r="F63" s="16">
        <v>2195823</v>
      </c>
      <c r="G63" s="16">
        <v>5836101</v>
      </c>
      <c r="H63" s="16">
        <v>2016160</v>
      </c>
      <c r="I63" s="16">
        <v>208319</v>
      </c>
      <c r="J63" s="18">
        <f t="shared" si="0"/>
        <v>26789584</v>
      </c>
      <c r="K63" s="5">
        <v>5230000</v>
      </c>
      <c r="L63" s="16">
        <f t="shared" si="1"/>
        <v>32019584</v>
      </c>
    </row>
    <row r="64" spans="1:12" x14ac:dyDescent="0.25">
      <c r="A64" s="11">
        <v>40603</v>
      </c>
      <c r="B64" s="4" t="s">
        <v>13</v>
      </c>
      <c r="C64" s="4">
        <v>2011</v>
      </c>
      <c r="D64" s="4">
        <v>3</v>
      </c>
      <c r="E64" s="16">
        <v>11543396</v>
      </c>
      <c r="F64" s="16">
        <v>2039288</v>
      </c>
      <c r="G64" s="16">
        <v>5825395</v>
      </c>
      <c r="H64" s="16">
        <v>1964240</v>
      </c>
      <c r="I64" s="16">
        <v>208125</v>
      </c>
      <c r="J64" s="18">
        <f t="shared" si="0"/>
        <v>21580444</v>
      </c>
      <c r="K64" s="5">
        <v>4290000</v>
      </c>
      <c r="L64" s="16">
        <f t="shared" si="1"/>
        <v>25870444</v>
      </c>
    </row>
    <row r="65" spans="1:12" x14ac:dyDescent="0.25">
      <c r="A65" s="11">
        <v>40634</v>
      </c>
      <c r="B65" s="4" t="s">
        <v>14</v>
      </c>
      <c r="C65" s="4">
        <v>2011</v>
      </c>
      <c r="D65" s="4">
        <v>4</v>
      </c>
      <c r="E65" s="16">
        <v>10763091</v>
      </c>
      <c r="F65" s="16">
        <v>1909199</v>
      </c>
      <c r="G65" s="16">
        <v>6029514</v>
      </c>
      <c r="H65" s="16">
        <v>2040180</v>
      </c>
      <c r="I65" s="16">
        <v>208065</v>
      </c>
      <c r="J65" s="18">
        <f t="shared" si="0"/>
        <v>20950049</v>
      </c>
      <c r="K65" s="5">
        <v>5330000</v>
      </c>
      <c r="L65" s="16">
        <f t="shared" si="1"/>
        <v>26280049</v>
      </c>
    </row>
    <row r="66" spans="1:12" x14ac:dyDescent="0.25">
      <c r="A66" s="11">
        <v>40664</v>
      </c>
      <c r="B66" s="4" t="s">
        <v>15</v>
      </c>
      <c r="C66" s="4">
        <v>2011</v>
      </c>
      <c r="D66" s="4">
        <v>5</v>
      </c>
      <c r="E66" s="16">
        <v>12949235</v>
      </c>
      <c r="F66" s="16">
        <v>2055917</v>
      </c>
      <c r="G66" s="16">
        <v>6915979</v>
      </c>
      <c r="H66" s="16">
        <v>2093440</v>
      </c>
      <c r="I66" s="16">
        <v>208395</v>
      </c>
      <c r="J66" s="18">
        <f t="shared" ref="J66:J121" si="2">E66+F66+G66+H66+I66</f>
        <v>24222966</v>
      </c>
      <c r="K66" s="5">
        <v>4640000</v>
      </c>
      <c r="L66" s="16">
        <f t="shared" ref="L66:L121" si="3">J66+K66</f>
        <v>28862966</v>
      </c>
    </row>
    <row r="67" spans="1:12" x14ac:dyDescent="0.25">
      <c r="A67" s="11">
        <v>40695</v>
      </c>
      <c r="B67" s="4" t="s">
        <v>16</v>
      </c>
      <c r="C67" s="4">
        <v>2011</v>
      </c>
      <c r="D67" s="4">
        <v>6</v>
      </c>
      <c r="E67" s="16">
        <v>16800538</v>
      </c>
      <c r="F67" s="16">
        <v>2501374</v>
      </c>
      <c r="G67" s="16">
        <v>7750250</v>
      </c>
      <c r="H67" s="16">
        <v>2363340</v>
      </c>
      <c r="I67" s="16">
        <v>199113</v>
      </c>
      <c r="J67" s="18">
        <f t="shared" si="2"/>
        <v>29614615</v>
      </c>
      <c r="K67" s="5">
        <v>4040000</v>
      </c>
      <c r="L67" s="16">
        <f t="shared" si="3"/>
        <v>33654615</v>
      </c>
    </row>
    <row r="68" spans="1:12" x14ac:dyDescent="0.25">
      <c r="A68" s="11">
        <v>40725</v>
      </c>
      <c r="B68" s="4" t="s">
        <v>17</v>
      </c>
      <c r="C68" s="4">
        <v>2011</v>
      </c>
      <c r="D68" s="4">
        <v>7</v>
      </c>
      <c r="E68" s="16">
        <v>19632714</v>
      </c>
      <c r="F68" s="16">
        <v>2824760</v>
      </c>
      <c r="G68" s="16">
        <v>8337336</v>
      </c>
      <c r="H68" s="16">
        <v>2263500</v>
      </c>
      <c r="I68" s="16">
        <v>195070.5</v>
      </c>
      <c r="J68" s="18">
        <f t="shared" si="2"/>
        <v>33253380.5</v>
      </c>
      <c r="K68" s="5">
        <v>4340000</v>
      </c>
      <c r="L68" s="16">
        <f t="shared" si="3"/>
        <v>37593380.5</v>
      </c>
    </row>
    <row r="69" spans="1:12" x14ac:dyDescent="0.25">
      <c r="A69" s="11">
        <v>40756</v>
      </c>
      <c r="B69" s="4" t="s">
        <v>18</v>
      </c>
      <c r="C69" s="4">
        <v>2011</v>
      </c>
      <c r="D69" s="4">
        <v>8</v>
      </c>
      <c r="E69" s="16">
        <v>20422472</v>
      </c>
      <c r="F69" s="16">
        <v>3007061</v>
      </c>
      <c r="G69" s="16">
        <v>8535819</v>
      </c>
      <c r="H69" s="16">
        <v>2227760</v>
      </c>
      <c r="I69" s="16">
        <v>195086.5</v>
      </c>
      <c r="J69" s="18">
        <f t="shared" si="2"/>
        <v>34388198.5</v>
      </c>
      <c r="K69" s="5">
        <v>4140000</v>
      </c>
      <c r="L69" s="16">
        <f t="shared" si="3"/>
        <v>38528198.5</v>
      </c>
    </row>
    <row r="70" spans="1:12" x14ac:dyDescent="0.25">
      <c r="A70" s="11">
        <v>40787</v>
      </c>
      <c r="B70" s="4" t="s">
        <v>19</v>
      </c>
      <c r="C70" s="4">
        <v>2011</v>
      </c>
      <c r="D70" s="4">
        <v>9</v>
      </c>
      <c r="E70" s="16">
        <v>19310156</v>
      </c>
      <c r="F70" s="16">
        <v>2709081</v>
      </c>
      <c r="G70" s="16">
        <v>8452203</v>
      </c>
      <c r="H70" s="16">
        <v>2375300</v>
      </c>
      <c r="I70" s="16">
        <v>196013</v>
      </c>
      <c r="J70" s="18">
        <f t="shared" si="2"/>
        <v>33042753</v>
      </c>
      <c r="K70" s="5">
        <v>3060000</v>
      </c>
      <c r="L70" s="16">
        <f t="shared" si="3"/>
        <v>36102753</v>
      </c>
    </row>
    <row r="71" spans="1:12" x14ac:dyDescent="0.25">
      <c r="A71" s="11">
        <v>40817</v>
      </c>
      <c r="B71" s="4" t="s">
        <v>20</v>
      </c>
      <c r="C71" s="4">
        <v>2011</v>
      </c>
      <c r="D71" s="4">
        <v>10</v>
      </c>
      <c r="E71" s="16">
        <v>14530775</v>
      </c>
      <c r="F71" s="16">
        <v>2480314</v>
      </c>
      <c r="G71" s="16">
        <v>7523599</v>
      </c>
      <c r="H71" s="16">
        <v>2064940</v>
      </c>
      <c r="I71" s="16">
        <v>203021.75</v>
      </c>
      <c r="J71" s="18">
        <f t="shared" si="2"/>
        <v>26802649.75</v>
      </c>
      <c r="K71" s="5">
        <v>3290000</v>
      </c>
      <c r="L71" s="16">
        <f t="shared" si="3"/>
        <v>30092649.75</v>
      </c>
    </row>
    <row r="72" spans="1:12" x14ac:dyDescent="0.25">
      <c r="A72" s="11">
        <v>40848</v>
      </c>
      <c r="B72" s="4" t="s">
        <v>21</v>
      </c>
      <c r="C72" s="4">
        <v>2011</v>
      </c>
      <c r="D72" s="4">
        <v>11</v>
      </c>
      <c r="E72" s="16">
        <v>9717686</v>
      </c>
      <c r="F72" s="16">
        <v>1879603</v>
      </c>
      <c r="G72" s="16">
        <v>5740130</v>
      </c>
      <c r="H72" s="16">
        <v>1756420</v>
      </c>
      <c r="I72" s="16">
        <v>189629.5</v>
      </c>
      <c r="J72" s="18">
        <f t="shared" si="2"/>
        <v>19283468.5</v>
      </c>
      <c r="K72" s="5">
        <v>3910000</v>
      </c>
      <c r="L72" s="16">
        <f t="shared" si="3"/>
        <v>23193468.5</v>
      </c>
    </row>
    <row r="73" spans="1:12" x14ac:dyDescent="0.25">
      <c r="A73" s="11">
        <v>40878</v>
      </c>
      <c r="B73" s="4" t="s">
        <v>22</v>
      </c>
      <c r="C73" s="4">
        <v>2011</v>
      </c>
      <c r="D73" s="4">
        <v>12</v>
      </c>
      <c r="E73" s="16">
        <v>12395479</v>
      </c>
      <c r="F73" s="16">
        <v>2188644</v>
      </c>
      <c r="G73" s="16">
        <v>6310282</v>
      </c>
      <c r="H73" s="16">
        <v>2190180</v>
      </c>
      <c r="I73" s="16">
        <v>193179.5</v>
      </c>
      <c r="J73" s="18">
        <f t="shared" si="2"/>
        <v>23277764.5</v>
      </c>
      <c r="K73" s="5">
        <v>4020000</v>
      </c>
      <c r="L73" s="16">
        <f t="shared" si="3"/>
        <v>27297764.5</v>
      </c>
    </row>
    <row r="74" spans="1:12" x14ac:dyDescent="0.25">
      <c r="A74" s="11">
        <v>40909</v>
      </c>
      <c r="B74" s="4" t="s">
        <v>11</v>
      </c>
      <c r="C74" s="4">
        <v>2012</v>
      </c>
      <c r="D74" s="4">
        <v>1</v>
      </c>
      <c r="E74" s="16">
        <v>13255443</v>
      </c>
      <c r="F74" s="16">
        <v>1862938</v>
      </c>
      <c r="G74" s="16">
        <v>6135871</v>
      </c>
      <c r="H74" s="16">
        <v>1816840</v>
      </c>
      <c r="I74" s="16">
        <v>188243</v>
      </c>
      <c r="J74" s="18">
        <f t="shared" si="2"/>
        <v>23259335</v>
      </c>
      <c r="K74" s="5">
        <v>4770000</v>
      </c>
      <c r="L74" s="16">
        <f t="shared" si="3"/>
        <v>28029335</v>
      </c>
    </row>
    <row r="75" spans="1:12" x14ac:dyDescent="0.25">
      <c r="A75" s="11">
        <v>40940</v>
      </c>
      <c r="B75" s="4" t="s">
        <v>12</v>
      </c>
      <c r="C75" s="4">
        <v>2012</v>
      </c>
      <c r="D75" s="4">
        <v>2</v>
      </c>
      <c r="E75" s="16">
        <v>11344934</v>
      </c>
      <c r="F75" s="16">
        <v>1753309</v>
      </c>
      <c r="G75" s="16">
        <v>5203682</v>
      </c>
      <c r="H75" s="16">
        <v>1727220</v>
      </c>
      <c r="I75" s="16">
        <v>187151</v>
      </c>
      <c r="J75" s="18">
        <f t="shared" si="2"/>
        <v>20216296</v>
      </c>
      <c r="K75" s="5">
        <v>3970000</v>
      </c>
      <c r="L75" s="16">
        <f t="shared" si="3"/>
        <v>24186296</v>
      </c>
    </row>
    <row r="76" spans="1:12" x14ac:dyDescent="0.25">
      <c r="A76" s="11">
        <v>40969</v>
      </c>
      <c r="B76" s="4" t="s">
        <v>13</v>
      </c>
      <c r="C76" s="4">
        <v>2012</v>
      </c>
      <c r="D76" s="4">
        <v>3</v>
      </c>
      <c r="E76" s="16">
        <v>10966182</v>
      </c>
      <c r="F76" s="16">
        <v>1786017</v>
      </c>
      <c r="G76" s="16">
        <v>5536813</v>
      </c>
      <c r="H76" s="16">
        <v>1601940</v>
      </c>
      <c r="I76" s="16">
        <v>187252</v>
      </c>
      <c r="J76" s="18">
        <f t="shared" si="2"/>
        <v>20078204</v>
      </c>
      <c r="K76" s="5">
        <v>4420000</v>
      </c>
      <c r="L76" s="16">
        <f t="shared" si="3"/>
        <v>24498204</v>
      </c>
    </row>
    <row r="77" spans="1:12" x14ac:dyDescent="0.25">
      <c r="A77" s="11">
        <v>41000</v>
      </c>
      <c r="B77" s="4" t="s">
        <v>14</v>
      </c>
      <c r="C77" s="4">
        <v>2012</v>
      </c>
      <c r="D77" s="4">
        <v>4</v>
      </c>
      <c r="E77" s="16">
        <v>11221428</v>
      </c>
      <c r="F77" s="16">
        <v>2020972</v>
      </c>
      <c r="G77" s="16">
        <v>6022257</v>
      </c>
      <c r="H77" s="16">
        <v>1932460</v>
      </c>
      <c r="I77" s="16">
        <v>188399</v>
      </c>
      <c r="J77" s="18">
        <f t="shared" si="2"/>
        <v>21385516</v>
      </c>
      <c r="K77" s="5">
        <v>9790000</v>
      </c>
      <c r="L77" s="16">
        <f t="shared" si="3"/>
        <v>31175516</v>
      </c>
    </row>
    <row r="78" spans="1:12" x14ac:dyDescent="0.25">
      <c r="A78" s="11">
        <v>41030</v>
      </c>
      <c r="B78" s="4" t="s">
        <v>15</v>
      </c>
      <c r="C78" s="4">
        <v>2012</v>
      </c>
      <c r="D78" s="4">
        <v>5</v>
      </c>
      <c r="E78" s="16">
        <v>12343854</v>
      </c>
      <c r="F78" s="16">
        <v>2134684</v>
      </c>
      <c r="G78" s="16">
        <v>6121578</v>
      </c>
      <c r="H78" s="16">
        <v>1941680</v>
      </c>
      <c r="I78" s="16">
        <v>187145</v>
      </c>
      <c r="J78" s="18">
        <f t="shared" si="2"/>
        <v>22728941</v>
      </c>
      <c r="K78" s="5">
        <v>9720000</v>
      </c>
      <c r="L78" s="16">
        <f t="shared" si="3"/>
        <v>32448941</v>
      </c>
    </row>
    <row r="79" spans="1:12" x14ac:dyDescent="0.25">
      <c r="A79" s="11">
        <v>41061</v>
      </c>
      <c r="B79" s="4" t="s">
        <v>16</v>
      </c>
      <c r="C79" s="4">
        <v>2012</v>
      </c>
      <c r="D79" s="4">
        <v>6</v>
      </c>
      <c r="E79" s="16">
        <v>15031221</v>
      </c>
      <c r="F79" s="16">
        <v>2397303</v>
      </c>
      <c r="G79" s="16">
        <v>6867713</v>
      </c>
      <c r="H79" s="16">
        <v>2127800</v>
      </c>
      <c r="I79" s="16">
        <v>186263</v>
      </c>
      <c r="J79" s="18">
        <f t="shared" si="2"/>
        <v>26610300</v>
      </c>
      <c r="K79" s="5">
        <v>4020000</v>
      </c>
      <c r="L79" s="16">
        <f t="shared" si="3"/>
        <v>30630300</v>
      </c>
    </row>
    <row r="80" spans="1:12" x14ac:dyDescent="0.25">
      <c r="A80" s="11">
        <v>41091</v>
      </c>
      <c r="B80" s="4" t="s">
        <v>17</v>
      </c>
      <c r="C80" s="4">
        <v>2012</v>
      </c>
      <c r="D80" s="4">
        <v>7</v>
      </c>
      <c r="E80" s="16">
        <v>18949231</v>
      </c>
      <c r="F80" s="16">
        <v>2804183</v>
      </c>
      <c r="G80" s="16">
        <v>7530640</v>
      </c>
      <c r="H80" s="16">
        <v>2088480</v>
      </c>
      <c r="I80" s="16">
        <v>186531</v>
      </c>
      <c r="J80" s="18">
        <f t="shared" si="2"/>
        <v>31559065</v>
      </c>
      <c r="K80" s="5">
        <v>4270000</v>
      </c>
      <c r="L80" s="16">
        <f t="shared" si="3"/>
        <v>35829065</v>
      </c>
    </row>
    <row r="81" spans="1:12" x14ac:dyDescent="0.25">
      <c r="A81" s="11">
        <v>41122</v>
      </c>
      <c r="B81" s="4" t="s">
        <v>18</v>
      </c>
      <c r="C81" s="4">
        <v>2012</v>
      </c>
      <c r="D81" s="4">
        <v>8</v>
      </c>
      <c r="E81" s="16">
        <v>20209241</v>
      </c>
      <c r="F81" s="16">
        <v>3074118</v>
      </c>
      <c r="G81" s="16">
        <v>7824964</v>
      </c>
      <c r="H81" s="16">
        <v>2554120</v>
      </c>
      <c r="I81" s="16">
        <v>186099</v>
      </c>
      <c r="J81" s="18">
        <f t="shared" si="2"/>
        <v>33848542</v>
      </c>
      <c r="K81" s="5">
        <v>5310000</v>
      </c>
      <c r="L81" s="16">
        <f t="shared" si="3"/>
        <v>39158542</v>
      </c>
    </row>
    <row r="82" spans="1:12" x14ac:dyDescent="0.25">
      <c r="A82" s="11">
        <v>41153</v>
      </c>
      <c r="B82" s="4" t="s">
        <v>19</v>
      </c>
      <c r="C82" s="4">
        <v>2012</v>
      </c>
      <c r="D82" s="4">
        <v>9</v>
      </c>
      <c r="E82" s="16">
        <v>18838067</v>
      </c>
      <c r="F82" s="16">
        <v>3043274</v>
      </c>
      <c r="G82" s="16">
        <v>8083177</v>
      </c>
      <c r="H82" s="16">
        <v>2531580</v>
      </c>
      <c r="I82" s="16">
        <v>184862</v>
      </c>
      <c r="J82" s="18">
        <f t="shared" si="2"/>
        <v>32680960</v>
      </c>
      <c r="K82" s="5">
        <v>4440000</v>
      </c>
      <c r="L82" s="16">
        <f t="shared" si="3"/>
        <v>37120960</v>
      </c>
    </row>
    <row r="83" spans="1:12" x14ac:dyDescent="0.25">
      <c r="A83" s="11">
        <v>41183</v>
      </c>
      <c r="B83" s="4" t="s">
        <v>20</v>
      </c>
      <c r="C83" s="4">
        <v>2012</v>
      </c>
      <c r="D83" s="4">
        <v>10</v>
      </c>
      <c r="E83" s="16">
        <v>16690726</v>
      </c>
      <c r="F83" s="16">
        <v>2991256</v>
      </c>
      <c r="G83" s="16">
        <v>7652301</v>
      </c>
      <c r="H83" s="16">
        <v>2708020</v>
      </c>
      <c r="I83" s="16">
        <v>195989.5</v>
      </c>
      <c r="J83" s="18">
        <f t="shared" si="2"/>
        <v>30238292.5</v>
      </c>
      <c r="K83" s="5">
        <v>2530000</v>
      </c>
      <c r="L83" s="16">
        <f t="shared" si="3"/>
        <v>32768292.5</v>
      </c>
    </row>
    <row r="84" spans="1:12" s="12" customFormat="1" x14ac:dyDescent="0.25">
      <c r="A84" s="11">
        <v>41214</v>
      </c>
      <c r="B84" s="4" t="s">
        <v>21</v>
      </c>
      <c r="C84" s="4">
        <v>2012</v>
      </c>
      <c r="D84" s="4">
        <v>11</v>
      </c>
      <c r="E84" s="16">
        <v>12227014</v>
      </c>
      <c r="F84" s="16">
        <v>2575585</v>
      </c>
      <c r="G84" s="16">
        <v>6152323</v>
      </c>
      <c r="H84" s="16">
        <v>2395940</v>
      </c>
      <c r="I84" s="16">
        <v>192682.5</v>
      </c>
      <c r="J84" s="18">
        <f t="shared" si="2"/>
        <v>23543544.5</v>
      </c>
      <c r="K84" s="5">
        <v>2400000</v>
      </c>
      <c r="L84" s="16">
        <f t="shared" si="3"/>
        <v>25943544.5</v>
      </c>
    </row>
    <row r="85" spans="1:12" s="12" customFormat="1" x14ac:dyDescent="0.25">
      <c r="A85" s="11">
        <v>41244</v>
      </c>
      <c r="B85" s="4" t="s">
        <v>22</v>
      </c>
      <c r="C85" s="4">
        <v>2012</v>
      </c>
      <c r="D85" s="4">
        <v>12</v>
      </c>
      <c r="E85" s="16">
        <v>11906458</v>
      </c>
      <c r="F85" s="16">
        <v>2089028</v>
      </c>
      <c r="G85" s="16">
        <v>5089836</v>
      </c>
      <c r="H85" s="16">
        <v>1885820</v>
      </c>
      <c r="I85" s="16">
        <v>185952</v>
      </c>
      <c r="J85" s="18">
        <f t="shared" si="2"/>
        <v>21157094</v>
      </c>
      <c r="K85" s="5">
        <v>3000000</v>
      </c>
      <c r="L85" s="16">
        <f t="shared" si="3"/>
        <v>24157094</v>
      </c>
    </row>
    <row r="86" spans="1:12" s="12" customFormat="1" x14ac:dyDescent="0.25">
      <c r="A86" s="11">
        <v>41275</v>
      </c>
      <c r="B86" s="4" t="s">
        <v>11</v>
      </c>
      <c r="C86" s="4">
        <v>2013</v>
      </c>
      <c r="D86" s="4">
        <v>1</v>
      </c>
      <c r="E86" s="16">
        <v>13824902</v>
      </c>
      <c r="F86" s="16">
        <v>1862938</v>
      </c>
      <c r="G86" s="16">
        <v>5350031</v>
      </c>
      <c r="H86" s="16">
        <v>2055860</v>
      </c>
      <c r="I86" s="16">
        <v>185249</v>
      </c>
      <c r="J86" s="18">
        <f t="shared" si="2"/>
        <v>23278980</v>
      </c>
      <c r="K86" s="5">
        <v>2960000</v>
      </c>
      <c r="L86" s="16">
        <f t="shared" si="3"/>
        <v>26238980</v>
      </c>
    </row>
    <row r="87" spans="1:12" s="12" customFormat="1" x14ac:dyDescent="0.25">
      <c r="A87" s="11">
        <v>41306</v>
      </c>
      <c r="B87" s="4" t="s">
        <v>12</v>
      </c>
      <c r="C87" s="4">
        <v>2013</v>
      </c>
      <c r="D87" s="4">
        <v>2</v>
      </c>
      <c r="E87" s="16">
        <v>12300888</v>
      </c>
      <c r="F87" s="16">
        <v>1753309</v>
      </c>
      <c r="G87" s="16">
        <v>4876640</v>
      </c>
      <c r="H87" s="16">
        <v>1688000</v>
      </c>
      <c r="I87" s="16">
        <v>185215</v>
      </c>
      <c r="J87" s="18">
        <f t="shared" si="2"/>
        <v>20804052</v>
      </c>
      <c r="K87" s="5">
        <v>2500000</v>
      </c>
      <c r="L87" s="16">
        <f t="shared" si="3"/>
        <v>23304052</v>
      </c>
    </row>
    <row r="88" spans="1:12" x14ac:dyDescent="0.25">
      <c r="A88" s="11">
        <v>41334</v>
      </c>
      <c r="B88" s="4" t="s">
        <v>13</v>
      </c>
      <c r="C88" s="4">
        <v>2013</v>
      </c>
      <c r="D88" s="4">
        <v>3</v>
      </c>
      <c r="E88" s="16">
        <v>13310047</v>
      </c>
      <c r="F88" s="16">
        <v>1786017</v>
      </c>
      <c r="G88" s="16">
        <v>5275378</v>
      </c>
      <c r="H88" s="16">
        <v>1964920</v>
      </c>
      <c r="I88" s="16">
        <v>184784</v>
      </c>
      <c r="J88" s="18">
        <f t="shared" si="2"/>
        <v>22521146</v>
      </c>
      <c r="K88" s="5">
        <v>5760000</v>
      </c>
      <c r="L88" s="16">
        <f t="shared" si="3"/>
        <v>28281146</v>
      </c>
    </row>
    <row r="89" spans="1:12" x14ac:dyDescent="0.25">
      <c r="A89" s="11">
        <v>41365</v>
      </c>
      <c r="B89" s="4" t="s">
        <v>14</v>
      </c>
      <c r="C89" s="4">
        <v>2013</v>
      </c>
      <c r="D89" s="4">
        <v>4</v>
      </c>
      <c r="E89" s="16">
        <v>11657100</v>
      </c>
      <c r="F89" s="16">
        <v>2020972</v>
      </c>
      <c r="G89" s="16">
        <v>5568082</v>
      </c>
      <c r="H89" s="16">
        <v>2075840</v>
      </c>
      <c r="I89" s="16">
        <v>186611</v>
      </c>
      <c r="J89" s="18">
        <f t="shared" si="2"/>
        <v>21508605</v>
      </c>
      <c r="K89" s="5">
        <v>1620000</v>
      </c>
      <c r="L89" s="16">
        <f t="shared" si="3"/>
        <v>23128605</v>
      </c>
    </row>
    <row r="90" spans="1:12" x14ac:dyDescent="0.25">
      <c r="A90" s="11">
        <v>41395</v>
      </c>
      <c r="B90" s="4" t="s">
        <v>15</v>
      </c>
      <c r="C90" s="4">
        <v>2013</v>
      </c>
      <c r="D90" s="4">
        <v>5</v>
      </c>
      <c r="E90" s="16">
        <v>11986696</v>
      </c>
      <c r="F90" s="16">
        <v>2134684</v>
      </c>
      <c r="G90" s="16">
        <v>6331079</v>
      </c>
      <c r="H90" s="16">
        <v>2330220</v>
      </c>
      <c r="I90" s="16">
        <v>186998</v>
      </c>
      <c r="J90" s="18">
        <f t="shared" si="2"/>
        <v>22969677</v>
      </c>
      <c r="K90" s="5">
        <v>2180000</v>
      </c>
      <c r="L90" s="16">
        <f t="shared" si="3"/>
        <v>25149677</v>
      </c>
    </row>
    <row r="91" spans="1:12" x14ac:dyDescent="0.25">
      <c r="A91" s="11">
        <v>41426</v>
      </c>
      <c r="B91" s="4" t="s">
        <v>16</v>
      </c>
      <c r="C91" s="4">
        <v>2013</v>
      </c>
      <c r="D91" s="4">
        <v>6</v>
      </c>
      <c r="E91" s="16">
        <v>16161431</v>
      </c>
      <c r="F91" s="16">
        <v>2397303</v>
      </c>
      <c r="G91" s="16">
        <v>6991040</v>
      </c>
      <c r="H91" s="16">
        <v>2551320</v>
      </c>
      <c r="I91" s="16">
        <v>188101</v>
      </c>
      <c r="J91" s="18">
        <f t="shared" si="2"/>
        <v>28289195</v>
      </c>
      <c r="K91" s="5">
        <v>1760000</v>
      </c>
      <c r="L91" s="16">
        <f t="shared" si="3"/>
        <v>30049195</v>
      </c>
    </row>
    <row r="92" spans="1:12" x14ac:dyDescent="0.25">
      <c r="A92" s="11">
        <v>41456</v>
      </c>
      <c r="B92" s="4" t="s">
        <v>17</v>
      </c>
      <c r="C92" s="4">
        <v>2013</v>
      </c>
      <c r="D92" s="4">
        <v>7</v>
      </c>
      <c r="E92" s="16">
        <v>18916678</v>
      </c>
      <c r="F92" s="16">
        <v>2804183</v>
      </c>
      <c r="G92" s="16">
        <v>7352047</v>
      </c>
      <c r="H92" s="16">
        <v>2485220</v>
      </c>
      <c r="I92" s="16">
        <v>187539</v>
      </c>
      <c r="J92" s="18">
        <f t="shared" si="2"/>
        <v>31745667</v>
      </c>
      <c r="K92" s="5">
        <v>2040000</v>
      </c>
      <c r="L92" s="16">
        <f t="shared" si="3"/>
        <v>33785667</v>
      </c>
    </row>
    <row r="93" spans="1:12" x14ac:dyDescent="0.25">
      <c r="A93" s="11">
        <v>41487</v>
      </c>
      <c r="B93" s="4" t="s">
        <v>18</v>
      </c>
      <c r="C93" s="4">
        <v>2013</v>
      </c>
      <c r="D93" s="4">
        <v>8</v>
      </c>
      <c r="E93" s="16">
        <v>18908306</v>
      </c>
      <c r="F93" s="16">
        <v>3074118</v>
      </c>
      <c r="G93" s="16">
        <v>7704033</v>
      </c>
      <c r="H93" s="16">
        <v>2633780</v>
      </c>
      <c r="I93" s="16">
        <v>187578</v>
      </c>
      <c r="J93" s="18">
        <f t="shared" si="2"/>
        <v>32507815</v>
      </c>
      <c r="K93" s="5">
        <v>2340000</v>
      </c>
      <c r="L93" s="16">
        <f t="shared" si="3"/>
        <v>34847815</v>
      </c>
    </row>
    <row r="94" spans="1:12" x14ac:dyDescent="0.25">
      <c r="A94" s="11">
        <v>41518</v>
      </c>
      <c r="B94" s="4" t="s">
        <v>19</v>
      </c>
      <c r="C94" s="4">
        <v>2013</v>
      </c>
      <c r="D94" s="4">
        <v>9</v>
      </c>
      <c r="E94" s="16">
        <v>17923709</v>
      </c>
      <c r="F94" s="16">
        <v>3043274</v>
      </c>
      <c r="G94" s="16">
        <v>8276127</v>
      </c>
      <c r="H94" s="16">
        <v>2605260</v>
      </c>
      <c r="I94" s="16">
        <v>187631</v>
      </c>
      <c r="J94" s="18">
        <f t="shared" si="2"/>
        <v>32036001</v>
      </c>
      <c r="K94" s="5">
        <v>2020000</v>
      </c>
      <c r="L94" s="16">
        <f t="shared" si="3"/>
        <v>34056001</v>
      </c>
    </row>
    <row r="95" spans="1:12" x14ac:dyDescent="0.25">
      <c r="A95" s="11">
        <v>41548</v>
      </c>
      <c r="B95" s="4" t="s">
        <v>20</v>
      </c>
      <c r="C95" s="4">
        <v>2013</v>
      </c>
      <c r="D95" s="4">
        <v>10</v>
      </c>
      <c r="E95" s="16">
        <v>13660985</v>
      </c>
      <c r="F95" s="16">
        <v>2991256</v>
      </c>
      <c r="G95" s="16">
        <v>6953843</v>
      </c>
      <c r="H95" s="16">
        <v>2506620</v>
      </c>
      <c r="I95" s="16">
        <v>187500</v>
      </c>
      <c r="J95" s="18">
        <f t="shared" si="2"/>
        <v>26300204</v>
      </c>
      <c r="K95" s="5">
        <v>2780000</v>
      </c>
      <c r="L95" s="16">
        <f t="shared" si="3"/>
        <v>29080204</v>
      </c>
    </row>
    <row r="96" spans="1:12" x14ac:dyDescent="0.25">
      <c r="A96" s="11">
        <v>41579</v>
      </c>
      <c r="B96" s="4" t="s">
        <v>21</v>
      </c>
      <c r="C96" s="4">
        <v>2013</v>
      </c>
      <c r="D96" s="4">
        <v>11</v>
      </c>
      <c r="E96" s="16">
        <v>10149284</v>
      </c>
      <c r="F96" s="16">
        <v>2575585</v>
      </c>
      <c r="G96" s="16">
        <v>5875918</v>
      </c>
      <c r="H96" s="16">
        <v>2030660</v>
      </c>
      <c r="I96" s="16">
        <v>187400</v>
      </c>
      <c r="J96" s="18">
        <f t="shared" si="2"/>
        <v>20818847</v>
      </c>
      <c r="K96" s="5">
        <v>3540000</v>
      </c>
      <c r="L96" s="16">
        <f t="shared" si="3"/>
        <v>24358847</v>
      </c>
    </row>
    <row r="97" spans="1:12" x14ac:dyDescent="0.25">
      <c r="A97" s="11">
        <v>41609</v>
      </c>
      <c r="B97" s="4" t="s">
        <v>22</v>
      </c>
      <c r="C97" s="4">
        <v>2013</v>
      </c>
      <c r="D97" s="4">
        <v>12</v>
      </c>
      <c r="E97" s="16">
        <v>11965288</v>
      </c>
      <c r="F97" s="16">
        <v>2089028</v>
      </c>
      <c r="G97" s="16">
        <v>5748803</v>
      </c>
      <c r="H97" s="16">
        <v>2195660</v>
      </c>
      <c r="I97" s="16">
        <v>184766</v>
      </c>
      <c r="J97" s="18">
        <f t="shared" si="2"/>
        <v>22183545</v>
      </c>
      <c r="K97" s="5">
        <v>1620000</v>
      </c>
      <c r="L97" s="16">
        <f t="shared" si="3"/>
        <v>23803545</v>
      </c>
    </row>
    <row r="98" spans="1:12" x14ac:dyDescent="0.25">
      <c r="A98" s="11">
        <v>41640</v>
      </c>
      <c r="B98" s="4" t="s">
        <v>11</v>
      </c>
      <c r="C98" s="4">
        <v>2014</v>
      </c>
      <c r="D98" s="4">
        <v>1</v>
      </c>
      <c r="E98" s="16">
        <v>16750327</v>
      </c>
      <c r="F98" s="16">
        <v>1862938</v>
      </c>
      <c r="G98" s="16">
        <v>5980121</v>
      </c>
      <c r="H98" s="16">
        <v>2248220</v>
      </c>
      <c r="I98" s="16">
        <v>184761</v>
      </c>
      <c r="J98" s="18">
        <f t="shared" si="2"/>
        <v>27026367</v>
      </c>
      <c r="K98" s="5">
        <v>1470000</v>
      </c>
      <c r="L98" s="16">
        <f t="shared" si="3"/>
        <v>28496367</v>
      </c>
    </row>
    <row r="99" spans="1:12" x14ac:dyDescent="0.25">
      <c r="A99" s="11">
        <v>41671</v>
      </c>
      <c r="B99" s="4" t="s">
        <v>12</v>
      </c>
      <c r="C99" s="4">
        <v>2014</v>
      </c>
      <c r="D99" s="4">
        <v>2</v>
      </c>
      <c r="E99" s="16">
        <v>17485455.300000001</v>
      </c>
      <c r="F99" s="16">
        <v>1753309</v>
      </c>
      <c r="G99" s="16">
        <v>5776283</v>
      </c>
      <c r="H99" s="16">
        <v>2158480</v>
      </c>
      <c r="I99" s="16">
        <v>176646</v>
      </c>
      <c r="J99" s="18">
        <f t="shared" si="2"/>
        <v>27350173.300000001</v>
      </c>
      <c r="K99" s="5">
        <v>3680000</v>
      </c>
      <c r="L99" s="16">
        <f t="shared" si="3"/>
        <v>31030173.300000001</v>
      </c>
    </row>
    <row r="100" spans="1:12" x14ac:dyDescent="0.25">
      <c r="A100" s="11">
        <v>41699</v>
      </c>
      <c r="B100" s="4" t="s">
        <v>13</v>
      </c>
      <c r="C100" s="4">
        <v>2014</v>
      </c>
      <c r="D100" s="4">
        <v>3</v>
      </c>
      <c r="E100" s="16">
        <v>13337477.560000001</v>
      </c>
      <c r="F100" s="16">
        <v>1786017</v>
      </c>
      <c r="G100" s="16">
        <v>5451876</v>
      </c>
      <c r="H100" s="16">
        <v>2176200</v>
      </c>
      <c r="I100" s="16">
        <v>193285</v>
      </c>
      <c r="J100" s="18">
        <f t="shared" si="2"/>
        <v>22944855.560000002</v>
      </c>
      <c r="K100" s="5">
        <v>4480000</v>
      </c>
      <c r="L100" s="16">
        <f t="shared" si="3"/>
        <v>27424855.560000002</v>
      </c>
    </row>
    <row r="101" spans="1:12" x14ac:dyDescent="0.25">
      <c r="A101" s="11">
        <v>41730</v>
      </c>
      <c r="B101" s="4" t="s">
        <v>14</v>
      </c>
      <c r="C101" s="4">
        <v>2014</v>
      </c>
      <c r="D101" s="4">
        <v>4</v>
      </c>
      <c r="E101" s="16">
        <v>11104422.810000001</v>
      </c>
      <c r="F101" s="16">
        <v>2020972</v>
      </c>
      <c r="G101" s="16">
        <v>5430376</v>
      </c>
      <c r="H101" s="16">
        <v>2018680</v>
      </c>
      <c r="I101" s="16">
        <v>186785</v>
      </c>
      <c r="J101" s="18">
        <f t="shared" si="2"/>
        <v>20761235.810000002</v>
      </c>
      <c r="K101" s="5">
        <v>1660000</v>
      </c>
      <c r="L101" s="16">
        <f t="shared" si="3"/>
        <v>22421235.810000002</v>
      </c>
    </row>
    <row r="102" spans="1:12" x14ac:dyDescent="0.25">
      <c r="A102" s="11">
        <v>41760</v>
      </c>
      <c r="B102" s="4" t="s">
        <v>15</v>
      </c>
      <c r="C102" s="4">
        <v>2014</v>
      </c>
      <c r="D102" s="4">
        <v>5</v>
      </c>
      <c r="E102" s="16">
        <v>12142434</v>
      </c>
      <c r="F102" s="16">
        <v>2134684</v>
      </c>
      <c r="G102" s="16">
        <v>5901204</v>
      </c>
      <c r="H102" s="16">
        <v>2346920</v>
      </c>
      <c r="I102" s="16">
        <v>188381</v>
      </c>
      <c r="J102" s="18">
        <f t="shared" si="2"/>
        <v>22713623</v>
      </c>
      <c r="K102" s="5">
        <v>4170000</v>
      </c>
      <c r="L102" s="16">
        <f t="shared" si="3"/>
        <v>26883623</v>
      </c>
    </row>
    <row r="103" spans="1:12" x14ac:dyDescent="0.25">
      <c r="A103" s="11">
        <v>41791</v>
      </c>
      <c r="B103" s="4" t="s">
        <v>16</v>
      </c>
      <c r="C103" s="4">
        <v>2014</v>
      </c>
      <c r="D103" s="4">
        <v>6</v>
      </c>
      <c r="E103" s="16">
        <v>16133312.359999999</v>
      </c>
      <c r="F103" s="16">
        <v>2397303</v>
      </c>
      <c r="G103" s="16">
        <v>6641074.4000000004</v>
      </c>
      <c r="H103" s="16">
        <v>2632380</v>
      </c>
      <c r="I103" s="16">
        <v>187805</v>
      </c>
      <c r="J103" s="18">
        <f t="shared" si="2"/>
        <v>27991874.759999998</v>
      </c>
      <c r="K103" s="5">
        <v>1410000</v>
      </c>
      <c r="L103" s="16">
        <f t="shared" si="3"/>
        <v>29401874.759999998</v>
      </c>
    </row>
    <row r="104" spans="1:12" x14ac:dyDescent="0.25">
      <c r="A104" s="11">
        <v>41821</v>
      </c>
      <c r="B104" s="4" t="s">
        <v>17</v>
      </c>
      <c r="C104" s="4">
        <v>2014</v>
      </c>
      <c r="D104" s="4">
        <v>7</v>
      </c>
      <c r="E104" s="16">
        <v>20032378</v>
      </c>
      <c r="F104" s="16">
        <v>2804183</v>
      </c>
      <c r="G104" s="16">
        <v>7650036</v>
      </c>
      <c r="H104" s="16">
        <v>2605980</v>
      </c>
      <c r="I104" s="16">
        <v>187276</v>
      </c>
      <c r="J104" s="18">
        <f t="shared" si="2"/>
        <v>33279853</v>
      </c>
      <c r="K104" s="5">
        <v>5060000</v>
      </c>
      <c r="L104" s="16">
        <f t="shared" si="3"/>
        <v>38339853</v>
      </c>
    </row>
    <row r="105" spans="1:12" x14ac:dyDescent="0.25">
      <c r="A105" s="11">
        <v>41852</v>
      </c>
      <c r="B105" s="4" t="s">
        <v>18</v>
      </c>
      <c r="C105" s="4">
        <v>2014</v>
      </c>
      <c r="D105" s="4">
        <v>8</v>
      </c>
      <c r="E105" s="16">
        <v>19033831.009999998</v>
      </c>
      <c r="F105" s="16">
        <v>3074118</v>
      </c>
      <c r="G105" s="16">
        <v>7550667</v>
      </c>
      <c r="H105" s="16">
        <v>2590060</v>
      </c>
      <c r="I105" s="16">
        <v>187750</v>
      </c>
      <c r="J105" s="18">
        <f t="shared" si="2"/>
        <v>32436426.009999998</v>
      </c>
      <c r="K105" s="5">
        <v>900000</v>
      </c>
      <c r="L105" s="16">
        <f t="shared" si="3"/>
        <v>33336426.009999998</v>
      </c>
    </row>
    <row r="106" spans="1:12" x14ac:dyDescent="0.25">
      <c r="A106" s="11">
        <v>41883</v>
      </c>
      <c r="B106" s="4" t="s">
        <v>19</v>
      </c>
      <c r="C106" s="4">
        <v>2014</v>
      </c>
      <c r="D106" s="4">
        <v>9</v>
      </c>
      <c r="E106" s="16">
        <v>18608206</v>
      </c>
      <c r="F106" s="16">
        <v>3043274</v>
      </c>
      <c r="G106" s="16">
        <v>7140706</v>
      </c>
      <c r="H106" s="16">
        <v>2722600</v>
      </c>
      <c r="I106" s="16">
        <v>187302</v>
      </c>
      <c r="J106" s="18">
        <f t="shared" si="2"/>
        <v>31702088</v>
      </c>
      <c r="K106" s="5">
        <v>1130000</v>
      </c>
      <c r="L106" s="16">
        <f t="shared" si="3"/>
        <v>32832088</v>
      </c>
    </row>
    <row r="107" spans="1:12" x14ac:dyDescent="0.25">
      <c r="A107" s="11">
        <v>41913</v>
      </c>
      <c r="B107" s="4" t="s">
        <v>20</v>
      </c>
      <c r="C107" s="4">
        <v>2014</v>
      </c>
      <c r="D107" s="4">
        <v>10</v>
      </c>
      <c r="E107" s="16">
        <v>12890999</v>
      </c>
      <c r="F107" s="16">
        <v>2991256</v>
      </c>
      <c r="G107" s="16">
        <v>6317772</v>
      </c>
      <c r="H107" s="16">
        <v>2203320</v>
      </c>
      <c r="I107" s="16">
        <v>186169</v>
      </c>
      <c r="J107" s="18">
        <f t="shared" si="2"/>
        <v>24589516</v>
      </c>
      <c r="K107" s="5">
        <v>1440000</v>
      </c>
      <c r="L107" s="16">
        <f t="shared" si="3"/>
        <v>26029516</v>
      </c>
    </row>
    <row r="108" spans="1:12" x14ac:dyDescent="0.25">
      <c r="A108" s="11">
        <v>41944</v>
      </c>
      <c r="B108" s="4" t="s">
        <v>21</v>
      </c>
      <c r="C108" s="4">
        <v>2014</v>
      </c>
      <c r="D108" s="4">
        <v>11</v>
      </c>
      <c r="E108" s="16">
        <v>10795697</v>
      </c>
      <c r="F108" s="16">
        <v>2575585</v>
      </c>
      <c r="G108" s="16">
        <v>6002671</v>
      </c>
      <c r="H108" s="16">
        <v>2051880</v>
      </c>
      <c r="I108" s="16">
        <v>186033</v>
      </c>
      <c r="J108" s="18">
        <f t="shared" si="2"/>
        <v>21611866</v>
      </c>
      <c r="K108" s="5">
        <v>2520000</v>
      </c>
      <c r="L108" s="16">
        <f t="shared" si="3"/>
        <v>24131866</v>
      </c>
    </row>
    <row r="109" spans="1:12" x14ac:dyDescent="0.25">
      <c r="A109" s="11">
        <v>41974</v>
      </c>
      <c r="B109" s="4" t="s">
        <v>22</v>
      </c>
      <c r="C109" s="4">
        <v>2014</v>
      </c>
      <c r="D109" s="4">
        <v>12</v>
      </c>
      <c r="E109" s="16">
        <v>13695602</v>
      </c>
      <c r="F109" s="16">
        <v>2089028</v>
      </c>
      <c r="G109" s="16">
        <v>5525439</v>
      </c>
      <c r="H109" s="16">
        <v>2077180</v>
      </c>
      <c r="I109" s="16">
        <v>184474</v>
      </c>
      <c r="J109" s="18">
        <f t="shared" si="2"/>
        <v>23571723</v>
      </c>
      <c r="K109" s="5">
        <v>1170000</v>
      </c>
      <c r="L109" s="16">
        <f t="shared" si="3"/>
        <v>24741723</v>
      </c>
    </row>
    <row r="110" spans="1:12" x14ac:dyDescent="0.25">
      <c r="A110" s="11">
        <v>42005</v>
      </c>
      <c r="B110" s="4" t="s">
        <v>11</v>
      </c>
      <c r="C110" s="4">
        <v>2015</v>
      </c>
      <c r="D110" s="4">
        <v>1</v>
      </c>
      <c r="E110" s="16">
        <v>15298449</v>
      </c>
      <c r="F110" s="16">
        <v>2483455</v>
      </c>
      <c r="G110" s="16">
        <v>5840067</v>
      </c>
      <c r="H110" s="16">
        <v>2274280</v>
      </c>
      <c r="I110" s="16">
        <v>180234</v>
      </c>
      <c r="J110" s="18">
        <f t="shared" si="2"/>
        <v>26076485</v>
      </c>
      <c r="K110" s="5">
        <v>2200000</v>
      </c>
      <c r="L110" s="16">
        <f t="shared" si="3"/>
        <v>28276485</v>
      </c>
    </row>
    <row r="111" spans="1:12" x14ac:dyDescent="0.25">
      <c r="A111" s="11">
        <v>42036</v>
      </c>
      <c r="B111" s="4" t="s">
        <v>12</v>
      </c>
      <c r="C111" s="4">
        <v>2015</v>
      </c>
      <c r="D111" s="4">
        <v>2</v>
      </c>
      <c r="E111" s="16">
        <v>16089510</v>
      </c>
      <c r="F111" s="16">
        <v>2560110</v>
      </c>
      <c r="G111" s="16">
        <v>5577260</v>
      </c>
      <c r="H111" s="16">
        <v>2104400</v>
      </c>
      <c r="I111" s="16">
        <v>178926</v>
      </c>
      <c r="J111" s="18">
        <f t="shared" si="2"/>
        <v>26510206</v>
      </c>
      <c r="K111" s="5">
        <v>3290000</v>
      </c>
      <c r="L111" s="16">
        <f t="shared" si="3"/>
        <v>29800206</v>
      </c>
    </row>
    <row r="112" spans="1:12" x14ac:dyDescent="0.25">
      <c r="A112" s="11">
        <v>42064</v>
      </c>
      <c r="B112" s="4" t="s">
        <v>13</v>
      </c>
      <c r="C112" s="4">
        <v>2015</v>
      </c>
      <c r="D112" s="4">
        <v>3</v>
      </c>
      <c r="E112" s="16">
        <v>14572380</v>
      </c>
      <c r="F112" s="16">
        <v>2392896</v>
      </c>
      <c r="G112" s="16">
        <v>5649415</v>
      </c>
      <c r="H112" s="16">
        <v>2259140</v>
      </c>
      <c r="I112" s="16">
        <v>178209</v>
      </c>
      <c r="J112" s="18">
        <f t="shared" si="2"/>
        <v>25052040</v>
      </c>
      <c r="K112" s="5">
        <v>2020000</v>
      </c>
      <c r="L112" s="16">
        <f t="shared" si="3"/>
        <v>27072040</v>
      </c>
    </row>
    <row r="113" spans="1:12" x14ac:dyDescent="0.25">
      <c r="A113" s="11">
        <v>42095</v>
      </c>
      <c r="B113" s="4" t="s">
        <v>14</v>
      </c>
      <c r="C113" s="4">
        <v>2015</v>
      </c>
      <c r="D113" s="4">
        <v>4</v>
      </c>
      <c r="E113" s="16">
        <v>11643930</v>
      </c>
      <c r="F113" s="16">
        <v>2304681</v>
      </c>
      <c r="G113" s="16">
        <v>5828223</v>
      </c>
      <c r="H113" s="16">
        <v>2208240</v>
      </c>
      <c r="I113" s="16">
        <v>178543</v>
      </c>
      <c r="J113" s="18">
        <f t="shared" si="2"/>
        <v>22163617</v>
      </c>
      <c r="K113" s="5">
        <v>740000</v>
      </c>
      <c r="L113" s="16">
        <f t="shared" si="3"/>
        <v>22903617</v>
      </c>
    </row>
    <row r="114" spans="1:12" x14ac:dyDescent="0.25">
      <c r="A114" s="11">
        <v>42125</v>
      </c>
      <c r="B114" s="4" t="s">
        <v>15</v>
      </c>
      <c r="C114" s="4">
        <v>2015</v>
      </c>
      <c r="D114" s="4">
        <v>5</v>
      </c>
      <c r="E114" s="16">
        <v>12196003</v>
      </c>
      <c r="F114" s="16">
        <v>2401445</v>
      </c>
      <c r="G114" s="16">
        <v>6029352</v>
      </c>
      <c r="H114" s="16">
        <v>2293640</v>
      </c>
      <c r="I114" s="16">
        <v>178866</v>
      </c>
      <c r="J114" s="18">
        <f t="shared" si="2"/>
        <v>23099306</v>
      </c>
      <c r="K114" s="5">
        <v>290000</v>
      </c>
      <c r="L114" s="16">
        <f t="shared" si="3"/>
        <v>23389306</v>
      </c>
    </row>
    <row r="115" spans="1:12" x14ac:dyDescent="0.25">
      <c r="A115" s="11">
        <v>42156</v>
      </c>
      <c r="B115" s="4" t="s">
        <v>16</v>
      </c>
      <c r="C115" s="4">
        <v>2015</v>
      </c>
      <c r="D115" s="4">
        <v>6</v>
      </c>
      <c r="E115" s="16">
        <v>16568359</v>
      </c>
      <c r="F115" s="16">
        <v>2939267</v>
      </c>
      <c r="G115" s="16">
        <v>6766840</v>
      </c>
      <c r="H115" s="16">
        <v>2274800</v>
      </c>
      <c r="I115" s="16">
        <v>178843</v>
      </c>
      <c r="J115" s="18">
        <f t="shared" si="2"/>
        <v>28728109</v>
      </c>
      <c r="K115" s="5">
        <v>1110000</v>
      </c>
      <c r="L115" s="16">
        <f t="shared" si="3"/>
        <v>29838109</v>
      </c>
    </row>
    <row r="116" spans="1:12" x14ac:dyDescent="0.25">
      <c r="A116" s="11">
        <v>42186</v>
      </c>
      <c r="B116" s="4" t="s">
        <v>17</v>
      </c>
      <c r="C116" s="4">
        <v>2015</v>
      </c>
      <c r="D116" s="4">
        <v>7</v>
      </c>
      <c r="E116" s="16">
        <v>20842915</v>
      </c>
      <c r="F116" s="16">
        <v>3557752</v>
      </c>
      <c r="G116" s="16">
        <v>7793911</v>
      </c>
      <c r="H116" s="16">
        <v>2659540</v>
      </c>
      <c r="I116" s="16">
        <v>181168</v>
      </c>
      <c r="J116" s="18">
        <f t="shared" si="2"/>
        <v>35035286</v>
      </c>
      <c r="K116" s="5">
        <v>1350000</v>
      </c>
      <c r="L116" s="16">
        <f t="shared" si="3"/>
        <v>36385286</v>
      </c>
    </row>
    <row r="117" spans="1:12" x14ac:dyDescent="0.25">
      <c r="A117" s="11">
        <v>42217</v>
      </c>
      <c r="B117" s="4" t="s">
        <v>18</v>
      </c>
      <c r="C117" s="4">
        <v>2015</v>
      </c>
      <c r="D117" s="4">
        <v>8</v>
      </c>
      <c r="E117" s="16">
        <v>19573050</v>
      </c>
      <c r="F117" s="16">
        <v>3503162</v>
      </c>
      <c r="G117" s="16">
        <v>7444466</v>
      </c>
      <c r="H117" s="16">
        <v>2674180</v>
      </c>
      <c r="I117" s="16">
        <v>179881</v>
      </c>
      <c r="J117" s="18">
        <f t="shared" si="2"/>
        <v>33374739</v>
      </c>
      <c r="K117" s="5">
        <v>1920000</v>
      </c>
      <c r="L117" s="16">
        <f t="shared" si="3"/>
        <v>35294739</v>
      </c>
    </row>
    <row r="118" spans="1:12" x14ac:dyDescent="0.25">
      <c r="A118" s="11">
        <v>42248</v>
      </c>
      <c r="B118" s="4" t="s">
        <v>19</v>
      </c>
      <c r="C118" s="4">
        <v>2015</v>
      </c>
      <c r="D118" s="4">
        <v>9</v>
      </c>
      <c r="E118" s="16">
        <v>17528485</v>
      </c>
      <c r="F118" s="16">
        <v>3344330</v>
      </c>
      <c r="G118" s="16">
        <v>6998254</v>
      </c>
      <c r="H118" s="16">
        <v>2907660</v>
      </c>
      <c r="I118" s="16">
        <v>179193</v>
      </c>
      <c r="J118" s="18">
        <f t="shared" si="2"/>
        <v>30957922</v>
      </c>
      <c r="K118" s="5">
        <v>1300000</v>
      </c>
      <c r="L118" s="16">
        <f t="shared" si="3"/>
        <v>32257922</v>
      </c>
    </row>
    <row r="119" spans="1:12" x14ac:dyDescent="0.25">
      <c r="A119" s="11">
        <v>42278</v>
      </c>
      <c r="B119" s="4" t="s">
        <v>20</v>
      </c>
      <c r="C119" s="4">
        <v>2015</v>
      </c>
      <c r="D119" s="4">
        <v>10</v>
      </c>
      <c r="E119" s="16">
        <v>12479630</v>
      </c>
      <c r="F119" s="16">
        <v>2838669</v>
      </c>
      <c r="G119" s="16">
        <v>6024091</v>
      </c>
      <c r="H119" s="16">
        <v>2468120</v>
      </c>
      <c r="I119" s="16">
        <v>179110</v>
      </c>
      <c r="J119" s="18">
        <f t="shared" si="2"/>
        <v>23989620</v>
      </c>
      <c r="K119" s="5">
        <v>410000</v>
      </c>
      <c r="L119" s="16">
        <f t="shared" si="3"/>
        <v>24399620</v>
      </c>
    </row>
    <row r="120" spans="1:12" x14ac:dyDescent="0.25">
      <c r="A120" s="11">
        <v>42309</v>
      </c>
      <c r="B120" s="4" t="s">
        <v>21</v>
      </c>
      <c r="C120" s="4">
        <v>2015</v>
      </c>
      <c r="D120" s="4">
        <v>11</v>
      </c>
      <c r="E120" s="16">
        <v>11531127</v>
      </c>
      <c r="F120" s="16">
        <v>2519453</v>
      </c>
      <c r="G120" s="16">
        <v>5590377</v>
      </c>
      <c r="H120" s="16">
        <v>2481960</v>
      </c>
      <c r="I120" s="16">
        <v>179191</v>
      </c>
      <c r="J120" s="18">
        <f t="shared" si="2"/>
        <v>22302108</v>
      </c>
      <c r="K120" s="5">
        <v>1200000</v>
      </c>
      <c r="L120" s="16">
        <f t="shared" si="3"/>
        <v>23502108</v>
      </c>
    </row>
    <row r="121" spans="1:12" x14ac:dyDescent="0.25">
      <c r="A121" s="11">
        <v>42339</v>
      </c>
      <c r="B121" s="4" t="s">
        <v>22</v>
      </c>
      <c r="C121" s="4">
        <v>2015</v>
      </c>
      <c r="D121" s="4">
        <v>12</v>
      </c>
      <c r="E121" s="16">
        <v>11007528</v>
      </c>
      <c r="F121" s="16">
        <v>2404624</v>
      </c>
      <c r="G121" s="16">
        <v>5582290</v>
      </c>
      <c r="H121" s="16">
        <v>2359660</v>
      </c>
      <c r="I121" s="16">
        <v>179889</v>
      </c>
      <c r="J121" s="18">
        <f t="shared" si="2"/>
        <v>21533991</v>
      </c>
      <c r="K121" s="5">
        <v>3050000</v>
      </c>
      <c r="L121" s="16">
        <f t="shared" si="3"/>
        <v>24583991</v>
      </c>
    </row>
    <row r="1048152" spans="3:9" x14ac:dyDescent="0.25">
      <c r="C1048152" s="4">
        <f t="shared" ref="C1048152:I1048152" si="4">SUM(C2:C1048151)</f>
        <v>241260</v>
      </c>
      <c r="D1048152" s="4">
        <f t="shared" si="4"/>
        <v>780</v>
      </c>
      <c r="E1048152" s="16">
        <f t="shared" si="4"/>
        <v>1856061937.0399997</v>
      </c>
      <c r="F1048152" s="16">
        <f t="shared" si="4"/>
        <v>293127698</v>
      </c>
      <c r="G1048152" s="16">
        <f t="shared" si="4"/>
        <v>818817930.39999998</v>
      </c>
      <c r="H1048152" s="16">
        <f t="shared" si="4"/>
        <v>265314660</v>
      </c>
      <c r="I1048152" s="16">
        <f t="shared" si="4"/>
        <v>23279816.25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F1_Annual_Forecast</vt:lpstr>
      <vt:lpstr>Pivot_yearly</vt:lpstr>
      <vt:lpstr>F1_Monthy_W-N_MWh</vt:lpstr>
      <vt:lpstr>F1_Historical MWh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