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5" yWindow="480" windowWidth="15015" windowHeight="7560"/>
  </bookViews>
  <sheets>
    <sheet name="2014 Annual Expense Adjustment" sheetId="1" r:id="rId1"/>
  </sheets>
  <definedNames>
    <definedName name="_xlnm.Print_Area" localSheetId="0">'2014 Annual Expense Adjustment'!$A$1:$Z$93</definedName>
  </definedNames>
  <calcPr calcId="145621"/>
</workbook>
</file>

<file path=xl/calcChain.xml><?xml version="1.0" encoding="utf-8"?>
<calcChain xmlns="http://schemas.openxmlformats.org/spreadsheetml/2006/main">
  <c r="U71" i="1" l="1"/>
  <c r="U61" i="1"/>
  <c r="U59" i="1"/>
  <c r="U58" i="1"/>
  <c r="U42" i="1"/>
  <c r="U41" i="1"/>
  <c r="U40" i="1"/>
  <c r="U28" i="1"/>
  <c r="U20" i="1"/>
  <c r="U17" i="1"/>
  <c r="U13" i="1"/>
  <c r="U12" i="1"/>
  <c r="O71" i="1"/>
  <c r="O61" i="1"/>
  <c r="O60" i="1"/>
  <c r="O59" i="1"/>
  <c r="O58" i="1"/>
  <c r="H41" i="1"/>
  <c r="H40" i="1"/>
  <c r="O42" i="1"/>
  <c r="O41" i="1"/>
  <c r="O40" i="1"/>
  <c r="O28" i="1"/>
  <c r="O20" i="1"/>
  <c r="O17" i="1"/>
  <c r="D84" i="1"/>
  <c r="D29" i="1"/>
  <c r="D21" i="1"/>
  <c r="D14" i="1"/>
  <c r="Z83" i="1" l="1"/>
  <c r="Z82" i="1"/>
  <c r="Z81" i="1"/>
  <c r="Z80" i="1"/>
  <c r="Z79" i="1"/>
  <c r="Z78" i="1"/>
  <c r="Z77" i="1"/>
  <c r="Z76" i="1"/>
  <c r="Z75" i="1"/>
  <c r="Z71" i="1"/>
  <c r="Z70" i="1"/>
  <c r="Z69" i="1"/>
  <c r="Z68" i="1"/>
  <c r="Z67" i="1"/>
  <c r="Z66" i="1"/>
  <c r="Z65" i="1"/>
  <c r="Z61" i="1"/>
  <c r="Z60" i="1"/>
  <c r="Z59" i="1"/>
  <c r="Z58" i="1"/>
  <c r="Z57" i="1"/>
  <c r="Z56" i="1"/>
  <c r="Z55" i="1"/>
  <c r="Z54" i="1"/>
  <c r="Z53" i="1"/>
  <c r="Z52" i="1"/>
  <c r="Z51" i="1"/>
  <c r="Z50" i="1"/>
  <c r="Z49" i="1"/>
  <c r="Z48" i="1"/>
  <c r="Z47" i="1"/>
  <c r="Z46" i="1"/>
  <c r="Z42" i="1"/>
  <c r="Z41" i="1"/>
  <c r="Z40" i="1"/>
  <c r="Z39" i="1"/>
  <c r="Z38" i="1"/>
  <c r="Z37" i="1"/>
  <c r="Z36" i="1"/>
  <c r="Z35" i="1"/>
  <c r="Z34" i="1"/>
  <c r="Z33" i="1"/>
  <c r="Z32" i="1"/>
  <c r="Z43" i="1" s="1"/>
  <c r="Z28" i="1"/>
  <c r="Z27" i="1"/>
  <c r="Z26" i="1"/>
  <c r="Z25" i="1"/>
  <c r="Z24" i="1"/>
  <c r="Z20" i="1"/>
  <c r="Z19" i="1"/>
  <c r="Z18" i="1"/>
  <c r="Z17" i="1"/>
  <c r="Z21" i="1" s="1"/>
  <c r="Z13" i="1"/>
  <c r="Z12" i="1"/>
  <c r="Z11" i="1"/>
  <c r="Z10" i="1"/>
  <c r="Z9" i="1"/>
  <c r="Z8" i="1"/>
  <c r="Z7" i="1"/>
  <c r="Z6" i="1"/>
  <c r="U83" i="1"/>
  <c r="U82" i="1"/>
  <c r="U81" i="1"/>
  <c r="U80" i="1"/>
  <c r="U79" i="1"/>
  <c r="U78" i="1"/>
  <c r="U77" i="1"/>
  <c r="U76" i="1"/>
  <c r="U75" i="1"/>
  <c r="U70" i="1"/>
  <c r="U69" i="1"/>
  <c r="U68" i="1"/>
  <c r="U67" i="1"/>
  <c r="U66" i="1"/>
  <c r="U65" i="1"/>
  <c r="U72" i="1" s="1"/>
  <c r="U60" i="1"/>
  <c r="U57" i="1"/>
  <c r="U56" i="1"/>
  <c r="U55" i="1"/>
  <c r="U54" i="1"/>
  <c r="U53" i="1"/>
  <c r="U52" i="1"/>
  <c r="U51" i="1"/>
  <c r="U50" i="1"/>
  <c r="U49" i="1"/>
  <c r="U48" i="1"/>
  <c r="U47" i="1"/>
  <c r="U46" i="1"/>
  <c r="U39" i="1"/>
  <c r="U38" i="1"/>
  <c r="U37" i="1"/>
  <c r="U36" i="1"/>
  <c r="U35" i="1"/>
  <c r="U34" i="1"/>
  <c r="U33" i="1"/>
  <c r="U32" i="1"/>
  <c r="U27" i="1"/>
  <c r="U26" i="1"/>
  <c r="U25" i="1"/>
  <c r="U24" i="1"/>
  <c r="U19" i="1"/>
  <c r="U18" i="1"/>
  <c r="U21" i="1" s="1"/>
  <c r="U11" i="1"/>
  <c r="U10" i="1"/>
  <c r="U9" i="1"/>
  <c r="U8" i="1"/>
  <c r="U7" i="1"/>
  <c r="U6" i="1"/>
  <c r="U14" i="1" s="1"/>
  <c r="O83" i="1"/>
  <c r="O82" i="1"/>
  <c r="O81" i="1"/>
  <c r="O80" i="1"/>
  <c r="O79" i="1"/>
  <c r="O78" i="1"/>
  <c r="O77" i="1"/>
  <c r="O76" i="1"/>
  <c r="O75" i="1"/>
  <c r="O70" i="1"/>
  <c r="O69" i="1"/>
  <c r="O68" i="1"/>
  <c r="O67" i="1"/>
  <c r="O66" i="1"/>
  <c r="O65" i="1"/>
  <c r="O57" i="1"/>
  <c r="O56" i="1"/>
  <c r="O55" i="1"/>
  <c r="O54" i="1"/>
  <c r="O53" i="1"/>
  <c r="O52" i="1"/>
  <c r="O51" i="1"/>
  <c r="O50" i="1"/>
  <c r="O49" i="1"/>
  <c r="O48" i="1"/>
  <c r="O47" i="1"/>
  <c r="O46" i="1"/>
  <c r="O39" i="1"/>
  <c r="O38" i="1"/>
  <c r="O37" i="1"/>
  <c r="O36" i="1"/>
  <c r="O35" i="1"/>
  <c r="O34" i="1"/>
  <c r="O33" i="1"/>
  <c r="O32" i="1"/>
  <c r="O27" i="1"/>
  <c r="O26" i="1"/>
  <c r="O25" i="1"/>
  <c r="O24" i="1"/>
  <c r="O19" i="1"/>
  <c r="O18" i="1"/>
  <c r="O13" i="1"/>
  <c r="O12" i="1"/>
  <c r="O11" i="1"/>
  <c r="O10" i="1"/>
  <c r="O9" i="1"/>
  <c r="O8" i="1"/>
  <c r="O7" i="1"/>
  <c r="O6" i="1"/>
  <c r="H76" i="1"/>
  <c r="H77" i="1"/>
  <c r="H78" i="1"/>
  <c r="H79" i="1"/>
  <c r="H80" i="1"/>
  <c r="H81" i="1"/>
  <c r="H82" i="1"/>
  <c r="H83" i="1"/>
  <c r="H75" i="1"/>
  <c r="H66" i="1"/>
  <c r="H67" i="1"/>
  <c r="H68" i="1"/>
  <c r="H69" i="1"/>
  <c r="H70" i="1"/>
  <c r="H71" i="1"/>
  <c r="H65" i="1"/>
  <c r="H47" i="1"/>
  <c r="H48" i="1"/>
  <c r="H49" i="1"/>
  <c r="H50" i="1"/>
  <c r="H51" i="1"/>
  <c r="H52" i="1"/>
  <c r="H53" i="1"/>
  <c r="H54" i="1"/>
  <c r="H55" i="1"/>
  <c r="H56" i="1"/>
  <c r="H57" i="1"/>
  <c r="H58" i="1"/>
  <c r="H59" i="1"/>
  <c r="H60" i="1"/>
  <c r="H61" i="1"/>
  <c r="H46" i="1"/>
  <c r="H33" i="1"/>
  <c r="H34" i="1"/>
  <c r="H35" i="1"/>
  <c r="H36" i="1"/>
  <c r="H37" i="1"/>
  <c r="H38" i="1"/>
  <c r="H39" i="1"/>
  <c r="H42" i="1"/>
  <c r="H32" i="1"/>
  <c r="H25" i="1"/>
  <c r="H26" i="1"/>
  <c r="H27" i="1"/>
  <c r="H28" i="1"/>
  <c r="H24" i="1"/>
  <c r="H18" i="1"/>
  <c r="H19" i="1"/>
  <c r="H20" i="1"/>
  <c r="H17" i="1"/>
  <c r="H13" i="1"/>
  <c r="H12" i="1"/>
  <c r="H11" i="1"/>
  <c r="H10" i="1"/>
  <c r="H9" i="1"/>
  <c r="H8" i="1"/>
  <c r="H7" i="1"/>
  <c r="H6" i="1"/>
  <c r="G84" i="1"/>
  <c r="F84" i="1"/>
  <c r="E84" i="1"/>
  <c r="G72" i="1"/>
  <c r="F72" i="1"/>
  <c r="E72" i="1"/>
  <c r="D72" i="1"/>
  <c r="G62" i="1"/>
  <c r="F62" i="1"/>
  <c r="E62" i="1"/>
  <c r="D62" i="1"/>
  <c r="G43" i="1"/>
  <c r="F43" i="1"/>
  <c r="E43" i="1"/>
  <c r="D43" i="1"/>
  <c r="G29" i="1"/>
  <c r="F29" i="1"/>
  <c r="E29" i="1"/>
  <c r="G21" i="1"/>
  <c r="F21" i="1"/>
  <c r="E21" i="1"/>
  <c r="G14" i="1"/>
  <c r="F14" i="1"/>
  <c r="E14" i="1"/>
  <c r="L84" i="1"/>
  <c r="M84" i="1"/>
  <c r="N84" i="1"/>
  <c r="O84" i="1"/>
  <c r="Q84" i="1"/>
  <c r="R84" i="1"/>
  <c r="S84" i="1"/>
  <c r="T84" i="1"/>
  <c r="U84" i="1"/>
  <c r="V84" i="1"/>
  <c r="W84" i="1"/>
  <c r="X84" i="1"/>
  <c r="Y84" i="1"/>
  <c r="Z84" i="1"/>
  <c r="K84" i="1"/>
  <c r="L72" i="1"/>
  <c r="M72" i="1"/>
  <c r="N72" i="1"/>
  <c r="Q72" i="1"/>
  <c r="R72" i="1"/>
  <c r="S72" i="1"/>
  <c r="T72" i="1"/>
  <c r="V72" i="1"/>
  <c r="W72" i="1"/>
  <c r="X72" i="1"/>
  <c r="Y72" i="1"/>
  <c r="K72" i="1"/>
  <c r="L62" i="1"/>
  <c r="M62" i="1"/>
  <c r="N62" i="1"/>
  <c r="Q62" i="1"/>
  <c r="R62" i="1"/>
  <c r="S62" i="1"/>
  <c r="T62" i="1"/>
  <c r="V62" i="1"/>
  <c r="W62" i="1"/>
  <c r="X62" i="1"/>
  <c r="Y62" i="1"/>
  <c r="K62" i="1"/>
  <c r="L43" i="1"/>
  <c r="M43" i="1"/>
  <c r="N43" i="1"/>
  <c r="Q43" i="1"/>
  <c r="R43" i="1"/>
  <c r="S43" i="1"/>
  <c r="T43" i="1"/>
  <c r="V43" i="1"/>
  <c r="W43" i="1"/>
  <c r="X43" i="1"/>
  <c r="Y43" i="1"/>
  <c r="K43" i="1"/>
  <c r="L29" i="1"/>
  <c r="M29" i="1"/>
  <c r="N29" i="1"/>
  <c r="Q29" i="1"/>
  <c r="R29" i="1"/>
  <c r="S29" i="1"/>
  <c r="T29" i="1"/>
  <c r="V29" i="1"/>
  <c r="W29" i="1"/>
  <c r="X29" i="1"/>
  <c r="Y29" i="1"/>
  <c r="K29" i="1"/>
  <c r="Q21" i="1"/>
  <c r="R21" i="1"/>
  <c r="S21" i="1"/>
  <c r="T21" i="1"/>
  <c r="Q14" i="1"/>
  <c r="R14" i="1"/>
  <c r="S14" i="1"/>
  <c r="T14" i="1"/>
  <c r="V14" i="1"/>
  <c r="W14" i="1"/>
  <c r="X14" i="1"/>
  <c r="Y14" i="1"/>
  <c r="L21" i="1"/>
  <c r="M21" i="1"/>
  <c r="N21" i="1"/>
  <c r="K21" i="1"/>
  <c r="L14" i="1"/>
  <c r="M14" i="1"/>
  <c r="N14" i="1"/>
  <c r="K14" i="1"/>
  <c r="Z72" i="1" l="1"/>
  <c r="Z62" i="1"/>
  <c r="Z29" i="1"/>
  <c r="X86" i="1"/>
  <c r="X90" i="1" s="1"/>
  <c r="V86" i="1"/>
  <c r="V90" i="1" s="1"/>
  <c r="Z14" i="1"/>
  <c r="Y86" i="1"/>
  <c r="Y90" i="1" s="1"/>
  <c r="W86" i="1"/>
  <c r="W90" i="1" s="1"/>
  <c r="U62" i="1"/>
  <c r="U43" i="1"/>
  <c r="U29" i="1"/>
  <c r="U86" i="1" s="1"/>
  <c r="T86" i="1"/>
  <c r="R86" i="1"/>
  <c r="S86" i="1"/>
  <c r="O72" i="1"/>
  <c r="O62" i="1"/>
  <c r="O43" i="1"/>
  <c r="O29" i="1"/>
  <c r="O21" i="1"/>
  <c r="O14" i="1"/>
  <c r="K86" i="1"/>
  <c r="Q86" i="1"/>
  <c r="M86" i="1"/>
  <c r="N86" i="1"/>
  <c r="L86" i="1"/>
  <c r="G86" i="1"/>
  <c r="F86" i="1"/>
  <c r="H14" i="1"/>
  <c r="E86" i="1"/>
  <c r="H84" i="1"/>
  <c r="H72" i="1"/>
  <c r="H62" i="1"/>
  <c r="H29" i="1"/>
  <c r="H21" i="1"/>
  <c r="D86" i="1"/>
  <c r="H43" i="1"/>
  <c r="Z86" i="1" l="1"/>
  <c r="Z90" i="1" s="1"/>
  <c r="O86" i="1"/>
  <c r="H86" i="1"/>
</calcChain>
</file>

<file path=xl/sharedStrings.xml><?xml version="1.0" encoding="utf-8"?>
<sst xmlns="http://schemas.openxmlformats.org/spreadsheetml/2006/main" count="283" uniqueCount="209">
  <si>
    <t>Line No.</t>
  </si>
  <si>
    <t>Account/
Sub Account Number</t>
  </si>
  <si>
    <t>Total Company</t>
  </si>
  <si>
    <t>ECRC</t>
  </si>
  <si>
    <t>ECCR</t>
  </si>
  <si>
    <t>Total Company Adjusted</t>
  </si>
  <si>
    <t>1</t>
  </si>
  <si>
    <t>Steam Plant - Depreciable</t>
  </si>
  <si>
    <t>2</t>
  </si>
  <si>
    <t>Crist Plant</t>
  </si>
  <si>
    <t>3</t>
  </si>
  <si>
    <t>Scholz Plant</t>
  </si>
  <si>
    <t>4</t>
  </si>
  <si>
    <t>Smith Plant</t>
  </si>
  <si>
    <t>5</t>
  </si>
  <si>
    <t>Daniel Plant</t>
  </si>
  <si>
    <t>6</t>
  </si>
  <si>
    <t>310.2</t>
  </si>
  <si>
    <t>Daniel Easements</t>
  </si>
  <si>
    <t>7</t>
  </si>
  <si>
    <t>311</t>
  </si>
  <si>
    <t>Daniel Railroad Track</t>
  </si>
  <si>
    <t>8</t>
  </si>
  <si>
    <t>Scherer Plant</t>
  </si>
  <si>
    <t>9</t>
  </si>
  <si>
    <t>317</t>
  </si>
  <si>
    <t>ARO</t>
  </si>
  <si>
    <t>10</t>
  </si>
  <si>
    <t>Sub-Total Steam Plant - Depreciable</t>
  </si>
  <si>
    <t>11</t>
  </si>
  <si>
    <t>12</t>
  </si>
  <si>
    <t>Steam Plant - Amortizable</t>
  </si>
  <si>
    <t>13</t>
  </si>
  <si>
    <t>312</t>
  </si>
  <si>
    <t>Base Coal</t>
  </si>
  <si>
    <t>14</t>
  </si>
  <si>
    <t>316</t>
  </si>
  <si>
    <t>Prod. Plt. Furn. &amp; Equip. - 5-Yr.</t>
  </si>
  <si>
    <t>15</t>
  </si>
  <si>
    <t>Prod. Plt. Furn. &amp; Equip. - 7-Yr.</t>
  </si>
  <si>
    <t>16</t>
  </si>
  <si>
    <t>Daniel Cooling Lake</t>
  </si>
  <si>
    <t>17</t>
  </si>
  <si>
    <t>Sub-Total Steam Plant - Amortizable</t>
  </si>
  <si>
    <t>18</t>
  </si>
  <si>
    <t>19</t>
  </si>
  <si>
    <t>Other Production Plant</t>
  </si>
  <si>
    <t>20</t>
  </si>
  <si>
    <t>Pace Plant</t>
  </si>
  <si>
    <t>21</t>
  </si>
  <si>
    <t>Perdido Landfill</t>
  </si>
  <si>
    <t>22</t>
  </si>
  <si>
    <t>Smith CT</t>
  </si>
  <si>
    <t>23</t>
  </si>
  <si>
    <t>Smith CC</t>
  </si>
  <si>
    <t>24</t>
  </si>
  <si>
    <t>347</t>
  </si>
  <si>
    <t>25</t>
  </si>
  <si>
    <t>Sub-Total Other Production Plant</t>
  </si>
  <si>
    <t>26</t>
  </si>
  <si>
    <t>27</t>
  </si>
  <si>
    <t>Transmission Plant</t>
  </si>
  <si>
    <t>28</t>
  </si>
  <si>
    <t>350.2</t>
  </si>
  <si>
    <t>Easements</t>
  </si>
  <si>
    <t>29</t>
  </si>
  <si>
    <t>352</t>
  </si>
  <si>
    <t>Structures &amp; Improvements</t>
  </si>
  <si>
    <t>30</t>
  </si>
  <si>
    <t>353</t>
  </si>
  <si>
    <t>Station Equipment</t>
  </si>
  <si>
    <t>31</t>
  </si>
  <si>
    <t>354</t>
  </si>
  <si>
    <t>Towers &amp; Fixtures</t>
  </si>
  <si>
    <t>32</t>
  </si>
  <si>
    <t>355</t>
  </si>
  <si>
    <t>Poles &amp; Fixtures</t>
  </si>
  <si>
    <t>33</t>
  </si>
  <si>
    <t>356</t>
  </si>
  <si>
    <t>Overhead Conductors &amp; Devices</t>
  </si>
  <si>
    <t>34</t>
  </si>
  <si>
    <t>358</t>
  </si>
  <si>
    <t>Underground Conductors &amp; Devices</t>
  </si>
  <si>
    <t>35</t>
  </si>
  <si>
    <t>359</t>
  </si>
  <si>
    <t>Roads &amp; Trails</t>
  </si>
  <si>
    <t>36</t>
  </si>
  <si>
    <t>Scherer GSU</t>
  </si>
  <si>
    <t>37</t>
  </si>
  <si>
    <t>38</t>
  </si>
  <si>
    <t>359.1</t>
  </si>
  <si>
    <t>39</t>
  </si>
  <si>
    <t>Sub-Total Transmission Plant</t>
  </si>
  <si>
    <t>40</t>
  </si>
  <si>
    <t>41</t>
  </si>
  <si>
    <t>Distribution Plant</t>
  </si>
  <si>
    <t>42</t>
  </si>
  <si>
    <t>360.2</t>
  </si>
  <si>
    <t>43</t>
  </si>
  <si>
    <t>361</t>
  </si>
  <si>
    <t>44</t>
  </si>
  <si>
    <t>362</t>
  </si>
  <si>
    <t>45</t>
  </si>
  <si>
    <t>364</t>
  </si>
  <si>
    <t>Poles, Towers &amp; Fixtures</t>
  </si>
  <si>
    <t>46</t>
  </si>
  <si>
    <t>365</t>
  </si>
  <si>
    <t>47</t>
  </si>
  <si>
    <t>366</t>
  </si>
  <si>
    <t>Underground Conduit</t>
  </si>
  <si>
    <t>48</t>
  </si>
  <si>
    <t>367</t>
  </si>
  <si>
    <t>49</t>
  </si>
  <si>
    <t>368</t>
  </si>
  <si>
    <t>Line Transformers</t>
  </si>
  <si>
    <t>50</t>
  </si>
  <si>
    <t>369.1</t>
  </si>
  <si>
    <t>Services-Overhead</t>
  </si>
  <si>
    <t>51</t>
  </si>
  <si>
    <t>369.2</t>
  </si>
  <si>
    <t>Services-Underground</t>
  </si>
  <si>
    <t>52</t>
  </si>
  <si>
    <t>370</t>
  </si>
  <si>
    <t>Meter</t>
  </si>
  <si>
    <t>53</t>
  </si>
  <si>
    <t>Meters - AMI Equipment</t>
  </si>
  <si>
    <t>54</t>
  </si>
  <si>
    <t>Meters - FPSC Segregated</t>
  </si>
  <si>
    <t>55</t>
  </si>
  <si>
    <t>Meters - Non FPSC Segregated</t>
  </si>
  <si>
    <t>56</t>
  </si>
  <si>
    <t>373</t>
  </si>
  <si>
    <t>Street Lighting &amp; Signal Systems</t>
  </si>
  <si>
    <t>57</t>
  </si>
  <si>
    <t>374</t>
  </si>
  <si>
    <t>58</t>
  </si>
  <si>
    <t>Sub-Total Distribution Plant</t>
  </si>
  <si>
    <t>59</t>
  </si>
  <si>
    <t>60</t>
  </si>
  <si>
    <t>General Plant - Depreciable</t>
  </si>
  <si>
    <t>61</t>
  </si>
  <si>
    <t>390</t>
  </si>
  <si>
    <t>62</t>
  </si>
  <si>
    <t>392.2</t>
  </si>
  <si>
    <t>Light Trucks</t>
  </si>
  <si>
    <t>63</t>
  </si>
  <si>
    <t>392.3</t>
  </si>
  <si>
    <t>Heavy Trucks</t>
  </si>
  <si>
    <t>64</t>
  </si>
  <si>
    <t>392.4</t>
  </si>
  <si>
    <t>Trailers</t>
  </si>
  <si>
    <t>65</t>
  </si>
  <si>
    <t>396</t>
  </si>
  <si>
    <t>Power Operated Equipment</t>
  </si>
  <si>
    <t>66</t>
  </si>
  <si>
    <t>397</t>
  </si>
  <si>
    <t>Communications Equipment</t>
  </si>
  <si>
    <t>67</t>
  </si>
  <si>
    <t>399.1</t>
  </si>
  <si>
    <t>68</t>
  </si>
  <si>
    <t>Sub-Total General Plant - Depreciable</t>
  </si>
  <si>
    <t>69</t>
  </si>
  <si>
    <t>70</t>
  </si>
  <si>
    <t>General Plant - Amortizable</t>
  </si>
  <si>
    <t>71</t>
  </si>
  <si>
    <t>391</t>
  </si>
  <si>
    <t>Office Furn. &amp; Equip. - 5-Yr.</t>
  </si>
  <si>
    <t>72</t>
  </si>
  <si>
    <t>Office Furn. &amp; Equip. - 7-Yr.</t>
  </si>
  <si>
    <t>73</t>
  </si>
  <si>
    <t>392</t>
  </si>
  <si>
    <t>Transport.-Marine &amp; Other - 5-Yr.</t>
  </si>
  <si>
    <t>74</t>
  </si>
  <si>
    <t>393</t>
  </si>
  <si>
    <t>Stores Equipment - 7 Yr.</t>
  </si>
  <si>
    <t>75</t>
  </si>
  <si>
    <t>394</t>
  </si>
  <si>
    <t>Tools, Shop &amp; Garage Equip. - 7 Yr.</t>
  </si>
  <si>
    <t>76</t>
  </si>
  <si>
    <t>395</t>
  </si>
  <si>
    <t>Laboratory Equipment - 7 Yr.</t>
  </si>
  <si>
    <t>77</t>
  </si>
  <si>
    <t>Communications Equipment - 7 Yr.</t>
  </si>
  <si>
    <t>78</t>
  </si>
  <si>
    <t>398</t>
  </si>
  <si>
    <t>Miscellaneous Equipment - 7 Yr.</t>
  </si>
  <si>
    <t>79</t>
  </si>
  <si>
    <t>301-303</t>
  </si>
  <si>
    <t>Intangible Plant</t>
  </si>
  <si>
    <t>80</t>
  </si>
  <si>
    <t>Sub-Total General Plant - Amortizable</t>
  </si>
  <si>
    <t>81</t>
  </si>
  <si>
    <t>82</t>
  </si>
  <si>
    <t>Total</t>
  </si>
  <si>
    <t>83</t>
  </si>
  <si>
    <t>84</t>
  </si>
  <si>
    <t>85</t>
  </si>
  <si>
    <t>86</t>
  </si>
  <si>
    <t>Total excluding Transportation Change</t>
  </si>
  <si>
    <t>2013 Budget - 13MA Plant Investment (2014 Test Year)</t>
  </si>
  <si>
    <t>2013 Budget - 2014 Projected Depreciaiton Expense - Approved Rates</t>
  </si>
  <si>
    <t>2013 Budget - 2014 Projected Depreciaiton Expense - Proposed Rates</t>
  </si>
  <si>
    <t>2013 Budget - 2014 Projected Depreciaiton Expense - Difference Proposed Rates vs Approved Rates</t>
  </si>
  <si>
    <t>$ Thousands</t>
  </si>
  <si>
    <t>Depreciation Rate</t>
  </si>
  <si>
    <t>N/A</t>
  </si>
  <si>
    <t>Scherer Direct **</t>
  </si>
  <si>
    <t>* Totals may not add due to rounding.</t>
  </si>
  <si>
    <t>** The depreciation expense and annual provision for dismantlement at Plant Scherer resulting from both current and propsed depreciation rates is removed from retail and therefore not part of the revenue requirments that will be determined in this case.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</si>
</sst>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4" formatCode="_(&quot;$&quot;* #,##0.00_);_(&quot;$&quot;* \(#,##0.00\);_(&quot;$&quot;* &quot;-&quot;??_);_(@_)"/>
    <numFmt numFmtId="43" formatCode="_(* #,##0.00_);_(* \(#,##0.00\);_(* &quot;-&quot;??_);_(@_)"/>
    <numFmt numFmtId="164" formatCode="#,##0_);[Red]\(#,##0\);&quot; &quot;"/>
    <numFmt numFmtId="165" formatCode="_(* #,##0_);_(* \(#,##0\);_(* &quot;-&quot;??_);_(@_)"/>
    <numFmt numFmtId="166" formatCode="#,##0.00_);[Red]\(#,##0.00\);&quot; &quot;"/>
  </numFmts>
  <fonts count="13" x14ac:knownFonts="1">
    <font>
      <sz val="11"/>
      <color theme="1"/>
      <name val="Calibri"/>
      <family val="2"/>
      <scheme val="minor"/>
    </font>
    <font>
      <sz val="11"/>
      <color rgb="FFFF0000"/>
      <name val="Calibri"/>
      <family val="2"/>
      <scheme val="minor"/>
    </font>
    <font>
      <b/>
      <sz val="9"/>
      <name val="Calibri"/>
      <family val="2"/>
    </font>
    <font>
      <b/>
      <sz val="9"/>
      <name val="Calibri"/>
      <family val="2"/>
    </font>
    <font>
      <sz val="10"/>
      <name val="Arial"/>
      <family val="2"/>
    </font>
    <font>
      <b/>
      <u/>
      <sz val="10"/>
      <name val="Arial"/>
      <family val="2"/>
    </font>
    <font>
      <b/>
      <sz val="10"/>
      <name val="Arial"/>
      <family val="2"/>
    </font>
    <font>
      <b/>
      <sz val="10"/>
      <name val="Arial"/>
      <family val="2"/>
    </font>
    <font>
      <b/>
      <sz val="10"/>
      <color rgb="FFFF0000"/>
      <name val="Arial"/>
      <family val="2"/>
    </font>
    <font>
      <sz val="11"/>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34998626667073579"/>
        <bgColor indexed="64"/>
      </patternFill>
    </fill>
  </fills>
  <borders count="30">
    <border>
      <left/>
      <right/>
      <top/>
      <bottom/>
      <diagonal/>
    </border>
    <border>
      <left style="medium">
        <color indexed="64"/>
      </left>
      <right style="medium">
        <color indexed="8"/>
      </right>
      <top style="medium">
        <color indexed="64"/>
      </top>
      <bottom style="medium">
        <color indexed="8"/>
      </bottom>
      <diagonal/>
    </border>
    <border>
      <left style="medium">
        <color indexed="8"/>
      </left>
      <right style="medium">
        <color indexed="8"/>
      </right>
      <top style="medium">
        <color indexed="64"/>
      </top>
      <bottom style="medium">
        <color indexed="8"/>
      </bottom>
      <diagonal/>
    </border>
    <border>
      <left style="medium">
        <color indexed="8"/>
      </left>
      <right/>
      <top style="medium">
        <color indexed="64"/>
      </top>
      <bottom/>
      <diagonal/>
    </border>
    <border>
      <left style="medium">
        <color indexed="64"/>
      </left>
      <right style="medium">
        <color indexed="8"/>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8"/>
      </right>
      <top style="medium">
        <color indexed="8"/>
      </top>
      <bottom style="medium">
        <color indexed="64"/>
      </bottom>
      <diagonal/>
    </border>
    <border>
      <left style="medium">
        <color indexed="8"/>
      </left>
      <right/>
      <top style="medium">
        <color indexed="8"/>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style="thin">
        <color indexed="64"/>
      </right>
      <top style="medium">
        <color indexed="64"/>
      </top>
      <bottom style="medium">
        <color indexed="64"/>
      </bottom>
      <diagonal/>
    </border>
    <border>
      <left style="medium">
        <color indexed="8"/>
      </left>
      <right style="medium">
        <color indexed="64"/>
      </right>
      <top/>
      <bottom style="medium">
        <color indexed="64"/>
      </bottom>
      <diagonal/>
    </border>
    <border>
      <left/>
      <right style="thin">
        <color indexed="64"/>
      </right>
      <top/>
      <bottom/>
      <diagonal/>
    </border>
    <border>
      <left/>
      <right/>
      <top style="medium">
        <color indexed="8"/>
      </top>
      <bottom/>
      <diagonal/>
    </border>
    <border>
      <left/>
      <right/>
      <top style="medium">
        <color indexed="8"/>
      </top>
      <bottom style="double">
        <color indexed="8"/>
      </bottom>
      <diagonal/>
    </border>
    <border>
      <left style="thin">
        <color indexed="64"/>
      </left>
      <right/>
      <top style="medium">
        <color indexed="8"/>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8"/>
      </left>
      <right/>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8"/>
      </top>
      <bottom/>
      <diagonal/>
    </border>
    <border>
      <left style="thin">
        <color indexed="64"/>
      </left>
      <right style="thin">
        <color indexed="64"/>
      </right>
      <top style="medium">
        <color indexed="8"/>
      </top>
      <bottom style="double">
        <color indexed="8"/>
      </bottom>
      <diagonal/>
    </border>
    <border>
      <left style="thin">
        <color indexed="64"/>
      </left>
      <right style="thin">
        <color indexed="64"/>
      </right>
      <top style="medium">
        <color indexed="8"/>
      </top>
      <bottom style="thin">
        <color indexed="64"/>
      </bottom>
      <diagonal/>
    </border>
    <border>
      <left/>
      <right style="thin">
        <color indexed="64"/>
      </right>
      <top/>
      <bottom style="medium">
        <color indexed="8"/>
      </bottom>
      <diagonal/>
    </border>
    <border>
      <left/>
      <right style="thin">
        <color indexed="64"/>
      </right>
      <top style="medium">
        <color indexed="64"/>
      </top>
      <bottom/>
      <diagonal/>
    </border>
    <border>
      <left/>
      <right style="thin">
        <color indexed="64"/>
      </right>
      <top style="medium">
        <color indexed="8"/>
      </top>
      <bottom/>
      <diagonal/>
    </border>
    <border>
      <left/>
      <right style="thin">
        <color indexed="64"/>
      </right>
      <top style="medium">
        <color indexed="8"/>
      </top>
      <bottom style="double">
        <color indexed="8"/>
      </bottom>
      <diagonal/>
    </border>
  </borders>
  <cellStyleXfs count="4">
    <xf numFmtId="0" fontId="0" fillId="0" borderId="0"/>
    <xf numFmtId="43" fontId="10" fillId="0" borderId="0" applyFont="0" applyFill="0" applyBorder="0" applyAlignment="0" applyProtection="0"/>
    <xf numFmtId="0" fontId="11" fillId="0" borderId="0"/>
    <xf numFmtId="44" fontId="10" fillId="0" borderId="0" applyFont="0" applyFill="0" applyBorder="0" applyAlignment="0" applyProtection="0"/>
  </cellStyleXfs>
  <cellXfs count="68">
    <xf numFmtId="0" fontId="0" fillId="0" borderId="0" xfId="0"/>
    <xf numFmtId="0" fontId="3" fillId="0" borderId="3" xfId="0" applyFont="1" applyFill="1" applyBorder="1" applyAlignment="1">
      <alignment horizontal="center" vertical="center" wrapText="1"/>
    </xf>
    <xf numFmtId="0" fontId="0" fillId="0" borderId="0" xfId="0" applyFill="1"/>
    <xf numFmtId="0" fontId="3"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4" fillId="0" borderId="0" xfId="0" applyFont="1" applyFill="1" applyAlignment="1">
      <alignment horizontal="center"/>
    </xf>
    <xf numFmtId="0" fontId="5" fillId="0" borderId="0" xfId="0" applyFont="1" applyFill="1" applyAlignment="1">
      <alignment horizontal="left"/>
    </xf>
    <xf numFmtId="164" fontId="4" fillId="0" borderId="0" xfId="0" applyNumberFormat="1" applyFont="1" applyFill="1" applyAlignment="1">
      <alignment horizontal="right"/>
    </xf>
    <xf numFmtId="164" fontId="4" fillId="0" borderId="14" xfId="0" applyNumberFormat="1" applyFont="1" applyFill="1" applyBorder="1" applyAlignment="1">
      <alignment horizontal="right"/>
    </xf>
    <xf numFmtId="0" fontId="4" fillId="0" borderId="0" xfId="0" applyFont="1" applyFill="1" applyAlignment="1">
      <alignment horizontal="left" indent="1"/>
    </xf>
    <xf numFmtId="0" fontId="6" fillId="0" borderId="0" xfId="0" applyFont="1" applyFill="1" applyAlignment="1">
      <alignment horizontal="left"/>
    </xf>
    <xf numFmtId="164" fontId="6" fillId="0" borderId="15" xfId="0" applyNumberFormat="1" applyFont="1" applyFill="1" applyBorder="1" applyAlignment="1">
      <alignment horizontal="right"/>
    </xf>
    <xf numFmtId="0" fontId="0" fillId="0" borderId="14" xfId="0" applyFill="1" applyBorder="1"/>
    <xf numFmtId="164" fontId="6" fillId="0" borderId="16" xfId="0" applyNumberFormat="1" applyFont="1" applyFill="1" applyBorder="1" applyAlignment="1">
      <alignment horizontal="right"/>
    </xf>
    <xf numFmtId="0" fontId="7" fillId="0" borderId="0" xfId="0" applyFont="1" applyFill="1" applyAlignment="1">
      <alignment horizontal="left"/>
    </xf>
    <xf numFmtId="164" fontId="6" fillId="0" borderId="0" xfId="0" applyNumberFormat="1" applyFont="1" applyFill="1" applyBorder="1" applyAlignment="1">
      <alignment horizontal="right"/>
    </xf>
    <xf numFmtId="0" fontId="8" fillId="0" borderId="0" xfId="0" applyFont="1" applyFill="1" applyAlignment="1">
      <alignment horizontal="left"/>
    </xf>
    <xf numFmtId="164" fontId="8" fillId="0" borderId="0" xfId="0" applyNumberFormat="1" applyFont="1" applyFill="1" applyBorder="1" applyAlignment="1">
      <alignment horizontal="right"/>
    </xf>
    <xf numFmtId="0" fontId="1" fillId="0" borderId="0" xfId="0" applyFont="1" applyFill="1"/>
    <xf numFmtId="0" fontId="9" fillId="0" borderId="0" xfId="0" applyFont="1" applyFill="1"/>
    <xf numFmtId="164" fontId="6" fillId="0" borderId="17" xfId="0" applyNumberFormat="1" applyFont="1" applyFill="1" applyBorder="1" applyAlignment="1">
      <alignment horizontal="right"/>
    </xf>
    <xf numFmtId="165" fontId="11" fillId="0" borderId="0" xfId="1" applyNumberFormat="1" applyFont="1"/>
    <xf numFmtId="0" fontId="0" fillId="2" borderId="5" xfId="0" applyFill="1" applyBorder="1"/>
    <xf numFmtId="0" fontId="12" fillId="0" borderId="0" xfId="0" applyFont="1" applyFill="1"/>
    <xf numFmtId="164" fontId="4" fillId="0" borderId="0" xfId="0" applyNumberFormat="1" applyFont="1" applyFill="1" applyBorder="1" applyAlignment="1">
      <alignment horizontal="right"/>
    </xf>
    <xf numFmtId="0" fontId="0" fillId="0" borderId="0" xfId="0" applyFill="1" applyBorder="1"/>
    <xf numFmtId="0" fontId="2" fillId="0" borderId="9" xfId="0" applyFont="1" applyFill="1" applyBorder="1" applyAlignment="1">
      <alignment horizontal="center" vertical="center" wrapText="1"/>
    </xf>
    <xf numFmtId="166" fontId="4" fillId="0" borderId="0" xfId="0" applyNumberFormat="1" applyFont="1" applyFill="1" applyBorder="1" applyAlignment="1">
      <alignment horizontal="right"/>
    </xf>
    <xf numFmtId="164" fontId="4" fillId="0" borderId="18" xfId="0" applyNumberFormat="1" applyFont="1" applyFill="1" applyBorder="1" applyAlignment="1">
      <alignment horizontal="right"/>
    </xf>
    <xf numFmtId="0" fontId="2" fillId="0" borderId="20" xfId="0" applyFont="1" applyFill="1" applyBorder="1" applyAlignment="1">
      <alignment horizontal="center" vertical="center" wrapText="1"/>
    </xf>
    <xf numFmtId="164" fontId="4" fillId="0" borderId="21" xfId="0" applyNumberFormat="1" applyFont="1" applyFill="1" applyBorder="1" applyAlignment="1">
      <alignment horizontal="right"/>
    </xf>
    <xf numFmtId="164" fontId="4" fillId="2" borderId="22" xfId="0" applyNumberFormat="1" applyFont="1" applyFill="1" applyBorder="1" applyAlignment="1">
      <alignment horizontal="right"/>
    </xf>
    <xf numFmtId="164" fontId="6" fillId="2" borderId="23" xfId="0" applyNumberFormat="1" applyFont="1" applyFill="1" applyBorder="1" applyAlignment="1">
      <alignment horizontal="right"/>
    </xf>
    <xf numFmtId="0" fontId="0" fillId="2" borderId="22" xfId="0" applyFill="1" applyBorder="1"/>
    <xf numFmtId="164" fontId="6" fillId="2" borderId="24" xfId="0" applyNumberFormat="1" applyFont="1" applyFill="1" applyBorder="1" applyAlignment="1">
      <alignment horizontal="right"/>
    </xf>
    <xf numFmtId="164" fontId="6" fillId="2" borderId="22" xfId="0" applyNumberFormat="1" applyFont="1" applyFill="1" applyBorder="1" applyAlignment="1">
      <alignment horizontal="right"/>
    </xf>
    <xf numFmtId="164" fontId="8" fillId="2" borderId="22" xfId="0" applyNumberFormat="1" applyFont="1" applyFill="1" applyBorder="1" applyAlignment="1">
      <alignment horizontal="right"/>
    </xf>
    <xf numFmtId="164" fontId="6" fillId="2" borderId="25" xfId="0" applyNumberFormat="1" applyFont="1" applyFill="1" applyBorder="1" applyAlignment="1">
      <alignment horizontal="right"/>
    </xf>
    <xf numFmtId="0" fontId="2" fillId="2" borderId="9" xfId="0" applyFont="1" applyFill="1" applyBorder="1" applyAlignment="1">
      <alignment horizontal="center" vertical="center" wrapText="1"/>
    </xf>
    <xf numFmtId="2" fontId="4" fillId="0" borderId="0" xfId="2" applyNumberFormat="1" applyFont="1" applyAlignment="1">
      <alignment horizontal="right"/>
    </xf>
    <xf numFmtId="2" fontId="4" fillId="0" borderId="18" xfId="2" applyNumberFormat="1" applyFont="1" applyBorder="1" applyAlignment="1">
      <alignment horizontal="right"/>
    </xf>
    <xf numFmtId="2" fontId="6" fillId="0" borderId="0" xfId="0" applyNumberFormat="1" applyFont="1" applyFill="1" applyBorder="1" applyAlignment="1">
      <alignment horizontal="right"/>
    </xf>
    <xf numFmtId="2" fontId="0" fillId="0" borderId="0" xfId="0" applyNumberFormat="1" applyFill="1" applyBorder="1"/>
    <xf numFmtId="2" fontId="4" fillId="0" borderId="0" xfId="0" applyNumberFormat="1" applyFont="1" applyFill="1" applyBorder="1" applyAlignment="1">
      <alignment horizontal="right"/>
    </xf>
    <xf numFmtId="2" fontId="4" fillId="0" borderId="0" xfId="2" applyNumberFormat="1" applyFont="1" applyFill="1" applyAlignment="1">
      <alignment horizontal="right"/>
    </xf>
    <xf numFmtId="2" fontId="4" fillId="0" borderId="18" xfId="2" applyNumberFormat="1" applyFont="1" applyFill="1" applyBorder="1" applyAlignment="1">
      <alignment horizontal="right"/>
    </xf>
    <xf numFmtId="41" fontId="4" fillId="0" borderId="0" xfId="3" applyNumberFormat="1" applyFont="1" applyFill="1" applyBorder="1" applyAlignment="1">
      <alignment horizontal="right"/>
    </xf>
    <xf numFmtId="41" fontId="4" fillId="0" borderId="14" xfId="3" applyNumberFormat="1" applyFont="1" applyFill="1" applyBorder="1" applyAlignment="1">
      <alignment horizontal="right"/>
    </xf>
    <xf numFmtId="41" fontId="4" fillId="0" borderId="26" xfId="3" applyNumberFormat="1" applyFont="1" applyFill="1" applyBorder="1" applyAlignment="1">
      <alignment horizontal="right"/>
    </xf>
    <xf numFmtId="41" fontId="4" fillId="0" borderId="18" xfId="3" applyNumberFormat="1" applyFont="1" applyFill="1" applyBorder="1" applyAlignment="1">
      <alignment horizontal="right"/>
    </xf>
    <xf numFmtId="164" fontId="4" fillId="0" borderId="27" xfId="0" applyNumberFormat="1" applyFont="1" applyFill="1" applyBorder="1" applyAlignment="1">
      <alignment horizontal="right"/>
    </xf>
    <xf numFmtId="164" fontId="6" fillId="0" borderId="28" xfId="0" applyNumberFormat="1" applyFont="1" applyFill="1" applyBorder="1" applyAlignment="1">
      <alignment horizontal="right"/>
    </xf>
    <xf numFmtId="164" fontId="6" fillId="0" borderId="29" xfId="0" applyNumberFormat="1" applyFont="1" applyFill="1" applyBorder="1" applyAlignment="1">
      <alignment horizontal="right"/>
    </xf>
    <xf numFmtId="164" fontId="6" fillId="0" borderId="14" xfId="0" applyNumberFormat="1" applyFont="1" applyFill="1" applyBorder="1" applyAlignment="1">
      <alignment horizontal="right"/>
    </xf>
    <xf numFmtId="164" fontId="8" fillId="0" borderId="14" xfId="0" applyNumberFormat="1" applyFont="1" applyFill="1" applyBorder="1" applyAlignment="1">
      <alignment horizontal="right"/>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5" xfId="0" applyFill="1" applyBorder="1"/>
    <xf numFmtId="0" fontId="0" fillId="0" borderId="6" xfId="0" applyFill="1" applyBorder="1"/>
    <xf numFmtId="0" fontId="12" fillId="0" borderId="19"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cellXfs>
  <cellStyles count="4">
    <cellStyle name="Comma" xfId="1" builtinId="3"/>
    <cellStyle name="Currency" xfId="3"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4"/>
  <sheetViews>
    <sheetView tabSelected="1" view="pageBreakPreview" topLeftCell="A58" zoomScale="80" zoomScaleNormal="80" zoomScaleSheetLayoutView="80" workbookViewId="0">
      <selection activeCell="C92" sqref="C92:C93"/>
    </sheetView>
  </sheetViews>
  <sheetFormatPr defaultColWidth="9.140625" defaultRowHeight="15" outlineLevelRow="1" x14ac:dyDescent="0.25"/>
  <cols>
    <col min="1" max="1" width="5.85546875" style="2" customWidth="1"/>
    <col min="2" max="2" width="10.7109375" style="2" customWidth="1"/>
    <col min="3" max="3" width="36.7109375" style="2" customWidth="1"/>
    <col min="4" max="8" width="10.7109375" style="2" customWidth="1"/>
    <col min="9" max="9" width="3.7109375" style="2" customWidth="1"/>
    <col min="10" max="10" width="14" style="2" customWidth="1"/>
    <col min="11" max="15" width="10.7109375" style="2" customWidth="1"/>
    <col min="16" max="16" width="14" style="2" customWidth="1"/>
    <col min="17" max="26" width="10.7109375" style="2" customWidth="1"/>
    <col min="27" max="16384" width="9.140625" style="2"/>
  </cols>
  <sheetData>
    <row r="1" spans="1:26" ht="14.45" x14ac:dyDescent="0.3">
      <c r="A1" s="26" t="s">
        <v>203</v>
      </c>
    </row>
    <row r="2" spans="1:26" thickBot="1" x14ac:dyDescent="0.35"/>
    <row r="3" spans="1:26" ht="26.45" customHeight="1" thickBot="1" x14ac:dyDescent="0.3">
      <c r="A3" s="58" t="s">
        <v>0</v>
      </c>
      <c r="B3" s="60" t="s">
        <v>1</v>
      </c>
      <c r="C3" s="1"/>
      <c r="D3" s="62" t="s">
        <v>199</v>
      </c>
      <c r="E3" s="63"/>
      <c r="F3" s="63"/>
      <c r="G3" s="63"/>
      <c r="H3" s="64"/>
      <c r="I3" s="25"/>
      <c r="J3" s="65" t="s">
        <v>200</v>
      </c>
      <c r="K3" s="66"/>
      <c r="L3" s="66"/>
      <c r="M3" s="66"/>
      <c r="N3" s="66"/>
      <c r="O3" s="67"/>
      <c r="P3" s="65" t="s">
        <v>201</v>
      </c>
      <c r="Q3" s="66"/>
      <c r="R3" s="66"/>
      <c r="S3" s="66"/>
      <c r="T3" s="66"/>
      <c r="U3" s="67"/>
      <c r="V3" s="62" t="s">
        <v>202</v>
      </c>
      <c r="W3" s="63"/>
      <c r="X3" s="63"/>
      <c r="Y3" s="63"/>
      <c r="Z3" s="64"/>
    </row>
    <row r="4" spans="1:26" ht="36" customHeight="1" thickBot="1" x14ac:dyDescent="0.3">
      <c r="A4" s="59"/>
      <c r="B4" s="61"/>
      <c r="C4" s="3"/>
      <c r="D4" s="4" t="s">
        <v>2</v>
      </c>
      <c r="E4" s="5" t="s">
        <v>3</v>
      </c>
      <c r="F4" s="5" t="s">
        <v>4</v>
      </c>
      <c r="G4" s="32" t="s">
        <v>206</v>
      </c>
      <c r="H4" s="29" t="s">
        <v>5</v>
      </c>
      <c r="I4" s="41"/>
      <c r="J4" s="29" t="s">
        <v>204</v>
      </c>
      <c r="K4" s="4" t="s">
        <v>2</v>
      </c>
      <c r="L4" s="5" t="s">
        <v>3</v>
      </c>
      <c r="M4" s="5" t="s">
        <v>4</v>
      </c>
      <c r="N4" s="32" t="s">
        <v>206</v>
      </c>
      <c r="O4" s="29" t="s">
        <v>5</v>
      </c>
      <c r="P4" s="29" t="s">
        <v>204</v>
      </c>
      <c r="Q4" s="29" t="s">
        <v>2</v>
      </c>
      <c r="R4" s="4" t="s">
        <v>3</v>
      </c>
      <c r="S4" s="5" t="s">
        <v>4</v>
      </c>
      <c r="T4" s="5" t="s">
        <v>206</v>
      </c>
      <c r="U4" s="6" t="s">
        <v>5</v>
      </c>
      <c r="V4" s="4" t="s">
        <v>2</v>
      </c>
      <c r="W4" s="5" t="s">
        <v>3</v>
      </c>
      <c r="X4" s="5" t="s">
        <v>4</v>
      </c>
      <c r="Y4" s="5" t="s">
        <v>206</v>
      </c>
      <c r="Z4" s="7" t="s">
        <v>5</v>
      </c>
    </row>
    <row r="5" spans="1:26" ht="14.45" x14ac:dyDescent="0.3">
      <c r="A5" s="8" t="s">
        <v>6</v>
      </c>
      <c r="B5" s="9"/>
      <c r="C5" s="9" t="s">
        <v>7</v>
      </c>
      <c r="D5" s="10"/>
      <c r="E5" s="10"/>
      <c r="F5" s="10"/>
      <c r="G5" s="10"/>
      <c r="H5" s="27"/>
      <c r="I5" s="34"/>
      <c r="J5" s="33"/>
      <c r="K5" s="10"/>
      <c r="L5" s="10"/>
      <c r="M5" s="10"/>
      <c r="N5" s="10"/>
      <c r="O5" s="53"/>
      <c r="P5" s="27"/>
      <c r="Q5" s="10"/>
      <c r="R5" s="10"/>
      <c r="S5" s="10"/>
      <c r="T5" s="10"/>
      <c r="U5" s="11"/>
      <c r="V5" s="10"/>
      <c r="W5" s="10"/>
      <c r="X5" s="10"/>
      <c r="Y5" s="10"/>
      <c r="Z5" s="53"/>
    </row>
    <row r="6" spans="1:26" ht="14.45" x14ac:dyDescent="0.3">
      <c r="A6" s="8" t="s">
        <v>8</v>
      </c>
      <c r="B6" s="12"/>
      <c r="C6" s="12" t="s">
        <v>9</v>
      </c>
      <c r="D6" s="10">
        <v>1506349</v>
      </c>
      <c r="E6" s="10">
        <v>997523.95686070598</v>
      </c>
      <c r="F6" s="10"/>
      <c r="G6" s="10"/>
      <c r="H6" s="27">
        <f>D6-E6-F6-G6</f>
        <v>508825.04313929402</v>
      </c>
      <c r="I6" s="34"/>
      <c r="J6" s="47">
        <v>3.5</v>
      </c>
      <c r="K6" s="10">
        <v>52575.772105663804</v>
      </c>
      <c r="L6" s="10">
        <v>34803.611618522154</v>
      </c>
      <c r="M6" s="10"/>
      <c r="N6" s="10"/>
      <c r="O6" s="11">
        <f>K6-L6-M6-N6</f>
        <v>17772.160487141649</v>
      </c>
      <c r="P6" s="30">
        <v>4.0999999999999996</v>
      </c>
      <c r="Q6" s="10">
        <v>61588.761609491878</v>
      </c>
      <c r="R6" s="10">
        <v>40769.945038840255</v>
      </c>
      <c r="S6" s="10"/>
      <c r="T6" s="10"/>
      <c r="U6" s="11">
        <f>Q6-R6-S6-T6</f>
        <v>20818.816570651623</v>
      </c>
      <c r="V6" s="10">
        <v>9012.9895038280738</v>
      </c>
      <c r="W6" s="10">
        <v>5966.3334203181003</v>
      </c>
      <c r="X6" s="10">
        <v>0</v>
      </c>
      <c r="Y6" s="10">
        <v>0</v>
      </c>
      <c r="Z6" s="11">
        <f>V6-W6-X6-Y6</f>
        <v>3046.6560835099735</v>
      </c>
    </row>
    <row r="7" spans="1:26" ht="14.45" x14ac:dyDescent="0.3">
      <c r="A7" s="8" t="s">
        <v>10</v>
      </c>
      <c r="B7" s="12"/>
      <c r="C7" s="12" t="s">
        <v>11</v>
      </c>
      <c r="D7" s="10">
        <v>31253</v>
      </c>
      <c r="E7" s="10">
        <v>1826.4124653846156</v>
      </c>
      <c r="F7" s="10"/>
      <c r="G7" s="10"/>
      <c r="H7" s="27">
        <f t="shared" ref="H7:H13" si="0">D7-E7-F7-G7</f>
        <v>29426.587534615384</v>
      </c>
      <c r="I7" s="34"/>
      <c r="J7" s="47">
        <v>4.0999999999999996</v>
      </c>
      <c r="K7" s="10">
        <v>1264.4915206000007</v>
      </c>
      <c r="L7" s="10">
        <v>58.167021850000005</v>
      </c>
      <c r="M7" s="10"/>
      <c r="N7" s="10"/>
      <c r="O7" s="11">
        <f t="shared" ref="O7:O13" si="1">K7-L7-M7-N7</f>
        <v>1206.3244987500007</v>
      </c>
      <c r="P7" s="30">
        <v>0.4</v>
      </c>
      <c r="Q7" s="10">
        <v>123.36502640000003</v>
      </c>
      <c r="R7" s="10">
        <v>5.6748313999999995</v>
      </c>
      <c r="S7" s="10"/>
      <c r="T7" s="10"/>
      <c r="U7" s="11">
        <f t="shared" ref="U7:U13" si="2">Q7-R7-S7-T7</f>
        <v>117.69019500000003</v>
      </c>
      <c r="V7" s="10">
        <v>-1141.1264942000007</v>
      </c>
      <c r="W7" s="10">
        <v>-52.492190450000002</v>
      </c>
      <c r="X7" s="10">
        <v>0</v>
      </c>
      <c r="Y7" s="10">
        <v>0</v>
      </c>
      <c r="Z7" s="11">
        <f t="shared" ref="Z7:Z13" si="3">V7-W7-X7-Y7</f>
        <v>-1088.6343037500008</v>
      </c>
    </row>
    <row r="8" spans="1:26" ht="14.45" x14ac:dyDescent="0.3">
      <c r="A8" s="8" t="s">
        <v>12</v>
      </c>
      <c r="B8" s="12"/>
      <c r="C8" s="12" t="s">
        <v>13</v>
      </c>
      <c r="D8" s="10">
        <v>177872</v>
      </c>
      <c r="E8" s="10">
        <v>35178.404829230778</v>
      </c>
      <c r="F8" s="10"/>
      <c r="G8" s="10"/>
      <c r="H8" s="27">
        <f t="shared" si="0"/>
        <v>142693.59517076923</v>
      </c>
      <c r="I8" s="34"/>
      <c r="J8" s="47">
        <v>3.3</v>
      </c>
      <c r="K8" s="10">
        <v>5854.4834563599989</v>
      </c>
      <c r="L8" s="10">
        <v>1111.82194398</v>
      </c>
      <c r="M8" s="10"/>
      <c r="N8" s="10"/>
      <c r="O8" s="11">
        <f t="shared" si="1"/>
        <v>4742.6615123799984</v>
      </c>
      <c r="P8" s="30">
        <v>3.2</v>
      </c>
      <c r="Q8" s="10">
        <v>5677.0748667733315</v>
      </c>
      <c r="R8" s="10">
        <v>1078.13036992</v>
      </c>
      <c r="S8" s="10"/>
      <c r="T8" s="10"/>
      <c r="U8" s="11">
        <f t="shared" si="2"/>
        <v>4598.9444968533317</v>
      </c>
      <c r="V8" s="10">
        <v>-177.4085895866674</v>
      </c>
      <c r="W8" s="10">
        <v>-33.691574059999994</v>
      </c>
      <c r="X8" s="10">
        <v>0</v>
      </c>
      <c r="Y8" s="10">
        <v>0</v>
      </c>
      <c r="Z8" s="11">
        <f t="shared" si="3"/>
        <v>-143.71701552666741</v>
      </c>
    </row>
    <row r="9" spans="1:26" ht="14.45" x14ac:dyDescent="0.3">
      <c r="A9" s="8" t="s">
        <v>14</v>
      </c>
      <c r="B9" s="12"/>
      <c r="C9" s="12" t="s">
        <v>15</v>
      </c>
      <c r="D9" s="10">
        <v>264455</v>
      </c>
      <c r="E9" s="10">
        <v>23955.581645529033</v>
      </c>
      <c r="F9" s="10"/>
      <c r="G9" s="10"/>
      <c r="H9" s="27">
        <f t="shared" si="0"/>
        <v>240499.41835447098</v>
      </c>
      <c r="I9" s="34"/>
      <c r="J9" s="47">
        <v>2.8</v>
      </c>
      <c r="K9" s="10">
        <v>7402.1192010594823</v>
      </c>
      <c r="L9" s="10">
        <v>670.05217908761904</v>
      </c>
      <c r="M9" s="10"/>
      <c r="N9" s="10"/>
      <c r="O9" s="11">
        <f t="shared" si="1"/>
        <v>6732.0670219718631</v>
      </c>
      <c r="P9" s="30">
        <v>2</v>
      </c>
      <c r="Q9" s="10">
        <v>5287.2280007567706</v>
      </c>
      <c r="R9" s="10">
        <v>478.60869934829827</v>
      </c>
      <c r="S9" s="10"/>
      <c r="T9" s="10"/>
      <c r="U9" s="11">
        <f t="shared" si="2"/>
        <v>4808.619301408472</v>
      </c>
      <c r="V9" s="10">
        <v>-2114.8912003027117</v>
      </c>
      <c r="W9" s="10">
        <v>-191.44347973932076</v>
      </c>
      <c r="X9" s="10">
        <v>0</v>
      </c>
      <c r="Y9" s="10">
        <v>0</v>
      </c>
      <c r="Z9" s="11">
        <f t="shared" si="3"/>
        <v>-1923.4477205633909</v>
      </c>
    </row>
    <row r="10" spans="1:26" ht="14.45" x14ac:dyDescent="0.3">
      <c r="A10" s="8" t="s">
        <v>16</v>
      </c>
      <c r="B10" s="12" t="s">
        <v>17</v>
      </c>
      <c r="C10" s="12" t="s">
        <v>18</v>
      </c>
      <c r="D10" s="10">
        <v>77</v>
      </c>
      <c r="E10" s="10"/>
      <c r="F10" s="10"/>
      <c r="G10" s="10"/>
      <c r="H10" s="27">
        <f t="shared" si="0"/>
        <v>77</v>
      </c>
      <c r="I10" s="34"/>
      <c r="J10" s="47">
        <v>1.4</v>
      </c>
      <c r="K10" s="10">
        <v>1.08024378</v>
      </c>
      <c r="L10" s="10"/>
      <c r="M10" s="10"/>
      <c r="N10" s="10"/>
      <c r="O10" s="11">
        <f t="shared" si="1"/>
        <v>1.08024378</v>
      </c>
      <c r="P10" s="30">
        <v>1.4</v>
      </c>
      <c r="Q10" s="10">
        <v>1.08024378</v>
      </c>
      <c r="R10" s="10"/>
      <c r="S10" s="10"/>
      <c r="T10" s="10"/>
      <c r="U10" s="11">
        <f t="shared" si="2"/>
        <v>1.08024378</v>
      </c>
      <c r="V10" s="10">
        <v>0</v>
      </c>
      <c r="W10" s="10">
        <v>0</v>
      </c>
      <c r="X10" s="10">
        <v>0</v>
      </c>
      <c r="Y10" s="10">
        <v>0</v>
      </c>
      <c r="Z10" s="11">
        <f t="shared" si="3"/>
        <v>0</v>
      </c>
    </row>
    <row r="11" spans="1:26" ht="14.45" x14ac:dyDescent="0.3">
      <c r="A11" s="8" t="s">
        <v>19</v>
      </c>
      <c r="B11" s="12" t="s">
        <v>20</v>
      </c>
      <c r="C11" s="12" t="s">
        <v>21</v>
      </c>
      <c r="D11" s="10">
        <v>2800</v>
      </c>
      <c r="E11" s="10"/>
      <c r="F11" s="10"/>
      <c r="G11" s="10"/>
      <c r="H11" s="27">
        <f t="shared" si="0"/>
        <v>2800</v>
      </c>
      <c r="I11" s="34"/>
      <c r="J11" s="47">
        <v>1.5</v>
      </c>
      <c r="K11" s="10">
        <v>41.991713793644877</v>
      </c>
      <c r="L11" s="10"/>
      <c r="M11" s="10"/>
      <c r="N11" s="10"/>
      <c r="O11" s="11">
        <f t="shared" si="1"/>
        <v>41.991713793644877</v>
      </c>
      <c r="P11" s="30">
        <v>1.6</v>
      </c>
      <c r="Q11" s="10">
        <v>44.791161379887868</v>
      </c>
      <c r="R11" s="10"/>
      <c r="S11" s="10"/>
      <c r="T11" s="10"/>
      <c r="U11" s="11">
        <f t="shared" si="2"/>
        <v>44.791161379887868</v>
      </c>
      <c r="V11" s="10">
        <v>2.7994475862429908</v>
      </c>
      <c r="W11" s="10">
        <v>0</v>
      </c>
      <c r="X11" s="10">
        <v>0</v>
      </c>
      <c r="Y11" s="10">
        <v>0</v>
      </c>
      <c r="Z11" s="11">
        <f t="shared" si="3"/>
        <v>2.7994475862429908</v>
      </c>
    </row>
    <row r="12" spans="1:26" ht="14.45" x14ac:dyDescent="0.3">
      <c r="A12" s="8" t="s">
        <v>22</v>
      </c>
      <c r="B12" s="12"/>
      <c r="C12" s="12" t="s">
        <v>23</v>
      </c>
      <c r="D12" s="10">
        <v>373873</v>
      </c>
      <c r="E12" s="10"/>
      <c r="F12" s="10"/>
      <c r="G12" s="10">
        <v>373873</v>
      </c>
      <c r="H12" s="49">
        <f t="shared" si="0"/>
        <v>0</v>
      </c>
      <c r="I12" s="34"/>
      <c r="J12" s="47">
        <v>2</v>
      </c>
      <c r="K12" s="10">
        <v>7458.8003672276418</v>
      </c>
      <c r="L12" s="10"/>
      <c r="M12" s="10"/>
      <c r="N12" s="10">
        <v>7458.8003672276409</v>
      </c>
      <c r="O12" s="50">
        <f t="shared" si="1"/>
        <v>0</v>
      </c>
      <c r="P12" s="30">
        <v>2.2000000000000002</v>
      </c>
      <c r="Q12" s="10">
        <v>8204.6804039504023</v>
      </c>
      <c r="R12" s="10"/>
      <c r="S12" s="10"/>
      <c r="T12" s="10">
        <v>8204.6804039504023</v>
      </c>
      <c r="U12" s="50">
        <f t="shared" si="2"/>
        <v>0</v>
      </c>
      <c r="V12" s="10">
        <v>745.88003672276045</v>
      </c>
      <c r="W12" s="10">
        <v>0</v>
      </c>
      <c r="X12" s="10">
        <v>0</v>
      </c>
      <c r="Y12" s="10">
        <v>745.88003672276136</v>
      </c>
      <c r="Z12" s="11">
        <f t="shared" si="3"/>
        <v>-9.0949470177292824E-13</v>
      </c>
    </row>
    <row r="13" spans="1:26" thickBot="1" x14ac:dyDescent="0.35">
      <c r="A13" s="8" t="s">
        <v>24</v>
      </c>
      <c r="B13" s="12" t="s">
        <v>25</v>
      </c>
      <c r="C13" s="12" t="s">
        <v>26</v>
      </c>
      <c r="D13" s="10">
        <v>7393</v>
      </c>
      <c r="E13" s="10"/>
      <c r="F13" s="10"/>
      <c r="G13" s="10">
        <v>5156.2375199999979</v>
      </c>
      <c r="H13" s="27">
        <f t="shared" si="0"/>
        <v>2236.7624800000021</v>
      </c>
      <c r="I13" s="34"/>
      <c r="J13" s="43" t="s">
        <v>205</v>
      </c>
      <c r="K13" s="52">
        <v>9.9999999999999998E-13</v>
      </c>
      <c r="L13" s="10"/>
      <c r="M13" s="10"/>
      <c r="N13" s="49">
        <v>9.9999999999999998E-13</v>
      </c>
      <c r="O13" s="51">
        <f t="shared" si="1"/>
        <v>0</v>
      </c>
      <c r="P13" s="27" t="s">
        <v>205</v>
      </c>
      <c r="Q13" s="52">
        <v>9.9999999999999998E-13</v>
      </c>
      <c r="R13" s="10"/>
      <c r="S13" s="10"/>
      <c r="T13" s="10">
        <v>9.9999999999999998E-13</v>
      </c>
      <c r="U13" s="51">
        <f t="shared" si="2"/>
        <v>0</v>
      </c>
      <c r="V13" s="10">
        <v>0</v>
      </c>
      <c r="W13" s="10">
        <v>0</v>
      </c>
      <c r="X13" s="10">
        <v>0</v>
      </c>
      <c r="Y13" s="10">
        <v>0</v>
      </c>
      <c r="Z13" s="11">
        <f t="shared" si="3"/>
        <v>0</v>
      </c>
    </row>
    <row r="14" spans="1:26" ht="14.45" x14ac:dyDescent="0.3">
      <c r="A14" s="8" t="s">
        <v>27</v>
      </c>
      <c r="B14" s="13"/>
      <c r="C14" s="13" t="s">
        <v>28</v>
      </c>
      <c r="D14" s="14">
        <f>SUM(D6:D13)+1</f>
        <v>2364073</v>
      </c>
      <c r="E14" s="14">
        <f t="shared" ref="E14" si="4">SUM(E6:E13)</f>
        <v>1058484.3558008503</v>
      </c>
      <c r="F14" s="14">
        <f t="shared" ref="F14" si="5">SUM(F6:F13)</f>
        <v>0</v>
      </c>
      <c r="G14" s="14">
        <f t="shared" ref="G14" si="6">SUM(G6:G13)</f>
        <v>379029.23752000002</v>
      </c>
      <c r="H14" s="14">
        <f t="shared" ref="H14" si="7">SUM(H6:H13)</f>
        <v>926558.40667914972</v>
      </c>
      <c r="I14" s="35"/>
      <c r="J14" s="44"/>
      <c r="K14" s="18">
        <f>SUM(K6:K13)</f>
        <v>74598.738608484564</v>
      </c>
      <c r="L14" s="14">
        <f t="shared" ref="L14:O14" si="8">SUM(L6:L13)</f>
        <v>36643.652763439772</v>
      </c>
      <c r="M14" s="14">
        <f t="shared" si="8"/>
        <v>0</v>
      </c>
      <c r="N14" s="14">
        <f t="shared" si="8"/>
        <v>7458.8003672276418</v>
      </c>
      <c r="O14" s="54">
        <f t="shared" si="8"/>
        <v>30496.28547781716</v>
      </c>
      <c r="P14" s="14"/>
      <c r="Q14" s="14">
        <f t="shared" ref="Q14" si="9">SUM(Q6:Q13)</f>
        <v>80926.981312532283</v>
      </c>
      <c r="R14" s="14">
        <f t="shared" ref="R14" si="10">SUM(R6:R13)</f>
        <v>42332.358939508551</v>
      </c>
      <c r="S14" s="14">
        <f t="shared" ref="S14" si="11">SUM(S6:S13)</f>
        <v>0</v>
      </c>
      <c r="T14" s="14">
        <f t="shared" ref="T14:U14" si="12">SUM(T6:T13)</f>
        <v>8204.6804039504041</v>
      </c>
      <c r="U14" s="14">
        <f t="shared" si="12"/>
        <v>30389.941969073316</v>
      </c>
      <c r="V14" s="23">
        <f t="shared" ref="V14" si="13">SUM(V6:V13)</f>
        <v>6328.2427040476978</v>
      </c>
      <c r="W14" s="14">
        <f t="shared" ref="W14" si="14">SUM(W6:W13)</f>
        <v>5688.7061760687802</v>
      </c>
      <c r="X14" s="14">
        <f t="shared" ref="X14" si="15">SUM(X6:X13)</f>
        <v>0</v>
      </c>
      <c r="Y14" s="14">
        <f t="shared" ref="Y14:Z14" si="16">SUM(Y6:Y13)</f>
        <v>745.88003672276136</v>
      </c>
      <c r="Z14" s="54">
        <f t="shared" si="16"/>
        <v>-106.34350874384347</v>
      </c>
    </row>
    <row r="15" spans="1:26" ht="14.45" x14ac:dyDescent="0.3">
      <c r="A15" s="8" t="s">
        <v>29</v>
      </c>
      <c r="H15" s="28"/>
      <c r="I15" s="36"/>
      <c r="J15" s="45"/>
      <c r="O15" s="15"/>
      <c r="P15" s="28"/>
      <c r="U15" s="15"/>
      <c r="Z15" s="15"/>
    </row>
    <row r="16" spans="1:26" ht="14.45" x14ac:dyDescent="0.3">
      <c r="A16" s="8" t="s">
        <v>30</v>
      </c>
      <c r="B16" s="9"/>
      <c r="C16" s="9" t="s">
        <v>31</v>
      </c>
      <c r="D16" s="10"/>
      <c r="E16" s="10"/>
      <c r="F16" s="10"/>
      <c r="G16" s="10"/>
      <c r="H16" s="27"/>
      <c r="I16" s="34"/>
      <c r="J16" s="46"/>
      <c r="K16" s="10"/>
      <c r="L16" s="10"/>
      <c r="M16" s="10"/>
      <c r="N16" s="10"/>
      <c r="O16" s="11"/>
      <c r="P16" s="27"/>
      <c r="Q16" s="10"/>
      <c r="R16" s="10"/>
      <c r="S16" s="10"/>
      <c r="T16" s="10"/>
      <c r="U16" s="11"/>
      <c r="V16" s="10"/>
      <c r="W16" s="10"/>
      <c r="X16" s="10"/>
      <c r="Y16" s="10"/>
      <c r="Z16" s="11"/>
    </row>
    <row r="17" spans="1:26" ht="14.45" x14ac:dyDescent="0.3">
      <c r="A17" s="8" t="s">
        <v>32</v>
      </c>
      <c r="B17" s="12" t="s">
        <v>33</v>
      </c>
      <c r="C17" s="12" t="s">
        <v>34</v>
      </c>
      <c r="D17" s="10">
        <v>321</v>
      </c>
      <c r="E17" s="10"/>
      <c r="F17" s="10"/>
      <c r="G17" s="10"/>
      <c r="H17" s="27">
        <f>D17-E17-F17-G17</f>
        <v>321</v>
      </c>
      <c r="I17" s="34"/>
      <c r="J17" s="42" t="s">
        <v>205</v>
      </c>
      <c r="K17" s="49">
        <v>9.9999999999999998E-13</v>
      </c>
      <c r="L17" s="10"/>
      <c r="M17" s="10"/>
      <c r="N17" s="10"/>
      <c r="O17" s="50">
        <f t="shared" ref="O17" si="17">K17-L17-M17-N17</f>
        <v>9.9999999999999998E-13</v>
      </c>
      <c r="P17" s="27" t="s">
        <v>205</v>
      </c>
      <c r="Q17" s="49">
        <v>9.9999999999999998E-13</v>
      </c>
      <c r="R17" s="10"/>
      <c r="S17" s="10"/>
      <c r="T17" s="10"/>
      <c r="U17" s="50">
        <f t="shared" ref="U17" si="18">Q17-R17-S17-T17</f>
        <v>9.9999999999999998E-13</v>
      </c>
      <c r="V17" s="10">
        <v>0</v>
      </c>
      <c r="W17" s="10">
        <v>0</v>
      </c>
      <c r="X17" s="10">
        <v>0</v>
      </c>
      <c r="Y17" s="10">
        <v>0</v>
      </c>
      <c r="Z17" s="11">
        <f>V17-W17-X17-Y17</f>
        <v>0</v>
      </c>
    </row>
    <row r="18" spans="1:26" ht="14.45" x14ac:dyDescent="0.3">
      <c r="A18" s="8" t="s">
        <v>35</v>
      </c>
      <c r="B18" s="12" t="s">
        <v>36</v>
      </c>
      <c r="C18" s="12" t="s">
        <v>37</v>
      </c>
      <c r="D18" s="10">
        <v>170</v>
      </c>
      <c r="E18" s="10"/>
      <c r="F18" s="10"/>
      <c r="G18" s="10"/>
      <c r="H18" s="27">
        <f t="shared" ref="H18:H20" si="19">D18-E18-F18-G18</f>
        <v>170</v>
      </c>
      <c r="I18" s="34"/>
      <c r="J18" s="42" t="s">
        <v>205</v>
      </c>
      <c r="K18" s="49">
        <v>34.72618999999996</v>
      </c>
      <c r="L18" s="10"/>
      <c r="M18" s="10"/>
      <c r="N18" s="10"/>
      <c r="O18" s="11">
        <f t="shared" ref="O18:O20" si="20">K18-L18-M18-N18</f>
        <v>34.72618999999996</v>
      </c>
      <c r="P18" s="27" t="s">
        <v>205</v>
      </c>
      <c r="Q18" s="10">
        <v>34.72618999999996</v>
      </c>
      <c r="R18" s="10"/>
      <c r="S18" s="10"/>
      <c r="T18" s="10"/>
      <c r="U18" s="11">
        <f t="shared" ref="U18:U20" si="21">Q18-R18-S18-T18</f>
        <v>34.72618999999996</v>
      </c>
      <c r="V18" s="10">
        <v>0</v>
      </c>
      <c r="W18" s="10">
        <v>0</v>
      </c>
      <c r="X18" s="10">
        <v>0</v>
      </c>
      <c r="Y18" s="10">
        <v>0</v>
      </c>
      <c r="Z18" s="11">
        <f t="shared" ref="Z18:Z20" si="22">V18-W18-X18-Y18</f>
        <v>0</v>
      </c>
    </row>
    <row r="19" spans="1:26" ht="14.45" x14ac:dyDescent="0.3">
      <c r="A19" s="8" t="s">
        <v>38</v>
      </c>
      <c r="B19" s="12" t="s">
        <v>36</v>
      </c>
      <c r="C19" s="12" t="s">
        <v>39</v>
      </c>
      <c r="D19" s="10">
        <v>4521</v>
      </c>
      <c r="E19" s="10"/>
      <c r="F19" s="10"/>
      <c r="G19" s="10">
        <v>161.97123999999982</v>
      </c>
      <c r="H19" s="27">
        <f t="shared" si="19"/>
        <v>4359.0287600000001</v>
      </c>
      <c r="I19" s="34"/>
      <c r="J19" s="42" t="s">
        <v>205</v>
      </c>
      <c r="K19" s="10">
        <v>645.27601031118991</v>
      </c>
      <c r="L19" s="10"/>
      <c r="M19" s="10"/>
      <c r="N19" s="10">
        <v>23.138725432680005</v>
      </c>
      <c r="O19" s="11">
        <f t="shared" si="20"/>
        <v>622.13728487850994</v>
      </c>
      <c r="P19" s="27" t="s">
        <v>205</v>
      </c>
      <c r="Q19" s="10">
        <v>645.27601031118991</v>
      </c>
      <c r="R19" s="10"/>
      <c r="S19" s="10"/>
      <c r="T19" s="10">
        <v>23.138725432680005</v>
      </c>
      <c r="U19" s="11">
        <f t="shared" si="21"/>
        <v>622.13728487850994</v>
      </c>
      <c r="V19" s="10">
        <v>0</v>
      </c>
      <c r="W19" s="10">
        <v>0</v>
      </c>
      <c r="X19" s="10">
        <v>0</v>
      </c>
      <c r="Y19" s="10">
        <v>0</v>
      </c>
      <c r="Z19" s="11">
        <f t="shared" si="22"/>
        <v>0</v>
      </c>
    </row>
    <row r="20" spans="1:26" thickBot="1" x14ac:dyDescent="0.35">
      <c r="A20" s="8" t="s">
        <v>40</v>
      </c>
      <c r="B20" s="12"/>
      <c r="C20" s="12" t="s">
        <v>41</v>
      </c>
      <c r="D20" s="10">
        <v>8954</v>
      </c>
      <c r="E20" s="10"/>
      <c r="F20" s="10"/>
      <c r="G20" s="10"/>
      <c r="H20" s="27">
        <f t="shared" si="19"/>
        <v>8954</v>
      </c>
      <c r="I20" s="34"/>
      <c r="J20" s="43" t="s">
        <v>205</v>
      </c>
      <c r="K20" s="52">
        <v>9.9999999999999998E-13</v>
      </c>
      <c r="L20" s="10"/>
      <c r="M20" s="10"/>
      <c r="N20" s="10"/>
      <c r="O20" s="51">
        <f t="shared" si="20"/>
        <v>9.9999999999999998E-13</v>
      </c>
      <c r="P20" s="27" t="s">
        <v>205</v>
      </c>
      <c r="Q20" s="52">
        <v>9.9999999999999998E-13</v>
      </c>
      <c r="R20" s="10"/>
      <c r="S20" s="10"/>
      <c r="T20" s="10"/>
      <c r="U20" s="51">
        <f t="shared" si="21"/>
        <v>9.9999999999999998E-13</v>
      </c>
      <c r="V20" s="10">
        <v>0</v>
      </c>
      <c r="W20" s="10">
        <v>0</v>
      </c>
      <c r="X20" s="10">
        <v>0</v>
      </c>
      <c r="Y20" s="10">
        <v>0</v>
      </c>
      <c r="Z20" s="11">
        <f t="shared" si="22"/>
        <v>0</v>
      </c>
    </row>
    <row r="21" spans="1:26" ht="14.45" x14ac:dyDescent="0.3">
      <c r="A21" s="8" t="s">
        <v>42</v>
      </c>
      <c r="B21" s="13"/>
      <c r="C21" s="13" t="s">
        <v>43</v>
      </c>
      <c r="D21" s="14">
        <f>SUM(D17:D20)+1</f>
        <v>13967</v>
      </c>
      <c r="E21" s="14">
        <f t="shared" ref="E21" si="23">SUM(E17:E20)</f>
        <v>0</v>
      </c>
      <c r="F21" s="14">
        <f t="shared" ref="F21" si="24">SUM(F17:F20)</f>
        <v>0</v>
      </c>
      <c r="G21" s="14">
        <f t="shared" ref="G21" si="25">SUM(G17:G20)</f>
        <v>161.97123999999982</v>
      </c>
      <c r="H21" s="14">
        <f t="shared" ref="H21" si="26">SUM(H17:H20)</f>
        <v>13804.028760000001</v>
      </c>
      <c r="I21" s="35"/>
      <c r="J21" s="44"/>
      <c r="K21" s="18">
        <f>SUM(K17:K20)</f>
        <v>680.00220031119193</v>
      </c>
      <c r="L21" s="14">
        <f t="shared" ref="L21:O21" si="27">SUM(L17:L20)</f>
        <v>0</v>
      </c>
      <c r="M21" s="14">
        <f t="shared" si="27"/>
        <v>0</v>
      </c>
      <c r="N21" s="14">
        <f t="shared" si="27"/>
        <v>23.138725432680005</v>
      </c>
      <c r="O21" s="54">
        <f t="shared" si="27"/>
        <v>656.86347487851197</v>
      </c>
      <c r="P21" s="14"/>
      <c r="Q21" s="14">
        <f t="shared" ref="Q21" si="28">SUM(Q17:Q20)</f>
        <v>680.00220031119193</v>
      </c>
      <c r="R21" s="14">
        <f t="shared" ref="R21" si="29">SUM(R17:R20)</f>
        <v>0</v>
      </c>
      <c r="S21" s="14">
        <f t="shared" ref="S21" si="30">SUM(S17:S20)</f>
        <v>0</v>
      </c>
      <c r="T21" s="14">
        <f t="shared" ref="T21:U21" si="31">SUM(T17:T20)</f>
        <v>23.138725432680005</v>
      </c>
      <c r="U21" s="14">
        <f t="shared" si="31"/>
        <v>656.86347487851197</v>
      </c>
      <c r="V21" s="23">
        <v>0</v>
      </c>
      <c r="W21" s="14">
        <v>0</v>
      </c>
      <c r="X21" s="14">
        <v>0</v>
      </c>
      <c r="Y21" s="14">
        <v>0</v>
      </c>
      <c r="Z21" s="54">
        <f t="shared" ref="Z21" si="32">SUM(Z17:Z20)</f>
        <v>0</v>
      </c>
    </row>
    <row r="22" spans="1:26" ht="14.45" x14ac:dyDescent="0.3">
      <c r="A22" s="8" t="s">
        <v>44</v>
      </c>
      <c r="H22" s="28"/>
      <c r="I22" s="36"/>
      <c r="J22" s="45"/>
      <c r="O22" s="15"/>
      <c r="P22" s="28"/>
      <c r="U22" s="15"/>
      <c r="Z22" s="15"/>
    </row>
    <row r="23" spans="1:26" ht="14.45" x14ac:dyDescent="0.3">
      <c r="A23" s="8" t="s">
        <v>45</v>
      </c>
      <c r="B23" s="9"/>
      <c r="C23" s="9" t="s">
        <v>46</v>
      </c>
      <c r="D23" s="10"/>
      <c r="E23" s="10"/>
      <c r="F23" s="10"/>
      <c r="G23" s="10"/>
      <c r="H23" s="27"/>
      <c r="I23" s="34"/>
      <c r="J23" s="46"/>
      <c r="K23" s="10"/>
      <c r="L23" s="10"/>
      <c r="M23" s="10"/>
      <c r="N23" s="10"/>
      <c r="O23" s="11"/>
      <c r="P23" s="27"/>
      <c r="Q23" s="10"/>
      <c r="R23" s="10"/>
      <c r="S23" s="10"/>
      <c r="T23" s="10"/>
      <c r="U23" s="11"/>
      <c r="V23" s="10"/>
      <c r="W23" s="10"/>
      <c r="X23" s="10"/>
      <c r="Y23" s="10"/>
      <c r="Z23" s="11"/>
    </row>
    <row r="24" spans="1:26" ht="14.45" x14ac:dyDescent="0.3">
      <c r="A24" s="8" t="s">
        <v>47</v>
      </c>
      <c r="B24" s="12"/>
      <c r="C24" s="12" t="s">
        <v>48</v>
      </c>
      <c r="D24" s="10">
        <v>10883</v>
      </c>
      <c r="E24" s="10"/>
      <c r="F24" s="10"/>
      <c r="G24" s="10"/>
      <c r="H24" s="27">
        <f>D24-E24-F24-G24</f>
        <v>10883</v>
      </c>
      <c r="I24" s="34"/>
      <c r="J24" s="47">
        <v>5.3</v>
      </c>
      <c r="K24" s="10">
        <v>574.10925922707474</v>
      </c>
      <c r="L24" s="10"/>
      <c r="M24" s="10"/>
      <c r="N24" s="10"/>
      <c r="O24" s="11">
        <f>K24-L24-M24-N24</f>
        <v>574.10925922707474</v>
      </c>
      <c r="P24" s="30">
        <v>4.7</v>
      </c>
      <c r="Q24" s="10">
        <v>509.11575818250014</v>
      </c>
      <c r="R24" s="10"/>
      <c r="S24" s="10"/>
      <c r="T24" s="10"/>
      <c r="U24" s="11">
        <f>Q24-R24-S24-T24</f>
        <v>509.11575818250014</v>
      </c>
      <c r="V24" s="10">
        <v>-64.9935010445746</v>
      </c>
      <c r="W24" s="10">
        <v>0</v>
      </c>
      <c r="X24" s="10">
        <v>0</v>
      </c>
      <c r="Y24" s="10">
        <v>0</v>
      </c>
      <c r="Z24" s="11">
        <f>V24-W24-X24-Y24</f>
        <v>-64.9935010445746</v>
      </c>
    </row>
    <row r="25" spans="1:26" ht="14.45" x14ac:dyDescent="0.3">
      <c r="A25" s="8" t="s">
        <v>49</v>
      </c>
      <c r="B25" s="12"/>
      <c r="C25" s="12" t="s">
        <v>50</v>
      </c>
      <c r="D25" s="10">
        <v>9778</v>
      </c>
      <c r="E25" s="10"/>
      <c r="F25" s="10"/>
      <c r="G25" s="10"/>
      <c r="H25" s="27">
        <f t="shared" ref="H25:H28" si="33">D25-E25-F25-G25</f>
        <v>9778</v>
      </c>
      <c r="I25" s="34"/>
      <c r="J25" s="47">
        <v>5</v>
      </c>
      <c r="K25" s="10">
        <v>488.53761283333324</v>
      </c>
      <c r="L25" s="10"/>
      <c r="M25" s="10"/>
      <c r="N25" s="10"/>
      <c r="O25" s="11">
        <f t="shared" ref="O25:O28" si="34">K25-L25-M25-N25</f>
        <v>488.53761283333324</v>
      </c>
      <c r="P25" s="30">
        <v>5.7</v>
      </c>
      <c r="Q25" s="10">
        <v>556.93287863</v>
      </c>
      <c r="R25" s="10"/>
      <c r="S25" s="10"/>
      <c r="T25" s="10"/>
      <c r="U25" s="11">
        <f t="shared" ref="U25:U28" si="35">Q25-R25-S25-T25</f>
        <v>556.93287863</v>
      </c>
      <c r="V25" s="10">
        <v>68.395265796666763</v>
      </c>
      <c r="W25" s="10">
        <v>0</v>
      </c>
      <c r="X25" s="10">
        <v>0</v>
      </c>
      <c r="Y25" s="10">
        <v>0</v>
      </c>
      <c r="Z25" s="11">
        <f t="shared" ref="Z25:Z28" si="36">V25-W25-X25-Y25</f>
        <v>68.395265796666763</v>
      </c>
    </row>
    <row r="26" spans="1:26" ht="14.45" x14ac:dyDescent="0.3">
      <c r="A26" s="8" t="s">
        <v>51</v>
      </c>
      <c r="B26" s="12"/>
      <c r="C26" s="12" t="s">
        <v>52</v>
      </c>
      <c r="D26" s="10">
        <v>8245</v>
      </c>
      <c r="E26" s="10"/>
      <c r="F26" s="10"/>
      <c r="G26" s="10"/>
      <c r="H26" s="27">
        <f t="shared" si="33"/>
        <v>8245</v>
      </c>
      <c r="I26" s="34"/>
      <c r="J26" s="47">
        <v>3.6</v>
      </c>
      <c r="K26" s="10">
        <v>295.44504583021853</v>
      </c>
      <c r="L26" s="10"/>
      <c r="M26" s="10"/>
      <c r="N26" s="10"/>
      <c r="O26" s="11">
        <f t="shared" si="34"/>
        <v>295.44504583021853</v>
      </c>
      <c r="P26" s="30">
        <v>4</v>
      </c>
      <c r="Q26" s="10">
        <v>328.27227314468729</v>
      </c>
      <c r="R26" s="10"/>
      <c r="S26" s="10"/>
      <c r="T26" s="10"/>
      <c r="U26" s="11">
        <f t="shared" si="35"/>
        <v>328.27227314468729</v>
      </c>
      <c r="V26" s="10">
        <v>32.827227314468757</v>
      </c>
      <c r="W26" s="10">
        <v>0</v>
      </c>
      <c r="X26" s="10">
        <v>0</v>
      </c>
      <c r="Y26" s="10">
        <v>0</v>
      </c>
      <c r="Z26" s="11">
        <f t="shared" si="36"/>
        <v>32.827227314468757</v>
      </c>
    </row>
    <row r="27" spans="1:26" ht="14.45" x14ac:dyDescent="0.3">
      <c r="A27" s="8" t="s">
        <v>53</v>
      </c>
      <c r="B27" s="12"/>
      <c r="C27" s="12" t="s">
        <v>54</v>
      </c>
      <c r="D27" s="10">
        <v>219843</v>
      </c>
      <c r="E27" s="10"/>
      <c r="F27" s="10"/>
      <c r="G27" s="10"/>
      <c r="H27" s="27">
        <f t="shared" si="33"/>
        <v>219843</v>
      </c>
      <c r="I27" s="34"/>
      <c r="J27" s="47">
        <v>2.8</v>
      </c>
      <c r="K27" s="10">
        <v>6124.4664394840347</v>
      </c>
      <c r="L27" s="10"/>
      <c r="M27" s="10"/>
      <c r="N27" s="10"/>
      <c r="O27" s="11">
        <f t="shared" si="34"/>
        <v>6124.4664394840347</v>
      </c>
      <c r="P27" s="30">
        <v>4.4000000000000004</v>
      </c>
      <c r="Q27" s="10">
        <v>9624.1615477606265</v>
      </c>
      <c r="R27" s="10"/>
      <c r="S27" s="10"/>
      <c r="T27" s="10"/>
      <c r="U27" s="11">
        <f t="shared" si="35"/>
        <v>9624.1615477606265</v>
      </c>
      <c r="V27" s="10">
        <v>3499.6951082765918</v>
      </c>
      <c r="W27" s="10">
        <v>0</v>
      </c>
      <c r="X27" s="10">
        <v>0</v>
      </c>
      <c r="Y27" s="10">
        <v>0</v>
      </c>
      <c r="Z27" s="11">
        <f t="shared" si="36"/>
        <v>3499.6951082765918</v>
      </c>
    </row>
    <row r="28" spans="1:26" thickBot="1" x14ac:dyDescent="0.35">
      <c r="A28" s="8" t="s">
        <v>55</v>
      </c>
      <c r="B28" s="12" t="s">
        <v>56</v>
      </c>
      <c r="C28" s="12" t="s">
        <v>26</v>
      </c>
      <c r="D28" s="10">
        <v>397</v>
      </c>
      <c r="E28" s="10"/>
      <c r="F28" s="10"/>
      <c r="G28" s="10"/>
      <c r="H28" s="27">
        <f t="shared" si="33"/>
        <v>397</v>
      </c>
      <c r="I28" s="34"/>
      <c r="J28" s="43" t="s">
        <v>205</v>
      </c>
      <c r="K28" s="52">
        <v>9.9999999999999998E-13</v>
      </c>
      <c r="L28" s="10"/>
      <c r="M28" s="10"/>
      <c r="N28" s="10"/>
      <c r="O28" s="51">
        <f t="shared" si="34"/>
        <v>9.9999999999999998E-13</v>
      </c>
      <c r="P28" s="30" t="s">
        <v>205</v>
      </c>
      <c r="Q28" s="52">
        <v>9.9999999999999998E-13</v>
      </c>
      <c r="R28" s="10"/>
      <c r="S28" s="10"/>
      <c r="T28" s="10"/>
      <c r="U28" s="51">
        <f t="shared" si="35"/>
        <v>9.9999999999999998E-13</v>
      </c>
      <c r="V28" s="10">
        <v>0</v>
      </c>
      <c r="W28" s="10">
        <v>0</v>
      </c>
      <c r="X28" s="10">
        <v>0</v>
      </c>
      <c r="Y28" s="10">
        <v>0</v>
      </c>
      <c r="Z28" s="11">
        <f t="shared" si="36"/>
        <v>0</v>
      </c>
    </row>
    <row r="29" spans="1:26" ht="14.45" x14ac:dyDescent="0.3">
      <c r="A29" s="8" t="s">
        <v>57</v>
      </c>
      <c r="B29" s="13"/>
      <c r="C29" s="13" t="s">
        <v>58</v>
      </c>
      <c r="D29" s="14">
        <f>SUM(D24:D28)-1</f>
        <v>249145</v>
      </c>
      <c r="E29" s="14">
        <f t="shared" ref="E29" si="37">SUM(E24:E28)</f>
        <v>0</v>
      </c>
      <c r="F29" s="14">
        <f t="shared" ref="F29" si="38">SUM(F24:F28)</f>
        <v>0</v>
      </c>
      <c r="G29" s="14">
        <f t="shared" ref="G29" si="39">SUM(G24:G28)</f>
        <v>0</v>
      </c>
      <c r="H29" s="14">
        <f t="shared" ref="H29" si="40">SUM(H24:H28)</f>
        <v>249146</v>
      </c>
      <c r="I29" s="35"/>
      <c r="J29" s="44"/>
      <c r="K29" s="18">
        <f>SUM(K24:K28)</f>
        <v>7482.5583573746617</v>
      </c>
      <c r="L29" s="14">
        <f t="shared" ref="L29:Z29" si="41">SUM(L24:L28)</f>
        <v>0</v>
      </c>
      <c r="M29" s="14">
        <f t="shared" si="41"/>
        <v>0</v>
      </c>
      <c r="N29" s="14">
        <f t="shared" si="41"/>
        <v>0</v>
      </c>
      <c r="O29" s="54">
        <f t="shared" si="41"/>
        <v>7482.5583573746617</v>
      </c>
      <c r="P29" s="14"/>
      <c r="Q29" s="14">
        <f t="shared" si="41"/>
        <v>11018.482457717815</v>
      </c>
      <c r="R29" s="14">
        <f t="shared" si="41"/>
        <v>0</v>
      </c>
      <c r="S29" s="14">
        <f t="shared" si="41"/>
        <v>0</v>
      </c>
      <c r="T29" s="14">
        <f t="shared" si="41"/>
        <v>0</v>
      </c>
      <c r="U29" s="14">
        <f t="shared" si="41"/>
        <v>11018.482457717815</v>
      </c>
      <c r="V29" s="23">
        <f t="shared" si="41"/>
        <v>3535.9241003431525</v>
      </c>
      <c r="W29" s="14">
        <f t="shared" si="41"/>
        <v>0</v>
      </c>
      <c r="X29" s="14">
        <f t="shared" si="41"/>
        <v>0</v>
      </c>
      <c r="Y29" s="14">
        <f t="shared" si="41"/>
        <v>0</v>
      </c>
      <c r="Z29" s="54">
        <f t="shared" si="41"/>
        <v>3535.9241003431525</v>
      </c>
    </row>
    <row r="30" spans="1:26" ht="14.45" x14ac:dyDescent="0.3">
      <c r="A30" s="8" t="s">
        <v>59</v>
      </c>
      <c r="H30" s="28"/>
      <c r="I30" s="36"/>
      <c r="J30" s="45"/>
      <c r="O30" s="15"/>
      <c r="P30" s="28"/>
      <c r="U30" s="15"/>
      <c r="Z30" s="15"/>
    </row>
    <row r="31" spans="1:26" ht="14.45" x14ac:dyDescent="0.3">
      <c r="A31" s="8" t="s">
        <v>60</v>
      </c>
      <c r="B31" s="9"/>
      <c r="C31" s="9" t="s">
        <v>61</v>
      </c>
      <c r="D31" s="10"/>
      <c r="E31" s="10"/>
      <c r="F31" s="10"/>
      <c r="G31" s="10"/>
      <c r="H31" s="27"/>
      <c r="I31" s="34"/>
      <c r="J31" s="46"/>
      <c r="K31" s="10"/>
      <c r="L31" s="10"/>
      <c r="M31" s="10"/>
      <c r="N31" s="10"/>
      <c r="O31" s="11"/>
      <c r="P31" s="27"/>
      <c r="Q31" s="10"/>
      <c r="R31" s="10"/>
      <c r="S31" s="10"/>
      <c r="T31" s="10"/>
      <c r="U31" s="11"/>
      <c r="V31" s="10"/>
      <c r="W31" s="10"/>
      <c r="X31" s="10"/>
      <c r="Y31" s="10"/>
      <c r="Z31" s="11"/>
    </row>
    <row r="32" spans="1:26" ht="14.45" x14ac:dyDescent="0.3">
      <c r="A32" s="8" t="s">
        <v>62</v>
      </c>
      <c r="B32" s="12" t="s">
        <v>63</v>
      </c>
      <c r="C32" s="12" t="s">
        <v>64</v>
      </c>
      <c r="D32" s="10">
        <v>13166</v>
      </c>
      <c r="E32" s="10"/>
      <c r="F32" s="10"/>
      <c r="G32" s="10"/>
      <c r="H32" s="27">
        <f>D32-E32-F32-G32</f>
        <v>13166</v>
      </c>
      <c r="I32" s="34"/>
      <c r="J32" s="47">
        <v>1.6</v>
      </c>
      <c r="K32" s="10">
        <v>210.65809136000004</v>
      </c>
      <c r="L32" s="10"/>
      <c r="M32" s="10"/>
      <c r="N32" s="10"/>
      <c r="O32" s="11">
        <f>K32-L32-M32-N32</f>
        <v>210.65809136000004</v>
      </c>
      <c r="P32" s="30">
        <v>1.6</v>
      </c>
      <c r="Q32" s="10">
        <v>210.65809136000004</v>
      </c>
      <c r="R32" s="10"/>
      <c r="S32" s="10"/>
      <c r="T32" s="10"/>
      <c r="U32" s="11">
        <f>Q32-R32-S32-T32</f>
        <v>210.65809136000004</v>
      </c>
      <c r="V32" s="10">
        <v>0</v>
      </c>
      <c r="W32" s="10">
        <v>0</v>
      </c>
      <c r="X32" s="10">
        <v>0</v>
      </c>
      <c r="Y32" s="10">
        <v>0</v>
      </c>
      <c r="Z32" s="11">
        <f>V32-W32-X32-Y32</f>
        <v>0</v>
      </c>
    </row>
    <row r="33" spans="1:26" ht="14.45" x14ac:dyDescent="0.3">
      <c r="A33" s="8" t="s">
        <v>65</v>
      </c>
      <c r="B33" s="12" t="s">
        <v>66</v>
      </c>
      <c r="C33" s="12" t="s">
        <v>67</v>
      </c>
      <c r="D33" s="10">
        <v>10920</v>
      </c>
      <c r="E33" s="10">
        <v>339.15588000000002</v>
      </c>
      <c r="F33" s="10"/>
      <c r="G33" s="10"/>
      <c r="H33" s="27">
        <f t="shared" ref="H33:H42" si="42">D33-E33-F33-G33</f>
        <v>10580.84412</v>
      </c>
      <c r="I33" s="34"/>
      <c r="J33" s="47">
        <v>2</v>
      </c>
      <c r="K33" s="10">
        <v>218.40813340000003</v>
      </c>
      <c r="L33" s="10">
        <v>8.4788969999999999</v>
      </c>
      <c r="M33" s="10"/>
      <c r="N33" s="10"/>
      <c r="O33" s="11">
        <f t="shared" ref="O33:O42" si="43">K33-L33-M33-N33</f>
        <v>209.92923640000004</v>
      </c>
      <c r="P33" s="30">
        <v>1.8</v>
      </c>
      <c r="Q33" s="10">
        <v>196.56732005999996</v>
      </c>
      <c r="R33" s="10">
        <v>8.4788969999999999</v>
      </c>
      <c r="S33" s="10"/>
      <c r="T33" s="10"/>
      <c r="U33" s="11">
        <f t="shared" ref="U33:U42" si="44">Q33-R33-S33-T33</f>
        <v>188.08842305999997</v>
      </c>
      <c r="V33" s="10">
        <v>-21.840813340000068</v>
      </c>
      <c r="W33" s="10">
        <v>0</v>
      </c>
      <c r="X33" s="10">
        <v>0</v>
      </c>
      <c r="Y33" s="10">
        <v>0</v>
      </c>
      <c r="Z33" s="11">
        <f t="shared" ref="Z33:Z42" si="45">V33-W33-X33-Y33</f>
        <v>-21.840813340000068</v>
      </c>
    </row>
    <row r="34" spans="1:26" ht="14.45" x14ac:dyDescent="0.3">
      <c r="A34" s="8" t="s">
        <v>68</v>
      </c>
      <c r="B34" s="12" t="s">
        <v>69</v>
      </c>
      <c r="C34" s="12" t="s">
        <v>70</v>
      </c>
      <c r="D34" s="10">
        <v>160891</v>
      </c>
      <c r="E34" s="10"/>
      <c r="F34" s="10"/>
      <c r="G34" s="10"/>
      <c r="H34" s="27">
        <f t="shared" si="42"/>
        <v>160891</v>
      </c>
      <c r="I34" s="34"/>
      <c r="J34" s="47">
        <v>2.2999999999999998</v>
      </c>
      <c r="K34" s="10">
        <v>3667.408344269169</v>
      </c>
      <c r="L34" s="10"/>
      <c r="M34" s="10"/>
      <c r="N34" s="10"/>
      <c r="O34" s="11">
        <f t="shared" si="43"/>
        <v>3667.408344269169</v>
      </c>
      <c r="P34" s="30">
        <v>2.4</v>
      </c>
      <c r="Q34" s="10">
        <v>3826.8608809765246</v>
      </c>
      <c r="R34" s="10"/>
      <c r="S34" s="10"/>
      <c r="T34" s="10"/>
      <c r="U34" s="11">
        <f t="shared" si="44"/>
        <v>3826.8608809765246</v>
      </c>
      <c r="V34" s="10">
        <v>159.45253670735565</v>
      </c>
      <c r="W34" s="10">
        <v>0</v>
      </c>
      <c r="X34" s="10">
        <v>0</v>
      </c>
      <c r="Y34" s="10">
        <v>0</v>
      </c>
      <c r="Z34" s="11">
        <f t="shared" si="45"/>
        <v>159.45253670735565</v>
      </c>
    </row>
    <row r="35" spans="1:26" ht="14.45" x14ac:dyDescent="0.3">
      <c r="A35" s="8" t="s">
        <v>71</v>
      </c>
      <c r="B35" s="12" t="s">
        <v>72</v>
      </c>
      <c r="C35" s="12" t="s">
        <v>73</v>
      </c>
      <c r="D35" s="10">
        <v>43369</v>
      </c>
      <c r="E35" s="10"/>
      <c r="F35" s="10"/>
      <c r="G35" s="10"/>
      <c r="H35" s="27">
        <f t="shared" si="42"/>
        <v>43369</v>
      </c>
      <c r="I35" s="34"/>
      <c r="J35" s="47">
        <v>2.2999999999999998</v>
      </c>
      <c r="K35" s="10">
        <v>997.48174288999974</v>
      </c>
      <c r="L35" s="10"/>
      <c r="M35" s="10"/>
      <c r="N35" s="10"/>
      <c r="O35" s="11">
        <f t="shared" si="43"/>
        <v>997.48174288999974</v>
      </c>
      <c r="P35" s="30">
        <v>1.8</v>
      </c>
      <c r="Q35" s="10">
        <v>780.63788573999977</v>
      </c>
      <c r="R35" s="10"/>
      <c r="S35" s="10"/>
      <c r="T35" s="10"/>
      <c r="U35" s="11">
        <f t="shared" si="44"/>
        <v>780.63788573999977</v>
      </c>
      <c r="V35" s="10">
        <v>-216.84385714999996</v>
      </c>
      <c r="W35" s="10">
        <v>0</v>
      </c>
      <c r="X35" s="10">
        <v>0</v>
      </c>
      <c r="Y35" s="10">
        <v>0</v>
      </c>
      <c r="Z35" s="11">
        <f t="shared" si="45"/>
        <v>-216.84385714999996</v>
      </c>
    </row>
    <row r="36" spans="1:26" ht="14.45" x14ac:dyDescent="0.3">
      <c r="A36" s="8" t="s">
        <v>74</v>
      </c>
      <c r="B36" s="12" t="s">
        <v>75</v>
      </c>
      <c r="C36" s="12" t="s">
        <v>76</v>
      </c>
      <c r="D36" s="10">
        <v>149481</v>
      </c>
      <c r="E36" s="10"/>
      <c r="F36" s="10"/>
      <c r="G36" s="10"/>
      <c r="H36" s="27">
        <f t="shared" si="42"/>
        <v>149481</v>
      </c>
      <c r="I36" s="34"/>
      <c r="J36" s="47">
        <v>3.6</v>
      </c>
      <c r="K36" s="10">
        <v>5366.9293400058077</v>
      </c>
      <c r="L36" s="10"/>
      <c r="M36" s="10"/>
      <c r="N36" s="10"/>
      <c r="O36" s="11">
        <f t="shared" si="43"/>
        <v>5366.9293400058077</v>
      </c>
      <c r="P36" s="30">
        <v>3.9</v>
      </c>
      <c r="Q36" s="10">
        <v>5814.1734516729593</v>
      </c>
      <c r="R36" s="10"/>
      <c r="S36" s="10"/>
      <c r="T36" s="10"/>
      <c r="U36" s="11">
        <f t="shared" si="44"/>
        <v>5814.1734516729593</v>
      </c>
      <c r="V36" s="10">
        <v>447.24411166715163</v>
      </c>
      <c r="W36" s="10">
        <v>0</v>
      </c>
      <c r="X36" s="10">
        <v>0</v>
      </c>
      <c r="Y36" s="10">
        <v>0</v>
      </c>
      <c r="Z36" s="11">
        <f t="shared" si="45"/>
        <v>447.24411166715163</v>
      </c>
    </row>
    <row r="37" spans="1:26" ht="14.45" x14ac:dyDescent="0.3">
      <c r="A37" s="8" t="s">
        <v>77</v>
      </c>
      <c r="B37" s="12" t="s">
        <v>78</v>
      </c>
      <c r="C37" s="12" t="s">
        <v>79</v>
      </c>
      <c r="D37" s="10">
        <v>86451</v>
      </c>
      <c r="E37" s="10"/>
      <c r="F37" s="10"/>
      <c r="G37" s="10"/>
      <c r="H37" s="27">
        <f t="shared" si="42"/>
        <v>86451</v>
      </c>
      <c r="I37" s="34"/>
      <c r="J37" s="47">
        <v>2.5</v>
      </c>
      <c r="K37" s="10">
        <v>2160.7843969999999</v>
      </c>
      <c r="L37" s="10"/>
      <c r="M37" s="10"/>
      <c r="N37" s="10"/>
      <c r="O37" s="11">
        <f t="shared" si="43"/>
        <v>2160.7843969999999</v>
      </c>
      <c r="P37" s="30">
        <v>2.5</v>
      </c>
      <c r="Q37" s="10">
        <v>2160.7843969999999</v>
      </c>
      <c r="R37" s="10"/>
      <c r="S37" s="10"/>
      <c r="T37" s="10"/>
      <c r="U37" s="11">
        <f t="shared" si="44"/>
        <v>2160.7843969999999</v>
      </c>
      <c r="V37" s="10">
        <v>0</v>
      </c>
      <c r="W37" s="10">
        <v>0</v>
      </c>
      <c r="X37" s="10">
        <v>0</v>
      </c>
      <c r="Y37" s="10">
        <v>0</v>
      </c>
      <c r="Z37" s="11">
        <f t="shared" si="45"/>
        <v>0</v>
      </c>
    </row>
    <row r="38" spans="1:26" ht="14.45" x14ac:dyDescent="0.3">
      <c r="A38" s="8" t="s">
        <v>80</v>
      </c>
      <c r="B38" s="12" t="s">
        <v>81</v>
      </c>
      <c r="C38" s="12" t="s">
        <v>82</v>
      </c>
      <c r="D38" s="10">
        <v>14095</v>
      </c>
      <c r="E38" s="10"/>
      <c r="F38" s="10"/>
      <c r="G38" s="10"/>
      <c r="H38" s="27">
        <f t="shared" si="42"/>
        <v>14095</v>
      </c>
      <c r="I38" s="34"/>
      <c r="J38" s="47">
        <v>2.1</v>
      </c>
      <c r="K38" s="10">
        <v>295.98455103000003</v>
      </c>
      <c r="L38" s="10"/>
      <c r="M38" s="10"/>
      <c r="N38" s="10"/>
      <c r="O38" s="11">
        <f t="shared" si="43"/>
        <v>295.98455103000003</v>
      </c>
      <c r="P38" s="30">
        <v>1.8</v>
      </c>
      <c r="Q38" s="10">
        <v>253.70104373999988</v>
      </c>
      <c r="R38" s="10"/>
      <c r="S38" s="10"/>
      <c r="T38" s="10"/>
      <c r="U38" s="11">
        <f t="shared" si="44"/>
        <v>253.70104373999988</v>
      </c>
      <c r="V38" s="10">
        <v>-42.283507290000159</v>
      </c>
      <c r="W38" s="10">
        <v>0</v>
      </c>
      <c r="X38" s="10">
        <v>0</v>
      </c>
      <c r="Y38" s="10">
        <v>0</v>
      </c>
      <c r="Z38" s="11">
        <f t="shared" si="45"/>
        <v>-42.283507290000159</v>
      </c>
    </row>
    <row r="39" spans="1:26" ht="14.45" x14ac:dyDescent="0.3">
      <c r="A39" s="8" t="s">
        <v>83</v>
      </c>
      <c r="B39" s="12" t="s">
        <v>84</v>
      </c>
      <c r="C39" s="12" t="s">
        <v>85</v>
      </c>
      <c r="D39" s="10">
        <v>236</v>
      </c>
      <c r="E39" s="10"/>
      <c r="F39" s="10"/>
      <c r="G39" s="10"/>
      <c r="H39" s="27">
        <f t="shared" si="42"/>
        <v>236</v>
      </c>
      <c r="I39" s="34"/>
      <c r="J39" s="47">
        <v>2</v>
      </c>
      <c r="K39" s="10">
        <v>4.7183681999999996</v>
      </c>
      <c r="L39" s="10"/>
      <c r="M39" s="10"/>
      <c r="N39" s="10"/>
      <c r="O39" s="11">
        <f t="shared" si="43"/>
        <v>4.7183681999999996</v>
      </c>
      <c r="P39" s="30">
        <v>1.9</v>
      </c>
      <c r="Q39" s="10">
        <v>4.4824497899999995</v>
      </c>
      <c r="R39" s="10"/>
      <c r="S39" s="10"/>
      <c r="T39" s="10"/>
      <c r="U39" s="11">
        <f t="shared" si="44"/>
        <v>4.4824497899999995</v>
      </c>
      <c r="V39" s="10">
        <v>-0.23591841000000002</v>
      </c>
      <c r="W39" s="10">
        <v>0</v>
      </c>
      <c r="X39" s="10">
        <v>0</v>
      </c>
      <c r="Y39" s="10">
        <v>0</v>
      </c>
      <c r="Z39" s="11">
        <f t="shared" si="45"/>
        <v>-0.23591841000000002</v>
      </c>
    </row>
    <row r="40" spans="1:26" ht="14.45" x14ac:dyDescent="0.3">
      <c r="A40" s="8" t="s">
        <v>86</v>
      </c>
      <c r="B40" s="12" t="s">
        <v>66</v>
      </c>
      <c r="C40" s="12" t="s">
        <v>87</v>
      </c>
      <c r="D40" s="10">
        <v>248</v>
      </c>
      <c r="E40" s="10"/>
      <c r="F40" s="10"/>
      <c r="G40" s="10">
        <v>248</v>
      </c>
      <c r="H40" s="50">
        <f t="shared" si="42"/>
        <v>0</v>
      </c>
      <c r="I40" s="34"/>
      <c r="J40" s="47">
        <v>2</v>
      </c>
      <c r="K40" s="10">
        <v>4.967679200000001</v>
      </c>
      <c r="L40" s="10"/>
      <c r="M40" s="10"/>
      <c r="N40" s="10">
        <v>4.967679200000001</v>
      </c>
      <c r="O40" s="50">
        <f t="shared" si="43"/>
        <v>0</v>
      </c>
      <c r="P40" s="30">
        <v>1.8</v>
      </c>
      <c r="Q40" s="10">
        <v>4.4709112799999984</v>
      </c>
      <c r="R40" s="10"/>
      <c r="S40" s="10"/>
      <c r="T40" s="10">
        <v>4.4709112799999984</v>
      </c>
      <c r="U40" s="50">
        <f t="shared" si="44"/>
        <v>0</v>
      </c>
      <c r="V40" s="10">
        <v>-0.49676792000000258</v>
      </c>
      <c r="W40" s="10">
        <v>0</v>
      </c>
      <c r="X40" s="10">
        <v>0</v>
      </c>
      <c r="Y40" s="10">
        <v>-0.49676792000000258</v>
      </c>
      <c r="Z40" s="11">
        <f t="shared" si="45"/>
        <v>0</v>
      </c>
    </row>
    <row r="41" spans="1:26" ht="14.45" x14ac:dyDescent="0.3">
      <c r="A41" s="8" t="s">
        <v>88</v>
      </c>
      <c r="B41" s="12" t="s">
        <v>69</v>
      </c>
      <c r="C41" s="12" t="s">
        <v>87</v>
      </c>
      <c r="D41" s="10">
        <v>6099</v>
      </c>
      <c r="E41" s="10"/>
      <c r="F41" s="10"/>
      <c r="G41" s="10">
        <v>6099</v>
      </c>
      <c r="H41" s="50">
        <f t="shared" si="42"/>
        <v>0</v>
      </c>
      <c r="I41" s="34"/>
      <c r="J41" s="47">
        <v>2.2999999999999998</v>
      </c>
      <c r="K41" s="10">
        <v>138.86597139925948</v>
      </c>
      <c r="L41" s="10"/>
      <c r="M41" s="10"/>
      <c r="N41" s="10">
        <v>138.86597139925948</v>
      </c>
      <c r="O41" s="50">
        <f t="shared" si="43"/>
        <v>0</v>
      </c>
      <c r="P41" s="30">
        <v>2.4</v>
      </c>
      <c r="Q41" s="10">
        <v>144.90362232966206</v>
      </c>
      <c r="R41" s="10"/>
      <c r="S41" s="10"/>
      <c r="T41" s="10">
        <v>144.90362232966206</v>
      </c>
      <c r="U41" s="50">
        <f t="shared" si="44"/>
        <v>0</v>
      </c>
      <c r="V41" s="10">
        <v>6.0376509304025774</v>
      </c>
      <c r="W41" s="10">
        <v>0</v>
      </c>
      <c r="X41" s="10">
        <v>0</v>
      </c>
      <c r="Y41" s="10">
        <v>6.0376509304025774</v>
      </c>
      <c r="Z41" s="11">
        <f t="shared" si="45"/>
        <v>0</v>
      </c>
    </row>
    <row r="42" spans="1:26" thickBot="1" x14ac:dyDescent="0.35">
      <c r="A42" s="8" t="s">
        <v>89</v>
      </c>
      <c r="B42" s="12" t="s">
        <v>90</v>
      </c>
      <c r="C42" s="12" t="s">
        <v>26</v>
      </c>
      <c r="D42" s="10">
        <v>8</v>
      </c>
      <c r="E42" s="10"/>
      <c r="F42" s="10"/>
      <c r="G42" s="10"/>
      <c r="H42" s="27">
        <f t="shared" si="42"/>
        <v>8</v>
      </c>
      <c r="I42" s="34"/>
      <c r="J42" s="48" t="s">
        <v>205</v>
      </c>
      <c r="K42" s="52">
        <v>9.9999999999999998E-13</v>
      </c>
      <c r="L42" s="10"/>
      <c r="M42" s="10"/>
      <c r="N42" s="10"/>
      <c r="O42" s="51">
        <f t="shared" si="43"/>
        <v>9.9999999999999998E-13</v>
      </c>
      <c r="P42" s="30" t="s">
        <v>205</v>
      </c>
      <c r="Q42" s="52">
        <v>9.9999999999999998E-13</v>
      </c>
      <c r="R42" s="10"/>
      <c r="S42" s="10"/>
      <c r="T42" s="10"/>
      <c r="U42" s="51">
        <f t="shared" si="44"/>
        <v>9.9999999999999998E-13</v>
      </c>
      <c r="V42" s="10">
        <v>0</v>
      </c>
      <c r="W42" s="10">
        <v>0</v>
      </c>
      <c r="X42" s="10">
        <v>0</v>
      </c>
      <c r="Y42" s="10">
        <v>0</v>
      </c>
      <c r="Z42" s="11">
        <f t="shared" si="45"/>
        <v>0</v>
      </c>
    </row>
    <row r="43" spans="1:26" ht="14.45" x14ac:dyDescent="0.3">
      <c r="A43" s="8" t="s">
        <v>91</v>
      </c>
      <c r="B43" s="13"/>
      <c r="C43" s="13" t="s">
        <v>92</v>
      </c>
      <c r="D43" s="14">
        <f>SUM(D32:D42)</f>
        <v>484964</v>
      </c>
      <c r="E43" s="14">
        <f t="shared" ref="E43" si="46">SUM(E32:E42)</f>
        <v>339.15588000000002</v>
      </c>
      <c r="F43" s="14">
        <f t="shared" ref="F43" si="47">SUM(F32:F42)</f>
        <v>0</v>
      </c>
      <c r="G43" s="14">
        <f t="shared" ref="G43" si="48">SUM(G32:G42)</f>
        <v>6347</v>
      </c>
      <c r="H43" s="14">
        <f t="shared" ref="H43" si="49">SUM(H32:H42)</f>
        <v>478277.84412000002</v>
      </c>
      <c r="I43" s="35"/>
      <c r="J43" s="44"/>
      <c r="K43" s="18">
        <f>SUM(K32:K42)</f>
        <v>13066.206618754237</v>
      </c>
      <c r="L43" s="14">
        <f t="shared" ref="L43:Z43" si="50">SUM(L32:L42)</f>
        <v>8.4788969999999999</v>
      </c>
      <c r="M43" s="14">
        <f t="shared" si="50"/>
        <v>0</v>
      </c>
      <c r="N43" s="14">
        <f t="shared" si="50"/>
        <v>143.83365059925947</v>
      </c>
      <c r="O43" s="54">
        <f t="shared" si="50"/>
        <v>12913.894071154979</v>
      </c>
      <c r="P43" s="14"/>
      <c r="Q43" s="14">
        <f t="shared" si="50"/>
        <v>13397.240053949148</v>
      </c>
      <c r="R43" s="14">
        <f t="shared" si="50"/>
        <v>8.4788969999999999</v>
      </c>
      <c r="S43" s="14">
        <f t="shared" si="50"/>
        <v>0</v>
      </c>
      <c r="T43" s="14">
        <f t="shared" si="50"/>
        <v>149.37453360966205</v>
      </c>
      <c r="U43" s="14">
        <f t="shared" si="50"/>
        <v>13239.386623339486</v>
      </c>
      <c r="V43" s="23">
        <f t="shared" si="50"/>
        <v>331.03343519490966</v>
      </c>
      <c r="W43" s="14">
        <f t="shared" si="50"/>
        <v>0</v>
      </c>
      <c r="X43" s="14">
        <f t="shared" si="50"/>
        <v>0</v>
      </c>
      <c r="Y43" s="14">
        <f t="shared" si="50"/>
        <v>5.5408830104025748</v>
      </c>
      <c r="Z43" s="54">
        <f t="shared" si="50"/>
        <v>325.49255218450708</v>
      </c>
    </row>
    <row r="44" spans="1:26" ht="14.45" x14ac:dyDescent="0.3">
      <c r="A44" s="8" t="s">
        <v>93</v>
      </c>
      <c r="H44" s="28"/>
      <c r="I44" s="36"/>
      <c r="J44" s="45"/>
      <c r="O44" s="15"/>
      <c r="P44" s="28"/>
      <c r="U44" s="15"/>
      <c r="Z44" s="15"/>
    </row>
    <row r="45" spans="1:26" ht="14.45" x14ac:dyDescent="0.3">
      <c r="A45" s="8" t="s">
        <v>94</v>
      </c>
      <c r="B45" s="9"/>
      <c r="C45" s="9" t="s">
        <v>95</v>
      </c>
      <c r="D45" s="10"/>
      <c r="E45" s="10"/>
      <c r="F45" s="10"/>
      <c r="G45" s="10"/>
      <c r="H45" s="27"/>
      <c r="I45" s="34"/>
      <c r="J45" s="46"/>
      <c r="K45" s="10"/>
      <c r="L45" s="10"/>
      <c r="M45" s="10"/>
      <c r="N45" s="10"/>
      <c r="O45" s="11"/>
      <c r="P45" s="27"/>
      <c r="Q45" s="10"/>
      <c r="R45" s="10"/>
      <c r="S45" s="10"/>
      <c r="T45" s="10"/>
      <c r="U45" s="11"/>
      <c r="V45" s="10"/>
      <c r="W45" s="10"/>
      <c r="X45" s="10"/>
      <c r="Y45" s="10"/>
      <c r="Z45" s="11"/>
    </row>
    <row r="46" spans="1:26" ht="14.45" x14ac:dyDescent="0.3">
      <c r="A46" s="8" t="s">
        <v>96</v>
      </c>
      <c r="B46" s="12" t="s">
        <v>97</v>
      </c>
      <c r="C46" s="12" t="s">
        <v>64</v>
      </c>
      <c r="D46" s="10">
        <v>742</v>
      </c>
      <c r="E46" s="10"/>
      <c r="F46" s="10"/>
      <c r="G46" s="10"/>
      <c r="H46" s="27">
        <f>D46-E46-F46-G46</f>
        <v>742</v>
      </c>
      <c r="I46" s="34"/>
      <c r="J46" s="47">
        <v>1.8</v>
      </c>
      <c r="K46" s="10">
        <v>13.059538019999998</v>
      </c>
      <c r="L46" s="10"/>
      <c r="M46" s="10"/>
      <c r="N46" s="10"/>
      <c r="O46" s="11">
        <f>K46-L46-M46-N46</f>
        <v>13.059538019999998</v>
      </c>
      <c r="P46" s="30">
        <v>1.8</v>
      </c>
      <c r="Q46" s="10">
        <v>13.059538019999998</v>
      </c>
      <c r="R46" s="10"/>
      <c r="S46" s="10"/>
      <c r="T46" s="10"/>
      <c r="U46" s="11">
        <f>Q46-R46-S46-T46</f>
        <v>13.059538019999998</v>
      </c>
      <c r="V46" s="10">
        <v>0</v>
      </c>
      <c r="W46" s="10">
        <v>0</v>
      </c>
      <c r="X46" s="10">
        <v>0</v>
      </c>
      <c r="Y46" s="10">
        <v>0</v>
      </c>
      <c r="Z46" s="11">
        <f>V46-W46-X46-Y46</f>
        <v>0</v>
      </c>
    </row>
    <row r="47" spans="1:26" ht="14.45" x14ac:dyDescent="0.3">
      <c r="A47" s="8" t="s">
        <v>98</v>
      </c>
      <c r="B47" s="12" t="s">
        <v>99</v>
      </c>
      <c r="C47" s="12" t="s">
        <v>67</v>
      </c>
      <c r="D47" s="10">
        <v>23227</v>
      </c>
      <c r="E47" s="10"/>
      <c r="F47" s="10"/>
      <c r="G47" s="10"/>
      <c r="H47" s="27">
        <f t="shared" ref="H47:H61" si="51">D47-E47-F47-G47</f>
        <v>23227</v>
      </c>
      <c r="I47" s="34"/>
      <c r="J47" s="47">
        <v>2.2000000000000002</v>
      </c>
      <c r="K47" s="10">
        <v>510.99163368000012</v>
      </c>
      <c r="L47" s="10"/>
      <c r="M47" s="10"/>
      <c r="N47" s="10"/>
      <c r="O47" s="11">
        <f t="shared" ref="O47:O61" si="52">K47-L47-M47-N47</f>
        <v>510.99163368000012</v>
      </c>
      <c r="P47" s="30">
        <v>1.9</v>
      </c>
      <c r="Q47" s="10">
        <v>441.31095636000003</v>
      </c>
      <c r="R47" s="10"/>
      <c r="S47" s="10"/>
      <c r="T47" s="10"/>
      <c r="U47" s="11">
        <f t="shared" ref="U47:U61" si="53">Q47-R47-S47-T47</f>
        <v>441.31095636000003</v>
      </c>
      <c r="V47" s="10">
        <v>-69.680677320000086</v>
      </c>
      <c r="W47" s="10">
        <v>0</v>
      </c>
      <c r="X47" s="10">
        <v>0</v>
      </c>
      <c r="Y47" s="10">
        <v>0</v>
      </c>
      <c r="Z47" s="11">
        <f t="shared" ref="Z47:Z61" si="54">V47-W47-X47-Y47</f>
        <v>-69.680677320000086</v>
      </c>
    </row>
    <row r="48" spans="1:26" ht="14.45" x14ac:dyDescent="0.3">
      <c r="A48" s="8" t="s">
        <v>100</v>
      </c>
      <c r="B48" s="12" t="s">
        <v>101</v>
      </c>
      <c r="C48" s="12" t="s">
        <v>70</v>
      </c>
      <c r="D48" s="10">
        <v>227516</v>
      </c>
      <c r="E48" s="24">
        <v>1490.37574</v>
      </c>
      <c r="F48" s="10"/>
      <c r="G48" s="10"/>
      <c r="H48" s="27">
        <f t="shared" si="51"/>
        <v>226025.62426000001</v>
      </c>
      <c r="I48" s="34"/>
      <c r="J48" s="47">
        <v>2.2000000000000002</v>
      </c>
      <c r="K48" s="10">
        <v>5001.1168042089521</v>
      </c>
      <c r="L48" s="10">
        <v>37.259393499999995</v>
      </c>
      <c r="M48" s="10"/>
      <c r="N48" s="10"/>
      <c r="O48" s="11">
        <f t="shared" si="52"/>
        <v>4963.8574107089516</v>
      </c>
      <c r="P48" s="30">
        <v>2.2999999999999998</v>
      </c>
      <c r="Q48" s="10">
        <v>5228.4402953093595</v>
      </c>
      <c r="R48" s="10">
        <v>37.259393499999995</v>
      </c>
      <c r="S48" s="10"/>
      <c r="T48" s="10"/>
      <c r="U48" s="11">
        <f t="shared" si="53"/>
        <v>5191.1809018093591</v>
      </c>
      <c r="V48" s="10">
        <v>227.32349110040741</v>
      </c>
      <c r="W48" s="10">
        <v>0</v>
      </c>
      <c r="X48" s="10">
        <v>0</v>
      </c>
      <c r="Y48" s="10">
        <v>0</v>
      </c>
      <c r="Z48" s="11">
        <f t="shared" si="54"/>
        <v>227.32349110040741</v>
      </c>
    </row>
    <row r="49" spans="1:26" ht="14.45" x14ac:dyDescent="0.3">
      <c r="A49" s="8" t="s">
        <v>102</v>
      </c>
      <c r="B49" s="12" t="s">
        <v>103</v>
      </c>
      <c r="C49" s="12" t="s">
        <v>104</v>
      </c>
      <c r="D49" s="10">
        <v>134306</v>
      </c>
      <c r="E49" s="10"/>
      <c r="F49" s="10"/>
      <c r="G49" s="10"/>
      <c r="H49" s="27">
        <f t="shared" si="51"/>
        <v>134306</v>
      </c>
      <c r="I49" s="34"/>
      <c r="J49" s="47">
        <v>5</v>
      </c>
      <c r="K49" s="10">
        <v>6699.8022456833332</v>
      </c>
      <c r="L49" s="10"/>
      <c r="M49" s="10"/>
      <c r="N49" s="10"/>
      <c r="O49" s="11">
        <f t="shared" si="52"/>
        <v>6699.8022456833332</v>
      </c>
      <c r="P49" s="30">
        <v>4.7</v>
      </c>
      <c r="Q49" s="10">
        <v>6297.8141109423332</v>
      </c>
      <c r="R49" s="10"/>
      <c r="S49" s="10"/>
      <c r="T49" s="10"/>
      <c r="U49" s="11">
        <f t="shared" si="53"/>
        <v>6297.8141109423332</v>
      </c>
      <c r="V49" s="10">
        <v>-401.98813474100007</v>
      </c>
      <c r="W49" s="10">
        <v>0</v>
      </c>
      <c r="X49" s="10">
        <v>0</v>
      </c>
      <c r="Y49" s="10">
        <v>0</v>
      </c>
      <c r="Z49" s="11">
        <f t="shared" si="54"/>
        <v>-401.98813474100007</v>
      </c>
    </row>
    <row r="50" spans="1:26" ht="14.45" x14ac:dyDescent="0.3">
      <c r="A50" s="8" t="s">
        <v>105</v>
      </c>
      <c r="B50" s="12" t="s">
        <v>106</v>
      </c>
      <c r="C50" s="12" t="s">
        <v>79</v>
      </c>
      <c r="D50" s="10">
        <v>137611</v>
      </c>
      <c r="E50" s="10"/>
      <c r="F50" s="10"/>
      <c r="G50" s="10"/>
      <c r="H50" s="27">
        <f t="shared" si="51"/>
        <v>137611</v>
      </c>
      <c r="I50" s="34"/>
      <c r="J50" s="47">
        <v>3.1</v>
      </c>
      <c r="K50" s="10">
        <v>4260.8785217345012</v>
      </c>
      <c r="L50" s="10"/>
      <c r="M50" s="10"/>
      <c r="N50" s="10"/>
      <c r="O50" s="11">
        <f t="shared" si="52"/>
        <v>4260.8785217345012</v>
      </c>
      <c r="P50" s="30">
        <v>3.2</v>
      </c>
      <c r="Q50" s="10">
        <v>4398.3262159839996</v>
      </c>
      <c r="R50" s="10"/>
      <c r="S50" s="10"/>
      <c r="T50" s="10"/>
      <c r="U50" s="11">
        <f t="shared" si="53"/>
        <v>4398.3262159839996</v>
      </c>
      <c r="V50" s="10">
        <v>137.44769424949845</v>
      </c>
      <c r="W50" s="10">
        <v>0</v>
      </c>
      <c r="X50" s="10">
        <v>0</v>
      </c>
      <c r="Y50" s="10">
        <v>0</v>
      </c>
      <c r="Z50" s="11">
        <f t="shared" si="54"/>
        <v>137.44769424949845</v>
      </c>
    </row>
    <row r="51" spans="1:26" ht="14.45" x14ac:dyDescent="0.3">
      <c r="A51" s="8" t="s">
        <v>107</v>
      </c>
      <c r="B51" s="12" t="s">
        <v>108</v>
      </c>
      <c r="C51" s="12" t="s">
        <v>109</v>
      </c>
      <c r="D51" s="10">
        <v>1161</v>
      </c>
      <c r="E51" s="10"/>
      <c r="F51" s="10"/>
      <c r="G51" s="10"/>
      <c r="H51" s="27">
        <f t="shared" si="51"/>
        <v>1161</v>
      </c>
      <c r="I51" s="34"/>
      <c r="J51" s="47">
        <v>1.3</v>
      </c>
      <c r="K51" s="10">
        <v>15.088914490000002</v>
      </c>
      <c r="L51" s="10"/>
      <c r="M51" s="10"/>
      <c r="N51" s="10"/>
      <c r="O51" s="11">
        <f t="shared" si="52"/>
        <v>15.088914490000002</v>
      </c>
      <c r="P51" s="30">
        <v>1.2</v>
      </c>
      <c r="Q51" s="10">
        <v>13.928228759999996</v>
      </c>
      <c r="R51" s="10"/>
      <c r="S51" s="10"/>
      <c r="T51" s="10"/>
      <c r="U51" s="11">
        <f t="shared" si="53"/>
        <v>13.928228759999996</v>
      </c>
      <c r="V51" s="10">
        <v>-1.1606857300000062</v>
      </c>
      <c r="W51" s="10">
        <v>0</v>
      </c>
      <c r="X51" s="10">
        <v>0</v>
      </c>
      <c r="Y51" s="10">
        <v>0</v>
      </c>
      <c r="Z51" s="11">
        <f t="shared" si="54"/>
        <v>-1.1606857300000062</v>
      </c>
    </row>
    <row r="52" spans="1:26" ht="14.45" x14ac:dyDescent="0.3">
      <c r="A52" s="8" t="s">
        <v>110</v>
      </c>
      <c r="B52" s="12" t="s">
        <v>111</v>
      </c>
      <c r="C52" s="12" t="s">
        <v>82</v>
      </c>
      <c r="D52" s="10">
        <v>147894</v>
      </c>
      <c r="E52" s="10"/>
      <c r="F52" s="10"/>
      <c r="G52" s="10"/>
      <c r="H52" s="27">
        <f t="shared" si="51"/>
        <v>147894</v>
      </c>
      <c r="I52" s="34"/>
      <c r="J52" s="47">
        <v>3.3</v>
      </c>
      <c r="K52" s="10">
        <v>4863.477837878002</v>
      </c>
      <c r="L52" s="10"/>
      <c r="M52" s="10"/>
      <c r="N52" s="10"/>
      <c r="O52" s="11">
        <f t="shared" si="52"/>
        <v>4863.477837878002</v>
      </c>
      <c r="P52" s="30">
        <v>3.1</v>
      </c>
      <c r="Q52" s="10">
        <v>4568.7216052793347</v>
      </c>
      <c r="R52" s="10"/>
      <c r="S52" s="10"/>
      <c r="T52" s="10"/>
      <c r="U52" s="11">
        <f t="shared" si="53"/>
        <v>4568.7216052793347</v>
      </c>
      <c r="V52" s="10">
        <v>-294.75623259866734</v>
      </c>
      <c r="W52" s="10">
        <v>0</v>
      </c>
      <c r="X52" s="10">
        <v>0</v>
      </c>
      <c r="Y52" s="10">
        <v>0</v>
      </c>
      <c r="Z52" s="11">
        <f t="shared" si="54"/>
        <v>-294.75623259866734</v>
      </c>
    </row>
    <row r="53" spans="1:26" ht="14.45" x14ac:dyDescent="0.3">
      <c r="A53" s="8" t="s">
        <v>112</v>
      </c>
      <c r="B53" s="12" t="s">
        <v>113</v>
      </c>
      <c r="C53" s="12" t="s">
        <v>114</v>
      </c>
      <c r="D53" s="10">
        <v>253853</v>
      </c>
      <c r="E53" s="10"/>
      <c r="F53" s="10"/>
      <c r="G53" s="10"/>
      <c r="H53" s="27">
        <f t="shared" si="51"/>
        <v>253853</v>
      </c>
      <c r="I53" s="34"/>
      <c r="J53" s="47">
        <v>4</v>
      </c>
      <c r="K53" s="10">
        <v>10132.017651260001</v>
      </c>
      <c r="L53" s="10"/>
      <c r="M53" s="10"/>
      <c r="N53" s="10"/>
      <c r="O53" s="11">
        <f t="shared" si="52"/>
        <v>10132.017651260001</v>
      </c>
      <c r="P53" s="30">
        <v>3.8</v>
      </c>
      <c r="Q53" s="10">
        <v>9625.4167686970013</v>
      </c>
      <c r="R53" s="10"/>
      <c r="S53" s="10"/>
      <c r="T53" s="10"/>
      <c r="U53" s="11">
        <f t="shared" si="53"/>
        <v>9625.4167686970013</v>
      </c>
      <c r="V53" s="10">
        <v>-506.60088256299969</v>
      </c>
      <c r="W53" s="10">
        <v>0</v>
      </c>
      <c r="X53" s="10">
        <v>0</v>
      </c>
      <c r="Y53" s="10">
        <v>0</v>
      </c>
      <c r="Z53" s="11">
        <f t="shared" si="54"/>
        <v>-506.60088256299969</v>
      </c>
    </row>
    <row r="54" spans="1:26" ht="14.45" x14ac:dyDescent="0.3">
      <c r="A54" s="8" t="s">
        <v>115</v>
      </c>
      <c r="B54" s="12" t="s">
        <v>116</v>
      </c>
      <c r="C54" s="12" t="s">
        <v>117</v>
      </c>
      <c r="D54" s="10">
        <v>54092</v>
      </c>
      <c r="E54" s="10"/>
      <c r="F54" s="10"/>
      <c r="G54" s="10"/>
      <c r="H54" s="27">
        <f t="shared" si="51"/>
        <v>54092</v>
      </c>
      <c r="I54" s="34"/>
      <c r="J54" s="47">
        <v>3.8</v>
      </c>
      <c r="K54" s="10">
        <v>2054.1339437771398</v>
      </c>
      <c r="L54" s="10"/>
      <c r="M54" s="10"/>
      <c r="N54" s="10"/>
      <c r="O54" s="11">
        <f t="shared" si="52"/>
        <v>2054.1339437771398</v>
      </c>
      <c r="P54" s="30">
        <v>3.4</v>
      </c>
      <c r="Q54" s="10">
        <v>1837.9093181163885</v>
      </c>
      <c r="R54" s="10"/>
      <c r="S54" s="10"/>
      <c r="T54" s="10"/>
      <c r="U54" s="11">
        <f t="shared" si="53"/>
        <v>1837.9093181163885</v>
      </c>
      <c r="V54" s="10">
        <v>-216.22462566075137</v>
      </c>
      <c r="W54" s="10">
        <v>0</v>
      </c>
      <c r="X54" s="10">
        <v>0</v>
      </c>
      <c r="Y54" s="10">
        <v>0</v>
      </c>
      <c r="Z54" s="11">
        <f t="shared" si="54"/>
        <v>-216.22462566075137</v>
      </c>
    </row>
    <row r="55" spans="1:26" ht="14.45" x14ac:dyDescent="0.3">
      <c r="A55" s="8" t="s">
        <v>118</v>
      </c>
      <c r="B55" s="12" t="s">
        <v>119</v>
      </c>
      <c r="C55" s="12" t="s">
        <v>120</v>
      </c>
      <c r="D55" s="10">
        <v>45831</v>
      </c>
      <c r="E55" s="10"/>
      <c r="F55" s="10"/>
      <c r="G55" s="10"/>
      <c r="H55" s="27">
        <f t="shared" si="51"/>
        <v>45831</v>
      </c>
      <c r="I55" s="34"/>
      <c r="J55" s="47">
        <v>2.6</v>
      </c>
      <c r="K55" s="10">
        <v>1190.8059692051149</v>
      </c>
      <c r="L55" s="10"/>
      <c r="M55" s="10"/>
      <c r="N55" s="10"/>
      <c r="O55" s="11">
        <f t="shared" si="52"/>
        <v>1190.8059692051149</v>
      </c>
      <c r="P55" s="30">
        <v>2.2000000000000002</v>
      </c>
      <c r="Q55" s="10">
        <v>1007.6050508658666</v>
      </c>
      <c r="R55" s="10"/>
      <c r="S55" s="10"/>
      <c r="T55" s="10"/>
      <c r="U55" s="11">
        <f t="shared" si="53"/>
        <v>1007.6050508658666</v>
      </c>
      <c r="V55" s="10">
        <v>-183.20091833924835</v>
      </c>
      <c r="W55" s="10">
        <v>0</v>
      </c>
      <c r="X55" s="10">
        <v>0</v>
      </c>
      <c r="Y55" s="10">
        <v>0</v>
      </c>
      <c r="Z55" s="11">
        <f t="shared" si="54"/>
        <v>-183.20091833924835</v>
      </c>
    </row>
    <row r="56" spans="1:26" ht="14.45" x14ac:dyDescent="0.3">
      <c r="A56" s="8" t="s">
        <v>121</v>
      </c>
      <c r="B56" s="12" t="s">
        <v>122</v>
      </c>
      <c r="C56" s="12" t="s">
        <v>123</v>
      </c>
      <c r="D56" s="10">
        <v>34852</v>
      </c>
      <c r="E56" s="10"/>
      <c r="F56" s="10">
        <v>14718</v>
      </c>
      <c r="G56" s="10"/>
      <c r="H56" s="27">
        <f t="shared" si="51"/>
        <v>20134</v>
      </c>
      <c r="I56" s="34"/>
      <c r="J56" s="47">
        <v>2.7</v>
      </c>
      <c r="K56" s="10">
        <v>936.20696420249999</v>
      </c>
      <c r="L56" s="10"/>
      <c r="M56" s="10">
        <v>402.80132327599995</v>
      </c>
      <c r="N56" s="10"/>
      <c r="O56" s="11">
        <f t="shared" si="52"/>
        <v>533.40564092650004</v>
      </c>
      <c r="P56" s="30">
        <v>2.6</v>
      </c>
      <c r="Q56" s="10">
        <v>522.08211026833339</v>
      </c>
      <c r="R56" s="10"/>
      <c r="T56" s="10"/>
      <c r="U56" s="11">
        <f t="shared" si="53"/>
        <v>522.08211026833339</v>
      </c>
      <c r="V56" s="10">
        <v>-414.12485393416659</v>
      </c>
      <c r="W56" s="10">
        <v>0</v>
      </c>
      <c r="X56" s="10">
        <v>-402.80132327599995</v>
      </c>
      <c r="Y56" s="10">
        <v>0</v>
      </c>
      <c r="Z56" s="11">
        <f t="shared" si="54"/>
        <v>-11.323530658166646</v>
      </c>
    </row>
    <row r="57" spans="1:26" ht="14.45" x14ac:dyDescent="0.3">
      <c r="A57" s="8" t="s">
        <v>124</v>
      </c>
      <c r="B57" s="12" t="s">
        <v>122</v>
      </c>
      <c r="C57" s="12" t="s">
        <v>125</v>
      </c>
      <c r="D57" s="10">
        <v>40092</v>
      </c>
      <c r="E57" s="10"/>
      <c r="F57" s="10"/>
      <c r="G57" s="10"/>
      <c r="H57" s="27">
        <f t="shared" si="51"/>
        <v>40092</v>
      </c>
      <c r="I57" s="34"/>
      <c r="J57" s="47">
        <v>6.7</v>
      </c>
      <c r="K57" s="10">
        <v>2686.1359182899992</v>
      </c>
      <c r="L57" s="10"/>
      <c r="M57" s="10"/>
      <c r="N57" s="10"/>
      <c r="O57" s="11">
        <f t="shared" si="52"/>
        <v>2686.1359182899992</v>
      </c>
      <c r="P57" s="30">
        <v>7.7</v>
      </c>
      <c r="Q57" s="10">
        <v>4210.8090419266673</v>
      </c>
      <c r="R57" s="10"/>
      <c r="S57" s="10">
        <v>1123.7573149366663</v>
      </c>
      <c r="T57" s="10"/>
      <c r="U57" s="11">
        <f t="shared" si="53"/>
        <v>3087.051726990001</v>
      </c>
      <c r="V57" s="10">
        <v>1524.6731236366682</v>
      </c>
      <c r="W57" s="10">
        <v>0</v>
      </c>
      <c r="X57" s="10">
        <v>1123.7573149366663</v>
      </c>
      <c r="Y57" s="10">
        <v>0</v>
      </c>
      <c r="Z57" s="11">
        <f t="shared" si="54"/>
        <v>400.91580870000189</v>
      </c>
    </row>
    <row r="58" spans="1:26" ht="14.45" x14ac:dyDescent="0.3">
      <c r="A58" s="8" t="s">
        <v>126</v>
      </c>
      <c r="B58" s="12" t="s">
        <v>122</v>
      </c>
      <c r="C58" s="12" t="s">
        <v>127</v>
      </c>
      <c r="D58" s="10">
        <v>1770</v>
      </c>
      <c r="E58" s="10"/>
      <c r="F58" s="10"/>
      <c r="G58" s="10"/>
      <c r="H58" s="27">
        <f t="shared" si="51"/>
        <v>1770</v>
      </c>
      <c r="I58" s="34"/>
      <c r="J58" s="42" t="s">
        <v>205</v>
      </c>
      <c r="K58" s="49">
        <v>9.9999999999999998E-13</v>
      </c>
      <c r="L58" s="10"/>
      <c r="M58" s="10"/>
      <c r="N58" s="10"/>
      <c r="O58" s="50">
        <f t="shared" si="52"/>
        <v>9.9999999999999998E-13</v>
      </c>
      <c r="P58" s="30" t="s">
        <v>205</v>
      </c>
      <c r="Q58" s="49">
        <v>9.9999999999999998E-13</v>
      </c>
      <c r="R58" s="10"/>
      <c r="S58" s="10"/>
      <c r="T58" s="10"/>
      <c r="U58" s="50">
        <f t="shared" si="53"/>
        <v>9.9999999999999998E-13</v>
      </c>
      <c r="V58" s="10">
        <v>0</v>
      </c>
      <c r="W58" s="10">
        <v>0</v>
      </c>
      <c r="X58" s="10">
        <v>0</v>
      </c>
      <c r="Y58" s="10">
        <v>0</v>
      </c>
      <c r="Z58" s="11">
        <f t="shared" si="54"/>
        <v>0</v>
      </c>
    </row>
    <row r="59" spans="1:26" ht="14.45" x14ac:dyDescent="0.3">
      <c r="A59" s="8" t="s">
        <v>128</v>
      </c>
      <c r="B59" s="12" t="s">
        <v>122</v>
      </c>
      <c r="C59" s="12" t="s">
        <v>129</v>
      </c>
      <c r="D59" s="10">
        <v>3209</v>
      </c>
      <c r="E59" s="10"/>
      <c r="F59" s="10"/>
      <c r="G59" s="10"/>
      <c r="H59" s="27">
        <f t="shared" si="51"/>
        <v>3209</v>
      </c>
      <c r="I59" s="34"/>
      <c r="J59" s="42" t="s">
        <v>205</v>
      </c>
      <c r="K59" s="49">
        <v>9.9999999999999998E-13</v>
      </c>
      <c r="L59" s="10"/>
      <c r="M59" s="10"/>
      <c r="N59" s="10"/>
      <c r="O59" s="50">
        <f t="shared" si="52"/>
        <v>9.9999999999999998E-13</v>
      </c>
      <c r="P59" s="30" t="s">
        <v>205</v>
      </c>
      <c r="Q59" s="49">
        <v>9.9999999999999998E-13</v>
      </c>
      <c r="R59" s="10"/>
      <c r="S59" s="10"/>
      <c r="T59" s="10"/>
      <c r="U59" s="50">
        <f t="shared" si="53"/>
        <v>9.9999999999999998E-13</v>
      </c>
      <c r="V59" s="10">
        <v>0</v>
      </c>
      <c r="W59" s="10">
        <v>0</v>
      </c>
      <c r="X59" s="10">
        <v>0</v>
      </c>
      <c r="Y59" s="10">
        <v>0</v>
      </c>
      <c r="Z59" s="11">
        <f t="shared" si="54"/>
        <v>0</v>
      </c>
    </row>
    <row r="60" spans="1:26" ht="14.45" x14ac:dyDescent="0.3">
      <c r="A60" s="8" t="s">
        <v>130</v>
      </c>
      <c r="B60" s="12" t="s">
        <v>131</v>
      </c>
      <c r="C60" s="12" t="s">
        <v>132</v>
      </c>
      <c r="D60" s="10">
        <v>65413</v>
      </c>
      <c r="E60" s="10"/>
      <c r="F60" s="10"/>
      <c r="G60" s="10"/>
      <c r="H60" s="27">
        <f t="shared" si="51"/>
        <v>65413</v>
      </c>
      <c r="I60" s="34"/>
      <c r="J60" s="47">
        <v>5</v>
      </c>
      <c r="K60" s="10">
        <v>3265.4841765916663</v>
      </c>
      <c r="L60" s="10"/>
      <c r="M60" s="10"/>
      <c r="N60" s="10"/>
      <c r="O60" s="11">
        <f t="shared" si="52"/>
        <v>3265.4841765916663</v>
      </c>
      <c r="P60" s="30">
        <v>4.4000000000000004</v>
      </c>
      <c r="Q60" s="10">
        <v>2873.6260754006662</v>
      </c>
      <c r="R60" s="10"/>
      <c r="S60" s="10"/>
      <c r="T60" s="10"/>
      <c r="U60" s="11">
        <f t="shared" si="53"/>
        <v>2873.6260754006662</v>
      </c>
      <c r="V60" s="10">
        <v>-391.85810119100006</v>
      </c>
      <c r="W60" s="10">
        <v>0</v>
      </c>
      <c r="X60" s="10">
        <v>0</v>
      </c>
      <c r="Y60" s="10">
        <v>0</v>
      </c>
      <c r="Z60" s="11">
        <f t="shared" si="54"/>
        <v>-391.85810119100006</v>
      </c>
    </row>
    <row r="61" spans="1:26" thickBot="1" x14ac:dyDescent="0.35">
      <c r="A61" s="8" t="s">
        <v>133</v>
      </c>
      <c r="B61" s="12" t="s">
        <v>134</v>
      </c>
      <c r="C61" s="12" t="s">
        <v>26</v>
      </c>
      <c r="D61" s="10">
        <v>43</v>
      </c>
      <c r="E61" s="10"/>
      <c r="F61" s="10"/>
      <c r="G61" s="10"/>
      <c r="H61" s="27">
        <f t="shared" si="51"/>
        <v>43</v>
      </c>
      <c r="I61" s="34"/>
      <c r="J61" s="43" t="s">
        <v>205</v>
      </c>
      <c r="K61" s="52">
        <v>9.9999999999999998E-13</v>
      </c>
      <c r="L61" s="10"/>
      <c r="M61" s="10"/>
      <c r="N61" s="10"/>
      <c r="O61" s="51">
        <f t="shared" si="52"/>
        <v>9.9999999999999998E-13</v>
      </c>
      <c r="P61" s="30" t="s">
        <v>205</v>
      </c>
      <c r="Q61" s="52">
        <v>9.9999999999999998E-13</v>
      </c>
      <c r="R61" s="10"/>
      <c r="S61" s="10"/>
      <c r="T61" s="10"/>
      <c r="U61" s="51">
        <f t="shared" si="53"/>
        <v>9.9999999999999998E-13</v>
      </c>
      <c r="V61" s="10">
        <v>0</v>
      </c>
      <c r="W61" s="10">
        <v>0</v>
      </c>
      <c r="X61" s="10">
        <v>0</v>
      </c>
      <c r="Y61" s="10">
        <v>0</v>
      </c>
      <c r="Z61" s="11">
        <f t="shared" si="54"/>
        <v>0</v>
      </c>
    </row>
    <row r="62" spans="1:26" ht="14.45" x14ac:dyDescent="0.3">
      <c r="A62" s="8" t="s">
        <v>135</v>
      </c>
      <c r="B62" s="13"/>
      <c r="C62" s="13" t="s">
        <v>136</v>
      </c>
      <c r="D62" s="14">
        <f>SUM(D46:D61)</f>
        <v>1171612</v>
      </c>
      <c r="E62" s="14">
        <f t="shared" ref="E62" si="55">SUM(E46:E61)</f>
        <v>1490.37574</v>
      </c>
      <c r="F62" s="14">
        <f t="shared" ref="F62" si="56">SUM(F46:F61)</f>
        <v>14718</v>
      </c>
      <c r="G62" s="14">
        <f t="shared" ref="G62" si="57">SUM(G46:G61)</f>
        <v>0</v>
      </c>
      <c r="H62" s="14">
        <f t="shared" ref="H62" si="58">SUM(H46:H61)</f>
        <v>1155403.62426</v>
      </c>
      <c r="I62" s="35"/>
      <c r="J62" s="44"/>
      <c r="K62" s="18">
        <f>SUM(K46:K61)</f>
        <v>41629.20011902121</v>
      </c>
      <c r="L62" s="14">
        <f t="shared" ref="L62:Z62" si="59">SUM(L46:L61)</f>
        <v>37.259393499999995</v>
      </c>
      <c r="M62" s="14">
        <f t="shared" si="59"/>
        <v>402.80132327599995</v>
      </c>
      <c r="N62" s="14">
        <f t="shared" si="59"/>
        <v>0</v>
      </c>
      <c r="O62" s="54">
        <f t="shared" si="59"/>
        <v>41189.139402245208</v>
      </c>
      <c r="P62" s="14"/>
      <c r="Q62" s="14">
        <f t="shared" si="59"/>
        <v>41039.049315929951</v>
      </c>
      <c r="R62" s="14">
        <f t="shared" si="59"/>
        <v>37.259393499999995</v>
      </c>
      <c r="S62" s="14">
        <f t="shared" si="59"/>
        <v>1123.7573149366663</v>
      </c>
      <c r="T62" s="14">
        <f t="shared" si="59"/>
        <v>0</v>
      </c>
      <c r="U62" s="14">
        <f t="shared" si="59"/>
        <v>39878.032607493289</v>
      </c>
      <c r="V62" s="23">
        <f t="shared" si="59"/>
        <v>-590.1508030912596</v>
      </c>
      <c r="W62" s="14">
        <f t="shared" si="59"/>
        <v>0</v>
      </c>
      <c r="X62" s="14">
        <f t="shared" si="59"/>
        <v>720.95599166066631</v>
      </c>
      <c r="Y62" s="14">
        <f t="shared" si="59"/>
        <v>0</v>
      </c>
      <c r="Z62" s="54">
        <f t="shared" si="59"/>
        <v>-1311.1067947519259</v>
      </c>
    </row>
    <row r="63" spans="1:26" ht="14.45" x14ac:dyDescent="0.3">
      <c r="A63" s="8" t="s">
        <v>137</v>
      </c>
      <c r="H63" s="28"/>
      <c r="I63" s="36"/>
      <c r="J63" s="45"/>
      <c r="O63" s="15"/>
      <c r="P63" s="28"/>
      <c r="U63" s="15"/>
      <c r="Z63" s="15"/>
    </row>
    <row r="64" spans="1:26" ht="14.45" x14ac:dyDescent="0.3">
      <c r="A64" s="8" t="s">
        <v>138</v>
      </c>
      <c r="B64" s="9"/>
      <c r="C64" s="9" t="s">
        <v>139</v>
      </c>
      <c r="D64" s="10"/>
      <c r="E64" s="10"/>
      <c r="F64" s="10"/>
      <c r="G64" s="10"/>
      <c r="H64" s="27"/>
      <c r="I64" s="34"/>
      <c r="J64" s="46"/>
      <c r="K64" s="10"/>
      <c r="L64" s="10"/>
      <c r="M64" s="10"/>
      <c r="N64" s="10"/>
      <c r="O64" s="11"/>
      <c r="P64" s="27"/>
      <c r="Q64" s="10"/>
      <c r="R64" s="10"/>
      <c r="S64" s="10"/>
      <c r="T64" s="10"/>
      <c r="U64" s="11"/>
      <c r="V64" s="10"/>
      <c r="W64" s="10"/>
      <c r="X64" s="10"/>
      <c r="Y64" s="10"/>
      <c r="Z64" s="11"/>
    </row>
    <row r="65" spans="1:26" ht="14.45" x14ac:dyDescent="0.3">
      <c r="A65" s="8" t="s">
        <v>140</v>
      </c>
      <c r="B65" s="12" t="s">
        <v>141</v>
      </c>
      <c r="C65" s="12" t="s">
        <v>67</v>
      </c>
      <c r="D65" s="10">
        <v>79830</v>
      </c>
      <c r="E65" s="10"/>
      <c r="F65" s="10"/>
      <c r="G65" s="10"/>
      <c r="H65" s="27">
        <f t="shared" ref="H65:H71" si="60">D65-E65-F65-G65</f>
        <v>79830</v>
      </c>
      <c r="I65" s="34"/>
      <c r="J65" s="47">
        <v>2.2999999999999998</v>
      </c>
      <c r="K65" s="10">
        <v>1835.3112229133337</v>
      </c>
      <c r="L65" s="10"/>
      <c r="M65" s="10"/>
      <c r="N65" s="10"/>
      <c r="O65" s="11">
        <f t="shared" ref="O65:O71" si="61">K65-L65-M65-N65</f>
        <v>1835.3112229133337</v>
      </c>
      <c r="P65" s="30">
        <v>2.4</v>
      </c>
      <c r="Q65" s="10">
        <v>1915.1073630400001</v>
      </c>
      <c r="R65" s="10"/>
      <c r="S65" s="10"/>
      <c r="T65" s="10"/>
      <c r="U65" s="11">
        <f t="shared" ref="U65:U71" si="62">Q65-R65-S65-T65</f>
        <v>1915.1073630400001</v>
      </c>
      <c r="V65" s="10">
        <v>79.796140126666387</v>
      </c>
      <c r="W65" s="10">
        <v>0</v>
      </c>
      <c r="X65" s="10">
        <v>0</v>
      </c>
      <c r="Y65" s="10">
        <v>0</v>
      </c>
      <c r="Z65" s="11">
        <f t="shared" ref="Z65:Z71" si="63">V65-W65-X65-Y65</f>
        <v>79.796140126666387</v>
      </c>
    </row>
    <row r="66" spans="1:26" ht="14.45" x14ac:dyDescent="0.3">
      <c r="A66" s="8" t="s">
        <v>142</v>
      </c>
      <c r="B66" s="12" t="s">
        <v>143</v>
      </c>
      <c r="C66" s="12" t="s">
        <v>144</v>
      </c>
      <c r="D66" s="10">
        <v>7322</v>
      </c>
      <c r="E66" s="10"/>
      <c r="F66" s="10"/>
      <c r="G66" s="10"/>
      <c r="H66" s="27">
        <f t="shared" si="60"/>
        <v>7322</v>
      </c>
      <c r="I66" s="34"/>
      <c r="J66" s="47">
        <v>9.3000000000000007</v>
      </c>
      <c r="K66" s="10">
        <v>678.34965877948696</v>
      </c>
      <c r="L66" s="10"/>
      <c r="M66" s="10"/>
      <c r="N66" s="10"/>
      <c r="O66" s="11">
        <f t="shared" si="61"/>
        <v>678.34965877948696</v>
      </c>
      <c r="P66" s="30">
        <v>13.8</v>
      </c>
      <c r="Q66" s="10">
        <v>1006.5833646405292</v>
      </c>
      <c r="R66" s="10"/>
      <c r="S66" s="10"/>
      <c r="T66" s="10"/>
      <c r="U66" s="11">
        <f t="shared" si="62"/>
        <v>1006.5833646405292</v>
      </c>
      <c r="V66" s="10">
        <v>328.23370586104227</v>
      </c>
      <c r="W66" s="10">
        <v>0</v>
      </c>
      <c r="X66" s="10">
        <v>0</v>
      </c>
      <c r="Y66" s="10">
        <v>0</v>
      </c>
      <c r="Z66" s="11">
        <f t="shared" si="63"/>
        <v>328.23370586104227</v>
      </c>
    </row>
    <row r="67" spans="1:26" ht="14.45" x14ac:dyDescent="0.3">
      <c r="A67" s="8" t="s">
        <v>145</v>
      </c>
      <c r="B67" s="12" t="s">
        <v>146</v>
      </c>
      <c r="C67" s="12" t="s">
        <v>147</v>
      </c>
      <c r="D67" s="10">
        <v>22980</v>
      </c>
      <c r="E67" s="10"/>
      <c r="F67" s="10"/>
      <c r="G67" s="10"/>
      <c r="H67" s="27">
        <f t="shared" si="60"/>
        <v>22980</v>
      </c>
      <c r="I67" s="34"/>
      <c r="J67" s="47">
        <v>7.9</v>
      </c>
      <c r="K67" s="10">
        <v>1809.4473256240565</v>
      </c>
      <c r="L67" s="10"/>
      <c r="M67" s="10"/>
      <c r="N67" s="10"/>
      <c r="O67" s="11">
        <f t="shared" si="61"/>
        <v>1809.4473256240565</v>
      </c>
      <c r="P67" s="30">
        <v>7.4</v>
      </c>
      <c r="Q67" s="10">
        <v>1694.9253429896223</v>
      </c>
      <c r="R67" s="10"/>
      <c r="S67" s="10"/>
      <c r="T67" s="10"/>
      <c r="U67" s="11">
        <f t="shared" si="62"/>
        <v>1694.9253429896223</v>
      </c>
      <c r="V67" s="10">
        <v>-114.52198263443415</v>
      </c>
      <c r="W67" s="10">
        <v>0</v>
      </c>
      <c r="X67" s="10">
        <v>0</v>
      </c>
      <c r="Y67" s="10">
        <v>0</v>
      </c>
      <c r="Z67" s="11">
        <f t="shared" si="63"/>
        <v>-114.52198263443415</v>
      </c>
    </row>
    <row r="68" spans="1:26" ht="14.45" x14ac:dyDescent="0.3">
      <c r="A68" s="8" t="s">
        <v>148</v>
      </c>
      <c r="B68" s="12" t="s">
        <v>149</v>
      </c>
      <c r="C68" s="12" t="s">
        <v>150</v>
      </c>
      <c r="D68" s="10">
        <v>1295</v>
      </c>
      <c r="E68" s="10"/>
      <c r="F68" s="10"/>
      <c r="G68" s="10"/>
      <c r="H68" s="27">
        <f t="shared" si="60"/>
        <v>1295</v>
      </c>
      <c r="I68" s="34"/>
      <c r="J68" s="47">
        <v>4.8</v>
      </c>
      <c r="K68" s="10">
        <v>61.939689630988759</v>
      </c>
      <c r="L68" s="10"/>
      <c r="M68" s="10"/>
      <c r="N68" s="10"/>
      <c r="O68" s="11">
        <f t="shared" si="61"/>
        <v>61.939689630988759</v>
      </c>
      <c r="P68" s="30">
        <v>4.5999999999999996</v>
      </c>
      <c r="Q68" s="10">
        <v>59.358869229697561</v>
      </c>
      <c r="R68" s="10"/>
      <c r="S68" s="10"/>
      <c r="T68" s="10"/>
      <c r="U68" s="11">
        <f t="shared" si="62"/>
        <v>59.358869229697561</v>
      </c>
      <c r="V68" s="10">
        <v>-2.5808204012911986</v>
      </c>
      <c r="W68" s="10">
        <v>0</v>
      </c>
      <c r="X68" s="10">
        <v>0</v>
      </c>
      <c r="Y68" s="10">
        <v>0</v>
      </c>
      <c r="Z68" s="11">
        <f t="shared" si="63"/>
        <v>-2.5808204012911986</v>
      </c>
    </row>
    <row r="69" spans="1:26" ht="14.45" x14ac:dyDescent="0.3">
      <c r="A69" s="8" t="s">
        <v>151</v>
      </c>
      <c r="B69" s="12" t="s">
        <v>152</v>
      </c>
      <c r="C69" s="12" t="s">
        <v>153</v>
      </c>
      <c r="D69" s="10">
        <v>865</v>
      </c>
      <c r="E69" s="10"/>
      <c r="F69" s="10"/>
      <c r="G69" s="10"/>
      <c r="H69" s="27">
        <f t="shared" si="60"/>
        <v>865</v>
      </c>
      <c r="I69" s="34"/>
      <c r="J69" s="47">
        <v>4.7</v>
      </c>
      <c r="K69" s="10">
        <v>40.63807671</v>
      </c>
      <c r="L69" s="10"/>
      <c r="M69" s="10"/>
      <c r="N69" s="10"/>
      <c r="O69" s="11">
        <f t="shared" si="61"/>
        <v>40.63807671</v>
      </c>
      <c r="P69" s="30">
        <v>3</v>
      </c>
      <c r="Q69" s="10">
        <v>25.939197900000011</v>
      </c>
      <c r="R69" s="10"/>
      <c r="S69" s="10"/>
      <c r="T69" s="10"/>
      <c r="U69" s="11">
        <f t="shared" si="62"/>
        <v>25.939197900000011</v>
      </c>
      <c r="V69" s="10">
        <v>-14.698878809999989</v>
      </c>
      <c r="W69" s="10">
        <v>0</v>
      </c>
      <c r="X69" s="10">
        <v>0</v>
      </c>
      <c r="Y69" s="10">
        <v>0</v>
      </c>
      <c r="Z69" s="11">
        <f t="shared" si="63"/>
        <v>-14.698878809999989</v>
      </c>
    </row>
    <row r="70" spans="1:26" ht="14.45" x14ac:dyDescent="0.3">
      <c r="A70" s="8" t="s">
        <v>154</v>
      </c>
      <c r="B70" s="12" t="s">
        <v>155</v>
      </c>
      <c r="C70" s="12" t="s">
        <v>156</v>
      </c>
      <c r="D70" s="10">
        <v>19509</v>
      </c>
      <c r="E70" s="10"/>
      <c r="F70" s="10"/>
      <c r="G70" s="10">
        <v>2.4506700000000001</v>
      </c>
      <c r="H70" s="27">
        <f t="shared" si="60"/>
        <v>19506.549330000002</v>
      </c>
      <c r="I70" s="34"/>
      <c r="J70" s="47">
        <v>6.3</v>
      </c>
      <c r="K70" s="10">
        <v>1222.17794832</v>
      </c>
      <c r="L70" s="10"/>
      <c r="M70" s="10"/>
      <c r="N70" s="10">
        <v>0.15439221</v>
      </c>
      <c r="O70" s="11">
        <f t="shared" si="61"/>
        <v>1222.0235561100001</v>
      </c>
      <c r="P70" s="30">
        <v>4.7</v>
      </c>
      <c r="Q70" s="10">
        <v>911.78354874666661</v>
      </c>
      <c r="R70" s="10"/>
      <c r="S70" s="10"/>
      <c r="T70" s="10">
        <v>0.11518148999999998</v>
      </c>
      <c r="U70" s="11">
        <f t="shared" si="62"/>
        <v>911.66836725666656</v>
      </c>
      <c r="V70" s="10">
        <v>-310.39439957333343</v>
      </c>
      <c r="W70" s="10">
        <v>0</v>
      </c>
      <c r="X70" s="10">
        <v>0</v>
      </c>
      <c r="Y70" s="10">
        <v>-3.9210720000000018E-2</v>
      </c>
      <c r="Z70" s="11">
        <f t="shared" si="63"/>
        <v>-310.3551888533334</v>
      </c>
    </row>
    <row r="71" spans="1:26" thickBot="1" x14ac:dyDescent="0.35">
      <c r="A71" s="8" t="s">
        <v>157</v>
      </c>
      <c r="B71" s="12" t="s">
        <v>158</v>
      </c>
      <c r="C71" s="12" t="s">
        <v>26</v>
      </c>
      <c r="D71" s="10">
        <v>195</v>
      </c>
      <c r="E71" s="10"/>
      <c r="F71" s="10"/>
      <c r="G71" s="10"/>
      <c r="H71" s="27">
        <f t="shared" si="60"/>
        <v>195</v>
      </c>
      <c r="I71" s="34"/>
      <c r="J71" s="43" t="s">
        <v>205</v>
      </c>
      <c r="K71" s="52">
        <v>9.9999999999999998E-13</v>
      </c>
      <c r="L71" s="10"/>
      <c r="M71" s="10"/>
      <c r="N71" s="10"/>
      <c r="O71" s="51">
        <f t="shared" si="61"/>
        <v>9.9999999999999998E-13</v>
      </c>
      <c r="P71" s="30" t="s">
        <v>205</v>
      </c>
      <c r="Q71" s="52">
        <v>9.9999999999999998E-13</v>
      </c>
      <c r="R71" s="10"/>
      <c r="S71" s="10"/>
      <c r="T71" s="10"/>
      <c r="U71" s="51">
        <f t="shared" si="62"/>
        <v>9.9999999999999998E-13</v>
      </c>
      <c r="V71" s="10">
        <v>0</v>
      </c>
      <c r="W71" s="10">
        <v>0</v>
      </c>
      <c r="X71" s="10">
        <v>0</v>
      </c>
      <c r="Y71" s="10">
        <v>0</v>
      </c>
      <c r="Z71" s="11">
        <f t="shared" si="63"/>
        <v>0</v>
      </c>
    </row>
    <row r="72" spans="1:26" ht="14.45" x14ac:dyDescent="0.3">
      <c r="A72" s="8" t="s">
        <v>159</v>
      </c>
      <c r="B72" s="13"/>
      <c r="C72" s="13" t="s">
        <v>160</v>
      </c>
      <c r="D72" s="14">
        <f>SUM(D65:D71)</f>
        <v>131996</v>
      </c>
      <c r="E72" s="14">
        <f t="shared" ref="E72" si="64">SUM(E65:E71)</f>
        <v>0</v>
      </c>
      <c r="F72" s="14">
        <f t="shared" ref="F72" si="65">SUM(F65:F71)</f>
        <v>0</v>
      </c>
      <c r="G72" s="14">
        <f t="shared" ref="G72" si="66">SUM(G65:G71)</f>
        <v>2.4506700000000001</v>
      </c>
      <c r="H72" s="14">
        <f t="shared" ref="H72" si="67">SUM(H65:H71)</f>
        <v>131993.54933000001</v>
      </c>
      <c r="I72" s="35"/>
      <c r="J72" s="44"/>
      <c r="K72" s="18">
        <f>SUM(K65:K71)</f>
        <v>5647.863921977867</v>
      </c>
      <c r="L72" s="14">
        <f t="shared" ref="L72:Z72" si="68">SUM(L65:L71)</f>
        <v>0</v>
      </c>
      <c r="M72" s="14">
        <f t="shared" si="68"/>
        <v>0</v>
      </c>
      <c r="N72" s="14">
        <f t="shared" si="68"/>
        <v>0.15439221</v>
      </c>
      <c r="O72" s="54">
        <f t="shared" si="68"/>
        <v>5647.709529767867</v>
      </c>
      <c r="P72" s="14"/>
      <c r="Q72" s="14">
        <f t="shared" si="68"/>
        <v>5613.6976865465167</v>
      </c>
      <c r="R72" s="14">
        <f t="shared" si="68"/>
        <v>0</v>
      </c>
      <c r="S72" s="14">
        <f t="shared" si="68"/>
        <v>0</v>
      </c>
      <c r="T72" s="14">
        <f t="shared" si="68"/>
        <v>0.11518148999999998</v>
      </c>
      <c r="U72" s="14">
        <f t="shared" si="68"/>
        <v>5613.5825050565172</v>
      </c>
      <c r="V72" s="23">
        <f t="shared" si="68"/>
        <v>-34.166235431350117</v>
      </c>
      <c r="W72" s="14">
        <f t="shared" si="68"/>
        <v>0</v>
      </c>
      <c r="X72" s="14">
        <f t="shared" si="68"/>
        <v>0</v>
      </c>
      <c r="Y72" s="14">
        <f t="shared" si="68"/>
        <v>-3.9210720000000018E-2</v>
      </c>
      <c r="Z72" s="54">
        <f t="shared" si="68"/>
        <v>-34.127024711350089</v>
      </c>
    </row>
    <row r="73" spans="1:26" ht="14.45" x14ac:dyDescent="0.3">
      <c r="A73" s="8" t="s">
        <v>161</v>
      </c>
      <c r="H73" s="28"/>
      <c r="I73" s="36"/>
      <c r="J73" s="45"/>
      <c r="O73" s="15"/>
      <c r="P73" s="28"/>
      <c r="U73" s="15"/>
      <c r="Z73" s="15"/>
    </row>
    <row r="74" spans="1:26" ht="14.45" x14ac:dyDescent="0.3">
      <c r="A74" s="8" t="s">
        <v>162</v>
      </c>
      <c r="B74" s="9"/>
      <c r="C74" s="9" t="s">
        <v>163</v>
      </c>
      <c r="D74" s="10"/>
      <c r="E74" s="10"/>
      <c r="F74" s="10"/>
      <c r="G74" s="10"/>
      <c r="H74" s="27"/>
      <c r="I74" s="34"/>
      <c r="J74" s="46"/>
      <c r="K74" s="10"/>
      <c r="L74" s="10"/>
      <c r="M74" s="10"/>
      <c r="N74" s="10"/>
      <c r="O74" s="11"/>
      <c r="P74" s="27"/>
      <c r="Q74" s="10"/>
      <c r="R74" s="10"/>
      <c r="S74" s="10"/>
      <c r="T74" s="10"/>
      <c r="U74" s="11"/>
      <c r="V74" s="10"/>
      <c r="W74" s="10"/>
      <c r="X74" s="10"/>
      <c r="Y74" s="10"/>
      <c r="Z74" s="11"/>
    </row>
    <row r="75" spans="1:26" ht="14.45" x14ac:dyDescent="0.3">
      <c r="A75" s="8" t="s">
        <v>164</v>
      </c>
      <c r="B75" s="12" t="s">
        <v>165</v>
      </c>
      <c r="C75" s="12" t="s">
        <v>166</v>
      </c>
      <c r="D75" s="10">
        <v>1663</v>
      </c>
      <c r="E75" s="10"/>
      <c r="F75" s="10"/>
      <c r="G75" s="10"/>
      <c r="H75" s="27">
        <f t="shared" ref="H75:H83" si="69">D75-E75-F75-G75</f>
        <v>1663</v>
      </c>
      <c r="I75" s="34"/>
      <c r="J75" s="42" t="s">
        <v>205</v>
      </c>
      <c r="K75" s="10">
        <v>316.07207199999954</v>
      </c>
      <c r="L75" s="10"/>
      <c r="M75" s="10"/>
      <c r="N75" s="10"/>
      <c r="O75" s="11">
        <f t="shared" ref="O75:O83" si="70">K75-L75-M75-N75</f>
        <v>316.07207199999954</v>
      </c>
      <c r="P75" s="27" t="s">
        <v>205</v>
      </c>
      <c r="Q75" s="10">
        <v>316.07207199999954</v>
      </c>
      <c r="R75" s="10"/>
      <c r="S75" s="10"/>
      <c r="T75" s="10"/>
      <c r="U75" s="11">
        <f t="shared" ref="U75:U83" si="71">Q75-R75-S75-T75</f>
        <v>316.07207199999954</v>
      </c>
      <c r="V75" s="10">
        <v>0</v>
      </c>
      <c r="W75" s="10">
        <v>0</v>
      </c>
      <c r="X75" s="10">
        <v>0</v>
      </c>
      <c r="Y75" s="10">
        <v>0</v>
      </c>
      <c r="Z75" s="11">
        <f t="shared" ref="Z75:Z83" si="72">V75-W75-X75-Y75</f>
        <v>0</v>
      </c>
    </row>
    <row r="76" spans="1:26" ht="14.45" x14ac:dyDescent="0.3">
      <c r="A76" s="8" t="s">
        <v>167</v>
      </c>
      <c r="B76" s="12" t="s">
        <v>165</v>
      </c>
      <c r="C76" s="12" t="s">
        <v>168</v>
      </c>
      <c r="D76" s="10">
        <v>2051</v>
      </c>
      <c r="E76" s="10"/>
      <c r="F76" s="10"/>
      <c r="G76" s="10"/>
      <c r="H76" s="27">
        <f t="shared" si="69"/>
        <v>2051</v>
      </c>
      <c r="I76" s="34"/>
      <c r="J76" s="42" t="s">
        <v>205</v>
      </c>
      <c r="K76" s="10">
        <v>255.12147745414046</v>
      </c>
      <c r="L76" s="10"/>
      <c r="M76" s="10"/>
      <c r="N76" s="10"/>
      <c r="O76" s="11">
        <f t="shared" si="70"/>
        <v>255.12147745414046</v>
      </c>
      <c r="P76" s="27" t="s">
        <v>205</v>
      </c>
      <c r="Q76" s="10">
        <v>255.12147745414046</v>
      </c>
      <c r="R76" s="10"/>
      <c r="S76" s="10"/>
      <c r="T76" s="10"/>
      <c r="U76" s="11">
        <f t="shared" si="71"/>
        <v>255.12147745414046</v>
      </c>
      <c r="V76" s="10">
        <v>0</v>
      </c>
      <c r="W76" s="10">
        <v>0</v>
      </c>
      <c r="X76" s="10">
        <v>0</v>
      </c>
      <c r="Y76" s="10">
        <v>0</v>
      </c>
      <c r="Z76" s="11">
        <f t="shared" si="72"/>
        <v>0</v>
      </c>
    </row>
    <row r="77" spans="1:26" ht="14.45" x14ac:dyDescent="0.3">
      <c r="A77" s="8" t="s">
        <v>169</v>
      </c>
      <c r="B77" s="12" t="s">
        <v>170</v>
      </c>
      <c r="C77" s="12" t="s">
        <v>171</v>
      </c>
      <c r="D77" s="10">
        <v>214</v>
      </c>
      <c r="E77" s="10"/>
      <c r="F77" s="10"/>
      <c r="G77" s="10"/>
      <c r="H77" s="27">
        <f t="shared" si="69"/>
        <v>214</v>
      </c>
      <c r="I77" s="34"/>
      <c r="J77" s="42" t="s">
        <v>205</v>
      </c>
      <c r="K77" s="10">
        <v>42.717766000000005</v>
      </c>
      <c r="L77" s="10"/>
      <c r="M77" s="10"/>
      <c r="N77" s="10"/>
      <c r="O77" s="11">
        <f t="shared" si="70"/>
        <v>42.717766000000005</v>
      </c>
      <c r="P77" s="27" t="s">
        <v>205</v>
      </c>
      <c r="Q77" s="10">
        <v>42.717766000000005</v>
      </c>
      <c r="R77" s="10"/>
      <c r="S77" s="10"/>
      <c r="T77" s="10"/>
      <c r="U77" s="11">
        <f t="shared" si="71"/>
        <v>42.717766000000005</v>
      </c>
      <c r="V77" s="10">
        <v>0</v>
      </c>
      <c r="W77" s="10">
        <v>0</v>
      </c>
      <c r="X77" s="10">
        <v>0</v>
      </c>
      <c r="Y77" s="10">
        <v>0</v>
      </c>
      <c r="Z77" s="11">
        <f t="shared" si="72"/>
        <v>0</v>
      </c>
    </row>
    <row r="78" spans="1:26" ht="14.45" x14ac:dyDescent="0.3">
      <c r="A78" s="8" t="s">
        <v>172</v>
      </c>
      <c r="B78" s="12" t="s">
        <v>173</v>
      </c>
      <c r="C78" s="12" t="s">
        <v>174</v>
      </c>
      <c r="D78" s="10">
        <v>1018</v>
      </c>
      <c r="E78" s="10"/>
      <c r="F78" s="10"/>
      <c r="G78" s="10"/>
      <c r="H78" s="27">
        <f t="shared" si="69"/>
        <v>1018</v>
      </c>
      <c r="I78" s="34"/>
      <c r="J78" s="42" t="s">
        <v>205</v>
      </c>
      <c r="K78" s="10">
        <v>134.23607263346017</v>
      </c>
      <c r="L78" s="10"/>
      <c r="M78" s="10"/>
      <c r="N78" s="10"/>
      <c r="O78" s="11">
        <f t="shared" si="70"/>
        <v>134.23607263346017</v>
      </c>
      <c r="P78" s="27" t="s">
        <v>205</v>
      </c>
      <c r="Q78" s="10">
        <v>134.23607263346017</v>
      </c>
      <c r="R78" s="10"/>
      <c r="S78" s="10"/>
      <c r="T78" s="10"/>
      <c r="U78" s="11">
        <f t="shared" si="71"/>
        <v>134.23607263346017</v>
      </c>
      <c r="V78" s="10">
        <v>0</v>
      </c>
      <c r="W78" s="10">
        <v>0</v>
      </c>
      <c r="X78" s="10">
        <v>0</v>
      </c>
      <c r="Y78" s="10">
        <v>0</v>
      </c>
      <c r="Z78" s="11">
        <f t="shared" si="72"/>
        <v>0</v>
      </c>
    </row>
    <row r="79" spans="1:26" ht="14.45" x14ac:dyDescent="0.3">
      <c r="A79" s="8" t="s">
        <v>175</v>
      </c>
      <c r="B79" s="12" t="s">
        <v>176</v>
      </c>
      <c r="C79" s="12" t="s">
        <v>177</v>
      </c>
      <c r="D79" s="10">
        <v>4156</v>
      </c>
      <c r="E79" s="10"/>
      <c r="F79" s="10"/>
      <c r="G79" s="10"/>
      <c r="H79" s="27">
        <f t="shared" si="69"/>
        <v>4156</v>
      </c>
      <c r="I79" s="34"/>
      <c r="J79" s="42" t="s">
        <v>205</v>
      </c>
      <c r="K79" s="10">
        <v>577.12049776761012</v>
      </c>
      <c r="L79" s="10"/>
      <c r="M79" s="10"/>
      <c r="N79" s="10"/>
      <c r="O79" s="11">
        <f t="shared" si="70"/>
        <v>577.12049776761012</v>
      </c>
      <c r="P79" s="27" t="s">
        <v>205</v>
      </c>
      <c r="Q79" s="10">
        <v>577.12049776761012</v>
      </c>
      <c r="R79" s="10"/>
      <c r="S79" s="10"/>
      <c r="T79" s="10"/>
      <c r="U79" s="11">
        <f t="shared" si="71"/>
        <v>577.12049776761012</v>
      </c>
      <c r="V79" s="10">
        <v>0</v>
      </c>
      <c r="W79" s="10">
        <v>0</v>
      </c>
      <c r="X79" s="10">
        <v>0</v>
      </c>
      <c r="Y79" s="10">
        <v>0</v>
      </c>
      <c r="Z79" s="11">
        <f t="shared" si="72"/>
        <v>0</v>
      </c>
    </row>
    <row r="80" spans="1:26" ht="14.45" x14ac:dyDescent="0.3">
      <c r="A80" s="8" t="s">
        <v>178</v>
      </c>
      <c r="B80" s="12" t="s">
        <v>179</v>
      </c>
      <c r="C80" s="12" t="s">
        <v>180</v>
      </c>
      <c r="D80" s="10">
        <v>3142</v>
      </c>
      <c r="E80" s="10"/>
      <c r="F80" s="10">
        <v>0</v>
      </c>
      <c r="G80" s="10"/>
      <c r="H80" s="27">
        <f t="shared" si="69"/>
        <v>3142</v>
      </c>
      <c r="I80" s="34"/>
      <c r="J80" s="42" t="s">
        <v>205</v>
      </c>
      <c r="K80" s="10">
        <v>411.31121032937983</v>
      </c>
      <c r="L80" s="10"/>
      <c r="M80" s="10">
        <v>0</v>
      </c>
      <c r="N80" s="10"/>
      <c r="O80" s="11">
        <f t="shared" si="70"/>
        <v>411.31121032937983</v>
      </c>
      <c r="P80" s="27" t="s">
        <v>205</v>
      </c>
      <c r="Q80" s="10">
        <v>411.31121032937983</v>
      </c>
      <c r="R80" s="10"/>
      <c r="S80" s="10">
        <v>0</v>
      </c>
      <c r="T80" s="10"/>
      <c r="U80" s="11">
        <f t="shared" si="71"/>
        <v>411.31121032937983</v>
      </c>
      <c r="V80" s="10">
        <v>0</v>
      </c>
      <c r="W80" s="10">
        <v>0</v>
      </c>
      <c r="X80" s="10">
        <v>0</v>
      </c>
      <c r="Y80" s="10">
        <v>0</v>
      </c>
      <c r="Z80" s="11">
        <f t="shared" si="72"/>
        <v>0</v>
      </c>
    </row>
    <row r="81" spans="1:26" ht="14.45" x14ac:dyDescent="0.3">
      <c r="A81" s="8" t="s">
        <v>181</v>
      </c>
      <c r="B81" s="12" t="s">
        <v>155</v>
      </c>
      <c r="C81" s="12" t="s">
        <v>182</v>
      </c>
      <c r="D81" s="10">
        <v>4602</v>
      </c>
      <c r="E81" s="10"/>
      <c r="F81" s="10"/>
      <c r="G81" s="10"/>
      <c r="H81" s="27">
        <f t="shared" si="69"/>
        <v>4602</v>
      </c>
      <c r="I81" s="34"/>
      <c r="J81" s="42" t="s">
        <v>205</v>
      </c>
      <c r="K81" s="10">
        <v>635.77594163456024</v>
      </c>
      <c r="L81" s="10"/>
      <c r="M81" s="10"/>
      <c r="N81" s="10"/>
      <c r="O81" s="11">
        <f t="shared" si="70"/>
        <v>635.77594163456024</v>
      </c>
      <c r="P81" s="27" t="s">
        <v>205</v>
      </c>
      <c r="Q81" s="10">
        <v>635.77594163456024</v>
      </c>
      <c r="R81" s="10"/>
      <c r="S81" s="10"/>
      <c r="T81" s="10"/>
      <c r="U81" s="11">
        <f t="shared" si="71"/>
        <v>635.77594163456024</v>
      </c>
      <c r="V81" s="10">
        <v>0</v>
      </c>
      <c r="W81" s="10">
        <v>0</v>
      </c>
      <c r="X81" s="10">
        <v>0</v>
      </c>
      <c r="Y81" s="10">
        <v>0</v>
      </c>
      <c r="Z81" s="11">
        <f t="shared" si="72"/>
        <v>0</v>
      </c>
    </row>
    <row r="82" spans="1:26" ht="14.45" x14ac:dyDescent="0.3">
      <c r="A82" s="8" t="s">
        <v>183</v>
      </c>
      <c r="B82" s="12" t="s">
        <v>184</v>
      </c>
      <c r="C82" s="12" t="s">
        <v>185</v>
      </c>
      <c r="D82" s="10">
        <v>3971</v>
      </c>
      <c r="E82" s="10"/>
      <c r="F82" s="10">
        <v>46</v>
      </c>
      <c r="G82" s="10"/>
      <c r="H82" s="27">
        <f t="shared" si="69"/>
        <v>3925</v>
      </c>
      <c r="I82" s="34"/>
      <c r="J82" s="42" t="s">
        <v>205</v>
      </c>
      <c r="K82" s="10">
        <v>541.10014341955002</v>
      </c>
      <c r="L82" s="10"/>
      <c r="M82" s="10">
        <v>8.4952957142857173</v>
      </c>
      <c r="N82" s="10"/>
      <c r="O82" s="11">
        <f t="shared" si="70"/>
        <v>532.60484770526432</v>
      </c>
      <c r="P82" s="27" t="s">
        <v>205</v>
      </c>
      <c r="Q82" s="10">
        <v>541.10014341955002</v>
      </c>
      <c r="R82" s="10"/>
      <c r="S82" s="10">
        <v>8.4952957142857173</v>
      </c>
      <c r="T82" s="10"/>
      <c r="U82" s="11">
        <f t="shared" si="71"/>
        <v>532.60484770526432</v>
      </c>
      <c r="V82" s="10">
        <v>0</v>
      </c>
      <c r="W82" s="10">
        <v>0</v>
      </c>
      <c r="X82" s="10">
        <v>0</v>
      </c>
      <c r="Y82" s="10">
        <v>0</v>
      </c>
      <c r="Z82" s="11">
        <f t="shared" si="72"/>
        <v>0</v>
      </c>
    </row>
    <row r="83" spans="1:26" thickBot="1" x14ac:dyDescent="0.35">
      <c r="A83" s="8" t="s">
        <v>186</v>
      </c>
      <c r="B83" s="12" t="s">
        <v>187</v>
      </c>
      <c r="C83" s="12" t="s">
        <v>188</v>
      </c>
      <c r="D83" s="10">
        <v>16177</v>
      </c>
      <c r="E83" s="10"/>
      <c r="F83" s="10"/>
      <c r="G83" s="10"/>
      <c r="H83" s="27">
        <f t="shared" si="69"/>
        <v>16177</v>
      </c>
      <c r="I83" s="34"/>
      <c r="J83" s="43" t="s">
        <v>205</v>
      </c>
      <c r="K83" s="31">
        <v>2294.1926152738456</v>
      </c>
      <c r="L83" s="10"/>
      <c r="M83" s="10"/>
      <c r="N83" s="10"/>
      <c r="O83" s="11">
        <f t="shared" si="70"/>
        <v>2294.1926152738456</v>
      </c>
      <c r="P83" s="27" t="s">
        <v>205</v>
      </c>
      <c r="Q83" s="10">
        <v>2294.1926152738456</v>
      </c>
      <c r="R83" s="10"/>
      <c r="S83" s="10"/>
      <c r="T83" s="10"/>
      <c r="U83" s="11">
        <f t="shared" si="71"/>
        <v>2294.1926152738456</v>
      </c>
      <c r="V83" s="10">
        <v>0</v>
      </c>
      <c r="W83" s="10">
        <v>0</v>
      </c>
      <c r="X83" s="10">
        <v>0</v>
      </c>
      <c r="Y83" s="10">
        <v>0</v>
      </c>
      <c r="Z83" s="11">
        <f t="shared" si="72"/>
        <v>0</v>
      </c>
    </row>
    <row r="84" spans="1:26" ht="14.45" x14ac:dyDescent="0.3">
      <c r="A84" s="8" t="s">
        <v>189</v>
      </c>
      <c r="B84" s="13"/>
      <c r="C84" s="13" t="s">
        <v>190</v>
      </c>
      <c r="D84" s="14">
        <f>SUM(D75:D83)-1</f>
        <v>36993</v>
      </c>
      <c r="E84" s="14">
        <f t="shared" ref="E84" si="73">SUM(E75:E83)</f>
        <v>0</v>
      </c>
      <c r="F84" s="14">
        <f t="shared" ref="F84" si="74">SUM(F75:F83)</f>
        <v>46</v>
      </c>
      <c r="G84" s="14">
        <f t="shared" ref="G84" si="75">SUM(G75:G83)</f>
        <v>0</v>
      </c>
      <c r="H84" s="14">
        <f t="shared" ref="H84" si="76">SUM(H75:H83)</f>
        <v>36948</v>
      </c>
      <c r="I84" s="35"/>
      <c r="J84" s="18"/>
      <c r="K84" s="18">
        <f>SUM(K75:K83)</f>
        <v>5207.6477965125459</v>
      </c>
      <c r="L84" s="14">
        <f t="shared" ref="L84:Z84" si="77">SUM(L75:L83)</f>
        <v>0</v>
      </c>
      <c r="M84" s="14">
        <f t="shared" si="77"/>
        <v>8.4952957142857173</v>
      </c>
      <c r="N84" s="14">
        <f t="shared" si="77"/>
        <v>0</v>
      </c>
      <c r="O84" s="54">
        <f t="shared" si="77"/>
        <v>5199.15250079826</v>
      </c>
      <c r="P84" s="14"/>
      <c r="Q84" s="14">
        <f t="shared" si="77"/>
        <v>5207.6477965125459</v>
      </c>
      <c r="R84" s="14">
        <f t="shared" si="77"/>
        <v>0</v>
      </c>
      <c r="S84" s="14">
        <f t="shared" si="77"/>
        <v>8.4952957142857173</v>
      </c>
      <c r="T84" s="14">
        <f t="shared" si="77"/>
        <v>0</v>
      </c>
      <c r="U84" s="14">
        <f t="shared" si="77"/>
        <v>5199.15250079826</v>
      </c>
      <c r="V84" s="23">
        <f t="shared" si="77"/>
        <v>0</v>
      </c>
      <c r="W84" s="14">
        <f t="shared" si="77"/>
        <v>0</v>
      </c>
      <c r="X84" s="14">
        <f t="shared" si="77"/>
        <v>0</v>
      </c>
      <c r="Y84" s="14">
        <f t="shared" si="77"/>
        <v>0</v>
      </c>
      <c r="Z84" s="54">
        <f t="shared" si="77"/>
        <v>0</v>
      </c>
    </row>
    <row r="85" spans="1:26" thickBot="1" x14ac:dyDescent="0.35">
      <c r="A85" s="8" t="s">
        <v>191</v>
      </c>
      <c r="H85" s="28"/>
      <c r="I85" s="36"/>
      <c r="J85" s="28"/>
      <c r="O85" s="15"/>
      <c r="P85" s="28"/>
      <c r="U85" s="15"/>
      <c r="Z85" s="15"/>
    </row>
    <row r="86" spans="1:26" ht="15.75" thickBot="1" x14ac:dyDescent="0.3">
      <c r="A86" s="8" t="s">
        <v>192</v>
      </c>
      <c r="B86" s="13"/>
      <c r="C86" s="13" t="s">
        <v>193</v>
      </c>
      <c r="D86" s="16">
        <f>D84+D72+D62+D43+D29+D21+D14</f>
        <v>4452750</v>
      </c>
      <c r="E86" s="16">
        <f t="shared" ref="E86:H86" si="78">E84+E72+E62+E43+E29+E21+E14</f>
        <v>1060313.8874208503</v>
      </c>
      <c r="F86" s="16">
        <f t="shared" si="78"/>
        <v>14764</v>
      </c>
      <c r="G86" s="16">
        <f t="shared" si="78"/>
        <v>385540.65943</v>
      </c>
      <c r="H86" s="16">
        <f t="shared" si="78"/>
        <v>2992131.4531491497</v>
      </c>
      <c r="I86" s="37"/>
      <c r="J86" s="16"/>
      <c r="K86" s="16">
        <f>K84+K72+K62+K43+K29+K21+K14</f>
        <v>148312.21762243629</v>
      </c>
      <c r="L86" s="16">
        <f t="shared" ref="L86:Z86" si="79">L84+L72+L62+L43+L29+L21+L14</f>
        <v>36689.391053939769</v>
      </c>
      <c r="M86" s="16">
        <f t="shared" si="79"/>
        <v>411.29661899028565</v>
      </c>
      <c r="N86" s="16">
        <f t="shared" si="79"/>
        <v>7625.9271354695811</v>
      </c>
      <c r="O86" s="55">
        <f t="shared" si="79"/>
        <v>103585.60281403664</v>
      </c>
      <c r="P86" s="16"/>
      <c r="Q86" s="16">
        <f t="shared" si="79"/>
        <v>157883.10082349944</v>
      </c>
      <c r="R86" s="16">
        <f t="shared" si="79"/>
        <v>42378.097230008549</v>
      </c>
      <c r="S86" s="16">
        <f t="shared" si="79"/>
        <v>1132.252610650952</v>
      </c>
      <c r="T86" s="16">
        <f t="shared" si="79"/>
        <v>8377.3088444827463</v>
      </c>
      <c r="U86" s="16">
        <f t="shared" si="79"/>
        <v>105995.4421383572</v>
      </c>
      <c r="V86" s="16">
        <f t="shared" si="79"/>
        <v>9570.8832010631504</v>
      </c>
      <c r="W86" s="16">
        <f t="shared" si="79"/>
        <v>5688.7061760687802</v>
      </c>
      <c r="X86" s="16">
        <f t="shared" si="79"/>
        <v>720.95599166066631</v>
      </c>
      <c r="Y86" s="16">
        <f t="shared" si="79"/>
        <v>751.38170901316391</v>
      </c>
      <c r="Z86" s="55">
        <f t="shared" si="79"/>
        <v>2409.8393243205405</v>
      </c>
    </row>
    <row r="87" spans="1:26" ht="15.75" outlineLevel="1" thickTop="1" x14ac:dyDescent="0.25">
      <c r="A87" s="8" t="s">
        <v>194</v>
      </c>
      <c r="B87" s="13"/>
      <c r="C87" s="17"/>
      <c r="D87" s="18"/>
      <c r="E87" s="18"/>
      <c r="F87" s="18"/>
      <c r="G87" s="18"/>
      <c r="H87" s="18"/>
      <c r="I87" s="38"/>
      <c r="J87" s="18"/>
      <c r="K87" s="18"/>
      <c r="L87" s="18"/>
      <c r="M87" s="18"/>
      <c r="N87" s="18"/>
      <c r="O87" s="56"/>
      <c r="P87" s="18"/>
      <c r="Q87" s="18"/>
      <c r="R87" s="18"/>
      <c r="S87" s="18"/>
      <c r="T87" s="18"/>
      <c r="U87" s="18"/>
      <c r="V87" s="18"/>
      <c r="W87" s="18"/>
      <c r="X87" s="18"/>
      <c r="Y87" s="18"/>
      <c r="Z87" s="56"/>
    </row>
    <row r="88" spans="1:26" s="21" customFormat="1" outlineLevel="1" x14ac:dyDescent="0.25">
      <c r="A88" s="8" t="s">
        <v>195</v>
      </c>
      <c r="B88" s="19"/>
      <c r="C88" s="19"/>
      <c r="D88" s="20"/>
      <c r="E88" s="20"/>
      <c r="F88" s="20"/>
      <c r="G88" s="20"/>
      <c r="H88" s="20"/>
      <c r="I88" s="39"/>
      <c r="J88" s="20"/>
      <c r="K88" s="20"/>
      <c r="L88" s="20"/>
      <c r="M88" s="20"/>
      <c r="N88" s="20"/>
      <c r="O88" s="57"/>
      <c r="P88" s="20"/>
      <c r="Q88" s="20"/>
      <c r="R88" s="20"/>
      <c r="S88" s="20"/>
      <c r="T88" s="20"/>
      <c r="U88" s="20"/>
      <c r="V88" s="20"/>
      <c r="W88" s="20"/>
      <c r="X88" s="20"/>
      <c r="Y88" s="20"/>
      <c r="Z88" s="57"/>
    </row>
    <row r="89" spans="1:26" ht="15.75" thickBot="1" x14ac:dyDescent="0.3">
      <c r="A89" s="8" t="s">
        <v>196</v>
      </c>
      <c r="I89" s="36"/>
      <c r="J89" s="28"/>
      <c r="O89" s="15"/>
      <c r="Z89" s="15"/>
    </row>
    <row r="90" spans="1:26" ht="15.75" thickBot="1" x14ac:dyDescent="0.3">
      <c r="A90" s="8" t="s">
        <v>197</v>
      </c>
      <c r="B90" s="13"/>
      <c r="C90" s="13" t="s">
        <v>198</v>
      </c>
      <c r="D90" s="16"/>
      <c r="E90" s="16"/>
      <c r="F90" s="16"/>
      <c r="G90" s="16"/>
      <c r="H90" s="16"/>
      <c r="I90" s="40"/>
      <c r="J90" s="16"/>
      <c r="K90" s="16"/>
      <c r="L90" s="16"/>
      <c r="M90" s="16"/>
      <c r="N90" s="16"/>
      <c r="O90" s="55"/>
      <c r="P90" s="16"/>
      <c r="Q90" s="16"/>
      <c r="R90" s="16"/>
      <c r="S90" s="16"/>
      <c r="T90" s="16"/>
      <c r="U90" s="16"/>
      <c r="V90" s="16">
        <f>V$86 - SUM(V$66:V$68, V$77)</f>
        <v>9359.7522982378341</v>
      </c>
      <c r="W90" s="16">
        <f>W$86 - SUM(W$66:W$68, W$77)</f>
        <v>5688.7061760687802</v>
      </c>
      <c r="X90" s="16">
        <f t="shared" ref="X90:Y90" si="80">X$86 - SUM(X$66:X$68, X$77)</f>
        <v>720.95599166066631</v>
      </c>
      <c r="Y90" s="16">
        <f t="shared" si="80"/>
        <v>751.38170901316391</v>
      </c>
      <c r="Z90" s="55">
        <f>Z$86 - SUM(Z$66:Z$68, Z$77)</f>
        <v>2198.7084214952238</v>
      </c>
    </row>
    <row r="91" spans="1:26" s="22" customFormat="1" ht="15.75" outlineLevel="1" thickTop="1" x14ac:dyDescent="0.25">
      <c r="A91" s="8"/>
      <c r="B91" s="13"/>
      <c r="C91" s="17"/>
      <c r="D91" s="18"/>
      <c r="E91" s="18"/>
      <c r="F91" s="18"/>
      <c r="G91" s="18"/>
      <c r="H91" s="18"/>
      <c r="I91" s="18"/>
      <c r="J91" s="18"/>
      <c r="K91" s="18"/>
      <c r="L91" s="18"/>
      <c r="M91" s="18"/>
      <c r="N91" s="18"/>
      <c r="O91" s="18"/>
      <c r="P91" s="18"/>
      <c r="Q91" s="18"/>
      <c r="R91" s="18"/>
      <c r="S91" s="18"/>
      <c r="T91" s="18"/>
      <c r="U91" s="18"/>
      <c r="V91" s="18"/>
      <c r="W91" s="18"/>
      <c r="X91" s="18"/>
      <c r="Y91" s="18"/>
      <c r="Z91" s="18"/>
    </row>
    <row r="92" spans="1:26" s="22" customFormat="1" outlineLevel="1" x14ac:dyDescent="0.25">
      <c r="A92" s="8"/>
      <c r="B92" s="13"/>
      <c r="C92" s="13" t="s">
        <v>207</v>
      </c>
      <c r="D92" s="18"/>
      <c r="E92" s="18"/>
      <c r="F92" s="18"/>
      <c r="G92" s="18"/>
      <c r="H92" s="18"/>
      <c r="I92" s="18"/>
      <c r="J92" s="18"/>
      <c r="K92" s="18"/>
      <c r="L92" s="18"/>
      <c r="M92" s="18"/>
      <c r="N92" s="18"/>
      <c r="O92" s="18"/>
      <c r="P92" s="18"/>
      <c r="Q92" s="18"/>
      <c r="R92" s="18"/>
      <c r="S92" s="18"/>
      <c r="T92" s="18"/>
      <c r="U92" s="18"/>
      <c r="V92" s="18"/>
      <c r="W92" s="18"/>
      <c r="X92" s="18"/>
      <c r="Y92" s="18"/>
      <c r="Z92" s="18"/>
    </row>
    <row r="93" spans="1:26" s="21" customFormat="1" outlineLevel="1" x14ac:dyDescent="0.25">
      <c r="A93" s="8"/>
      <c r="B93" s="19"/>
      <c r="C93" s="13" t="s">
        <v>208</v>
      </c>
      <c r="D93" s="20"/>
      <c r="E93" s="20"/>
      <c r="F93" s="20"/>
      <c r="G93" s="20"/>
      <c r="H93" s="20"/>
      <c r="I93" s="20"/>
      <c r="J93" s="20"/>
      <c r="K93" s="20"/>
      <c r="L93" s="20"/>
      <c r="M93" s="20"/>
      <c r="N93" s="20"/>
      <c r="O93" s="20"/>
      <c r="P93" s="20"/>
      <c r="Q93" s="20"/>
      <c r="R93" s="20"/>
      <c r="S93" s="20"/>
      <c r="T93" s="20"/>
      <c r="U93" s="20"/>
      <c r="V93" s="20"/>
      <c r="W93" s="20"/>
      <c r="X93" s="20"/>
      <c r="Y93" s="20"/>
      <c r="Z93" s="20"/>
    </row>
    <row r="94" spans="1:26" s="21" customFormat="1" outlineLevel="1" x14ac:dyDescent="0.25">
      <c r="A94" s="8"/>
      <c r="B94" s="19"/>
      <c r="C94" s="13"/>
      <c r="D94" s="20"/>
      <c r="E94" s="20"/>
      <c r="F94" s="20"/>
      <c r="G94" s="20"/>
      <c r="H94" s="20"/>
      <c r="I94" s="20"/>
      <c r="J94" s="20"/>
      <c r="K94" s="20"/>
      <c r="L94" s="20"/>
      <c r="M94" s="20"/>
      <c r="N94" s="20"/>
      <c r="O94" s="20"/>
      <c r="P94" s="20"/>
      <c r="Q94" s="20"/>
      <c r="R94" s="20"/>
      <c r="S94" s="20"/>
      <c r="T94" s="20"/>
      <c r="U94" s="20"/>
      <c r="V94" s="20"/>
      <c r="W94" s="20"/>
      <c r="X94" s="20"/>
      <c r="Y94" s="20"/>
      <c r="Z94" s="20"/>
    </row>
  </sheetData>
  <mergeCells count="6">
    <mergeCell ref="A3:A4"/>
    <mergeCell ref="B3:B4"/>
    <mergeCell ref="V3:Z3"/>
    <mergeCell ref="D3:H3"/>
    <mergeCell ref="P3:U3"/>
    <mergeCell ref="J3:O3"/>
  </mergeCells>
  <pageMargins left="0.7" right="0.7" top="0.75" bottom="0.75" header="0.3" footer="0.3"/>
  <pageSetup scale="51" fitToWidth="3" orientation="portrait" r:id="rId1"/>
  <colBreaks count="2" manualBreakCount="2">
    <brk id="9" max="91" man="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2014 Annual Expense Adjustment</vt:lpstr>
      <vt:lpstr>'2014 Annual Expense Adjustment'!Print_Area</vt:lpstr>
    </vt:vector>
  </TitlesOfParts>
  <Company>Information Technology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lereynol</dc:creator>
  <cp:lastModifiedBy>Plombon, Nicholas M.</cp:lastModifiedBy>
  <cp:lastPrinted>2013-09-19T14:48:00Z</cp:lastPrinted>
  <dcterms:created xsi:type="dcterms:W3CDTF">2013-09-13T18:24:18Z</dcterms:created>
  <dcterms:modified xsi:type="dcterms:W3CDTF">2013-10-29T14:05:24Z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-1018132155</vt:i4>
  </property>
  <property fmtid="{D5CDD505-2E9C-101B-9397-08002B2CF9AE}" pid="3" name="_NewReviewCycle">
    <vt:lpwstr/>
  </property>
  <property fmtid="{D5CDD505-2E9C-101B-9397-08002B2CF9AE}" pid="4" name="_EmailSubject">
    <vt:lpwstr>REVIEW TEAM:  FW: Christa - Response to OPC ROG 203 and OPC ROG 204</vt:lpwstr>
  </property>
  <property fmtid="{D5CDD505-2E9C-101B-9397-08002B2CF9AE}" pid="5" name="_AuthorEmail">
    <vt:lpwstr>NMPLOMBO@SOUTHERNCO.COM</vt:lpwstr>
  </property>
  <property fmtid="{D5CDD505-2E9C-101B-9397-08002B2CF9AE}" pid="6" name="_AuthorEmailDisplayName">
    <vt:lpwstr>Plombon, Nicholas M.</vt:lpwstr>
  </property>
  <property fmtid="{D5CDD505-2E9C-101B-9397-08002B2CF9AE}" pid="8" name="_PreviousAdHocReviewCycleID">
    <vt:i4>912816571</vt:i4>
  </property>
</Properties>
</file>