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0" windowWidth="14676" windowHeight="11256" tabRatio="778"/>
  </bookViews>
  <sheets>
    <sheet name="Sch 1" sheetId="6" r:id="rId1"/>
    <sheet name="Sch 2 (MFR C37)" sheetId="1" r:id="rId2"/>
    <sheet name="Sch 3 (MFR C39)" sheetId="3" r:id="rId3"/>
    <sheet name="Sch 4 (MFR C38)" sheetId="2" r:id="rId4"/>
    <sheet name="Sch 5 (Hiring Lag)" sheetId="5" r:id="rId5"/>
  </sheets>
  <definedNames>
    <definedName name="_xlnm.Print_Area" localSheetId="0">'Sch 1'!$A$1:$H$62</definedName>
    <definedName name="_xlnm.Print_Area" localSheetId="1">'Sch 2 (MFR C37)'!$A$1:$O$43</definedName>
    <definedName name="_xlnm.Print_Area" localSheetId="2">'Sch 3 (MFR C39)'!$A$1:$L$39</definedName>
    <definedName name="_xlnm.Print_Area" localSheetId="3">'Sch 4 (MFR C38)'!$A$1:$O$44,'Sch 4 (MFR C38)'!$A$51:$O$91</definedName>
    <definedName name="_xlnm.Print_Area" localSheetId="4">'Sch 5 (Hiring Lag)'!$A$1:$G$48</definedName>
  </definedNames>
  <calcPr calcId="145621" concurrentCalc="0"/>
</workbook>
</file>

<file path=xl/calcChain.xml><?xml version="1.0" encoding="utf-8"?>
<calcChain xmlns="http://schemas.openxmlformats.org/spreadsheetml/2006/main">
  <c r="A27" i="1" l="1"/>
  <c r="A25" i="1"/>
  <c r="A23" i="1"/>
  <c r="A21" i="1"/>
  <c r="A19" i="1"/>
  <c r="A17" i="1"/>
  <c r="A15" i="1"/>
  <c r="A13" i="1"/>
  <c r="A12" i="1"/>
  <c r="A11" i="1"/>
  <c r="F33" i="5"/>
  <c r="F32" i="5"/>
  <c r="F15" i="5"/>
  <c r="F14" i="5"/>
  <c r="F13" i="5"/>
  <c r="F16" i="5"/>
  <c r="D18" i="5"/>
  <c r="D20" i="5"/>
  <c r="D21" i="5"/>
  <c r="D22" i="5"/>
  <c r="D23" i="5"/>
  <c r="J73" i="2"/>
  <c r="K73" i="2"/>
  <c r="J71" i="2"/>
  <c r="K71" i="2"/>
  <c r="J69" i="2"/>
  <c r="K69" i="2"/>
  <c r="J67" i="2"/>
  <c r="K67" i="2"/>
  <c r="J65" i="2"/>
  <c r="K65" i="2"/>
  <c r="J63" i="2"/>
  <c r="K63" i="2"/>
  <c r="J59" i="2"/>
  <c r="K59" i="2"/>
  <c r="J60" i="2"/>
  <c r="K60" i="2"/>
  <c r="J58" i="2"/>
  <c r="J61" i="2"/>
  <c r="J75" i="2"/>
  <c r="K58" i="2"/>
  <c r="K61" i="2"/>
  <c r="K75" i="2"/>
</calcChain>
</file>

<file path=xl/sharedStrings.xml><?xml version="1.0" encoding="utf-8"?>
<sst xmlns="http://schemas.openxmlformats.org/spreadsheetml/2006/main" count="247" uniqueCount="158">
  <si>
    <t>BENCHMARK VARIANCE BY FUNCTION</t>
  </si>
  <si>
    <t>Line No.</t>
  </si>
  <si>
    <t>(1)</t>
  </si>
  <si>
    <t>(2)</t>
  </si>
  <si>
    <t>(3)</t>
  </si>
  <si>
    <t>(4)</t>
  </si>
  <si>
    <t>(5)</t>
  </si>
  <si>
    <t>(6)</t>
  </si>
  <si>
    <t>Test Year</t>
  </si>
  <si>
    <t>Description</t>
  </si>
  <si>
    <t>Allowed</t>
  </si>
  <si>
    <t>Benchmark</t>
  </si>
  <si>
    <t>Request</t>
  </si>
  <si>
    <t>Variance</t>
  </si>
  <si>
    <t>Steam Production</t>
  </si>
  <si>
    <t>Other Production</t>
  </si>
  <si>
    <t>Other Power Supply</t>
  </si>
  <si>
    <t xml:space="preserve">  Total Production</t>
  </si>
  <si>
    <t>Transmission</t>
  </si>
  <si>
    <t>Distribution</t>
  </si>
  <si>
    <t>Customer Accounts</t>
  </si>
  <si>
    <t>Customer Service &amp; Information</t>
  </si>
  <si>
    <t>Sales</t>
  </si>
  <si>
    <t>Administrative &amp; General</t>
  </si>
  <si>
    <t>(7)</t>
  </si>
  <si>
    <t>(8)</t>
  </si>
  <si>
    <t>(9)</t>
  </si>
  <si>
    <t>(10)</t>
  </si>
  <si>
    <t>Direct Fuel,</t>
  </si>
  <si>
    <t>Test</t>
  </si>
  <si>
    <t>Fuel-Related</t>
  </si>
  <si>
    <t>Year</t>
  </si>
  <si>
    <t>Expenses and</t>
  </si>
  <si>
    <t>Tallahassee</t>
  </si>
  <si>
    <t>Plant</t>
  </si>
  <si>
    <t>Marketing</t>
  </si>
  <si>
    <t>Management</t>
  </si>
  <si>
    <t>Line</t>
  </si>
  <si>
    <t>System</t>
  </si>
  <si>
    <t>Purchased</t>
  </si>
  <si>
    <t>Scherer/</t>
  </si>
  <si>
    <t>Support</t>
  </si>
  <si>
    <t>Financial</t>
  </si>
  <si>
    <t>No.</t>
  </si>
  <si>
    <t>Function</t>
  </si>
  <si>
    <t>Per Books</t>
  </si>
  <si>
    <t>Power</t>
  </si>
  <si>
    <t>ECCR</t>
  </si>
  <si>
    <t>ECRC</t>
  </si>
  <si>
    <t>Expenses</t>
  </si>
  <si>
    <t>UPS</t>
  </si>
  <si>
    <t>Activities</t>
  </si>
  <si>
    <t>Planning</t>
  </si>
  <si>
    <t>Production</t>
  </si>
  <si>
    <t>Total Production</t>
  </si>
  <si>
    <t>Sales Expenses</t>
  </si>
  <si>
    <t>Total Adjustments</t>
  </si>
  <si>
    <t>Eliminate</t>
  </si>
  <si>
    <t>Recoverable</t>
  </si>
  <si>
    <t>Adjusted System</t>
  </si>
  <si>
    <t>Adjustments</t>
  </si>
  <si>
    <t>Amount</t>
  </si>
  <si>
    <t>Sales Expense</t>
  </si>
  <si>
    <t>Total O&amp;M Expenses by Function</t>
  </si>
  <si>
    <t>BENCHMARK YEAR RECOVERABLE O&amp;M EXPENSES BY FUNCTION</t>
  </si>
  <si>
    <t>Other</t>
  </si>
  <si>
    <t>Regulatory</t>
  </si>
  <si>
    <t>O&amp;M</t>
  </si>
  <si>
    <t>Purchased Power</t>
  </si>
  <si>
    <t>Fuel and</t>
  </si>
  <si>
    <t>Wholesale</t>
  </si>
  <si>
    <t>Rate</t>
  </si>
  <si>
    <t>Property</t>
  </si>
  <si>
    <t>Total</t>
  </si>
  <si>
    <t>Case</t>
  </si>
  <si>
    <t>Insurance</t>
  </si>
  <si>
    <t>Subtotal</t>
  </si>
  <si>
    <t>Adjusted</t>
  </si>
  <si>
    <t>Expense</t>
  </si>
  <si>
    <t>Advertising</t>
  </si>
  <si>
    <t>Reserve</t>
  </si>
  <si>
    <t>Compound</t>
  </si>
  <si>
    <t>Multiplier</t>
  </si>
  <si>
    <t>(3) X (4)</t>
  </si>
  <si>
    <t>(11)</t>
  </si>
  <si>
    <t>Economic</t>
  </si>
  <si>
    <t>Development</t>
  </si>
  <si>
    <t>2012 ALLOWED COMPARED TO TEST YEAR REQUEST EXPENSES</t>
  </si>
  <si>
    <t>Hiring</t>
  </si>
  <si>
    <t>Lag</t>
  </si>
  <si>
    <t>Perdido</t>
  </si>
  <si>
    <t>Unit 3</t>
  </si>
  <si>
    <t>Scholz</t>
  </si>
  <si>
    <t>GULF POWER COMPANY</t>
  </si>
  <si>
    <t xml:space="preserve">Docket No.: </t>
  </si>
  <si>
    <t>Witness: R.J. McMillan</t>
  </si>
  <si>
    <t>Page 1 of 1</t>
  </si>
  <si>
    <t>Covered</t>
  </si>
  <si>
    <t>Exempt</t>
  </si>
  <si>
    <t>Non-Exempt</t>
  </si>
  <si>
    <t>Average Hiring Lag</t>
  </si>
  <si>
    <t>O&amp;M Percentage</t>
  </si>
  <si>
    <t>Average Hiring Lag - O&amp;M</t>
  </si>
  <si>
    <t>Benefits - 33.74%</t>
  </si>
  <si>
    <t>Variable Compensation - 15.46%</t>
  </si>
  <si>
    <t>Average Hiring Lag, incl. Benefits and Var. Comp.</t>
  </si>
  <si>
    <t>Average Salary - based on average salaries for 2012.</t>
  </si>
  <si>
    <t>Fringe Benefits and Variable Compensation rates calculated using MFR C-35.</t>
  </si>
  <si>
    <t>Employee Turnover *</t>
  </si>
  <si>
    <t>Non-Exempt NC</t>
  </si>
  <si>
    <t>Avg</t>
  </si>
  <si>
    <t>* Includes voluntary and involuntary terminations, retirements and transfers within
    the Southern Company.</t>
  </si>
  <si>
    <t>Average # of Days to Hire</t>
  </si>
  <si>
    <t>Exhibit No. ____ (RJM-1)</t>
  </si>
  <si>
    <t>Schedule 1</t>
  </si>
  <si>
    <t>C-30</t>
  </si>
  <si>
    <t>C-33</t>
  </si>
  <si>
    <t>C-35</t>
  </si>
  <si>
    <t>C-36</t>
  </si>
  <si>
    <t>C-37</t>
  </si>
  <si>
    <t>C-38</t>
  </si>
  <si>
    <t>C-39</t>
  </si>
  <si>
    <t>C-40</t>
  </si>
  <si>
    <t>C-41</t>
  </si>
  <si>
    <t>C-43</t>
  </si>
  <si>
    <t>C-6</t>
  </si>
  <si>
    <t>C-7</t>
  </si>
  <si>
    <t>C-8</t>
  </si>
  <si>
    <t>Transactions with Affiliated Companies</t>
  </si>
  <si>
    <t>Performance Indices</t>
  </si>
  <si>
    <t>Payroll and Fringe Benefit Increases Compared to CPI</t>
  </si>
  <si>
    <t>Non-Fuel Operation and Maintenance Expense Compared to CPI</t>
  </si>
  <si>
    <t>O &amp; M Benchmark Comparison by Function</t>
  </si>
  <si>
    <t>O &amp; M Adjustments by Function</t>
  </si>
  <si>
    <t>Benchmark Year Recoverable O &amp; M Expenses by Function</t>
  </si>
  <si>
    <t>O &amp; M Compound Multiplier Calculation</t>
  </si>
  <si>
    <t>O &amp; M Benchmark Variance by Function</t>
  </si>
  <si>
    <t>Security Costs</t>
  </si>
  <si>
    <t>Budgeted Versus Actual Operating Revenues and Expenses</t>
  </si>
  <si>
    <t>Operation and Maintenance Expenses - Test Year</t>
  </si>
  <si>
    <t>Detail of Changes in Expenses</t>
  </si>
  <si>
    <t>Average Turnover and Average Days to Hire details are shown below.</t>
  </si>
  <si>
    <t>Schedule 5</t>
  </si>
  <si>
    <t>FLORIDA PUBLIC SERVICE COMMISSION</t>
  </si>
  <si>
    <t>Note:  Total O&amp;M less Fuel, Purchased Power, ECCR, ECRC and Other Regulatory Adjustments</t>
  </si>
  <si>
    <t>OPERATION AND MAINTENANCE EXPENSES</t>
  </si>
  <si>
    <t>TEST YEAR O&amp;M ADJUSTMENTS BY FUNCTION</t>
  </si>
  <si>
    <t>2012 Allowed O&amp;M Compared to Test Year O&amp;M Request</t>
  </si>
  <si>
    <t>HIRING LAG</t>
  </si>
  <si>
    <t>RESPONSIBILITY FOR MINIMUM FILING REQUIREMENTS</t>
  </si>
  <si>
    <t>Witness: Richard J. McMillan</t>
  </si>
  <si>
    <t>Docket No. 130140-EI</t>
  </si>
  <si>
    <r>
      <t xml:space="preserve">Average
</t>
    </r>
    <r>
      <rPr>
        <b/>
        <u/>
        <sz val="10"/>
        <color theme="1"/>
        <rFont val="Arial"/>
        <family val="2"/>
      </rPr>
      <t>Turnover</t>
    </r>
  </si>
  <si>
    <r>
      <t xml:space="preserve">Average
# of Days
</t>
    </r>
    <r>
      <rPr>
        <b/>
        <u/>
        <sz val="10"/>
        <color theme="1"/>
        <rFont val="Arial"/>
        <family val="2"/>
      </rPr>
      <t>to Hire</t>
    </r>
  </si>
  <si>
    <r>
      <t xml:space="preserve">Average
</t>
    </r>
    <r>
      <rPr>
        <b/>
        <u/>
        <sz val="10"/>
        <color theme="1"/>
        <rFont val="Arial"/>
        <family val="2"/>
      </rPr>
      <t>Salary</t>
    </r>
  </si>
  <si>
    <r>
      <t xml:space="preserve">Average
</t>
    </r>
    <r>
      <rPr>
        <b/>
        <u/>
        <sz val="10"/>
        <color theme="1"/>
        <rFont val="Arial"/>
        <family val="2"/>
      </rPr>
      <t>Hiring Lag</t>
    </r>
  </si>
  <si>
    <t>Liaison</t>
  </si>
  <si>
    <t>Florida Public Service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</si>
</sst>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_)"/>
    <numFmt numFmtId="165" formatCode="#,##0.00000_);\(#,##0.00000\)"/>
    <numFmt numFmtId="166" formatCode="_(* #,##0_);_(* \(#,##0\);_(* &quot;-&quot;??_);_(@_)"/>
    <numFmt numFmtId="167" formatCode="_(&quot;$&quot;* #,##0_);_(&quot;$&quot;* \(#,##0\);_(&quot;$&quot;* &quot;-&quot;??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ourier New"/>
      <family val="3"/>
    </font>
    <font>
      <sz val="12"/>
      <name val="Arial MT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6" fillId="0" borderId="0"/>
    <xf numFmtId="43" fontId="6" fillId="0" borderId="0" applyFont="0" applyFill="0" applyBorder="0" applyAlignment="0" applyProtection="0"/>
    <xf numFmtId="37" fontId="7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95">
    <xf numFmtId="0" fontId="0" fillId="0" borderId="0" xfId="0"/>
    <xf numFmtId="0" fontId="1" fillId="0" borderId="0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/>
    <xf numFmtId="37" fontId="1" fillId="0" borderId="0" xfId="0" applyNumberFormat="1" applyFont="1" applyBorder="1" applyAlignment="1">
      <alignment horizontal="center"/>
    </xf>
    <xf numFmtId="37" fontId="1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37" fontId="1" fillId="0" borderId="1" xfId="0" applyNumberFormat="1" applyFont="1" applyBorder="1" applyAlignment="1">
      <alignment horizontal="center"/>
    </xf>
    <xf numFmtId="37" fontId="1" fillId="0" borderId="1" xfId="0" applyNumberFormat="1" applyFont="1" applyBorder="1" applyAlignment="1"/>
    <xf numFmtId="37" fontId="1" fillId="0" borderId="2" xfId="0" applyNumberFormat="1" applyFont="1" applyBorder="1" applyAlignment="1"/>
    <xf numFmtId="0" fontId="1" fillId="0" borderId="1" xfId="0" applyFont="1" applyBorder="1" applyAlignment="1"/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/>
    <xf numFmtId="0" fontId="1" fillId="0" borderId="0" xfId="0" quotePrefix="1" applyFont="1" applyAlignment="1">
      <alignment horizontal="center"/>
    </xf>
    <xf numFmtId="0" fontId="1" fillId="0" borderId="0" xfId="0" quotePrefix="1" applyFont="1" applyFill="1" applyAlignment="1">
      <alignment horizontal="center"/>
    </xf>
    <xf numFmtId="37" fontId="1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37" fontId="1" fillId="0" borderId="1" xfId="0" applyNumberFormat="1" applyFont="1" applyFill="1" applyBorder="1" applyAlignment="1">
      <alignment horizontal="center"/>
    </xf>
    <xf numFmtId="37" fontId="1" fillId="0" borderId="0" xfId="0" applyNumberFormat="1" applyFont="1" applyFill="1"/>
    <xf numFmtId="37" fontId="1" fillId="0" borderId="1" xfId="0" applyNumberFormat="1" applyFont="1" applyFill="1" applyBorder="1"/>
    <xf numFmtId="0" fontId="1" fillId="0" borderId="1" xfId="0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37" fontId="1" fillId="0" borderId="0" xfId="0" applyNumberFormat="1" applyFont="1" applyFill="1" applyBorder="1"/>
    <xf numFmtId="0" fontId="2" fillId="0" borderId="0" xfId="0" applyFont="1"/>
    <xf numFmtId="37" fontId="1" fillId="0" borderId="2" xfId="0" applyNumberFormat="1" applyFont="1" applyBorder="1"/>
    <xf numFmtId="0" fontId="1" fillId="0" borderId="2" xfId="0" applyFont="1" applyBorder="1"/>
    <xf numFmtId="37" fontId="1" fillId="0" borderId="0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6" fontId="1" fillId="0" borderId="0" xfId="0" applyNumberFormat="1" applyFont="1" applyBorder="1" applyAlignment="1">
      <alignment horizontal="center" vertical="top"/>
    </xf>
    <xf numFmtId="0" fontId="1" fillId="0" borderId="3" xfId="0" applyFont="1" applyBorder="1"/>
    <xf numFmtId="37" fontId="1" fillId="0" borderId="0" xfId="0" applyNumberFormat="1" applyFont="1" applyFill="1" applyBorder="1" applyAlignment="1"/>
    <xf numFmtId="0" fontId="1" fillId="0" borderId="0" xfId="0" applyFont="1" applyBorder="1" applyAlignment="1">
      <alignment horizontal="left" indent="1"/>
    </xf>
    <xf numFmtId="37" fontId="1" fillId="0" borderId="1" xfId="0" applyNumberFormat="1" applyFont="1" applyFill="1" applyBorder="1" applyAlignment="1"/>
    <xf numFmtId="37" fontId="1" fillId="0" borderId="2" xfId="0" applyNumberFormat="1" applyFont="1" applyFill="1" applyBorder="1" applyAlignment="1"/>
    <xf numFmtId="165" fontId="3" fillId="0" borderId="0" xfId="0" applyNumberFormat="1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7" fontId="1" fillId="0" borderId="0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" fillId="0" borderId="0" xfId="0" applyNumberFormat="1" applyFont="1" applyBorder="1" applyProtection="1">
      <protection locked="0"/>
    </xf>
    <xf numFmtId="0" fontId="3" fillId="0" borderId="0" xfId="1" applyFont="1" applyAlignment="1">
      <alignment horizontal="center"/>
    </xf>
    <xf numFmtId="6" fontId="3" fillId="0" borderId="1" xfId="1" applyNumberFormat="1" applyFont="1" applyBorder="1" applyAlignment="1">
      <alignment horizontal="center" vertical="top"/>
    </xf>
    <xf numFmtId="0" fontId="1" fillId="0" borderId="0" xfId="0" quotePrefix="1" applyNumberFormat="1" applyFont="1" applyBorder="1" applyAlignment="1">
      <alignment horizontal="center"/>
    </xf>
    <xf numFmtId="0" fontId="8" fillId="0" borderId="0" xfId="0" applyFont="1"/>
    <xf numFmtId="0" fontId="1" fillId="0" borderId="0" xfId="0" applyFont="1" applyFill="1" applyAlignment="1">
      <alignment horizontal="center"/>
    </xf>
    <xf numFmtId="0" fontId="5" fillId="0" borderId="0" xfId="0" applyFont="1"/>
    <xf numFmtId="37" fontId="5" fillId="0" borderId="0" xfId="0" applyNumberFormat="1" applyFont="1"/>
    <xf numFmtId="0" fontId="1" fillId="0" borderId="0" xfId="0" applyFont="1" applyFill="1" applyAlignment="1">
      <alignment horizontal="center"/>
    </xf>
    <xf numFmtId="0" fontId="5" fillId="0" borderId="0" xfId="0" applyFont="1" applyAlignment="1">
      <alignment horizontal="left" indent="2"/>
    </xf>
    <xf numFmtId="0" fontId="2" fillId="0" borderId="0" xfId="0" applyFont="1" applyBorder="1" applyAlignment="1">
      <alignment horizontal="center"/>
    </xf>
    <xf numFmtId="6" fontId="3" fillId="0" borderId="0" xfId="1" applyNumberFormat="1" applyFont="1" applyBorder="1" applyAlignment="1">
      <alignment horizontal="center" vertical="top"/>
    </xf>
    <xf numFmtId="0" fontId="5" fillId="0" borderId="0" xfId="0" applyFont="1" applyFill="1"/>
    <xf numFmtId="0" fontId="5" fillId="0" borderId="0" xfId="11" applyFont="1"/>
    <xf numFmtId="0" fontId="9" fillId="0" borderId="0" xfId="0" applyFont="1" applyAlignment="1">
      <alignment horizontal="center" wrapText="1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7" fontId="5" fillId="0" borderId="0" xfId="0" applyNumberFormat="1" applyFont="1"/>
    <xf numFmtId="167" fontId="5" fillId="0" borderId="0" xfId="8" applyNumberFormat="1" applyFont="1"/>
    <xf numFmtId="1" fontId="5" fillId="0" borderId="0" xfId="0" applyNumberFormat="1" applyFont="1" applyBorder="1" applyAlignment="1">
      <alignment horizontal="center"/>
    </xf>
    <xf numFmtId="167" fontId="5" fillId="0" borderId="4" xfId="0" applyNumberFormat="1" applyFont="1" applyBorder="1"/>
    <xf numFmtId="10" fontId="5" fillId="0" borderId="0" xfId="9" applyNumberFormat="1" applyFont="1"/>
    <xf numFmtId="0" fontId="5" fillId="0" borderId="0" xfId="0" applyFont="1" applyAlignment="1">
      <alignment horizontal="left"/>
    </xf>
    <xf numFmtId="167" fontId="5" fillId="0" borderId="3" xfId="0" applyNumberFormat="1" applyFont="1" applyBorder="1"/>
    <xf numFmtId="167" fontId="5" fillId="0" borderId="0" xfId="0" applyNumberFormat="1" applyFont="1" applyBorder="1"/>
    <xf numFmtId="0" fontId="9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/>
    <xf numFmtId="166" fontId="11" fillId="0" borderId="0" xfId="10" applyNumberFormat="1" applyFont="1" applyFill="1" applyProtection="1"/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166" fontId="13" fillId="0" borderId="0" xfId="10" applyNumberFormat="1" applyFont="1" applyFill="1" applyProtection="1"/>
    <xf numFmtId="0" fontId="9" fillId="0" borderId="8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11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0" xfId="0" applyFont="1" applyAlignment="1">
      <alignment horizontal="left" wrapText="1"/>
    </xf>
  </cellXfs>
  <cellStyles count="12">
    <cellStyle name="Comma 2" xfId="2"/>
    <cellStyle name="Comma 3" xfId="6"/>
    <cellStyle name="Comma 4" xfId="10"/>
    <cellStyle name="Currency" xfId="8" builtinId="4"/>
    <cellStyle name="Normal" xfId="0" builtinId="0"/>
    <cellStyle name="Normal 2" xfId="3"/>
    <cellStyle name="Normal 3" xfId="4"/>
    <cellStyle name="Normal 4" xfId="5"/>
    <cellStyle name="Normal 5" xfId="7"/>
    <cellStyle name="Normal 6" xfId="1"/>
    <cellStyle name="Normal 7" xfId="11"/>
    <cellStyle name="Percent" xfId="9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388658</xdr:colOff>
      <xdr:row>7</xdr:row>
      <xdr:rowOff>65610</xdr:rowOff>
    </xdr:from>
    <xdr:to>
      <xdr:col>7</xdr:col>
      <xdr:colOff>1636432</xdr:colOff>
      <xdr:row>25</xdr:row>
      <xdr:rowOff>132284</xdr:rowOff>
    </xdr:to>
    <xdr:sp macro="" textlink="">
      <xdr:nvSpPr>
        <xdr:cNvPr id="2" name="TextBox 1"/>
        <xdr:cNvSpPr txBox="1"/>
      </xdr:nvSpPr>
      <xdr:spPr>
        <a:xfrm rot="19567279">
          <a:off x="388658" y="1199085"/>
          <a:ext cx="5210174" cy="2981324"/>
        </a:xfrm>
        <a:prstGeom prst="rect">
          <a:avLst/>
        </a:prstGeom>
        <a:solidFill>
          <a:schemeClr val="lt1">
            <a:alpha val="56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6000" b="1" i="0"/>
            <a:t>MOVED TO TESTIMONY 6-20-13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31115</xdr:colOff>
      <xdr:row>28</xdr:row>
      <xdr:rowOff>148591</xdr:rowOff>
    </xdr:from>
    <xdr:ext cx="1137479" cy="2503169"/>
    <xdr:sp macro="" textlink="">
      <xdr:nvSpPr>
        <xdr:cNvPr id="2" name="TextBox 1"/>
        <xdr:cNvSpPr txBox="1"/>
      </xdr:nvSpPr>
      <xdr:spPr>
        <a:xfrm>
          <a:off x="9007475" y="4857751"/>
          <a:ext cx="1137479" cy="25031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vert" wrap="square" lIns="0" tIns="91440" rIns="0" bIns="91440" rtlCol="0" anchor="t">
          <a:noAutofit/>
        </a:bodyPr>
        <a:lstStyle/>
        <a:p>
          <a:r>
            <a:rPr lang="en-US" sz="1100">
              <a:latin typeface="Arial" pitchFamily="34" charset="0"/>
              <a:cs typeface="Arial" pitchFamily="34" charset="0"/>
            </a:rPr>
            <a:t>Florida Public</a:t>
          </a:r>
          <a:r>
            <a:rPr lang="en-US" sz="1100" baseline="0">
              <a:latin typeface="Arial" pitchFamily="34" charset="0"/>
              <a:cs typeface="Arial" pitchFamily="34" charset="0"/>
            </a:rPr>
            <a:t> Service Commission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latin typeface="Arial" pitchFamily="34" charset="0"/>
              <a:cs typeface="Arial" pitchFamily="34" charset="0"/>
            </a:rPr>
            <a:t>Docket No. 130140-EI  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GULF POWER COMPANY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Witness:  Richard J. McMillan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Exhibit No. _____ (RJM-1)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Schedule 2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Page 1 of 1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1049655</xdr:colOff>
      <xdr:row>25</xdr:row>
      <xdr:rowOff>20955</xdr:rowOff>
    </xdr:from>
    <xdr:ext cx="1137479" cy="2402205"/>
    <xdr:sp macro="" textlink="">
      <xdr:nvSpPr>
        <xdr:cNvPr id="2" name="TextBox 1"/>
        <xdr:cNvSpPr txBox="1"/>
      </xdr:nvSpPr>
      <xdr:spPr>
        <a:xfrm>
          <a:off x="9195435" y="4417695"/>
          <a:ext cx="1137479" cy="24022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vert" wrap="square" lIns="0" tIns="91440" rIns="0" bIns="91440" rtlCol="0" anchor="t">
          <a:noAutofit/>
        </a:bodyPr>
        <a:lstStyle/>
        <a:p>
          <a:r>
            <a:rPr lang="en-US" sz="1100">
              <a:latin typeface="Arial" pitchFamily="34" charset="0"/>
              <a:cs typeface="Arial" pitchFamily="34" charset="0"/>
            </a:rPr>
            <a:t>Florida Public</a:t>
          </a:r>
          <a:r>
            <a:rPr lang="en-US" sz="1100" baseline="0">
              <a:latin typeface="Arial" pitchFamily="34" charset="0"/>
              <a:cs typeface="Arial" pitchFamily="34" charset="0"/>
            </a:rPr>
            <a:t> Service Commission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Docket No. 130140-EI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GULF POWER COMPANY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Witness: Richard J. McMillan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Exhibit No. _____ (RJM-1)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Schedule 3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Page 1 of 1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86360</xdr:colOff>
      <xdr:row>30</xdr:row>
      <xdr:rowOff>1905</xdr:rowOff>
    </xdr:from>
    <xdr:ext cx="1137479" cy="2451735"/>
    <xdr:sp macro="" textlink="">
      <xdr:nvSpPr>
        <xdr:cNvPr id="2" name="TextBox 1"/>
        <xdr:cNvSpPr txBox="1"/>
      </xdr:nvSpPr>
      <xdr:spPr>
        <a:xfrm>
          <a:off x="9055100" y="4977765"/>
          <a:ext cx="1137479" cy="24517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vert" wrap="square" lIns="0" tIns="91440" rIns="0" bIns="91440" rtlCol="0" anchor="t">
          <a:noAutofit/>
        </a:bodyPr>
        <a:lstStyle/>
        <a:p>
          <a:r>
            <a:rPr lang="en-US" sz="1100">
              <a:latin typeface="Arial" pitchFamily="34" charset="0"/>
              <a:cs typeface="Arial" pitchFamily="34" charset="0"/>
            </a:rPr>
            <a:t>Florida Public</a:t>
          </a:r>
          <a:r>
            <a:rPr lang="en-US" sz="1100" baseline="0">
              <a:latin typeface="Arial" pitchFamily="34" charset="0"/>
              <a:cs typeface="Arial" pitchFamily="34" charset="0"/>
            </a:rPr>
            <a:t> Service Commission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latin typeface="Arial" pitchFamily="34" charset="0"/>
              <a:cs typeface="Arial" pitchFamily="34" charset="0"/>
            </a:rPr>
            <a:t>Docket No. 130140-EI  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GULF POWER COMPANY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Witness: Richard J. McMillan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Exhibit No. _____ (RJM-1)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Schedule 4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Page 1 of 2</a:t>
          </a:r>
        </a:p>
      </xdr:txBody>
    </xdr:sp>
    <xdr:clientData/>
  </xdr:oneCellAnchor>
  <xdr:oneCellAnchor>
    <xdr:from>
      <xdr:col>11</xdr:col>
      <xdr:colOff>64770</xdr:colOff>
      <xdr:row>77</xdr:row>
      <xdr:rowOff>11429</xdr:rowOff>
    </xdr:from>
    <xdr:ext cx="1137479" cy="2366011"/>
    <xdr:sp macro="" textlink="">
      <xdr:nvSpPr>
        <xdr:cNvPr id="3" name="TextBox 2"/>
        <xdr:cNvSpPr txBox="1"/>
      </xdr:nvSpPr>
      <xdr:spPr>
        <a:xfrm>
          <a:off x="9033510" y="12942569"/>
          <a:ext cx="1137479" cy="23660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vert" wrap="square" lIns="0" tIns="91440" rIns="0" bIns="91440" rtlCol="0" anchor="t">
          <a:noAutofit/>
        </a:bodyPr>
        <a:lstStyle/>
        <a:p>
          <a:r>
            <a:rPr lang="en-US" sz="1100">
              <a:latin typeface="Arial" pitchFamily="34" charset="0"/>
              <a:cs typeface="Arial" pitchFamily="34" charset="0"/>
            </a:rPr>
            <a:t>Florida Public</a:t>
          </a:r>
          <a:r>
            <a:rPr lang="en-US" sz="1100" baseline="0">
              <a:latin typeface="Arial" pitchFamily="34" charset="0"/>
              <a:cs typeface="Arial" pitchFamily="34" charset="0"/>
            </a:rPr>
            <a:t> Service Commission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latin typeface="Arial" pitchFamily="34" charset="0"/>
              <a:cs typeface="Arial" pitchFamily="34" charset="0"/>
            </a:rPr>
            <a:t>Docket No. 130140-EI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GULF POWER COMPANY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Witness: Richard J. McMillan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Exhibit No. _____ (RJM-1)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Schedule 4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Page 2 of 2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Normal="100" workbookViewId="0">
      <selection activeCell="B38" sqref="B38"/>
    </sheetView>
  </sheetViews>
  <sheetFormatPr defaultColWidth="9.109375" defaultRowHeight="13.2"/>
  <cols>
    <col min="1" max="3" width="9.109375" style="51"/>
    <col min="4" max="4" width="6.6640625" style="51" customWidth="1"/>
    <col min="5" max="5" width="8" style="51" customWidth="1"/>
    <col min="6" max="6" width="10.33203125" style="51" customWidth="1"/>
    <col min="7" max="7" width="7" style="51" customWidth="1"/>
    <col min="8" max="8" width="41.33203125" style="51" customWidth="1"/>
    <col min="9" max="16384" width="9.109375" style="51"/>
  </cols>
  <sheetData>
    <row r="1" spans="1:8">
      <c r="A1" s="78"/>
      <c r="B1" s="78"/>
      <c r="C1" s="78"/>
      <c r="D1" s="78"/>
      <c r="E1" s="78"/>
      <c r="F1" s="78"/>
      <c r="G1" s="78"/>
      <c r="H1" s="79" t="s">
        <v>143</v>
      </c>
    </row>
    <row r="2" spans="1:8">
      <c r="A2" s="78"/>
      <c r="B2" s="78"/>
      <c r="C2" s="78"/>
      <c r="D2" s="78"/>
      <c r="E2" s="78"/>
      <c r="F2" s="78"/>
      <c r="G2" s="78"/>
      <c r="H2" s="79" t="s">
        <v>94</v>
      </c>
    </row>
    <row r="3" spans="1:8">
      <c r="A3" s="78"/>
      <c r="B3" s="78"/>
      <c r="C3" s="78"/>
      <c r="D3" s="78"/>
      <c r="E3" s="78"/>
      <c r="F3" s="78"/>
      <c r="G3" s="78"/>
      <c r="H3" s="79" t="s">
        <v>93</v>
      </c>
    </row>
    <row r="4" spans="1:8">
      <c r="A4" s="78"/>
      <c r="B4" s="78"/>
      <c r="C4" s="78"/>
      <c r="D4" s="78"/>
      <c r="E4" s="78"/>
      <c r="F4" s="78"/>
      <c r="G4" s="78"/>
      <c r="H4" s="79" t="s">
        <v>95</v>
      </c>
    </row>
    <row r="5" spans="1:8">
      <c r="A5" s="78"/>
      <c r="B5" s="78"/>
      <c r="C5" s="78"/>
      <c r="D5" s="78"/>
      <c r="E5" s="78"/>
      <c r="F5" s="78"/>
      <c r="G5" s="78"/>
      <c r="H5" s="79" t="s">
        <v>113</v>
      </c>
    </row>
    <row r="6" spans="1:8">
      <c r="A6" s="78"/>
      <c r="B6" s="78"/>
      <c r="C6" s="78"/>
      <c r="D6" s="78"/>
      <c r="E6" s="78"/>
      <c r="F6" s="78"/>
      <c r="G6" s="78"/>
      <c r="H6" s="79" t="s">
        <v>114</v>
      </c>
    </row>
    <row r="7" spans="1:8">
      <c r="A7" s="78"/>
      <c r="B7" s="78"/>
      <c r="C7" s="78"/>
      <c r="D7" s="78"/>
      <c r="E7" s="78"/>
      <c r="F7" s="78"/>
      <c r="G7" s="78"/>
      <c r="H7" s="79" t="s">
        <v>96</v>
      </c>
    </row>
    <row r="8" spans="1:8">
      <c r="A8" s="78"/>
      <c r="B8" s="78"/>
      <c r="C8" s="78"/>
      <c r="D8" s="78"/>
      <c r="E8" s="78"/>
      <c r="F8" s="78"/>
      <c r="G8" s="78"/>
      <c r="H8" s="78"/>
    </row>
    <row r="9" spans="1:8">
      <c r="A9" s="78"/>
      <c r="B9" s="78"/>
      <c r="C9" s="78"/>
      <c r="D9" s="78"/>
      <c r="E9" s="78"/>
      <c r="F9" s="78"/>
      <c r="G9" s="78"/>
      <c r="H9" s="78"/>
    </row>
    <row r="10" spans="1:8">
      <c r="A10" s="86" t="s">
        <v>149</v>
      </c>
      <c r="B10" s="86"/>
      <c r="C10" s="86"/>
      <c r="D10" s="86"/>
      <c r="E10" s="86"/>
      <c r="F10" s="86"/>
      <c r="G10" s="86"/>
      <c r="H10" s="86"/>
    </row>
    <row r="11" spans="1:8">
      <c r="A11" s="78"/>
      <c r="B11" s="78"/>
      <c r="C11" s="78"/>
      <c r="D11" s="78"/>
      <c r="E11" s="78"/>
      <c r="F11" s="78"/>
      <c r="G11" s="78"/>
      <c r="H11" s="78"/>
    </row>
    <row r="12" spans="1:8">
      <c r="A12" s="80" t="s">
        <v>125</v>
      </c>
      <c r="B12" s="78"/>
      <c r="C12" s="78" t="s">
        <v>138</v>
      </c>
      <c r="D12" s="78"/>
      <c r="E12" s="78"/>
      <c r="F12" s="78"/>
      <c r="G12" s="78"/>
      <c r="H12" s="78"/>
    </row>
    <row r="13" spans="1:8">
      <c r="A13" s="80" t="s">
        <v>126</v>
      </c>
      <c r="B13" s="78"/>
      <c r="C13" s="78" t="s">
        <v>139</v>
      </c>
      <c r="D13" s="78"/>
      <c r="E13" s="78"/>
      <c r="F13" s="78"/>
      <c r="G13" s="78"/>
      <c r="H13" s="78"/>
    </row>
    <row r="14" spans="1:8">
      <c r="A14" s="80" t="s">
        <v>127</v>
      </c>
      <c r="B14" s="78"/>
      <c r="C14" s="78" t="s">
        <v>140</v>
      </c>
      <c r="D14" s="78"/>
      <c r="E14" s="78"/>
      <c r="F14" s="78"/>
      <c r="G14" s="78"/>
      <c r="H14" s="78"/>
    </row>
    <row r="15" spans="1:8">
      <c r="A15" s="80" t="s">
        <v>115</v>
      </c>
      <c r="B15" s="78"/>
      <c r="C15" s="78" t="s">
        <v>128</v>
      </c>
      <c r="D15" s="78"/>
      <c r="E15" s="78"/>
      <c r="F15" s="78"/>
      <c r="G15" s="78"/>
      <c r="H15" s="78"/>
    </row>
    <row r="16" spans="1:8">
      <c r="A16" s="80" t="s">
        <v>116</v>
      </c>
      <c r="B16" s="78"/>
      <c r="C16" s="78" t="s">
        <v>129</v>
      </c>
      <c r="D16" s="78"/>
      <c r="E16" s="78"/>
      <c r="F16" s="78"/>
      <c r="G16" s="78"/>
      <c r="H16" s="78"/>
    </row>
    <row r="17" spans="1:8">
      <c r="A17" s="80" t="s">
        <v>117</v>
      </c>
      <c r="B17" s="78"/>
      <c r="C17" s="78" t="s">
        <v>130</v>
      </c>
      <c r="D17" s="78"/>
      <c r="E17" s="78"/>
      <c r="F17" s="78"/>
      <c r="G17" s="78"/>
      <c r="H17" s="78"/>
    </row>
    <row r="18" spans="1:8">
      <c r="A18" s="80" t="s">
        <v>118</v>
      </c>
      <c r="B18" s="78"/>
      <c r="C18" s="78" t="s">
        <v>131</v>
      </c>
      <c r="D18" s="78"/>
      <c r="E18" s="78"/>
      <c r="F18" s="78"/>
      <c r="G18" s="78"/>
      <c r="H18" s="78"/>
    </row>
    <row r="19" spans="1:8">
      <c r="A19" s="80" t="s">
        <v>119</v>
      </c>
      <c r="B19" s="78"/>
      <c r="C19" s="78" t="s">
        <v>132</v>
      </c>
      <c r="D19" s="78"/>
      <c r="E19" s="78"/>
      <c r="F19" s="78"/>
      <c r="G19" s="78"/>
      <c r="H19" s="78"/>
    </row>
    <row r="20" spans="1:8">
      <c r="A20" s="80" t="s">
        <v>120</v>
      </c>
      <c r="B20" s="78"/>
      <c r="C20" s="78" t="s">
        <v>133</v>
      </c>
      <c r="D20" s="78"/>
      <c r="E20" s="78"/>
      <c r="F20" s="78"/>
      <c r="G20" s="78"/>
      <c r="H20" s="78"/>
    </row>
    <row r="21" spans="1:8">
      <c r="A21" s="80" t="s">
        <v>121</v>
      </c>
      <c r="B21" s="78"/>
      <c r="C21" s="78" t="s">
        <v>134</v>
      </c>
      <c r="D21" s="78"/>
      <c r="E21" s="78"/>
      <c r="F21" s="78"/>
      <c r="G21" s="78"/>
      <c r="H21" s="78"/>
    </row>
    <row r="22" spans="1:8">
      <c r="A22" s="80" t="s">
        <v>122</v>
      </c>
      <c r="B22" s="78"/>
      <c r="C22" s="78" t="s">
        <v>135</v>
      </c>
      <c r="D22" s="78"/>
      <c r="E22" s="78"/>
      <c r="F22" s="78"/>
      <c r="G22" s="78"/>
      <c r="H22" s="78"/>
    </row>
    <row r="23" spans="1:8">
      <c r="A23" s="80" t="s">
        <v>123</v>
      </c>
      <c r="B23" s="78"/>
      <c r="C23" s="78" t="s">
        <v>136</v>
      </c>
      <c r="D23" s="78"/>
      <c r="E23" s="78"/>
      <c r="F23" s="78"/>
      <c r="G23" s="78"/>
      <c r="H23" s="78"/>
    </row>
    <row r="24" spans="1:8">
      <c r="A24" s="81" t="s">
        <v>124</v>
      </c>
      <c r="B24" s="78"/>
      <c r="C24" s="78" t="s">
        <v>137</v>
      </c>
      <c r="D24" s="78"/>
      <c r="E24" s="78"/>
      <c r="F24" s="78"/>
      <c r="G24" s="78"/>
      <c r="H24" s="78"/>
    </row>
    <row r="25" spans="1:8">
      <c r="A25" s="78"/>
      <c r="B25" s="78"/>
      <c r="C25" s="78"/>
      <c r="D25" s="78"/>
      <c r="E25" s="78"/>
      <c r="F25" s="78"/>
      <c r="G25" s="78"/>
      <c r="H25" s="78"/>
    </row>
  </sheetData>
  <mergeCells count="1">
    <mergeCell ref="A10:H10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view="pageBreakPreview" topLeftCell="A15" zoomScaleNormal="100" zoomScaleSheetLayoutView="100" workbookViewId="0">
      <selection activeCell="I33" sqref="I33"/>
    </sheetView>
  </sheetViews>
  <sheetFormatPr defaultColWidth="9.109375" defaultRowHeight="13.2"/>
  <cols>
    <col min="1" max="1" width="7.88671875" style="51" bestFit="1" customWidth="1"/>
    <col min="2" max="2" width="50.109375" style="51" bestFit="1" customWidth="1"/>
    <col min="3" max="3" width="5.6640625" style="51" customWidth="1"/>
    <col min="4" max="4" width="9.6640625" style="51" customWidth="1"/>
    <col min="5" max="5" width="4.6640625" style="51" customWidth="1"/>
    <col min="6" max="6" width="9.88671875" style="51" bestFit="1" customWidth="1"/>
    <col min="7" max="7" width="4.6640625" style="51" customWidth="1"/>
    <col min="8" max="8" width="9.6640625" style="51" customWidth="1"/>
    <col min="9" max="9" width="4.6640625" style="51" customWidth="1"/>
    <col min="10" max="10" width="9.6640625" style="51" customWidth="1"/>
    <col min="11" max="11" width="4.6640625" style="51" customWidth="1"/>
    <col min="12" max="12" width="9.6640625" style="51" customWidth="1"/>
    <col min="13" max="13" width="5" style="51" customWidth="1"/>
    <col min="14" max="14" width="9.109375" style="51"/>
    <col min="15" max="15" width="3.44140625" style="51" customWidth="1"/>
    <col min="16" max="16384" width="9.109375" style="51"/>
  </cols>
  <sheetData>
    <row r="1" spans="1:12">
      <c r="A1" s="87" t="s">
        <v>145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>
      <c r="A3" s="88" t="s">
        <v>87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>
      <c r="A5" s="16" t="s">
        <v>2</v>
      </c>
      <c r="B5" s="17" t="s">
        <v>3</v>
      </c>
      <c r="C5" s="17"/>
      <c r="D5" s="17" t="s">
        <v>4</v>
      </c>
      <c r="E5" s="17"/>
      <c r="F5" s="17" t="s">
        <v>5</v>
      </c>
      <c r="G5" s="15"/>
      <c r="H5" s="17" t="s">
        <v>6</v>
      </c>
      <c r="J5" s="17" t="s">
        <v>7</v>
      </c>
      <c r="K5" s="17"/>
      <c r="L5" s="17" t="s">
        <v>24</v>
      </c>
    </row>
    <row r="6" spans="1:12">
      <c r="G6" s="13"/>
      <c r="H6" s="18" t="s">
        <v>8</v>
      </c>
      <c r="I6" s="17"/>
    </row>
    <row r="7" spans="1:12">
      <c r="A7" s="13"/>
      <c r="B7" s="13"/>
      <c r="C7" s="13"/>
      <c r="D7" s="50">
        <v>2012</v>
      </c>
      <c r="E7" s="50"/>
      <c r="F7" s="41" t="s">
        <v>81</v>
      </c>
      <c r="G7" s="50"/>
      <c r="H7" s="43" t="s">
        <v>11</v>
      </c>
      <c r="I7" s="13"/>
      <c r="J7" s="50" t="s">
        <v>8</v>
      </c>
      <c r="K7" s="50"/>
      <c r="L7" s="50"/>
    </row>
    <row r="8" spans="1:12">
      <c r="A8" s="2" t="s">
        <v>1</v>
      </c>
      <c r="B8" s="19" t="s">
        <v>9</v>
      </c>
      <c r="C8" s="19"/>
      <c r="D8" s="19" t="s">
        <v>10</v>
      </c>
      <c r="E8" s="19"/>
      <c r="F8" s="42" t="s">
        <v>82</v>
      </c>
      <c r="G8" s="19"/>
      <c r="H8" s="44" t="s">
        <v>83</v>
      </c>
      <c r="I8" s="2"/>
      <c r="J8" s="19" t="s">
        <v>12</v>
      </c>
      <c r="K8" s="19"/>
      <c r="L8" s="19" t="s">
        <v>13</v>
      </c>
    </row>
    <row r="9" spans="1:12">
      <c r="A9" s="50"/>
      <c r="B9" s="15"/>
      <c r="C9" s="15"/>
      <c r="D9" s="15"/>
      <c r="E9" s="15"/>
      <c r="F9" s="15"/>
      <c r="G9" s="15"/>
      <c r="H9" s="15"/>
      <c r="I9" s="14"/>
      <c r="J9" s="15"/>
      <c r="K9" s="15"/>
      <c r="L9" s="15"/>
    </row>
    <row r="10" spans="1:12">
      <c r="A10" s="50">
        <v>1</v>
      </c>
      <c r="B10" s="15" t="s">
        <v>14</v>
      </c>
      <c r="C10" s="15"/>
      <c r="D10" s="21">
        <v>95311</v>
      </c>
      <c r="E10" s="26"/>
      <c r="F10" s="45">
        <v>1.0500700000000001</v>
      </c>
      <c r="G10" s="26"/>
      <c r="H10" s="21">
        <v>100083</v>
      </c>
      <c r="I10" s="14"/>
      <c r="J10" s="21">
        <v>91723</v>
      </c>
      <c r="K10" s="21"/>
      <c r="L10" s="21">
        <v>-8360</v>
      </c>
    </row>
    <row r="11" spans="1:12">
      <c r="A11" s="50">
        <f>A10+1</f>
        <v>2</v>
      </c>
      <c r="B11" s="15" t="s">
        <v>15</v>
      </c>
      <c r="C11" s="15"/>
      <c r="D11" s="21">
        <v>7312</v>
      </c>
      <c r="E11" s="26"/>
      <c r="F11" s="45">
        <v>1.0500700000000001</v>
      </c>
      <c r="G11" s="26"/>
      <c r="H11" s="21">
        <v>7678</v>
      </c>
      <c r="I11" s="14"/>
      <c r="J11" s="21">
        <v>11142</v>
      </c>
      <c r="K11" s="21"/>
      <c r="L11" s="21">
        <v>3464</v>
      </c>
    </row>
    <row r="12" spans="1:12">
      <c r="A12" s="53">
        <f t="shared" ref="A12:A13" si="0">A11+1</f>
        <v>3</v>
      </c>
      <c r="B12" s="15" t="s">
        <v>16</v>
      </c>
      <c r="C12" s="15"/>
      <c r="D12" s="22">
        <v>4312</v>
      </c>
      <c r="E12" s="26"/>
      <c r="F12" s="45">
        <v>1.0500700000000001</v>
      </c>
      <c r="G12" s="26"/>
      <c r="H12" s="22">
        <v>4528</v>
      </c>
      <c r="I12" s="23"/>
      <c r="J12" s="22">
        <v>3871</v>
      </c>
      <c r="K12" s="22"/>
      <c r="L12" s="22">
        <v>-657</v>
      </c>
    </row>
    <row r="13" spans="1:12">
      <c r="A13" s="53">
        <f t="shared" si="0"/>
        <v>4</v>
      </c>
      <c r="B13" s="15" t="s">
        <v>17</v>
      </c>
      <c r="C13" s="15"/>
      <c r="D13" s="21">
        <v>106935</v>
      </c>
      <c r="E13" s="26"/>
      <c r="F13" s="45">
        <v>1.0500700000000001</v>
      </c>
      <c r="G13" s="26"/>
      <c r="H13" s="21">
        <v>112289</v>
      </c>
      <c r="I13" s="14"/>
      <c r="J13" s="21">
        <v>106736</v>
      </c>
      <c r="K13" s="21"/>
      <c r="L13" s="21">
        <v>-5553</v>
      </c>
    </row>
    <row r="14" spans="1:12">
      <c r="A14" s="50"/>
      <c r="B14" s="15"/>
      <c r="C14" s="15"/>
      <c r="D14" s="21"/>
      <c r="E14" s="26"/>
      <c r="F14" s="26"/>
      <c r="G14" s="26"/>
      <c r="H14" s="21"/>
      <c r="I14" s="14"/>
      <c r="J14" s="21"/>
      <c r="K14" s="21"/>
      <c r="L14" s="21"/>
    </row>
    <row r="15" spans="1:12">
      <c r="A15" s="24">
        <f>A13+1</f>
        <v>5</v>
      </c>
      <c r="B15" s="25" t="s">
        <v>18</v>
      </c>
      <c r="C15" s="25"/>
      <c r="D15" s="26">
        <v>11320</v>
      </c>
      <c r="E15" s="26"/>
      <c r="F15" s="40">
        <v>1.07161</v>
      </c>
      <c r="G15" s="26"/>
      <c r="H15" s="26">
        <v>12131</v>
      </c>
      <c r="I15" s="3"/>
      <c r="J15" s="26">
        <v>13733</v>
      </c>
      <c r="K15" s="26"/>
      <c r="L15" s="26">
        <v>1602</v>
      </c>
    </row>
    <row r="16" spans="1:12">
      <c r="A16" s="50"/>
      <c r="B16" s="15"/>
      <c r="C16" s="15"/>
      <c r="D16" s="21"/>
      <c r="E16" s="26"/>
      <c r="F16" s="26"/>
      <c r="G16" s="26"/>
      <c r="H16" s="21"/>
      <c r="I16" s="14"/>
      <c r="J16" s="21"/>
      <c r="K16" s="21"/>
      <c r="L16" s="21"/>
    </row>
    <row r="17" spans="1:12">
      <c r="A17" s="24">
        <f>A15+1</f>
        <v>6</v>
      </c>
      <c r="B17" s="15" t="s">
        <v>19</v>
      </c>
      <c r="C17" s="15"/>
      <c r="D17" s="21">
        <v>39877</v>
      </c>
      <c r="E17" s="26"/>
      <c r="F17" s="40">
        <v>1.07161</v>
      </c>
      <c r="G17" s="26"/>
      <c r="H17" s="21">
        <v>42733</v>
      </c>
      <c r="I17" s="14"/>
      <c r="J17" s="21">
        <v>42070</v>
      </c>
      <c r="K17" s="21"/>
      <c r="L17" s="21">
        <v>-663</v>
      </c>
    </row>
    <row r="18" spans="1:12">
      <c r="A18" s="50"/>
      <c r="B18" s="15"/>
      <c r="C18" s="15"/>
      <c r="D18" s="21"/>
      <c r="E18" s="26"/>
      <c r="F18" s="26"/>
      <c r="G18" s="26"/>
      <c r="H18" s="21"/>
      <c r="I18" s="14"/>
      <c r="J18" s="21"/>
      <c r="K18" s="21"/>
      <c r="L18" s="21"/>
    </row>
    <row r="19" spans="1:12">
      <c r="A19" s="24">
        <f>A17+1</f>
        <v>7</v>
      </c>
      <c r="B19" s="15" t="s">
        <v>20</v>
      </c>
      <c r="C19" s="15"/>
      <c r="D19" s="21">
        <v>24532</v>
      </c>
      <c r="E19" s="26"/>
      <c r="F19" s="40">
        <v>1.07161</v>
      </c>
      <c r="G19" s="26"/>
      <c r="H19" s="21">
        <v>26289</v>
      </c>
      <c r="I19" s="14"/>
      <c r="J19" s="21">
        <v>25795</v>
      </c>
      <c r="K19" s="21"/>
      <c r="L19" s="21">
        <v>-494</v>
      </c>
    </row>
    <row r="20" spans="1:12">
      <c r="A20" s="50"/>
      <c r="B20" s="15"/>
      <c r="C20" s="15"/>
      <c r="D20" s="21"/>
      <c r="E20" s="26"/>
      <c r="F20" s="26"/>
      <c r="G20" s="26"/>
      <c r="H20" s="21"/>
      <c r="I20" s="14"/>
      <c r="J20" s="21"/>
      <c r="K20" s="21"/>
      <c r="L20" s="21"/>
    </row>
    <row r="21" spans="1:12">
      <c r="A21" s="24">
        <f>A19+1</f>
        <v>8</v>
      </c>
      <c r="B21" s="15" t="s">
        <v>21</v>
      </c>
      <c r="C21" s="15"/>
      <c r="D21" s="21">
        <v>18861</v>
      </c>
      <c r="E21" s="26"/>
      <c r="F21" s="40">
        <v>1.07161</v>
      </c>
      <c r="G21" s="26"/>
      <c r="H21" s="21">
        <v>20212</v>
      </c>
      <c r="I21" s="14"/>
      <c r="J21" s="21">
        <v>16644</v>
      </c>
      <c r="K21" s="21"/>
      <c r="L21" s="21">
        <v>-3568</v>
      </c>
    </row>
    <row r="22" spans="1:12">
      <c r="A22" s="50"/>
      <c r="B22" s="15"/>
      <c r="C22" s="15"/>
      <c r="D22" s="21"/>
      <c r="E22" s="26"/>
      <c r="F22" s="26"/>
      <c r="G22" s="26"/>
      <c r="H22" s="21"/>
      <c r="I22" s="14"/>
      <c r="J22" s="21"/>
      <c r="K22" s="21"/>
      <c r="L22" s="21"/>
    </row>
    <row r="23" spans="1:12">
      <c r="A23" s="24">
        <f>A21+1</f>
        <v>9</v>
      </c>
      <c r="B23" s="15" t="s">
        <v>22</v>
      </c>
      <c r="C23" s="15"/>
      <c r="D23" s="21">
        <v>945</v>
      </c>
      <c r="E23" s="26"/>
      <c r="F23" s="40">
        <v>1.07161</v>
      </c>
      <c r="G23" s="26"/>
      <c r="H23" s="21">
        <v>1013</v>
      </c>
      <c r="I23" s="14"/>
      <c r="J23" s="21">
        <v>1171</v>
      </c>
      <c r="K23" s="21"/>
      <c r="L23" s="21">
        <v>158</v>
      </c>
    </row>
    <row r="24" spans="1:12">
      <c r="A24" s="50"/>
      <c r="B24" s="15"/>
      <c r="C24" s="15"/>
      <c r="D24" s="21"/>
      <c r="E24" s="26"/>
      <c r="F24" s="26"/>
      <c r="G24" s="26"/>
      <c r="H24" s="21"/>
      <c r="I24" s="14"/>
      <c r="J24" s="21"/>
      <c r="K24" s="21"/>
      <c r="L24" s="21"/>
    </row>
    <row r="25" spans="1:12">
      <c r="A25" s="24">
        <f>A23+1</f>
        <v>10</v>
      </c>
      <c r="B25" s="15" t="s">
        <v>23</v>
      </c>
      <c r="C25" s="15"/>
      <c r="D25" s="22">
        <v>73482</v>
      </c>
      <c r="E25" s="26"/>
      <c r="F25" s="40">
        <v>1.07161</v>
      </c>
      <c r="G25" s="26"/>
      <c r="H25" s="22">
        <v>78744</v>
      </c>
      <c r="I25" s="23"/>
      <c r="J25" s="22">
        <v>89767</v>
      </c>
      <c r="K25" s="22"/>
      <c r="L25" s="22">
        <v>11023</v>
      </c>
    </row>
    <row r="26" spans="1:12">
      <c r="A26" s="50"/>
      <c r="B26" s="15"/>
      <c r="C26" s="15"/>
      <c r="D26" s="21"/>
      <c r="E26" s="26"/>
      <c r="F26" s="26"/>
      <c r="G26" s="26"/>
      <c r="H26" s="21"/>
      <c r="I26" s="14"/>
      <c r="J26" s="21"/>
      <c r="K26" s="21"/>
      <c r="L26" s="21"/>
    </row>
    <row r="27" spans="1:12" ht="13.8" thickBot="1">
      <c r="A27" s="24">
        <f>A25+1</f>
        <v>11</v>
      </c>
      <c r="B27" s="14" t="s">
        <v>147</v>
      </c>
      <c r="C27" s="27"/>
      <c r="D27" s="28">
        <v>275952</v>
      </c>
      <c r="E27" s="30"/>
      <c r="F27" s="30"/>
      <c r="G27" s="30"/>
      <c r="H27" s="28">
        <v>293411</v>
      </c>
      <c r="I27" s="29"/>
      <c r="J27" s="28">
        <v>295916</v>
      </c>
      <c r="K27" s="28"/>
      <c r="L27" s="28">
        <v>2505</v>
      </c>
    </row>
    <row r="28" spans="1:12" ht="13.8" thickTop="1">
      <c r="A28" s="13"/>
      <c r="B28" s="27"/>
      <c r="C28" s="27"/>
      <c r="D28" s="30"/>
      <c r="E28" s="30"/>
      <c r="F28" s="30"/>
      <c r="G28" s="30"/>
      <c r="H28" s="30"/>
      <c r="I28" s="3"/>
      <c r="J28" s="30"/>
      <c r="K28" s="30"/>
      <c r="L28" s="30"/>
    </row>
    <row r="29" spans="1:12">
      <c r="A29" s="54" t="s">
        <v>144</v>
      </c>
      <c r="L29" s="52"/>
    </row>
  </sheetData>
  <mergeCells count="3">
    <mergeCell ref="A1:L1"/>
    <mergeCell ref="A2:L2"/>
    <mergeCell ref="A3:L3"/>
  </mergeCells>
  <pageMargins left="0.75" right="0.5" top="1" bottom="0.5" header="0.3" footer="0.3"/>
  <pageSetup scale="8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view="pageBreakPreview" topLeftCell="A13" zoomScaleNormal="100" zoomScaleSheetLayoutView="100" workbookViewId="0">
      <selection activeCell="H33" sqref="H33"/>
    </sheetView>
  </sheetViews>
  <sheetFormatPr defaultColWidth="9.109375" defaultRowHeight="13.8"/>
  <cols>
    <col min="1" max="1" width="4.44140625" style="49" bestFit="1" customWidth="1"/>
    <col min="2" max="2" width="37.88671875" style="49" customWidth="1"/>
    <col min="3" max="3" width="9.6640625" style="49" bestFit="1" customWidth="1"/>
    <col min="4" max="4" width="15.6640625" style="49" bestFit="1" customWidth="1"/>
    <col min="5" max="6" width="11" style="49" bestFit="1" customWidth="1"/>
    <col min="7" max="7" width="13.6640625" style="49" customWidth="1"/>
    <col min="8" max="9" width="15.44140625" style="49" customWidth="1"/>
    <col min="10" max="10" width="5" style="49" customWidth="1"/>
    <col min="11" max="11" width="3.6640625" style="49" customWidth="1"/>
    <col min="12" max="12" width="8.21875" style="49" customWidth="1"/>
    <col min="13" max="16384" width="9.109375" style="49"/>
  </cols>
  <sheetData>
    <row r="2" spans="1:9">
      <c r="A2" s="89" t="s">
        <v>64</v>
      </c>
      <c r="B2" s="89"/>
      <c r="C2" s="89"/>
      <c r="D2" s="89"/>
      <c r="E2" s="89"/>
      <c r="F2" s="89"/>
      <c r="G2" s="89"/>
      <c r="H2" s="89"/>
      <c r="I2" s="89"/>
    </row>
    <row r="3" spans="1:9">
      <c r="A3" s="1" t="s">
        <v>2</v>
      </c>
      <c r="B3" s="12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24</v>
      </c>
      <c r="H3" s="1" t="s">
        <v>25</v>
      </c>
      <c r="I3" s="1" t="s">
        <v>26</v>
      </c>
    </row>
    <row r="4" spans="1:9">
      <c r="A4" s="1"/>
      <c r="B4" s="1"/>
      <c r="C4" s="1"/>
      <c r="D4" s="5" t="s">
        <v>57</v>
      </c>
      <c r="E4" s="1"/>
      <c r="F4" s="1"/>
      <c r="G4" s="7" t="s">
        <v>65</v>
      </c>
      <c r="H4" s="1"/>
      <c r="I4" s="1"/>
    </row>
    <row r="5" spans="1:9">
      <c r="A5" s="3"/>
      <c r="B5" s="3"/>
      <c r="C5" s="48">
        <v>2012</v>
      </c>
      <c r="D5" s="5" t="s">
        <v>58</v>
      </c>
      <c r="E5" s="5" t="s">
        <v>57</v>
      </c>
      <c r="F5" s="5" t="s">
        <v>57</v>
      </c>
      <c r="G5" s="7" t="s">
        <v>66</v>
      </c>
      <c r="H5" s="48"/>
      <c r="I5" s="48">
        <v>2012</v>
      </c>
    </row>
    <row r="6" spans="1:9">
      <c r="A6" s="7" t="s">
        <v>37</v>
      </c>
      <c r="B6" s="3"/>
      <c r="C6" s="5" t="s">
        <v>38</v>
      </c>
      <c r="D6" s="5" t="s">
        <v>69</v>
      </c>
      <c r="E6" s="5" t="s">
        <v>58</v>
      </c>
      <c r="F6" s="5" t="s">
        <v>58</v>
      </c>
      <c r="G6" s="5" t="s">
        <v>67</v>
      </c>
      <c r="H6" s="48" t="s">
        <v>44</v>
      </c>
      <c r="I6" s="5" t="s">
        <v>59</v>
      </c>
    </row>
    <row r="7" spans="1:9">
      <c r="A7" s="2" t="s">
        <v>43</v>
      </c>
      <c r="B7" s="11" t="s">
        <v>44</v>
      </c>
      <c r="C7" s="8" t="s">
        <v>45</v>
      </c>
      <c r="D7" s="20" t="s">
        <v>68</v>
      </c>
      <c r="E7" s="8" t="s">
        <v>48</v>
      </c>
      <c r="F7" s="8" t="s">
        <v>47</v>
      </c>
      <c r="G7" s="8" t="s">
        <v>60</v>
      </c>
      <c r="H7" s="8" t="s">
        <v>60</v>
      </c>
      <c r="I7" s="8" t="s">
        <v>61</v>
      </c>
    </row>
    <row r="8" spans="1:9">
      <c r="A8" s="3"/>
      <c r="B8" s="3"/>
      <c r="C8" s="6"/>
      <c r="D8" s="6"/>
      <c r="E8" s="5"/>
      <c r="F8" s="5"/>
      <c r="G8" s="6"/>
      <c r="H8" s="6"/>
      <c r="I8" s="6"/>
    </row>
    <row r="9" spans="1:9">
      <c r="A9" s="7">
        <v>1</v>
      </c>
      <c r="B9" s="4" t="s">
        <v>53</v>
      </c>
      <c r="C9" s="6">
        <v>882030</v>
      </c>
      <c r="D9" s="6">
        <v>-730362</v>
      </c>
      <c r="E9" s="6">
        <v>-30440</v>
      </c>
      <c r="F9" s="6">
        <v>0</v>
      </c>
      <c r="G9" s="6">
        <v>-14293</v>
      </c>
      <c r="H9" s="6">
        <v>0</v>
      </c>
      <c r="I9" s="6">
        <v>106935</v>
      </c>
    </row>
    <row r="10" spans="1:9">
      <c r="A10" s="7"/>
      <c r="B10" s="4"/>
      <c r="C10" s="6"/>
      <c r="D10" s="6"/>
      <c r="E10" s="6"/>
      <c r="F10" s="6"/>
      <c r="G10" s="6"/>
      <c r="H10" s="6"/>
      <c r="I10" s="6"/>
    </row>
    <row r="11" spans="1:9">
      <c r="A11" s="7">
        <v>2</v>
      </c>
      <c r="B11" s="4" t="s">
        <v>18</v>
      </c>
      <c r="C11" s="6">
        <v>14269</v>
      </c>
      <c r="D11" s="6">
        <v>-2657</v>
      </c>
      <c r="E11" s="6">
        <v>0</v>
      </c>
      <c r="F11" s="6">
        <v>0</v>
      </c>
      <c r="G11" s="6">
        <v>-292</v>
      </c>
      <c r="H11" s="6">
        <v>0</v>
      </c>
      <c r="I11" s="6">
        <v>11320</v>
      </c>
    </row>
    <row r="12" spans="1:9">
      <c r="A12" s="7"/>
      <c r="B12" s="4"/>
      <c r="C12" s="6"/>
      <c r="D12" s="6"/>
      <c r="E12" s="6"/>
      <c r="F12" s="6"/>
      <c r="G12" s="6"/>
      <c r="H12" s="6"/>
      <c r="I12" s="6"/>
    </row>
    <row r="13" spans="1:9">
      <c r="A13" s="7">
        <v>3</v>
      </c>
      <c r="B13" s="4" t="s">
        <v>19</v>
      </c>
      <c r="C13" s="6">
        <v>43781</v>
      </c>
      <c r="D13" s="6">
        <v>0</v>
      </c>
      <c r="E13" s="6">
        <v>-2185</v>
      </c>
      <c r="F13" s="6">
        <v>0</v>
      </c>
      <c r="G13" s="6">
        <v>-1032</v>
      </c>
      <c r="H13" s="6">
        <v>-687</v>
      </c>
      <c r="I13" s="6">
        <v>39877</v>
      </c>
    </row>
    <row r="14" spans="1:9">
      <c r="A14" s="7"/>
      <c r="B14" s="4"/>
      <c r="C14" s="6"/>
      <c r="D14" s="6"/>
      <c r="E14" s="6"/>
      <c r="F14" s="6"/>
      <c r="G14" s="6"/>
      <c r="H14" s="6"/>
      <c r="I14" s="6"/>
    </row>
    <row r="15" spans="1:9">
      <c r="A15" s="7">
        <v>4</v>
      </c>
      <c r="B15" s="4" t="s">
        <v>20</v>
      </c>
      <c r="C15" s="6">
        <v>24723</v>
      </c>
      <c r="D15" s="6">
        <v>0</v>
      </c>
      <c r="E15" s="6">
        <v>0</v>
      </c>
      <c r="F15" s="6">
        <v>0</v>
      </c>
      <c r="G15" s="6">
        <v>-1054</v>
      </c>
      <c r="H15" s="6">
        <v>863</v>
      </c>
      <c r="I15" s="6">
        <v>24532</v>
      </c>
    </row>
    <row r="16" spans="1:9">
      <c r="A16" s="7"/>
      <c r="B16" s="4"/>
      <c r="C16" s="6"/>
      <c r="D16" s="6"/>
      <c r="E16" s="6"/>
      <c r="F16" s="6"/>
      <c r="G16" s="6"/>
      <c r="H16" s="6"/>
      <c r="I16" s="6"/>
    </row>
    <row r="17" spans="1:9">
      <c r="A17" s="7">
        <v>5</v>
      </c>
      <c r="B17" s="4" t="s">
        <v>21</v>
      </c>
      <c r="C17" s="6">
        <v>38757</v>
      </c>
      <c r="D17" s="6">
        <v>0</v>
      </c>
      <c r="E17" s="6">
        <v>0</v>
      </c>
      <c r="F17" s="6">
        <v>-18070</v>
      </c>
      <c r="G17" s="6">
        <v>-465</v>
      </c>
      <c r="H17" s="6">
        <v>-1361</v>
      </c>
      <c r="I17" s="6">
        <v>18861</v>
      </c>
    </row>
    <row r="18" spans="1:9">
      <c r="A18" s="7"/>
      <c r="B18" s="4"/>
      <c r="C18" s="6"/>
      <c r="D18" s="6"/>
      <c r="E18" s="6"/>
      <c r="F18" s="6"/>
      <c r="G18" s="6"/>
      <c r="H18" s="6"/>
      <c r="I18" s="6"/>
    </row>
    <row r="19" spans="1:9">
      <c r="A19" s="7">
        <v>6</v>
      </c>
      <c r="B19" s="4" t="s">
        <v>62</v>
      </c>
      <c r="C19" s="6">
        <v>1097</v>
      </c>
      <c r="D19" s="6">
        <v>0</v>
      </c>
      <c r="E19" s="6">
        <v>0</v>
      </c>
      <c r="F19" s="6">
        <v>0</v>
      </c>
      <c r="G19" s="6">
        <v>-152</v>
      </c>
      <c r="H19" s="6">
        <v>0</v>
      </c>
      <c r="I19" s="6">
        <v>945</v>
      </c>
    </row>
    <row r="20" spans="1:9">
      <c r="A20" s="7"/>
      <c r="B20" s="4"/>
      <c r="C20" s="6"/>
      <c r="D20" s="6"/>
      <c r="E20" s="6"/>
      <c r="F20" s="6"/>
      <c r="G20" s="6"/>
      <c r="H20" s="6"/>
      <c r="I20" s="6"/>
    </row>
    <row r="21" spans="1:9">
      <c r="A21" s="7">
        <v>7</v>
      </c>
      <c r="B21" s="4" t="s">
        <v>23</v>
      </c>
      <c r="C21" s="9">
        <v>82178</v>
      </c>
      <c r="D21" s="9">
        <v>-300</v>
      </c>
      <c r="E21" s="9">
        <v>-706</v>
      </c>
      <c r="F21" s="9">
        <v>-1241</v>
      </c>
      <c r="G21" s="9">
        <v>-7634</v>
      </c>
      <c r="H21" s="9">
        <v>1185</v>
      </c>
      <c r="I21" s="9">
        <v>73482</v>
      </c>
    </row>
    <row r="22" spans="1:9">
      <c r="A22" s="7"/>
      <c r="B22" s="4"/>
      <c r="C22" s="6"/>
      <c r="D22" s="6"/>
      <c r="E22" s="6"/>
      <c r="F22" s="6"/>
      <c r="G22" s="6"/>
      <c r="H22" s="6"/>
      <c r="I22" s="6"/>
    </row>
    <row r="23" spans="1:9" ht="14.4" thickBot="1">
      <c r="A23" s="7">
        <v>8</v>
      </c>
      <c r="B23" s="4" t="s">
        <v>63</v>
      </c>
      <c r="C23" s="10">
        <v>1086835</v>
      </c>
      <c r="D23" s="10">
        <v>-733319</v>
      </c>
      <c r="E23" s="10">
        <v>-33331</v>
      </c>
      <c r="F23" s="10">
        <v>-19311</v>
      </c>
      <c r="G23" s="10">
        <v>-24922</v>
      </c>
      <c r="H23" s="10">
        <v>0</v>
      </c>
      <c r="I23" s="10">
        <v>275952</v>
      </c>
    </row>
    <row r="24" spans="1:9" ht="14.4" thickTop="1">
      <c r="A24" s="7"/>
      <c r="B24" s="4"/>
      <c r="C24" s="6"/>
      <c r="D24" s="6"/>
      <c r="E24" s="6"/>
      <c r="F24" s="6"/>
      <c r="G24" s="6"/>
      <c r="H24" s="6"/>
    </row>
  </sheetData>
  <mergeCells count="1">
    <mergeCell ref="A2:I2"/>
  </mergeCells>
  <pageMargins left="0.7" right="0.5" top="1" bottom="0.5" header="0.3" footer="0.3"/>
  <pageSetup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view="pageBreakPreview" zoomScaleNormal="100" zoomScaleSheetLayoutView="100" workbookViewId="0">
      <selection activeCell="G7" sqref="G7"/>
    </sheetView>
  </sheetViews>
  <sheetFormatPr defaultColWidth="9.109375" defaultRowHeight="13.2"/>
  <cols>
    <col min="1" max="1" width="4.44140625" style="51" bestFit="1" customWidth="1"/>
    <col min="2" max="2" width="27.5546875" style="51" bestFit="1" customWidth="1"/>
    <col min="3" max="3" width="9.6640625" style="51" customWidth="1"/>
    <col min="4" max="4" width="12.88671875" style="51" bestFit="1" customWidth="1"/>
    <col min="5" max="5" width="9.33203125" style="51" bestFit="1" customWidth="1"/>
    <col min="6" max="6" width="9" style="51" bestFit="1" customWidth="1"/>
    <col min="7" max="8" width="11.5546875" style="51" bestFit="1" customWidth="1"/>
    <col min="9" max="9" width="11.44140625" style="51" bestFit="1" customWidth="1"/>
    <col min="10" max="10" width="11.6640625" style="51" bestFit="1" customWidth="1"/>
    <col min="11" max="11" width="11.6640625" style="51" customWidth="1"/>
    <col min="12" max="12" width="2.88671875" style="51" customWidth="1"/>
    <col min="13" max="13" width="4.88671875" style="51" customWidth="1"/>
    <col min="14" max="14" width="8.6640625" style="51" customWidth="1"/>
    <col min="15" max="15" width="3.109375" style="51" customWidth="1"/>
    <col min="16" max="16384" width="9.109375" style="51"/>
  </cols>
  <sheetData>
    <row r="1" spans="1:12" ht="8.25" customHeight="1"/>
    <row r="2" spans="1:12">
      <c r="A2" s="89" t="s">
        <v>146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55"/>
    </row>
    <row r="3" spans="1:12">
      <c r="A3" s="1" t="s">
        <v>2</v>
      </c>
      <c r="B3" s="12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24</v>
      </c>
      <c r="H3" s="16" t="s">
        <v>25</v>
      </c>
      <c r="I3" s="16" t="s">
        <v>26</v>
      </c>
      <c r="J3" s="16" t="s">
        <v>27</v>
      </c>
      <c r="K3" s="16" t="s">
        <v>84</v>
      </c>
      <c r="L3" s="16"/>
    </row>
    <row r="4" spans="1:12">
      <c r="A4" s="13"/>
      <c r="B4" s="13"/>
      <c r="C4" s="13"/>
      <c r="D4" s="13" t="s">
        <v>28</v>
      </c>
      <c r="E4" s="13"/>
      <c r="F4" s="16"/>
      <c r="G4" s="13"/>
      <c r="H4" s="16"/>
      <c r="I4" s="16"/>
      <c r="J4" s="16"/>
      <c r="K4" s="16"/>
      <c r="L4" s="16"/>
    </row>
    <row r="5" spans="1:12">
      <c r="A5" s="13"/>
      <c r="B5" s="13"/>
      <c r="C5" s="13" t="s">
        <v>29</v>
      </c>
      <c r="D5" s="13" t="s">
        <v>30</v>
      </c>
      <c r="E5" s="13"/>
      <c r="F5" s="13"/>
      <c r="G5" s="13"/>
      <c r="H5" s="13"/>
      <c r="I5" s="16"/>
      <c r="J5" s="13"/>
      <c r="K5" s="13"/>
      <c r="L5" s="13"/>
    </row>
    <row r="6" spans="1:12">
      <c r="A6" s="13"/>
      <c r="B6" s="13"/>
      <c r="C6" s="13" t="s">
        <v>31</v>
      </c>
      <c r="D6" s="13" t="s">
        <v>32</v>
      </c>
      <c r="E6" s="16"/>
      <c r="F6" s="13"/>
      <c r="G6" s="13" t="s">
        <v>33</v>
      </c>
      <c r="H6" s="13" t="s">
        <v>34</v>
      </c>
      <c r="I6" s="13" t="s">
        <v>35</v>
      </c>
      <c r="J6" s="13" t="s">
        <v>36</v>
      </c>
      <c r="K6" s="13"/>
      <c r="L6" s="13"/>
    </row>
    <row r="7" spans="1:12">
      <c r="A7" s="13" t="s">
        <v>37</v>
      </c>
      <c r="B7" s="13"/>
      <c r="C7" s="13" t="s">
        <v>38</v>
      </c>
      <c r="D7" s="13" t="s">
        <v>39</v>
      </c>
      <c r="E7" s="13"/>
      <c r="F7" s="13"/>
      <c r="G7" s="13" t="s">
        <v>156</v>
      </c>
      <c r="H7" s="13" t="s">
        <v>40</v>
      </c>
      <c r="I7" s="13" t="s">
        <v>41</v>
      </c>
      <c r="J7" s="13" t="s">
        <v>42</v>
      </c>
      <c r="K7" s="46" t="s">
        <v>85</v>
      </c>
      <c r="L7" s="46"/>
    </row>
    <row r="8" spans="1:12">
      <c r="A8" s="32" t="s">
        <v>43</v>
      </c>
      <c r="B8" s="33" t="s">
        <v>44</v>
      </c>
      <c r="C8" s="32" t="s">
        <v>45</v>
      </c>
      <c r="D8" s="32" t="s">
        <v>46</v>
      </c>
      <c r="E8" s="32" t="s">
        <v>47</v>
      </c>
      <c r="F8" s="32" t="s">
        <v>48</v>
      </c>
      <c r="G8" s="7" t="s">
        <v>49</v>
      </c>
      <c r="H8" s="32" t="s">
        <v>50</v>
      </c>
      <c r="I8" s="34" t="s">
        <v>51</v>
      </c>
      <c r="J8" s="34" t="s">
        <v>52</v>
      </c>
      <c r="K8" s="47" t="s">
        <v>86</v>
      </c>
      <c r="L8" s="56"/>
    </row>
    <row r="9" spans="1:1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"/>
    </row>
    <row r="10" spans="1:12">
      <c r="A10" s="7">
        <v>1</v>
      </c>
      <c r="B10" s="31" t="s">
        <v>53</v>
      </c>
      <c r="C10" s="36"/>
      <c r="D10" s="6"/>
      <c r="E10" s="6"/>
      <c r="F10" s="6"/>
      <c r="G10" s="6"/>
      <c r="H10" s="6"/>
      <c r="I10" s="6"/>
      <c r="J10" s="6"/>
      <c r="K10" s="6"/>
      <c r="L10" s="6"/>
    </row>
    <row r="11" spans="1:12">
      <c r="A11" s="7">
        <v>2</v>
      </c>
      <c r="B11" s="37" t="s">
        <v>14</v>
      </c>
      <c r="C11" s="36">
        <v>431622</v>
      </c>
      <c r="D11" s="36">
        <v>-303538</v>
      </c>
      <c r="E11" s="36"/>
      <c r="F11" s="36">
        <v>-24672</v>
      </c>
      <c r="G11" s="36"/>
      <c r="H11" s="36">
        <v>-10072</v>
      </c>
      <c r="I11" s="36"/>
      <c r="J11" s="36"/>
      <c r="K11" s="36"/>
      <c r="L11" s="36"/>
    </row>
    <row r="12" spans="1:12">
      <c r="A12" s="7">
        <v>3</v>
      </c>
      <c r="B12" s="37" t="s">
        <v>15</v>
      </c>
      <c r="C12" s="36">
        <v>321851</v>
      </c>
      <c r="D12" s="36">
        <v>-310241</v>
      </c>
      <c r="E12" s="36"/>
      <c r="F12" s="36">
        <v>-51</v>
      </c>
      <c r="G12" s="36"/>
      <c r="H12" s="36"/>
      <c r="I12" s="36"/>
      <c r="J12" s="36"/>
      <c r="K12" s="36"/>
      <c r="L12" s="36"/>
    </row>
    <row r="13" spans="1:12">
      <c r="A13" s="7">
        <v>4</v>
      </c>
      <c r="B13" s="37" t="s">
        <v>16</v>
      </c>
      <c r="C13" s="38">
        <v>92144</v>
      </c>
      <c r="D13" s="38">
        <v>-88018</v>
      </c>
      <c r="E13" s="38"/>
      <c r="F13" s="38"/>
      <c r="G13" s="38"/>
      <c r="H13" s="38"/>
      <c r="I13" s="38"/>
      <c r="J13" s="38"/>
      <c r="K13" s="38"/>
      <c r="L13" s="36"/>
    </row>
    <row r="14" spans="1:12">
      <c r="A14" s="7">
        <v>5</v>
      </c>
      <c r="B14" s="31" t="s">
        <v>54</v>
      </c>
      <c r="C14" s="36">
        <v>845617</v>
      </c>
      <c r="D14" s="36">
        <v>-701797</v>
      </c>
      <c r="E14" s="36">
        <v>0</v>
      </c>
      <c r="F14" s="36">
        <v>-24723</v>
      </c>
      <c r="G14" s="36">
        <v>0</v>
      </c>
      <c r="H14" s="36">
        <v>-10072</v>
      </c>
      <c r="I14" s="36">
        <v>0</v>
      </c>
      <c r="J14" s="36">
        <v>0</v>
      </c>
      <c r="K14" s="36">
        <v>0</v>
      </c>
      <c r="L14" s="36"/>
    </row>
    <row r="15" spans="1:12">
      <c r="A15" s="7"/>
      <c r="B15" s="31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>
      <c r="A16" s="7">
        <v>6</v>
      </c>
      <c r="B16" s="31" t="s">
        <v>18</v>
      </c>
      <c r="C16" s="36">
        <v>27386</v>
      </c>
      <c r="D16" s="36">
        <v>-13624</v>
      </c>
      <c r="E16" s="36"/>
      <c r="F16" s="36">
        <v>-9</v>
      </c>
      <c r="G16" s="36"/>
      <c r="H16" s="36">
        <v>-4</v>
      </c>
      <c r="I16" s="36"/>
      <c r="J16" s="36"/>
      <c r="K16" s="36"/>
      <c r="L16" s="36"/>
    </row>
    <row r="17" spans="1:12">
      <c r="A17" s="7"/>
      <c r="B17" s="31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1:12">
      <c r="A18" s="7">
        <v>7</v>
      </c>
      <c r="B18" s="31" t="s">
        <v>19</v>
      </c>
      <c r="C18" s="36">
        <v>45738</v>
      </c>
      <c r="D18" s="36"/>
      <c r="E18" s="36"/>
      <c r="F18" s="36">
        <v>-3576</v>
      </c>
      <c r="G18" s="36"/>
      <c r="H18" s="36"/>
      <c r="I18" s="36"/>
      <c r="J18" s="36"/>
      <c r="K18" s="36"/>
      <c r="L18" s="36"/>
    </row>
    <row r="19" spans="1:12">
      <c r="A19" s="7"/>
      <c r="B19" s="31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2">
      <c r="A20" s="7">
        <v>8</v>
      </c>
      <c r="B20" s="31" t="s">
        <v>20</v>
      </c>
      <c r="C20" s="36">
        <v>25850</v>
      </c>
      <c r="D20" s="36"/>
      <c r="E20" s="36"/>
      <c r="F20" s="36"/>
      <c r="G20" s="36"/>
      <c r="H20" s="36"/>
      <c r="I20" s="36"/>
      <c r="J20" s="36"/>
      <c r="K20" s="36"/>
      <c r="L20" s="36"/>
    </row>
    <row r="21" spans="1:12">
      <c r="A21" s="7"/>
      <c r="B21" s="31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12">
      <c r="A22" s="7">
        <v>9</v>
      </c>
      <c r="B22" s="31" t="s">
        <v>21</v>
      </c>
      <c r="C22" s="36">
        <v>38602</v>
      </c>
      <c r="D22" s="36"/>
      <c r="E22" s="36">
        <v>-21931</v>
      </c>
      <c r="F22" s="36"/>
      <c r="G22" s="36"/>
      <c r="H22" s="36"/>
      <c r="I22" s="36"/>
      <c r="J22" s="36"/>
      <c r="K22" s="36"/>
      <c r="L22" s="36"/>
    </row>
    <row r="23" spans="1:12">
      <c r="A23" s="7"/>
      <c r="B23" s="31"/>
      <c r="C23" s="36"/>
      <c r="D23" s="36"/>
      <c r="E23" s="36"/>
      <c r="F23" s="36"/>
      <c r="G23" s="36"/>
      <c r="H23" s="36"/>
      <c r="I23" s="36"/>
      <c r="J23" s="36"/>
      <c r="K23" s="36"/>
      <c r="L23" s="36"/>
    </row>
    <row r="24" spans="1:12">
      <c r="A24" s="7">
        <v>10</v>
      </c>
      <c r="B24" s="31" t="s">
        <v>55</v>
      </c>
      <c r="C24" s="36">
        <v>1391</v>
      </c>
      <c r="D24" s="36"/>
      <c r="E24" s="36"/>
      <c r="F24" s="36"/>
      <c r="G24" s="36"/>
      <c r="H24" s="36"/>
      <c r="I24" s="36">
        <v>-156</v>
      </c>
      <c r="J24" s="36"/>
      <c r="K24" s="36">
        <v>-62</v>
      </c>
      <c r="L24" s="36"/>
    </row>
    <row r="25" spans="1:12">
      <c r="A25" s="7"/>
      <c r="B25" s="31"/>
      <c r="C25" s="36"/>
      <c r="D25" s="36"/>
      <c r="E25" s="36"/>
      <c r="F25" s="36"/>
      <c r="G25" s="36"/>
      <c r="H25" s="36"/>
      <c r="I25" s="36"/>
      <c r="J25" s="36"/>
      <c r="K25" s="36"/>
      <c r="L25" s="36"/>
    </row>
    <row r="26" spans="1:12">
      <c r="A26" s="7">
        <v>11</v>
      </c>
      <c r="B26" s="31" t="s">
        <v>23</v>
      </c>
      <c r="C26" s="38">
        <v>88996</v>
      </c>
      <c r="D26" s="38">
        <v>-100</v>
      </c>
      <c r="E26" s="38">
        <v>-1589</v>
      </c>
      <c r="F26" s="38">
        <v>-769</v>
      </c>
      <c r="G26" s="38">
        <v>-306</v>
      </c>
      <c r="H26" s="38">
        <v>-2616</v>
      </c>
      <c r="I26" s="38"/>
      <c r="J26" s="38">
        <v>-41</v>
      </c>
      <c r="K26" s="38">
        <v>-1</v>
      </c>
      <c r="L26" s="36"/>
    </row>
    <row r="27" spans="1:12">
      <c r="A27" s="7"/>
      <c r="B27" s="31"/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spans="1:12" ht="13.8" thickBot="1">
      <c r="A28" s="7">
        <v>12</v>
      </c>
      <c r="B28" s="31" t="s">
        <v>56</v>
      </c>
      <c r="C28" s="39">
        <v>1073580</v>
      </c>
      <c r="D28" s="39">
        <v>-715521</v>
      </c>
      <c r="E28" s="39">
        <v>-23520</v>
      </c>
      <c r="F28" s="39">
        <v>-29077</v>
      </c>
      <c r="G28" s="39">
        <v>-306</v>
      </c>
      <c r="H28" s="39">
        <v>-12692</v>
      </c>
      <c r="I28" s="39">
        <v>-156</v>
      </c>
      <c r="J28" s="39">
        <v>-41</v>
      </c>
      <c r="K28" s="39">
        <v>-63</v>
      </c>
      <c r="L28" s="36"/>
    </row>
    <row r="29" spans="1:12" ht="13.8" thickTop="1">
      <c r="A29" s="7"/>
      <c r="B29" s="7"/>
      <c r="C29" s="36"/>
      <c r="D29" s="6"/>
      <c r="E29" s="6"/>
      <c r="F29" s="6"/>
      <c r="G29" s="6"/>
      <c r="H29" s="6"/>
      <c r="I29" s="6"/>
      <c r="J29" s="6"/>
      <c r="K29" s="6"/>
      <c r="L29" s="6"/>
    </row>
    <row r="30" spans="1:12">
      <c r="A30" s="7"/>
      <c r="B30" s="7"/>
      <c r="C30" s="3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7"/>
      <c r="B31" s="7"/>
      <c r="C31" s="36"/>
      <c r="D31" s="6"/>
      <c r="E31" s="6"/>
      <c r="F31" s="6"/>
      <c r="G31" s="6"/>
      <c r="H31" s="6"/>
      <c r="I31" s="6"/>
      <c r="J31" s="6"/>
      <c r="K31" s="6"/>
      <c r="L31" s="6"/>
    </row>
    <row r="48" ht="18" customHeight="1"/>
    <row r="51" spans="1:12">
      <c r="A51" s="89" t="s">
        <v>146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55"/>
    </row>
    <row r="52" spans="1:12">
      <c r="A52" s="12" t="s">
        <v>2</v>
      </c>
      <c r="B52" s="12" t="s">
        <v>3</v>
      </c>
      <c r="C52" s="16" t="s">
        <v>4</v>
      </c>
      <c r="D52" s="16" t="s">
        <v>5</v>
      </c>
      <c r="E52" s="16" t="s">
        <v>6</v>
      </c>
      <c r="F52" s="16" t="s">
        <v>7</v>
      </c>
      <c r="G52" s="16" t="s">
        <v>24</v>
      </c>
      <c r="H52" s="16" t="s">
        <v>25</v>
      </c>
      <c r="I52" s="16" t="s">
        <v>26</v>
      </c>
      <c r="J52" s="16" t="s">
        <v>27</v>
      </c>
      <c r="K52" s="16" t="s">
        <v>84</v>
      </c>
      <c r="L52" s="16"/>
    </row>
    <row r="53" spans="1:12">
      <c r="A53" s="13"/>
      <c r="B53" s="13"/>
      <c r="C53" s="13" t="s">
        <v>70</v>
      </c>
      <c r="D53" s="13"/>
      <c r="E53" s="13" t="s">
        <v>71</v>
      </c>
      <c r="F53" s="13" t="s">
        <v>72</v>
      </c>
      <c r="G53" s="13"/>
      <c r="H53" s="13"/>
      <c r="I53" s="13"/>
      <c r="J53" s="13"/>
      <c r="K53" s="13" t="s">
        <v>73</v>
      </c>
      <c r="L53" s="13"/>
    </row>
    <row r="54" spans="1:12">
      <c r="A54" s="13" t="s">
        <v>37</v>
      </c>
      <c r="B54" s="13"/>
      <c r="C54" s="13" t="s">
        <v>22</v>
      </c>
      <c r="D54" s="13"/>
      <c r="E54" s="13" t="s">
        <v>74</v>
      </c>
      <c r="F54" s="13" t="s">
        <v>75</v>
      </c>
      <c r="G54" s="13" t="s">
        <v>88</v>
      </c>
      <c r="H54" s="13" t="s">
        <v>90</v>
      </c>
      <c r="I54" s="13" t="s">
        <v>34</v>
      </c>
      <c r="J54" s="13" t="s">
        <v>76</v>
      </c>
      <c r="K54" s="13" t="s">
        <v>77</v>
      </c>
      <c r="L54" s="13"/>
    </row>
    <row r="55" spans="1:12">
      <c r="A55" s="32" t="s">
        <v>43</v>
      </c>
      <c r="B55" s="33" t="s">
        <v>44</v>
      </c>
      <c r="C55" s="34" t="s">
        <v>78</v>
      </c>
      <c r="D55" s="32" t="s">
        <v>79</v>
      </c>
      <c r="E55" s="32" t="s">
        <v>49</v>
      </c>
      <c r="F55" s="32" t="s">
        <v>80</v>
      </c>
      <c r="G55" s="32" t="s">
        <v>89</v>
      </c>
      <c r="H55" s="32" t="s">
        <v>91</v>
      </c>
      <c r="I55" s="32" t="s">
        <v>92</v>
      </c>
      <c r="J55" s="32" t="s">
        <v>60</v>
      </c>
      <c r="K55" s="34" t="s">
        <v>67</v>
      </c>
      <c r="L55" s="34"/>
    </row>
    <row r="56" spans="1:1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"/>
    </row>
    <row r="57" spans="1:12">
      <c r="A57" s="7">
        <v>1</v>
      </c>
      <c r="B57" s="31" t="s">
        <v>53</v>
      </c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>
      <c r="A58" s="7">
        <v>2</v>
      </c>
      <c r="B58" s="37" t="s">
        <v>14</v>
      </c>
      <c r="C58" s="36"/>
      <c r="D58" s="36"/>
      <c r="E58" s="36"/>
      <c r="F58" s="36"/>
      <c r="G58" s="36">
        <v>-142</v>
      </c>
      <c r="H58" s="36"/>
      <c r="I58" s="36">
        <v>-1475</v>
      </c>
      <c r="J58" s="36">
        <f>SUM(D11:K11)+SUM(C58:I58)</f>
        <v>-339899</v>
      </c>
      <c r="K58" s="36">
        <f>C11+J58</f>
        <v>91723</v>
      </c>
      <c r="L58" s="36"/>
    </row>
    <row r="59" spans="1:12">
      <c r="A59" s="7">
        <v>3</v>
      </c>
      <c r="B59" s="37" t="s">
        <v>15</v>
      </c>
      <c r="C59" s="36"/>
      <c r="D59" s="36"/>
      <c r="E59" s="36"/>
      <c r="F59" s="36"/>
      <c r="G59" s="36">
        <v>-17</v>
      </c>
      <c r="H59" s="36">
        <v>-400</v>
      </c>
      <c r="I59" s="36"/>
      <c r="J59" s="36">
        <f>SUM(D12:K12)+SUM(C59:I59)</f>
        <v>-310709</v>
      </c>
      <c r="K59" s="36">
        <f>C12+J59</f>
        <v>11142</v>
      </c>
      <c r="L59" s="36"/>
    </row>
    <row r="60" spans="1:12">
      <c r="A60" s="7">
        <v>4</v>
      </c>
      <c r="B60" s="37" t="s">
        <v>16</v>
      </c>
      <c r="C60" s="38">
        <v>-255</v>
      </c>
      <c r="D60" s="38"/>
      <c r="E60" s="38"/>
      <c r="F60" s="38"/>
      <c r="G60" s="38"/>
      <c r="H60" s="38"/>
      <c r="I60" s="38"/>
      <c r="J60" s="38">
        <f>SUM(D13:K13)+SUM(C60:I60)</f>
        <v>-88273</v>
      </c>
      <c r="K60" s="38">
        <f>C13+J60</f>
        <v>3871</v>
      </c>
      <c r="L60" s="36"/>
    </row>
    <row r="61" spans="1:12">
      <c r="A61" s="7">
        <v>5</v>
      </c>
      <c r="B61" s="31" t="s">
        <v>54</v>
      </c>
      <c r="C61" s="36">
        <v>0</v>
      </c>
      <c r="D61" s="36">
        <v>0</v>
      </c>
      <c r="E61" s="36">
        <v>0</v>
      </c>
      <c r="F61" s="36">
        <v>0</v>
      </c>
      <c r="G61" s="36">
        <v>-159</v>
      </c>
      <c r="H61" s="36">
        <v>-400</v>
      </c>
      <c r="I61" s="36">
        <v>-1475</v>
      </c>
      <c r="J61" s="36">
        <f>SUM(J58:J60)</f>
        <v>-738881</v>
      </c>
      <c r="K61" s="36">
        <f>SUM(K58:K60)</f>
        <v>106736</v>
      </c>
      <c r="L61" s="36"/>
    </row>
    <row r="62" spans="1:12">
      <c r="A62" s="7"/>
      <c r="B62" s="31"/>
      <c r="C62" s="36"/>
      <c r="D62" s="36"/>
      <c r="E62" s="36"/>
      <c r="F62" s="36"/>
      <c r="G62" s="36"/>
      <c r="H62" s="36"/>
      <c r="I62" s="36"/>
      <c r="J62" s="36"/>
      <c r="K62" s="36"/>
      <c r="L62" s="36"/>
    </row>
    <row r="63" spans="1:12">
      <c r="A63" s="7">
        <v>6</v>
      </c>
      <c r="B63" s="31" t="s">
        <v>18</v>
      </c>
      <c r="C63" s="36"/>
      <c r="D63" s="36"/>
      <c r="E63" s="36"/>
      <c r="F63" s="36"/>
      <c r="G63" s="36">
        <v>-16</v>
      </c>
      <c r="H63" s="36"/>
      <c r="I63" s="36"/>
      <c r="J63" s="36">
        <f>SUM(D16:K16)+SUM(C63:I63)</f>
        <v>-13653</v>
      </c>
      <c r="K63" s="36">
        <f>C16+J63</f>
        <v>13733</v>
      </c>
      <c r="L63" s="36"/>
    </row>
    <row r="64" spans="1:12">
      <c r="A64" s="7"/>
      <c r="B64" s="31"/>
      <c r="C64" s="36"/>
      <c r="D64" s="36"/>
      <c r="E64" s="36"/>
      <c r="F64" s="36"/>
      <c r="G64" s="36"/>
      <c r="H64" s="36"/>
      <c r="I64" s="36"/>
      <c r="J64" s="36"/>
      <c r="K64" s="36"/>
      <c r="L64" s="36"/>
    </row>
    <row r="65" spans="1:13">
      <c r="A65" s="7">
        <v>7</v>
      </c>
      <c r="B65" s="31" t="s">
        <v>19</v>
      </c>
      <c r="C65" s="36"/>
      <c r="D65" s="36"/>
      <c r="E65" s="36"/>
      <c r="F65" s="36"/>
      <c r="G65" s="36">
        <v>-92</v>
      </c>
      <c r="H65" s="36"/>
      <c r="I65" s="36"/>
      <c r="J65" s="36">
        <f>SUM(D18:K18)+SUM(C65:I65)</f>
        <v>-3668</v>
      </c>
      <c r="K65" s="36">
        <f>C18+J65</f>
        <v>42070</v>
      </c>
      <c r="L65" s="36"/>
    </row>
    <row r="66" spans="1:13">
      <c r="A66" s="7"/>
      <c r="B66" s="31"/>
      <c r="C66" s="36"/>
      <c r="D66" s="36"/>
      <c r="E66" s="36"/>
      <c r="F66" s="36"/>
      <c r="G66" s="36"/>
      <c r="H66" s="36"/>
      <c r="I66" s="36"/>
      <c r="J66" s="36"/>
      <c r="K66" s="36"/>
      <c r="L66" s="36"/>
    </row>
    <row r="67" spans="1:13">
      <c r="A67" s="7">
        <v>8</v>
      </c>
      <c r="B67" s="31" t="s">
        <v>20</v>
      </c>
      <c r="C67" s="36"/>
      <c r="D67" s="36"/>
      <c r="E67" s="36"/>
      <c r="F67" s="36"/>
      <c r="G67" s="36">
        <v>-55</v>
      </c>
      <c r="H67" s="36"/>
      <c r="I67" s="36"/>
      <c r="J67" s="36">
        <f>SUM(D20:K20)+SUM(C67:I67)</f>
        <v>-55</v>
      </c>
      <c r="K67" s="36">
        <f>C20+J67</f>
        <v>25795</v>
      </c>
      <c r="L67" s="36"/>
    </row>
    <row r="68" spans="1:13">
      <c r="A68" s="7"/>
      <c r="B68" s="31"/>
      <c r="C68" s="36"/>
      <c r="D68" s="36"/>
      <c r="E68" s="36"/>
      <c r="F68" s="36"/>
      <c r="G68" s="36"/>
      <c r="H68" s="36"/>
      <c r="I68" s="36"/>
      <c r="J68" s="36"/>
      <c r="K68" s="36"/>
      <c r="L68" s="36"/>
    </row>
    <row r="69" spans="1:13">
      <c r="A69" s="7">
        <v>9</v>
      </c>
      <c r="B69" s="31" t="s">
        <v>21</v>
      </c>
      <c r="C69" s="36"/>
      <c r="D69" s="36"/>
      <c r="E69" s="36"/>
      <c r="F69" s="36"/>
      <c r="G69" s="36">
        <v>-27</v>
      </c>
      <c r="H69" s="36"/>
      <c r="I69" s="36"/>
      <c r="J69" s="36">
        <f>SUM(D22:K22)+SUM(C69:I69)</f>
        <v>-21958</v>
      </c>
      <c r="K69" s="36">
        <f>C22+J69</f>
        <v>16644</v>
      </c>
      <c r="L69" s="36"/>
    </row>
    <row r="70" spans="1:13">
      <c r="A70" s="7"/>
      <c r="B70" s="31"/>
      <c r="C70" s="36"/>
      <c r="D70" s="36"/>
      <c r="E70" s="36"/>
      <c r="F70" s="36"/>
      <c r="G70" s="36"/>
      <c r="H70" s="36"/>
      <c r="I70" s="36"/>
      <c r="J70" s="36"/>
      <c r="K70" s="36"/>
      <c r="L70" s="36"/>
    </row>
    <row r="71" spans="1:13">
      <c r="A71" s="7">
        <v>10</v>
      </c>
      <c r="B71" s="31" t="s">
        <v>55</v>
      </c>
      <c r="C71" s="36"/>
      <c r="D71" s="36"/>
      <c r="E71" s="36"/>
      <c r="F71" s="36"/>
      <c r="G71" s="36">
        <v>-2</v>
      </c>
      <c r="H71" s="36"/>
      <c r="I71" s="36"/>
      <c r="J71" s="36">
        <f>SUM(D24:K24)+SUM(C71:I71)</f>
        <v>-220</v>
      </c>
      <c r="K71" s="36">
        <f>C24+J71</f>
        <v>1171</v>
      </c>
      <c r="L71" s="36"/>
    </row>
    <row r="72" spans="1:13">
      <c r="A72" s="7"/>
      <c r="B72" s="31"/>
      <c r="C72" s="36"/>
      <c r="D72" s="36"/>
      <c r="E72" s="36"/>
      <c r="F72" s="36"/>
      <c r="G72" s="36"/>
      <c r="H72" s="36"/>
      <c r="I72" s="36"/>
      <c r="J72" s="36"/>
      <c r="K72" s="36"/>
      <c r="L72" s="36"/>
    </row>
    <row r="73" spans="1:13">
      <c r="A73" s="7">
        <v>11</v>
      </c>
      <c r="B73" s="31" t="s">
        <v>23</v>
      </c>
      <c r="C73" s="38"/>
      <c r="D73" s="38">
        <v>-30</v>
      </c>
      <c r="E73" s="38">
        <v>930</v>
      </c>
      <c r="F73" s="38">
        <v>5500</v>
      </c>
      <c r="G73" s="38">
        <v>-207</v>
      </c>
      <c r="H73" s="38"/>
      <c r="I73" s="38"/>
      <c r="J73" s="38">
        <f>SUM(D26:K26)+SUM(C73:I73)</f>
        <v>771</v>
      </c>
      <c r="K73" s="38">
        <f>C26+J73</f>
        <v>89767</v>
      </c>
      <c r="L73" s="36"/>
    </row>
    <row r="74" spans="1:13">
      <c r="A74" s="7"/>
      <c r="B74" s="31"/>
      <c r="C74" s="36"/>
      <c r="D74" s="36"/>
      <c r="E74" s="36"/>
      <c r="F74" s="6"/>
      <c r="G74" s="6"/>
      <c r="H74" s="6"/>
      <c r="I74" s="6"/>
      <c r="J74" s="6"/>
      <c r="K74" s="6"/>
      <c r="L74" s="6"/>
    </row>
    <row r="75" spans="1:13" ht="13.8" thickBot="1">
      <c r="A75" s="7">
        <v>12</v>
      </c>
      <c r="B75" s="31" t="s">
        <v>56</v>
      </c>
      <c r="C75" s="39">
        <v>-255</v>
      </c>
      <c r="D75" s="39">
        <v>-30</v>
      </c>
      <c r="E75" s="39">
        <v>930</v>
      </c>
      <c r="F75" s="10">
        <v>5500</v>
      </c>
      <c r="G75" s="10">
        <v>-558</v>
      </c>
      <c r="H75" s="10">
        <v>-400</v>
      </c>
      <c r="I75" s="10">
        <v>-1475</v>
      </c>
      <c r="J75" s="10">
        <f>SUM(J61:J73)</f>
        <v>-777664</v>
      </c>
      <c r="K75" s="10">
        <f>SUM(K61:K73)</f>
        <v>295916</v>
      </c>
      <c r="L75" s="6"/>
    </row>
    <row r="76" spans="1:13" ht="13.8" thickTop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</row>
  </sheetData>
  <mergeCells count="2">
    <mergeCell ref="A2:K2"/>
    <mergeCell ref="A51:K51"/>
  </mergeCells>
  <pageMargins left="0.75" right="0.5" top="1" bottom="0.5" header="0.3" footer="0.3"/>
  <pageSetup scale="82" fitToHeight="2" orientation="landscape" r:id="rId1"/>
  <rowBreaks count="1" manualBreakCount="1">
    <brk id="5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7"/>
  <sheetViews>
    <sheetView view="pageBreakPreview" zoomScale="120" zoomScaleNormal="100" zoomScaleSheetLayoutView="120" workbookViewId="0">
      <selection activeCell="A8" sqref="A8:XFD8"/>
    </sheetView>
  </sheetViews>
  <sheetFormatPr defaultColWidth="9.109375" defaultRowHeight="13.2"/>
  <cols>
    <col min="1" max="1" width="6.33203125" style="51" customWidth="1"/>
    <col min="2" max="2" width="41.33203125" style="51" customWidth="1"/>
    <col min="3" max="3" width="11.5546875" style="51" bestFit="1" customWidth="1"/>
    <col min="4" max="4" width="12.6640625" style="51" bestFit="1" customWidth="1"/>
    <col min="5" max="5" width="11.6640625" style="51" customWidth="1"/>
    <col min="6" max="6" width="13" style="51" bestFit="1" customWidth="1"/>
    <col min="7" max="7" width="8.77734375" style="51" customWidth="1"/>
    <col min="8" max="16384" width="9.109375" style="51"/>
  </cols>
  <sheetData>
    <row r="1" spans="2:7" ht="13.8">
      <c r="E1" s="82" t="s">
        <v>157</v>
      </c>
      <c r="F1" s="57"/>
      <c r="G1" s="57"/>
    </row>
    <row r="2" spans="2:7" ht="13.8">
      <c r="E2" s="82" t="s">
        <v>151</v>
      </c>
      <c r="F2" s="57"/>
      <c r="G2" s="57"/>
    </row>
    <row r="3" spans="2:7" ht="13.8">
      <c r="E3" s="82" t="s">
        <v>93</v>
      </c>
      <c r="F3" s="57"/>
      <c r="G3" s="57"/>
    </row>
    <row r="4" spans="2:7" ht="13.8">
      <c r="E4" s="82" t="s">
        <v>150</v>
      </c>
      <c r="F4" s="57"/>
      <c r="G4" s="57"/>
    </row>
    <row r="5" spans="2:7" ht="13.8">
      <c r="E5" s="82" t="s">
        <v>113</v>
      </c>
      <c r="F5" s="57"/>
      <c r="G5" s="57"/>
    </row>
    <row r="6" spans="2:7" ht="13.8">
      <c r="E6" s="82" t="s">
        <v>142</v>
      </c>
      <c r="F6" s="57"/>
      <c r="G6" s="57"/>
    </row>
    <row r="7" spans="2:7" ht="13.8">
      <c r="E7" s="82" t="s">
        <v>96</v>
      </c>
      <c r="F7" s="57"/>
      <c r="G7" s="57"/>
    </row>
    <row r="8" spans="2:7" ht="13.8">
      <c r="E8" s="82"/>
      <c r="F8" s="57"/>
      <c r="G8" s="57"/>
    </row>
    <row r="10" spans="2:7">
      <c r="B10" s="90" t="s">
        <v>148</v>
      </c>
      <c r="C10" s="90"/>
      <c r="D10" s="90"/>
      <c r="E10" s="90"/>
      <c r="F10" s="90"/>
    </row>
    <row r="11" spans="2:7">
      <c r="B11" s="58"/>
      <c r="C11" s="58"/>
      <c r="D11" s="58"/>
      <c r="E11" s="58"/>
      <c r="F11" s="58"/>
    </row>
    <row r="12" spans="2:7" ht="39.6">
      <c r="C12" s="59" t="s">
        <v>152</v>
      </c>
      <c r="D12" s="59" t="s">
        <v>153</v>
      </c>
      <c r="E12" s="59" t="s">
        <v>154</v>
      </c>
      <c r="F12" s="59" t="s">
        <v>155</v>
      </c>
      <c r="G12" s="59"/>
    </row>
    <row r="13" spans="2:7">
      <c r="B13" s="51" t="s">
        <v>97</v>
      </c>
      <c r="C13" s="60">
        <v>20</v>
      </c>
      <c r="D13" s="61">
        <v>45</v>
      </c>
      <c r="E13" s="62">
        <v>27402</v>
      </c>
      <c r="F13" s="63">
        <f>AVERAGE(E13*(C13*(D13/365)))</f>
        <v>67566.57534246576</v>
      </c>
    </row>
    <row r="14" spans="2:7">
      <c r="B14" s="51" t="s">
        <v>98</v>
      </c>
      <c r="C14" s="60">
        <v>26</v>
      </c>
      <c r="D14" s="61">
        <v>59</v>
      </c>
      <c r="E14" s="62">
        <v>86696</v>
      </c>
      <c r="F14" s="63">
        <f>AVERAGE(E14*(C14*(D14/365)))</f>
        <v>364360.72328767128</v>
      </c>
    </row>
    <row r="15" spans="2:7">
      <c r="B15" s="51" t="s">
        <v>99</v>
      </c>
      <c r="C15" s="60">
        <v>13</v>
      </c>
      <c r="D15" s="61">
        <v>60</v>
      </c>
      <c r="E15" s="62">
        <v>40835</v>
      </c>
      <c r="F15" s="63">
        <f>AVERAGE(E15*(C15*(D15/365)))</f>
        <v>87263.835616438344</v>
      </c>
    </row>
    <row r="16" spans="2:7" ht="13.8" thickBot="1">
      <c r="C16" s="64"/>
      <c r="D16" s="64"/>
      <c r="F16" s="65">
        <f>SUM(F13:F15)</f>
        <v>519191.13424657541</v>
      </c>
      <c r="G16" s="66"/>
    </row>
    <row r="17" spans="2:7" ht="13.8" thickTop="1"/>
    <row r="18" spans="2:7">
      <c r="B18" s="51" t="s">
        <v>100</v>
      </c>
      <c r="D18" s="62">
        <f>F16</f>
        <v>519191.13424657541</v>
      </c>
    </row>
    <row r="19" spans="2:7">
      <c r="B19" s="51" t="s">
        <v>101</v>
      </c>
      <c r="D19" s="66">
        <v>0.72</v>
      </c>
    </row>
    <row r="20" spans="2:7">
      <c r="B20" s="67" t="s">
        <v>102</v>
      </c>
      <c r="D20" s="68">
        <f>D18*D19</f>
        <v>373817.61665753426</v>
      </c>
    </row>
    <row r="21" spans="2:7">
      <c r="B21" s="67" t="s">
        <v>103</v>
      </c>
      <c r="D21" s="69">
        <f>(D20*0.3374)</f>
        <v>126126.06386025205</v>
      </c>
    </row>
    <row r="22" spans="2:7">
      <c r="B22" s="67" t="s">
        <v>104</v>
      </c>
      <c r="D22" s="69">
        <f>D20*0.1546</f>
        <v>57792.20353525479</v>
      </c>
    </row>
    <row r="23" spans="2:7" ht="13.8" thickBot="1">
      <c r="B23" s="67" t="s">
        <v>105</v>
      </c>
      <c r="D23" s="65">
        <f>D20+D21+D22</f>
        <v>557735.88405304111</v>
      </c>
    </row>
    <row r="24" spans="2:7" ht="13.8" thickTop="1">
      <c r="B24" s="67"/>
      <c r="D24" s="69"/>
    </row>
    <row r="25" spans="2:7">
      <c r="B25" s="67"/>
      <c r="D25" s="69"/>
    </row>
    <row r="26" spans="2:7">
      <c r="B26" s="51" t="s">
        <v>141</v>
      </c>
    </row>
    <row r="27" spans="2:7">
      <c r="B27" s="51" t="s">
        <v>106</v>
      </c>
      <c r="E27" s="59"/>
      <c r="F27" s="59"/>
      <c r="G27" s="59"/>
    </row>
    <row r="28" spans="2:7">
      <c r="B28" s="51" t="s">
        <v>107</v>
      </c>
    </row>
    <row r="29" spans="2:7" ht="13.8" thickBot="1"/>
    <row r="30" spans="2:7" ht="13.8" thickBot="1">
      <c r="B30" s="91" t="s">
        <v>108</v>
      </c>
      <c r="C30" s="92"/>
      <c r="D30" s="92"/>
      <c r="E30" s="92"/>
      <c r="F30" s="93"/>
    </row>
    <row r="31" spans="2:7" ht="27" thickBot="1">
      <c r="B31" s="83" t="s">
        <v>31</v>
      </c>
      <c r="C31" s="84" t="s">
        <v>97</v>
      </c>
      <c r="D31" s="84" t="s">
        <v>98</v>
      </c>
      <c r="E31" s="84" t="s">
        <v>109</v>
      </c>
      <c r="F31" s="85" t="s">
        <v>73</v>
      </c>
    </row>
    <row r="32" spans="2:7">
      <c r="B32" s="70">
        <v>2009</v>
      </c>
      <c r="C32" s="71">
        <v>12</v>
      </c>
      <c r="D32" s="72">
        <v>20</v>
      </c>
      <c r="E32" s="72">
        <v>9</v>
      </c>
      <c r="F32" s="73">
        <f>SUM(C32:E32)</f>
        <v>41</v>
      </c>
    </row>
    <row r="33" spans="2:6">
      <c r="B33" s="70">
        <v>2010</v>
      </c>
      <c r="C33" s="71">
        <v>25</v>
      </c>
      <c r="D33" s="72">
        <v>42</v>
      </c>
      <c r="E33" s="72">
        <v>12</v>
      </c>
      <c r="F33" s="73">
        <f>SUM(C33:E33)</f>
        <v>79</v>
      </c>
    </row>
    <row r="34" spans="2:6">
      <c r="B34" s="70">
        <v>2011</v>
      </c>
      <c r="C34" s="71">
        <v>19</v>
      </c>
      <c r="D34" s="72">
        <v>21</v>
      </c>
      <c r="E34" s="72">
        <v>11</v>
      </c>
      <c r="F34" s="73">
        <v>51</v>
      </c>
    </row>
    <row r="35" spans="2:6" ht="13.8" thickBot="1">
      <c r="B35" s="70">
        <v>2012</v>
      </c>
      <c r="C35" s="71">
        <v>24</v>
      </c>
      <c r="D35" s="72">
        <v>19</v>
      </c>
      <c r="E35" s="72">
        <v>18</v>
      </c>
      <c r="F35" s="73">
        <v>61</v>
      </c>
    </row>
    <row r="36" spans="2:6" ht="13.8" thickBot="1">
      <c r="B36" s="74" t="s">
        <v>110</v>
      </c>
      <c r="C36" s="75">
        <v>20</v>
      </c>
      <c r="D36" s="75">
        <v>26</v>
      </c>
      <c r="E36" s="75">
        <v>13</v>
      </c>
      <c r="F36" s="76">
        <v>58</v>
      </c>
    </row>
    <row r="37" spans="2:6">
      <c r="B37" s="77"/>
      <c r="C37" s="64"/>
      <c r="D37" s="64"/>
      <c r="E37" s="64"/>
      <c r="F37" s="64"/>
    </row>
    <row r="38" spans="2:6" ht="31.5" customHeight="1">
      <c r="B38" s="94" t="s">
        <v>111</v>
      </c>
      <c r="C38" s="94"/>
      <c r="D38" s="94"/>
      <c r="E38" s="94"/>
      <c r="F38" s="94"/>
    </row>
    <row r="39" spans="2:6" ht="13.8" thickBot="1"/>
    <row r="40" spans="2:6" ht="13.8" thickBot="1">
      <c r="B40" s="91" t="s">
        <v>112</v>
      </c>
      <c r="C40" s="92"/>
      <c r="D40" s="92"/>
      <c r="E40" s="92"/>
      <c r="F40" s="93"/>
    </row>
    <row r="41" spans="2:6" ht="27" thickBot="1">
      <c r="B41" s="83" t="s">
        <v>31</v>
      </c>
      <c r="C41" s="84" t="s">
        <v>97</v>
      </c>
      <c r="D41" s="84" t="s">
        <v>98</v>
      </c>
      <c r="E41" s="84" t="s">
        <v>109</v>
      </c>
      <c r="F41" s="85" t="s">
        <v>73</v>
      </c>
    </row>
    <row r="42" spans="2:6">
      <c r="B42" s="70">
        <v>2009</v>
      </c>
      <c r="C42" s="71">
        <v>53</v>
      </c>
      <c r="D42" s="72">
        <v>45</v>
      </c>
      <c r="E42" s="72">
        <v>62</v>
      </c>
      <c r="F42" s="73">
        <v>55</v>
      </c>
    </row>
    <row r="43" spans="2:6">
      <c r="B43" s="70">
        <v>2010</v>
      </c>
      <c r="C43" s="71">
        <v>37</v>
      </c>
      <c r="D43" s="72">
        <v>57</v>
      </c>
      <c r="E43" s="72">
        <v>52</v>
      </c>
      <c r="F43" s="73">
        <v>46</v>
      </c>
    </row>
    <row r="44" spans="2:6">
      <c r="B44" s="70">
        <v>2011</v>
      </c>
      <c r="C44" s="71">
        <v>50</v>
      </c>
      <c r="D44" s="72">
        <v>65</v>
      </c>
      <c r="E44" s="72">
        <v>63</v>
      </c>
      <c r="F44" s="73">
        <v>60</v>
      </c>
    </row>
    <row r="45" spans="2:6" ht="13.8" thickBot="1">
      <c r="B45" s="70">
        <v>2012</v>
      </c>
      <c r="C45" s="71">
        <v>42</v>
      </c>
      <c r="D45" s="72">
        <v>68</v>
      </c>
      <c r="E45" s="72">
        <v>62</v>
      </c>
      <c r="F45" s="73">
        <v>53</v>
      </c>
    </row>
    <row r="46" spans="2:6" ht="13.8" thickBot="1">
      <c r="B46" s="74" t="s">
        <v>110</v>
      </c>
      <c r="C46" s="75">
        <v>45</v>
      </c>
      <c r="D46" s="75">
        <v>59</v>
      </c>
      <c r="E46" s="75">
        <v>60</v>
      </c>
      <c r="F46" s="76">
        <v>53</v>
      </c>
    </row>
    <row r="47" spans="2:6">
      <c r="B47" s="77"/>
      <c r="C47" s="64"/>
      <c r="D47" s="64"/>
      <c r="E47" s="64"/>
      <c r="F47" s="64"/>
    </row>
  </sheetData>
  <mergeCells count="4">
    <mergeCell ref="B10:F10"/>
    <mergeCell ref="B30:F30"/>
    <mergeCell ref="B38:F38"/>
    <mergeCell ref="B40:F40"/>
  </mergeCells>
  <printOptions horizontalCentered="1"/>
  <pageMargins left="0.7" right="0.4" top="0.75" bottom="0.75" header="0.3" footer="0.3"/>
  <pageSetup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Sch 1</vt:lpstr>
      <vt:lpstr>Sch 2 (MFR C37)</vt:lpstr>
      <vt:lpstr>Sch 3 (MFR C39)</vt:lpstr>
      <vt:lpstr>Sch 4 (MFR C38)</vt:lpstr>
      <vt:lpstr>Sch 5 (Hiring Lag)</vt:lpstr>
      <vt:lpstr>'Sch 1'!Print_Area</vt:lpstr>
      <vt:lpstr>'Sch 2 (MFR C37)'!Print_Area</vt:lpstr>
      <vt:lpstr>'Sch 3 (MFR C39)'!Print_Area</vt:lpstr>
      <vt:lpstr>'Sch 4 (MFR C38)'!Print_Area</vt:lpstr>
      <vt:lpstr>'Sch 5 (Hiring Lag)'!Print_Area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rggarcia</dc:creator>
  <cp:lastModifiedBy>Dodd, Richard W.</cp:lastModifiedBy>
  <cp:lastPrinted>2013-06-25T19:49:43Z</cp:lastPrinted>
  <dcterms:created xsi:type="dcterms:W3CDTF">2011-04-28T13:21:36Z</dcterms:created>
  <dcterms:modified xsi:type="dcterms:W3CDTF">2013-06-25T19:50:18Z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-1495730261</vt:i4>
  </property>
  <property fmtid="{D5CDD505-2E9C-101B-9397-08002B2CF9AE}" pid="3" name="_NewReviewCycle">
    <vt:lpwstr/>
  </property>
  <property fmtid="{D5CDD505-2E9C-101B-9397-08002B2CF9AE}" pid="4" name="_EmailSubject">
    <vt:lpwstr>McMillan - Draft 5</vt:lpwstr>
  </property>
  <property fmtid="{D5CDD505-2E9C-101B-9397-08002B2CF9AE}" pid="5" name="_AuthorEmail">
    <vt:lpwstr>RJMCMILL@southernco.com</vt:lpwstr>
  </property>
  <property fmtid="{D5CDD505-2E9C-101B-9397-08002B2CF9AE}" pid="6" name="_AuthorEmailDisplayName">
    <vt:lpwstr>McMillan, Richard J.</vt:lpwstr>
  </property>
  <property fmtid="{D5CDD505-2E9C-101B-9397-08002B2CF9AE}" pid="7" name="_PreviousAdHocReviewCycleID">
    <vt:i4>1249315817</vt:i4>
  </property>
  <property fmtid="{D5CDD505-2E9C-101B-9397-08002B2CF9AE}" pid="8" name="_ReviewingToolsShownOnce">
    <vt:lpwstr/>
  </property>
</Properties>
</file>