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9995" windowHeight="8190"/>
  </bookViews>
  <sheets>
    <sheet name="B2013" sheetId="2" r:id="rId1"/>
  </sheets>
  <definedNames>
    <definedName name="TM1REBUILDOPTION">1</definedName>
  </definedNames>
  <calcPr calcId="145621"/>
</workbook>
</file>

<file path=xl/calcChain.xml><?xml version="1.0" encoding="utf-8"?>
<calcChain xmlns="http://schemas.openxmlformats.org/spreadsheetml/2006/main">
  <c r="AW40" i="2" l="1"/>
  <c r="AV40" i="2"/>
  <c r="AU40" i="2"/>
  <c r="AT40" i="2"/>
  <c r="AS40" i="2"/>
  <c r="AR40" i="2"/>
  <c r="AQ40" i="2"/>
  <c r="AP40" i="2"/>
  <c r="AO40" i="2"/>
  <c r="AN40" i="2"/>
  <c r="AM40" i="2"/>
  <c r="AL40" i="2"/>
  <c r="AY40" i="2" s="1"/>
  <c r="AW39" i="2"/>
  <c r="AV39" i="2"/>
  <c r="AU39" i="2"/>
  <c r="AT39" i="2"/>
  <c r="AS39" i="2"/>
  <c r="AR39" i="2"/>
  <c r="AQ39" i="2"/>
  <c r="AP39" i="2"/>
  <c r="AO39" i="2"/>
  <c r="AN39" i="2"/>
  <c r="AM39" i="2"/>
  <c r="AL39" i="2"/>
  <c r="AY39" i="2" s="1"/>
  <c r="AW38" i="2"/>
  <c r="AV38" i="2"/>
  <c r="AU38" i="2"/>
  <c r="AT38" i="2"/>
  <c r="AS38" i="2"/>
  <c r="AR38" i="2"/>
  <c r="AQ38" i="2"/>
  <c r="AP38" i="2"/>
  <c r="AO38" i="2"/>
  <c r="AN38" i="2"/>
  <c r="AM38" i="2"/>
  <c r="AL38" i="2"/>
  <c r="AY38" i="2" s="1"/>
  <c r="AW37" i="2"/>
  <c r="AW50" i="2" s="1"/>
  <c r="AV37" i="2"/>
  <c r="AV50" i="2" s="1"/>
  <c r="AU37" i="2"/>
  <c r="AU50" i="2" s="1"/>
  <c r="AT37" i="2"/>
  <c r="AT50" i="2" s="1"/>
  <c r="AS37" i="2"/>
  <c r="AS50" i="2" s="1"/>
  <c r="AR37" i="2"/>
  <c r="AR50" i="2" s="1"/>
  <c r="AQ37" i="2"/>
  <c r="AQ50" i="2" s="1"/>
  <c r="AP37" i="2"/>
  <c r="AP50" i="2" s="1"/>
  <c r="AO37" i="2"/>
  <c r="AO50" i="2" s="1"/>
  <c r="AN37" i="2"/>
  <c r="AN50" i="2" s="1"/>
  <c r="AM37" i="2"/>
  <c r="AM50" i="2" s="1"/>
  <c r="AL37" i="2"/>
  <c r="AL50" i="2" s="1"/>
  <c r="AW36" i="2"/>
  <c r="AV36" i="2"/>
  <c r="AU36" i="2"/>
  <c r="AT36" i="2"/>
  <c r="AS36" i="2"/>
  <c r="AR36" i="2"/>
  <c r="AQ36" i="2"/>
  <c r="AP36" i="2"/>
  <c r="AO36" i="2"/>
  <c r="AN36" i="2"/>
  <c r="AM36" i="2"/>
  <c r="AL36" i="2"/>
  <c r="AY36" i="2" s="1"/>
  <c r="AW35" i="2"/>
  <c r="AW48" i="2" s="1"/>
  <c r="AV35" i="2"/>
  <c r="AV48" i="2" s="1"/>
  <c r="AU35" i="2"/>
  <c r="AU48" i="2" s="1"/>
  <c r="AT35" i="2"/>
  <c r="AT48" i="2" s="1"/>
  <c r="AS35" i="2"/>
  <c r="AS48" i="2" s="1"/>
  <c r="AR35" i="2"/>
  <c r="AR48" i="2" s="1"/>
  <c r="AQ35" i="2"/>
  <c r="AQ48" i="2" s="1"/>
  <c r="AP35" i="2"/>
  <c r="AP48" i="2" s="1"/>
  <c r="AO35" i="2"/>
  <c r="AO48" i="2" s="1"/>
  <c r="AN35" i="2"/>
  <c r="AN48" i="2" s="1"/>
  <c r="AM35" i="2"/>
  <c r="AM48" i="2" s="1"/>
  <c r="AL35" i="2"/>
  <c r="AL48" i="2" s="1"/>
  <c r="AW34" i="2"/>
  <c r="AV34" i="2"/>
  <c r="AU34" i="2"/>
  <c r="AT34" i="2"/>
  <c r="AS34" i="2"/>
  <c r="AR34" i="2"/>
  <c r="AQ34" i="2"/>
  <c r="AP34" i="2"/>
  <c r="AO34" i="2"/>
  <c r="AN34" i="2"/>
  <c r="AM34" i="2"/>
  <c r="AL34" i="2"/>
  <c r="AY34" i="2" s="1"/>
  <c r="AW33" i="2"/>
  <c r="AW47" i="2" s="1"/>
  <c r="AV33" i="2"/>
  <c r="AV47" i="2" s="1"/>
  <c r="AU33" i="2"/>
  <c r="AU47" i="2" s="1"/>
  <c r="AT33" i="2"/>
  <c r="AT47" i="2" s="1"/>
  <c r="AS33" i="2"/>
  <c r="AS47" i="2" s="1"/>
  <c r="AR33" i="2"/>
  <c r="AR47" i="2" s="1"/>
  <c r="AQ33" i="2"/>
  <c r="AQ47" i="2" s="1"/>
  <c r="AP33" i="2"/>
  <c r="AP47" i="2" s="1"/>
  <c r="AO33" i="2"/>
  <c r="AO47" i="2" s="1"/>
  <c r="AN33" i="2"/>
  <c r="AN47" i="2" s="1"/>
  <c r="AM33" i="2"/>
  <c r="AM47" i="2" s="1"/>
  <c r="AL33" i="2"/>
  <c r="AY33" i="2" s="1"/>
  <c r="AY47" i="2" s="1"/>
  <c r="AW32" i="2"/>
  <c r="AV32" i="2"/>
  <c r="AU32" i="2"/>
  <c r="AT32" i="2"/>
  <c r="AS32" i="2"/>
  <c r="AR32" i="2"/>
  <c r="AQ32" i="2"/>
  <c r="AP32" i="2"/>
  <c r="AO32" i="2"/>
  <c r="AN32" i="2"/>
  <c r="AM32" i="2"/>
  <c r="AL32" i="2"/>
  <c r="AY32" i="2" s="1"/>
  <c r="AW31" i="2"/>
  <c r="AV31" i="2"/>
  <c r="AU31" i="2"/>
  <c r="AT31" i="2"/>
  <c r="AS31" i="2"/>
  <c r="AR31" i="2"/>
  <c r="AQ31" i="2"/>
  <c r="AP31" i="2"/>
  <c r="AO31" i="2"/>
  <c r="AN31" i="2"/>
  <c r="AM31" i="2"/>
  <c r="AL31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Y30" i="2" s="1"/>
  <c r="AW29" i="2"/>
  <c r="AV29" i="2"/>
  <c r="AU29" i="2"/>
  <c r="AT29" i="2"/>
  <c r="AS29" i="2"/>
  <c r="AR29" i="2"/>
  <c r="AQ29" i="2"/>
  <c r="AP29" i="2"/>
  <c r="AO29" i="2"/>
  <c r="AN29" i="2"/>
  <c r="AM29" i="2"/>
  <c r="AL29" i="2"/>
  <c r="AY29" i="2" s="1"/>
  <c r="AW28" i="2"/>
  <c r="AW45" i="2" s="1"/>
  <c r="AV28" i="2"/>
  <c r="AV45" i="2" s="1"/>
  <c r="AU28" i="2"/>
  <c r="AU45" i="2" s="1"/>
  <c r="AT28" i="2"/>
  <c r="AT45" i="2" s="1"/>
  <c r="AS28" i="2"/>
  <c r="AS45" i="2" s="1"/>
  <c r="AR28" i="2"/>
  <c r="AR45" i="2" s="1"/>
  <c r="AQ28" i="2"/>
  <c r="AQ45" i="2" s="1"/>
  <c r="AP28" i="2"/>
  <c r="AP45" i="2" s="1"/>
  <c r="AO28" i="2"/>
  <c r="AO45" i="2" s="1"/>
  <c r="AN28" i="2"/>
  <c r="AN45" i="2" s="1"/>
  <c r="AM28" i="2"/>
  <c r="AM45" i="2" s="1"/>
  <c r="AL28" i="2"/>
  <c r="AL45" i="2" s="1"/>
  <c r="AW27" i="2"/>
  <c r="AW49" i="2" s="1"/>
  <c r="AV27" i="2"/>
  <c r="AV49" i="2" s="1"/>
  <c r="AU27" i="2"/>
  <c r="AU49" i="2" s="1"/>
  <c r="AT27" i="2"/>
  <c r="AT49" i="2" s="1"/>
  <c r="AS27" i="2"/>
  <c r="AS49" i="2" s="1"/>
  <c r="AR27" i="2"/>
  <c r="AR49" i="2" s="1"/>
  <c r="AQ27" i="2"/>
  <c r="AQ49" i="2" s="1"/>
  <c r="AP27" i="2"/>
  <c r="AP49" i="2" s="1"/>
  <c r="AO27" i="2"/>
  <c r="AO49" i="2" s="1"/>
  <c r="AN27" i="2"/>
  <c r="AN49" i="2" s="1"/>
  <c r="AM27" i="2"/>
  <c r="AM49" i="2" s="1"/>
  <c r="AL27" i="2"/>
  <c r="AY27" i="2" s="1"/>
  <c r="AY49" i="2" s="1"/>
  <c r="AW26" i="2"/>
  <c r="AV26" i="2"/>
  <c r="AU26" i="2"/>
  <c r="AT26" i="2"/>
  <c r="AS26" i="2"/>
  <c r="AR26" i="2"/>
  <c r="AQ26" i="2"/>
  <c r="AP26" i="2"/>
  <c r="AO26" i="2"/>
  <c r="AN26" i="2"/>
  <c r="AM26" i="2"/>
  <c r="AL26" i="2"/>
  <c r="AY26" i="2" s="1"/>
  <c r="AW25" i="2"/>
  <c r="AV25" i="2"/>
  <c r="AU25" i="2"/>
  <c r="AT25" i="2"/>
  <c r="AS25" i="2"/>
  <c r="AR25" i="2"/>
  <c r="AQ25" i="2"/>
  <c r="AP25" i="2"/>
  <c r="AO25" i="2"/>
  <c r="AN25" i="2"/>
  <c r="AM25" i="2"/>
  <c r="AL25" i="2"/>
  <c r="AY25" i="2" s="1"/>
  <c r="AW24" i="2"/>
  <c r="AV24" i="2"/>
  <c r="AV44" i="2" s="1"/>
  <c r="AU24" i="2"/>
  <c r="AT24" i="2"/>
  <c r="AT44" i="2" s="1"/>
  <c r="AS24" i="2"/>
  <c r="AR24" i="2"/>
  <c r="AR44" i="2" s="1"/>
  <c r="AQ24" i="2"/>
  <c r="AP24" i="2"/>
  <c r="AP44" i="2" s="1"/>
  <c r="AO24" i="2"/>
  <c r="AN24" i="2"/>
  <c r="AN44" i="2" s="1"/>
  <c r="AM24" i="2"/>
  <c r="AL24" i="2"/>
  <c r="AL44" i="2" s="1"/>
  <c r="AL46" i="2" l="1"/>
  <c r="AN46" i="2"/>
  <c r="AP46" i="2"/>
  <c r="AR46" i="2"/>
  <c r="AT46" i="2"/>
  <c r="AV46" i="2"/>
  <c r="AM46" i="2"/>
  <c r="AO46" i="2"/>
  <c r="AQ46" i="2"/>
  <c r="AS46" i="2"/>
  <c r="AU46" i="2"/>
  <c r="AW46" i="2"/>
  <c r="AY24" i="2"/>
  <c r="AY28" i="2"/>
  <c r="AY45" i="2" s="1"/>
  <c r="AM44" i="2"/>
  <c r="AM52" i="2" s="1"/>
  <c r="AO44" i="2"/>
  <c r="AO52" i="2" s="1"/>
  <c r="AQ44" i="2"/>
  <c r="AQ52" i="2" s="1"/>
  <c r="AS44" i="2"/>
  <c r="AS52" i="2" s="1"/>
  <c r="AU44" i="2"/>
  <c r="AU52" i="2" s="1"/>
  <c r="AW44" i="2"/>
  <c r="AW52" i="2" s="1"/>
  <c r="AL47" i="2"/>
  <c r="AL49" i="2"/>
  <c r="AL52" i="2" s="1"/>
  <c r="AN52" i="2"/>
  <c r="AP52" i="2"/>
  <c r="AR52" i="2"/>
  <c r="AT52" i="2"/>
  <c r="AV52" i="2"/>
  <c r="AY31" i="2"/>
  <c r="AY46" i="2" s="1"/>
  <c r="AY35" i="2"/>
  <c r="AY48" i="2" s="1"/>
  <c r="AY37" i="2"/>
  <c r="AY50" i="2" s="1"/>
  <c r="AY44" i="2" l="1"/>
  <c r="AY52" i="2"/>
</calcChain>
</file>

<file path=xl/sharedStrings.xml><?xml version="1.0" encoding="utf-8"?>
<sst xmlns="http://schemas.openxmlformats.org/spreadsheetml/2006/main" count="177" uniqueCount="63">
  <si>
    <t>CUBE:</t>
  </si>
  <si>
    <t>Version</t>
  </si>
  <si>
    <t>Year</t>
  </si>
  <si>
    <t>Location</t>
  </si>
  <si>
    <t>Res &amp; Home Bus</t>
  </si>
  <si>
    <t>Commercial</t>
  </si>
  <si>
    <t>Industrial</t>
  </si>
  <si>
    <t>RS Group</t>
  </si>
  <si>
    <t>FLAT-RS</t>
  </si>
  <si>
    <t>RSVP</t>
  </si>
  <si>
    <t>OS-II Group</t>
  </si>
  <si>
    <t>Total Tariff</t>
  </si>
  <si>
    <t>GS Group</t>
  </si>
  <si>
    <t>FLAT-GS</t>
  </si>
  <si>
    <t>GSTOU</t>
  </si>
  <si>
    <t>GSD</t>
  </si>
  <si>
    <t>GSDT</t>
  </si>
  <si>
    <t>LP</t>
  </si>
  <si>
    <t>LPT</t>
  </si>
  <si>
    <t>RTP</t>
  </si>
  <si>
    <t>OS-I/II BB</t>
  </si>
  <si>
    <t>OS-III</t>
  </si>
  <si>
    <t>SBS1-PE</t>
  </si>
  <si>
    <t>SBS (other)</t>
  </si>
  <si>
    <t>CSA</t>
  </si>
  <si>
    <t>Service Pt Count</t>
  </si>
  <si>
    <t>Billed KWH</t>
  </si>
  <si>
    <t>Billed Rev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</si>
  <si>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</si>
  <si>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</si>
  <si>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</si>
  <si>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</si>
  <si>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</si>
  <si>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</si>
  <si>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</si>
  <si>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</si>
  <si>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</si>
  <si>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</si>
  <si>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</si>
  <si>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</si>
  <si>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forecasting:OpStat2</t>
  </si>
  <si>
    <t>Total Location</t>
  </si>
  <si>
    <t>B2013A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</si>
  <si>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</si>
  <si>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</si>
  <si>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</si>
  <si>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</si>
  <si>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</si>
  <si>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</si>
  <si>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</si>
  <si>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</si>
  <si>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</si>
  <si>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</si>
  <si>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</si>
  <si>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</si>
  <si>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RS,RSVP, FLAT-RS</t>
  </si>
  <si>
    <t>GS,FLAT-GS, GST</t>
  </si>
  <si>
    <t>GSD,GSDT, GSTOU</t>
  </si>
  <si>
    <t>LP,LPT</t>
  </si>
  <si>
    <t>PX,PXT,RTP,SBS,CSA</t>
  </si>
  <si>
    <t>OSI,OSII - SL, OSI/II BB, OS I/II</t>
  </si>
  <si>
    <t>OSIII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</si>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</sst>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Alignment="1"/>
    <xf numFmtId="164" fontId="1" fillId="0" borderId="0" xfId="1" applyNumberFormat="1" applyFont="1" applyFill="1"/>
    <xf numFmtId="164" fontId="1" fillId="0" borderId="1" xfId="1" applyNumberFormat="1" applyFont="1" applyFill="1" applyBorder="1"/>
    <xf numFmtId="0" fontId="0" fillId="0" borderId="0" xfId="0" applyFill="1" applyBorder="1"/>
    <xf numFmtId="164" fontId="1" fillId="0" borderId="0" xfId="1" applyNumberFormat="1" applyFont="1" applyFill="1" applyBorder="1"/>
    <xf numFmtId="0" fontId="0" fillId="0" borderId="0" xfId="0" applyFont="1" applyFill="1"/>
    <xf numFmtId="0" fontId="0" fillId="0" borderId="0" xfId="0" applyFont="1" applyFill="1" applyBorder="1"/>
    <xf numFmtId="0" fontId="5" fillId="0" borderId="0" xfId="0" applyFont="1" applyFill="1"/>
    <xf numFmtId="164" fontId="0" fillId="0" borderId="0" xfId="1" applyNumberFormat="1" applyFont="1" applyFill="1"/>
    <xf numFmtId="164" fontId="0" fillId="0" borderId="0" xfId="0" applyNumberFormat="1" applyFill="1"/>
    <xf numFmtId="0" fontId="6" fillId="0" borderId="0" xfId="0" applyFont="1" applyFill="1"/>
    <xf numFmtId="0" fontId="4" fillId="0" borderId="0" xfId="0" applyFont="1" applyFill="1"/>
    <xf numFmtId="164" fontId="4" fillId="0" borderId="0" xfId="0" applyNumberFormat="1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164" fontId="0" fillId="0" borderId="2" xfId="0" applyNumberFormat="1" applyFill="1" applyBorder="1"/>
    <xf numFmtId="164" fontId="0" fillId="0" borderId="3" xfId="0" applyNumberFormat="1" applyFill="1" applyBorder="1"/>
    <xf numFmtId="164" fontId="0" fillId="0" borderId="4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5"/>
  <sheetViews>
    <sheetView tabSelected="1" zoomScale="70" zoomScaleNormal="70" workbookViewId="0">
      <pane xSplit="2" ySplit="8" topLeftCell="AJ9" activePane="bottomRight" state="frozen"/>
      <selection activeCell="B3" sqref="B3"/>
      <selection pane="topRight" activeCell="B3" sqref="B3"/>
      <selection pane="bottomLeft" activeCell="B3" sqref="B3"/>
      <selection pane="bottomRight" activeCell="AK6" sqref="AK6"/>
    </sheetView>
  </sheetViews>
  <sheetFormatPr defaultRowHeight="15" x14ac:dyDescent="0.25"/>
  <cols>
    <col min="1" max="1" width="16.28515625" style="1" customWidth="1"/>
    <col min="2" max="2" width="8" style="1" customWidth="1"/>
    <col min="3" max="7" width="15.5703125" style="1" bestFit="1" customWidth="1"/>
    <col min="8" max="8" width="3.42578125" style="6" customWidth="1"/>
    <col min="9" max="20" width="14.28515625" style="1" bestFit="1" customWidth="1"/>
    <col min="21" max="21" width="3.5703125" style="6" customWidth="1"/>
    <col min="22" max="34" width="14.28515625" style="1" bestFit="1" customWidth="1"/>
    <col min="35" max="37" width="9.140625" style="1"/>
    <col min="38" max="49" width="15.28515625" style="1" customWidth="1"/>
    <col min="50" max="50" width="9.140625" style="1" customWidth="1"/>
    <col min="51" max="51" width="15.28515625" style="1" customWidth="1"/>
    <col min="52" max="16384" width="9.140625" style="1"/>
  </cols>
  <sheetData>
    <row r="1" spans="1:34" x14ac:dyDescent="0.25">
      <c r="A1" s="1" t="s">
        <v>0</v>
      </c>
      <c r="B1" s="1" t="s">
        <v>40</v>
      </c>
    </row>
    <row r="2" spans="1:34" x14ac:dyDescent="0.25">
      <c r="A2" s="2" t="s">
        <v>1</v>
      </c>
      <c r="B2" s="16" t="s">
        <v>42</v>
      </c>
    </row>
    <row r="3" spans="1:34" x14ac:dyDescent="0.25">
      <c r="A3" s="2" t="s">
        <v>2</v>
      </c>
      <c r="B3" s="17">
        <v>2013</v>
      </c>
    </row>
    <row r="4" spans="1:34" x14ac:dyDescent="0.25">
      <c r="A4" s="2" t="s">
        <v>3</v>
      </c>
      <c r="B4" s="1" t="s">
        <v>41</v>
      </c>
    </row>
    <row r="7" spans="1:34" x14ac:dyDescent="0.25">
      <c r="C7" s="8" t="s">
        <v>4</v>
      </c>
      <c r="D7" s="8" t="s">
        <v>4</v>
      </c>
      <c r="E7" s="8" t="s">
        <v>4</v>
      </c>
      <c r="F7" s="8" t="s">
        <v>4</v>
      </c>
      <c r="G7" s="8" t="s">
        <v>4</v>
      </c>
      <c r="H7" s="9"/>
      <c r="I7" s="8" t="s">
        <v>5</v>
      </c>
      <c r="J7" s="8" t="s">
        <v>5</v>
      </c>
      <c r="K7" s="8" t="s">
        <v>5</v>
      </c>
      <c r="L7" s="8" t="s">
        <v>5</v>
      </c>
      <c r="M7" s="8" t="s">
        <v>5</v>
      </c>
      <c r="N7" s="8" t="s">
        <v>5</v>
      </c>
      <c r="O7" s="8" t="s">
        <v>5</v>
      </c>
      <c r="P7" s="8" t="s">
        <v>5</v>
      </c>
      <c r="Q7" s="8" t="s">
        <v>5</v>
      </c>
      <c r="R7" s="8" t="s">
        <v>5</v>
      </c>
      <c r="S7" s="8" t="s">
        <v>5</v>
      </c>
      <c r="T7" s="8" t="s">
        <v>5</v>
      </c>
      <c r="U7" s="9"/>
      <c r="V7" s="8" t="s">
        <v>6</v>
      </c>
      <c r="W7" s="8" t="s">
        <v>6</v>
      </c>
      <c r="X7" s="8" t="s">
        <v>6</v>
      </c>
      <c r="Y7" s="8" t="s">
        <v>6</v>
      </c>
      <c r="Z7" s="8" t="s">
        <v>6</v>
      </c>
      <c r="AA7" s="8" t="s">
        <v>6</v>
      </c>
      <c r="AB7" s="8" t="s">
        <v>6</v>
      </c>
      <c r="AC7" s="8" t="s">
        <v>6</v>
      </c>
      <c r="AD7" s="8" t="s">
        <v>6</v>
      </c>
      <c r="AE7" s="8" t="s">
        <v>6</v>
      </c>
      <c r="AF7" s="8" t="s">
        <v>6</v>
      </c>
      <c r="AG7" s="8" t="s">
        <v>6</v>
      </c>
      <c r="AH7" s="8" t="s">
        <v>6</v>
      </c>
    </row>
    <row r="8" spans="1:34" x14ac:dyDescent="0.25">
      <c r="C8" s="8" t="s">
        <v>7</v>
      </c>
      <c r="D8" s="8" t="s">
        <v>8</v>
      </c>
      <c r="E8" s="8" t="s">
        <v>9</v>
      </c>
      <c r="F8" s="8" t="s">
        <v>10</v>
      </c>
      <c r="G8" s="8" t="s">
        <v>11</v>
      </c>
      <c r="H8" s="9"/>
      <c r="I8" s="8" t="s">
        <v>12</v>
      </c>
      <c r="J8" s="8" t="s">
        <v>13</v>
      </c>
      <c r="K8" s="8" t="s">
        <v>14</v>
      </c>
      <c r="L8" s="8" t="s">
        <v>15</v>
      </c>
      <c r="M8" s="8" t="s">
        <v>16</v>
      </c>
      <c r="N8" s="8" t="s">
        <v>17</v>
      </c>
      <c r="O8" s="8" t="s">
        <v>18</v>
      </c>
      <c r="P8" s="8" t="s">
        <v>19</v>
      </c>
      <c r="Q8" s="8" t="s">
        <v>10</v>
      </c>
      <c r="R8" s="8" t="s">
        <v>20</v>
      </c>
      <c r="S8" s="8" t="s">
        <v>21</v>
      </c>
      <c r="T8" s="8" t="s">
        <v>11</v>
      </c>
      <c r="U8" s="9"/>
      <c r="V8" s="8" t="s">
        <v>12</v>
      </c>
      <c r="W8" s="8" t="s">
        <v>14</v>
      </c>
      <c r="X8" s="8" t="s">
        <v>15</v>
      </c>
      <c r="Y8" s="8" t="s">
        <v>16</v>
      </c>
      <c r="Z8" s="8" t="s">
        <v>17</v>
      </c>
      <c r="AA8" s="8" t="s">
        <v>18</v>
      </c>
      <c r="AB8" s="8" t="s">
        <v>22</v>
      </c>
      <c r="AC8" s="8" t="s">
        <v>23</v>
      </c>
      <c r="AD8" s="8" t="s">
        <v>19</v>
      </c>
      <c r="AE8" s="8" t="s">
        <v>24</v>
      </c>
      <c r="AF8" s="8" t="s">
        <v>10</v>
      </c>
      <c r="AG8" s="8" t="s">
        <v>21</v>
      </c>
      <c r="AH8" s="8" t="s">
        <v>11</v>
      </c>
    </row>
    <row r="9" spans="1:34" x14ac:dyDescent="0.25">
      <c r="A9" s="3" t="s">
        <v>25</v>
      </c>
      <c r="B9" s="3" t="s">
        <v>28</v>
      </c>
      <c r="C9" s="4">
        <v>361830</v>
      </c>
      <c r="D9" s="4">
        <v>6636</v>
      </c>
      <c r="E9" s="4">
        <v>10490</v>
      </c>
      <c r="F9" s="4">
        <v>1828</v>
      </c>
      <c r="G9" s="4">
        <v>380784</v>
      </c>
      <c r="H9" s="7"/>
      <c r="I9" s="4">
        <v>28574</v>
      </c>
      <c r="J9" s="4">
        <v>146</v>
      </c>
      <c r="K9" s="4">
        <v>599</v>
      </c>
      <c r="L9" s="4">
        <v>16346</v>
      </c>
      <c r="M9" s="4">
        <v>103</v>
      </c>
      <c r="N9" s="4">
        <v>163</v>
      </c>
      <c r="O9" s="4">
        <v>74</v>
      </c>
      <c r="P9" s="4">
        <v>30</v>
      </c>
      <c r="Q9" s="4">
        <v>3104</v>
      </c>
      <c r="R9" s="4">
        <v>902</v>
      </c>
      <c r="S9" s="4">
        <v>3853</v>
      </c>
      <c r="T9" s="4">
        <v>53894</v>
      </c>
      <c r="U9" s="7"/>
      <c r="V9" s="4">
        <v>20</v>
      </c>
      <c r="W9" s="4">
        <v>6</v>
      </c>
      <c r="X9" s="4">
        <v>151</v>
      </c>
      <c r="Y9" s="4">
        <v>3</v>
      </c>
      <c r="Z9" s="4">
        <v>22</v>
      </c>
      <c r="AA9" s="4">
        <v>21</v>
      </c>
      <c r="AB9" s="4">
        <v>1</v>
      </c>
      <c r="AC9" s="4">
        <v>2</v>
      </c>
      <c r="AD9" s="4">
        <v>32</v>
      </c>
      <c r="AE9" s="4">
        <v>1</v>
      </c>
      <c r="AF9" s="4">
        <v>6</v>
      </c>
      <c r="AG9" s="4">
        <v>1</v>
      </c>
      <c r="AH9" s="4">
        <v>266</v>
      </c>
    </row>
    <row r="10" spans="1:34" x14ac:dyDescent="0.25">
      <c r="A10" s="3" t="s">
        <v>25</v>
      </c>
      <c r="B10" s="3" t="s">
        <v>29</v>
      </c>
      <c r="C10" s="4">
        <v>362269</v>
      </c>
      <c r="D10" s="4">
        <v>6583</v>
      </c>
      <c r="E10" s="4">
        <v>10526</v>
      </c>
      <c r="F10" s="4">
        <v>1828</v>
      </c>
      <c r="G10" s="4">
        <v>381206</v>
      </c>
      <c r="H10" s="7"/>
      <c r="I10" s="4">
        <v>28573</v>
      </c>
      <c r="J10" s="4">
        <v>146</v>
      </c>
      <c r="K10" s="4">
        <v>600</v>
      </c>
      <c r="L10" s="4">
        <v>16354</v>
      </c>
      <c r="M10" s="4">
        <v>103</v>
      </c>
      <c r="N10" s="4">
        <v>163</v>
      </c>
      <c r="O10" s="4">
        <v>74</v>
      </c>
      <c r="P10" s="4">
        <v>30</v>
      </c>
      <c r="Q10" s="4">
        <v>3107</v>
      </c>
      <c r="R10" s="4">
        <v>902</v>
      </c>
      <c r="S10" s="4">
        <v>3853</v>
      </c>
      <c r="T10" s="4">
        <v>53905</v>
      </c>
      <c r="U10" s="7"/>
      <c r="V10" s="4">
        <v>20</v>
      </c>
      <c r="W10" s="4">
        <v>6</v>
      </c>
      <c r="X10" s="4">
        <v>153</v>
      </c>
      <c r="Y10" s="4">
        <v>3</v>
      </c>
      <c r="Z10" s="4">
        <v>21</v>
      </c>
      <c r="AA10" s="4">
        <v>21</v>
      </c>
      <c r="AB10" s="4">
        <v>1</v>
      </c>
      <c r="AC10" s="4">
        <v>2</v>
      </c>
      <c r="AD10" s="4">
        <v>34</v>
      </c>
      <c r="AE10" s="4">
        <v>1</v>
      </c>
      <c r="AF10" s="4">
        <v>6</v>
      </c>
      <c r="AG10" s="4">
        <v>1</v>
      </c>
      <c r="AH10" s="4">
        <v>269</v>
      </c>
    </row>
    <row r="11" spans="1:34" x14ac:dyDescent="0.25">
      <c r="A11" s="3" t="s">
        <v>25</v>
      </c>
      <c r="B11" s="3" t="s">
        <v>30</v>
      </c>
      <c r="C11" s="4">
        <v>362706</v>
      </c>
      <c r="D11" s="4">
        <v>6530</v>
      </c>
      <c r="E11" s="4">
        <v>10551</v>
      </c>
      <c r="F11" s="4">
        <v>1828</v>
      </c>
      <c r="G11" s="4">
        <v>381615</v>
      </c>
      <c r="H11" s="7"/>
      <c r="I11" s="4">
        <v>28629</v>
      </c>
      <c r="J11" s="4">
        <v>146</v>
      </c>
      <c r="K11" s="4">
        <v>601</v>
      </c>
      <c r="L11" s="4">
        <v>16359</v>
      </c>
      <c r="M11" s="4">
        <v>104</v>
      </c>
      <c r="N11" s="4">
        <v>164</v>
      </c>
      <c r="O11" s="4">
        <v>74</v>
      </c>
      <c r="P11" s="4">
        <v>30</v>
      </c>
      <c r="Q11" s="4">
        <v>3110</v>
      </c>
      <c r="R11" s="4">
        <v>902</v>
      </c>
      <c r="S11" s="4">
        <v>3853</v>
      </c>
      <c r="T11" s="4">
        <v>53972</v>
      </c>
      <c r="U11" s="7"/>
      <c r="V11" s="4">
        <v>21</v>
      </c>
      <c r="W11" s="4">
        <v>6</v>
      </c>
      <c r="X11" s="4">
        <v>153</v>
      </c>
      <c r="Y11" s="4">
        <v>3</v>
      </c>
      <c r="Z11" s="4">
        <v>21</v>
      </c>
      <c r="AA11" s="4">
        <v>21</v>
      </c>
      <c r="AB11" s="4">
        <v>1</v>
      </c>
      <c r="AC11" s="4">
        <v>2</v>
      </c>
      <c r="AD11" s="4">
        <v>34</v>
      </c>
      <c r="AE11" s="4">
        <v>1</v>
      </c>
      <c r="AF11" s="4">
        <v>6</v>
      </c>
      <c r="AG11" s="4">
        <v>1</v>
      </c>
      <c r="AH11" s="4">
        <v>270</v>
      </c>
    </row>
    <row r="12" spans="1:34" x14ac:dyDescent="0.25">
      <c r="A12" s="3" t="s">
        <v>25</v>
      </c>
      <c r="B12" s="3" t="s">
        <v>31</v>
      </c>
      <c r="C12" s="4">
        <v>363241</v>
      </c>
      <c r="D12" s="4">
        <v>6477</v>
      </c>
      <c r="E12" s="4">
        <v>10600</v>
      </c>
      <c r="F12" s="4">
        <v>1828</v>
      </c>
      <c r="G12" s="4">
        <v>382146</v>
      </c>
      <c r="H12" s="7"/>
      <c r="I12" s="4">
        <v>28676</v>
      </c>
      <c r="J12" s="4">
        <v>146</v>
      </c>
      <c r="K12" s="4">
        <v>601</v>
      </c>
      <c r="L12" s="4">
        <v>16367</v>
      </c>
      <c r="M12" s="4">
        <v>104</v>
      </c>
      <c r="N12" s="4">
        <v>164</v>
      </c>
      <c r="O12" s="4">
        <v>74</v>
      </c>
      <c r="P12" s="4">
        <v>30</v>
      </c>
      <c r="Q12" s="4">
        <v>3112</v>
      </c>
      <c r="R12" s="4">
        <v>902</v>
      </c>
      <c r="S12" s="4">
        <v>3853</v>
      </c>
      <c r="T12" s="4">
        <v>54029</v>
      </c>
      <c r="U12" s="7"/>
      <c r="V12" s="4">
        <v>21</v>
      </c>
      <c r="W12" s="4">
        <v>6</v>
      </c>
      <c r="X12" s="4">
        <v>154</v>
      </c>
      <c r="Y12" s="4">
        <v>3</v>
      </c>
      <c r="Z12" s="4">
        <v>21</v>
      </c>
      <c r="AA12" s="4">
        <v>21</v>
      </c>
      <c r="AB12" s="4">
        <v>1</v>
      </c>
      <c r="AC12" s="4">
        <v>2</v>
      </c>
      <c r="AD12" s="4">
        <v>34</v>
      </c>
      <c r="AE12" s="4">
        <v>1</v>
      </c>
      <c r="AF12" s="4">
        <v>6</v>
      </c>
      <c r="AG12" s="4">
        <v>1</v>
      </c>
      <c r="AH12" s="4">
        <v>271</v>
      </c>
    </row>
    <row r="13" spans="1:34" x14ac:dyDescent="0.25">
      <c r="A13" s="3" t="s">
        <v>25</v>
      </c>
      <c r="B13" s="3" t="s">
        <v>32</v>
      </c>
      <c r="C13" s="4">
        <v>363749</v>
      </c>
      <c r="D13" s="4">
        <v>6426</v>
      </c>
      <c r="E13" s="4">
        <v>10643</v>
      </c>
      <c r="F13" s="4">
        <v>1828</v>
      </c>
      <c r="G13" s="4">
        <v>382646</v>
      </c>
      <c r="H13" s="7"/>
      <c r="I13" s="4">
        <v>28688</v>
      </c>
      <c r="J13" s="4">
        <v>146</v>
      </c>
      <c r="K13" s="4">
        <v>601</v>
      </c>
      <c r="L13" s="4">
        <v>16388</v>
      </c>
      <c r="M13" s="4">
        <v>104</v>
      </c>
      <c r="N13" s="4">
        <v>164</v>
      </c>
      <c r="O13" s="4">
        <v>74</v>
      </c>
      <c r="P13" s="4">
        <v>30</v>
      </c>
      <c r="Q13" s="4">
        <v>3115</v>
      </c>
      <c r="R13" s="4">
        <v>902</v>
      </c>
      <c r="S13" s="4">
        <v>3853</v>
      </c>
      <c r="T13" s="4">
        <v>54065</v>
      </c>
      <c r="U13" s="7"/>
      <c r="V13" s="4">
        <v>21</v>
      </c>
      <c r="W13" s="4">
        <v>6</v>
      </c>
      <c r="X13" s="4">
        <v>158</v>
      </c>
      <c r="Y13" s="4">
        <v>3</v>
      </c>
      <c r="Z13" s="4">
        <v>21</v>
      </c>
      <c r="AA13" s="4">
        <v>21</v>
      </c>
      <c r="AB13" s="4">
        <v>1</v>
      </c>
      <c r="AC13" s="4">
        <v>2</v>
      </c>
      <c r="AD13" s="4">
        <v>34</v>
      </c>
      <c r="AE13" s="4">
        <v>1</v>
      </c>
      <c r="AF13" s="4">
        <v>6</v>
      </c>
      <c r="AG13" s="4">
        <v>1</v>
      </c>
      <c r="AH13" s="4">
        <v>275</v>
      </c>
    </row>
    <row r="14" spans="1:34" x14ac:dyDescent="0.25">
      <c r="A14" s="3" t="s">
        <v>25</v>
      </c>
      <c r="B14" s="3" t="s">
        <v>33</v>
      </c>
      <c r="C14" s="4">
        <v>364534</v>
      </c>
      <c r="D14" s="4">
        <v>6375</v>
      </c>
      <c r="E14" s="4">
        <v>10692</v>
      </c>
      <c r="F14" s="4">
        <v>1828</v>
      </c>
      <c r="G14" s="4">
        <v>383429</v>
      </c>
      <c r="H14" s="7"/>
      <c r="I14" s="4">
        <v>28720</v>
      </c>
      <c r="J14" s="4">
        <v>146</v>
      </c>
      <c r="K14" s="4">
        <v>603</v>
      </c>
      <c r="L14" s="4">
        <v>16400</v>
      </c>
      <c r="M14" s="4">
        <v>104</v>
      </c>
      <c r="N14" s="4">
        <v>164</v>
      </c>
      <c r="O14" s="4">
        <v>74</v>
      </c>
      <c r="P14" s="4">
        <v>30</v>
      </c>
      <c r="Q14" s="4">
        <v>3117</v>
      </c>
      <c r="R14" s="4">
        <v>902</v>
      </c>
      <c r="S14" s="4">
        <v>3853</v>
      </c>
      <c r="T14" s="4">
        <v>54113</v>
      </c>
      <c r="U14" s="7"/>
      <c r="V14" s="4">
        <v>21</v>
      </c>
      <c r="W14" s="4">
        <v>6</v>
      </c>
      <c r="X14" s="4">
        <v>158</v>
      </c>
      <c r="Y14" s="4">
        <v>3</v>
      </c>
      <c r="Z14" s="4">
        <v>21</v>
      </c>
      <c r="AA14" s="4">
        <v>21</v>
      </c>
      <c r="AB14" s="4">
        <v>1</v>
      </c>
      <c r="AC14" s="4">
        <v>2</v>
      </c>
      <c r="AD14" s="4">
        <v>34</v>
      </c>
      <c r="AE14" s="4">
        <v>1</v>
      </c>
      <c r="AF14" s="4">
        <v>6</v>
      </c>
      <c r="AG14" s="4">
        <v>1</v>
      </c>
      <c r="AH14" s="4">
        <v>275</v>
      </c>
    </row>
    <row r="15" spans="1:34" x14ac:dyDescent="0.25">
      <c r="A15" s="3" t="s">
        <v>25</v>
      </c>
      <c r="B15" s="3" t="s">
        <v>34</v>
      </c>
      <c r="C15" s="4">
        <v>364919</v>
      </c>
      <c r="D15" s="4">
        <v>6324</v>
      </c>
      <c r="E15" s="4">
        <v>10749</v>
      </c>
      <c r="F15" s="4">
        <v>1828</v>
      </c>
      <c r="G15" s="4">
        <v>383820</v>
      </c>
      <c r="H15" s="7"/>
      <c r="I15" s="4">
        <v>28778</v>
      </c>
      <c r="J15" s="4">
        <v>146</v>
      </c>
      <c r="K15" s="4">
        <v>605</v>
      </c>
      <c r="L15" s="4">
        <v>16425</v>
      </c>
      <c r="M15" s="4">
        <v>103</v>
      </c>
      <c r="N15" s="4">
        <v>164</v>
      </c>
      <c r="O15" s="4">
        <v>74</v>
      </c>
      <c r="P15" s="4">
        <v>30</v>
      </c>
      <c r="Q15" s="4">
        <v>3120</v>
      </c>
      <c r="R15" s="4">
        <v>902</v>
      </c>
      <c r="S15" s="4">
        <v>3853</v>
      </c>
      <c r="T15" s="4">
        <v>54200</v>
      </c>
      <c r="U15" s="7"/>
      <c r="V15" s="4">
        <v>21</v>
      </c>
      <c r="W15" s="4">
        <v>6</v>
      </c>
      <c r="X15" s="4">
        <v>158</v>
      </c>
      <c r="Y15" s="4">
        <v>3</v>
      </c>
      <c r="Z15" s="4">
        <v>21</v>
      </c>
      <c r="AA15" s="4">
        <v>21</v>
      </c>
      <c r="AB15" s="4">
        <v>1</v>
      </c>
      <c r="AC15" s="4">
        <v>2</v>
      </c>
      <c r="AD15" s="4">
        <v>34</v>
      </c>
      <c r="AE15" s="4">
        <v>1</v>
      </c>
      <c r="AF15" s="4">
        <v>6</v>
      </c>
      <c r="AG15" s="4">
        <v>1</v>
      </c>
      <c r="AH15" s="4">
        <v>275</v>
      </c>
    </row>
    <row r="16" spans="1:34" x14ac:dyDescent="0.25">
      <c r="A16" s="3" t="s">
        <v>25</v>
      </c>
      <c r="B16" s="3" t="s">
        <v>35</v>
      </c>
      <c r="C16" s="4">
        <v>365262</v>
      </c>
      <c r="D16" s="4">
        <v>6273</v>
      </c>
      <c r="E16" s="4">
        <v>10822</v>
      </c>
      <c r="F16" s="4">
        <v>1828</v>
      </c>
      <c r="G16" s="4">
        <v>384185</v>
      </c>
      <c r="H16" s="7"/>
      <c r="I16" s="4">
        <v>28816</v>
      </c>
      <c r="J16" s="4">
        <v>146</v>
      </c>
      <c r="K16" s="4">
        <v>606</v>
      </c>
      <c r="L16" s="4">
        <v>16442</v>
      </c>
      <c r="M16" s="4">
        <v>103</v>
      </c>
      <c r="N16" s="4">
        <v>164</v>
      </c>
      <c r="O16" s="4">
        <v>74</v>
      </c>
      <c r="P16" s="4">
        <v>30</v>
      </c>
      <c r="Q16" s="4">
        <v>3123</v>
      </c>
      <c r="R16" s="4">
        <v>902</v>
      </c>
      <c r="S16" s="4">
        <v>3853</v>
      </c>
      <c r="T16" s="4">
        <v>54259</v>
      </c>
      <c r="U16" s="7"/>
      <c r="V16" s="4">
        <v>21</v>
      </c>
      <c r="W16" s="4">
        <v>6</v>
      </c>
      <c r="X16" s="4">
        <v>158</v>
      </c>
      <c r="Y16" s="4">
        <v>3</v>
      </c>
      <c r="Z16" s="4">
        <v>21</v>
      </c>
      <c r="AA16" s="4">
        <v>21</v>
      </c>
      <c r="AB16" s="4">
        <v>1</v>
      </c>
      <c r="AC16" s="4">
        <v>2</v>
      </c>
      <c r="AD16" s="4">
        <v>34</v>
      </c>
      <c r="AE16" s="4">
        <v>1</v>
      </c>
      <c r="AF16" s="4">
        <v>6</v>
      </c>
      <c r="AG16" s="4">
        <v>1</v>
      </c>
      <c r="AH16" s="4">
        <v>275</v>
      </c>
    </row>
    <row r="17" spans="1:51" x14ac:dyDescent="0.25">
      <c r="A17" s="3" t="s">
        <v>25</v>
      </c>
      <c r="B17" s="3" t="s">
        <v>36</v>
      </c>
      <c r="C17" s="4">
        <v>365229</v>
      </c>
      <c r="D17" s="4">
        <v>6222</v>
      </c>
      <c r="E17" s="4">
        <v>10881</v>
      </c>
      <c r="F17" s="4">
        <v>1828</v>
      </c>
      <c r="G17" s="4">
        <v>384160</v>
      </c>
      <c r="H17" s="7"/>
      <c r="I17" s="4">
        <v>28842</v>
      </c>
      <c r="J17" s="4">
        <v>146</v>
      </c>
      <c r="K17" s="4">
        <v>606</v>
      </c>
      <c r="L17" s="4">
        <v>16434</v>
      </c>
      <c r="M17" s="4">
        <v>104</v>
      </c>
      <c r="N17" s="4">
        <v>164</v>
      </c>
      <c r="O17" s="4">
        <v>74</v>
      </c>
      <c r="P17" s="4">
        <v>30</v>
      </c>
      <c r="Q17" s="4">
        <v>3125</v>
      </c>
      <c r="R17" s="4">
        <v>902</v>
      </c>
      <c r="S17" s="4">
        <v>3853</v>
      </c>
      <c r="T17" s="4">
        <v>54280</v>
      </c>
      <c r="U17" s="7"/>
      <c r="V17" s="4">
        <v>21</v>
      </c>
      <c r="W17" s="4">
        <v>6</v>
      </c>
      <c r="X17" s="4">
        <v>158</v>
      </c>
      <c r="Y17" s="4">
        <v>3</v>
      </c>
      <c r="Z17" s="4">
        <v>21</v>
      </c>
      <c r="AA17" s="4">
        <v>21</v>
      </c>
      <c r="AB17" s="4">
        <v>1</v>
      </c>
      <c r="AC17" s="4">
        <v>2</v>
      </c>
      <c r="AD17" s="4">
        <v>34</v>
      </c>
      <c r="AE17" s="4">
        <v>1</v>
      </c>
      <c r="AF17" s="4">
        <v>6</v>
      </c>
      <c r="AG17" s="4">
        <v>1</v>
      </c>
      <c r="AH17" s="4">
        <v>275</v>
      </c>
    </row>
    <row r="18" spans="1:51" x14ac:dyDescent="0.25">
      <c r="A18" s="3" t="s">
        <v>25</v>
      </c>
      <c r="B18" s="3" t="s">
        <v>37</v>
      </c>
      <c r="C18" s="4">
        <v>365237</v>
      </c>
      <c r="D18" s="4">
        <v>6173</v>
      </c>
      <c r="E18" s="4">
        <v>10941</v>
      </c>
      <c r="F18" s="4">
        <v>1828</v>
      </c>
      <c r="G18" s="4">
        <v>384179</v>
      </c>
      <c r="H18" s="7"/>
      <c r="I18" s="4">
        <v>28826</v>
      </c>
      <c r="J18" s="4">
        <v>146</v>
      </c>
      <c r="K18" s="4">
        <v>607</v>
      </c>
      <c r="L18" s="4">
        <v>16439</v>
      </c>
      <c r="M18" s="4">
        <v>105</v>
      </c>
      <c r="N18" s="4">
        <v>164</v>
      </c>
      <c r="O18" s="4">
        <v>74</v>
      </c>
      <c r="P18" s="4">
        <v>30</v>
      </c>
      <c r="Q18" s="4">
        <v>3128</v>
      </c>
      <c r="R18" s="4">
        <v>902</v>
      </c>
      <c r="S18" s="4">
        <v>3853</v>
      </c>
      <c r="T18" s="4">
        <v>54274</v>
      </c>
      <c r="U18" s="7"/>
      <c r="V18" s="4">
        <v>21</v>
      </c>
      <c r="W18" s="4">
        <v>6</v>
      </c>
      <c r="X18" s="4">
        <v>158</v>
      </c>
      <c r="Y18" s="4">
        <v>3</v>
      </c>
      <c r="Z18" s="4">
        <v>21</v>
      </c>
      <c r="AA18" s="4">
        <v>21</v>
      </c>
      <c r="AB18" s="4">
        <v>1</v>
      </c>
      <c r="AC18" s="4">
        <v>2</v>
      </c>
      <c r="AD18" s="4">
        <v>34</v>
      </c>
      <c r="AE18" s="4">
        <v>1</v>
      </c>
      <c r="AF18" s="4">
        <v>6</v>
      </c>
      <c r="AG18" s="4">
        <v>1</v>
      </c>
      <c r="AH18" s="4">
        <v>275</v>
      </c>
    </row>
    <row r="19" spans="1:51" x14ac:dyDescent="0.25">
      <c r="A19" s="3" t="s">
        <v>25</v>
      </c>
      <c r="B19" s="3" t="s">
        <v>38</v>
      </c>
      <c r="C19" s="4">
        <v>365294</v>
      </c>
      <c r="D19" s="4">
        <v>6124</v>
      </c>
      <c r="E19" s="4">
        <v>10985</v>
      </c>
      <c r="F19" s="4">
        <v>1828</v>
      </c>
      <c r="G19" s="4">
        <v>384231</v>
      </c>
      <c r="H19" s="7"/>
      <c r="I19" s="4">
        <v>28817</v>
      </c>
      <c r="J19" s="4">
        <v>146</v>
      </c>
      <c r="K19" s="4">
        <v>607</v>
      </c>
      <c r="L19" s="4">
        <v>16439</v>
      </c>
      <c r="M19" s="4">
        <v>105</v>
      </c>
      <c r="N19" s="4">
        <v>164</v>
      </c>
      <c r="O19" s="4">
        <v>75</v>
      </c>
      <c r="P19" s="4">
        <v>30</v>
      </c>
      <c r="Q19" s="4">
        <v>3130</v>
      </c>
      <c r="R19" s="4">
        <v>902</v>
      </c>
      <c r="S19" s="4">
        <v>3853</v>
      </c>
      <c r="T19" s="4">
        <v>54268</v>
      </c>
      <c r="U19" s="7"/>
      <c r="V19" s="4">
        <v>22</v>
      </c>
      <c r="W19" s="4">
        <v>6</v>
      </c>
      <c r="X19" s="4">
        <v>158</v>
      </c>
      <c r="Y19" s="4">
        <v>3</v>
      </c>
      <c r="Z19" s="4">
        <v>21</v>
      </c>
      <c r="AA19" s="4">
        <v>21</v>
      </c>
      <c r="AB19" s="4">
        <v>1</v>
      </c>
      <c r="AC19" s="4">
        <v>2</v>
      </c>
      <c r="AD19" s="4">
        <v>34</v>
      </c>
      <c r="AE19" s="4">
        <v>1</v>
      </c>
      <c r="AF19" s="4">
        <v>6</v>
      </c>
      <c r="AG19" s="4">
        <v>1</v>
      </c>
      <c r="AH19" s="4">
        <v>276</v>
      </c>
    </row>
    <row r="20" spans="1:51" x14ac:dyDescent="0.25">
      <c r="A20" s="3" t="s">
        <v>25</v>
      </c>
      <c r="B20" s="3" t="s">
        <v>39</v>
      </c>
      <c r="C20" s="4">
        <v>365544</v>
      </c>
      <c r="D20" s="4">
        <v>6075</v>
      </c>
      <c r="E20" s="4">
        <v>11022</v>
      </c>
      <c r="F20" s="4">
        <v>1828</v>
      </c>
      <c r="G20" s="4">
        <v>384469</v>
      </c>
      <c r="H20" s="7"/>
      <c r="I20" s="4">
        <v>28831</v>
      </c>
      <c r="J20" s="4">
        <v>146</v>
      </c>
      <c r="K20" s="4">
        <v>608</v>
      </c>
      <c r="L20" s="4">
        <v>16442</v>
      </c>
      <c r="M20" s="4">
        <v>106</v>
      </c>
      <c r="N20" s="4">
        <v>164</v>
      </c>
      <c r="O20" s="4">
        <v>75</v>
      </c>
      <c r="P20" s="4">
        <v>30</v>
      </c>
      <c r="Q20" s="4">
        <v>3133</v>
      </c>
      <c r="R20" s="4">
        <v>902</v>
      </c>
      <c r="S20" s="4">
        <v>3853</v>
      </c>
      <c r="T20" s="4">
        <v>54290</v>
      </c>
      <c r="U20" s="7"/>
      <c r="V20" s="4">
        <v>22</v>
      </c>
      <c r="W20" s="4">
        <v>6</v>
      </c>
      <c r="X20" s="4">
        <v>161</v>
      </c>
      <c r="Y20" s="4">
        <v>3</v>
      </c>
      <c r="Z20" s="4">
        <v>21</v>
      </c>
      <c r="AA20" s="4">
        <v>21</v>
      </c>
      <c r="AB20" s="4">
        <v>1</v>
      </c>
      <c r="AC20" s="4">
        <v>2</v>
      </c>
      <c r="AD20" s="4">
        <v>34</v>
      </c>
      <c r="AE20" s="4">
        <v>1</v>
      </c>
      <c r="AF20" s="4">
        <v>6</v>
      </c>
      <c r="AG20" s="4">
        <v>1</v>
      </c>
      <c r="AH20" s="4">
        <v>279</v>
      </c>
    </row>
    <row r="21" spans="1:51" x14ac:dyDescent="0.25">
      <c r="A21" s="3"/>
      <c r="B21" s="3"/>
      <c r="C21" s="4"/>
      <c r="D21" s="4"/>
      <c r="E21" s="4"/>
      <c r="F21" s="4"/>
      <c r="G21" s="4"/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7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51" x14ac:dyDescent="0.25">
      <c r="A22" s="3"/>
      <c r="B22" s="3"/>
      <c r="C22" s="4"/>
      <c r="D22" s="4"/>
      <c r="E22" s="4"/>
      <c r="F22" s="4"/>
      <c r="G22" s="4"/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7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51" x14ac:dyDescent="0.25">
      <c r="A23" s="3"/>
      <c r="B23" s="3"/>
      <c r="C23" s="4"/>
      <c r="D23" s="4"/>
      <c r="E23" s="4"/>
      <c r="F23" s="4"/>
      <c r="G23" s="4"/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7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L23" s="10" t="s">
        <v>43</v>
      </c>
      <c r="AM23" s="10" t="s">
        <v>44</v>
      </c>
      <c r="AN23" s="10" t="s">
        <v>45</v>
      </c>
      <c r="AO23" s="10" t="s">
        <v>46</v>
      </c>
      <c r="AP23" s="10" t="s">
        <v>32</v>
      </c>
      <c r="AQ23" s="10" t="s">
        <v>47</v>
      </c>
      <c r="AR23" s="10" t="s">
        <v>48</v>
      </c>
      <c r="AS23" s="10" t="s">
        <v>49</v>
      </c>
      <c r="AT23" s="10" t="s">
        <v>50</v>
      </c>
      <c r="AU23" s="10" t="s">
        <v>51</v>
      </c>
      <c r="AV23" s="10" t="s">
        <v>52</v>
      </c>
      <c r="AW23" s="10" t="s">
        <v>53</v>
      </c>
      <c r="AX23" s="10"/>
      <c r="AY23" s="10" t="s">
        <v>54</v>
      </c>
    </row>
    <row r="24" spans="1:51" x14ac:dyDescent="0.25">
      <c r="A24" s="3" t="s">
        <v>26</v>
      </c>
      <c r="B24" s="3" t="s">
        <v>28</v>
      </c>
      <c r="C24" s="4">
        <v>430629569</v>
      </c>
      <c r="D24" s="4">
        <v>8101542</v>
      </c>
      <c r="E24" s="4">
        <v>17040694</v>
      </c>
      <c r="F24" s="4">
        <v>1762586</v>
      </c>
      <c r="G24" s="4">
        <v>457534391</v>
      </c>
      <c r="H24" s="7"/>
      <c r="I24" s="4">
        <v>22898861</v>
      </c>
      <c r="J24" s="4">
        <v>172715</v>
      </c>
      <c r="K24" s="4">
        <v>2081560</v>
      </c>
      <c r="L24" s="4">
        <v>188019928</v>
      </c>
      <c r="M24" s="4">
        <v>1659093</v>
      </c>
      <c r="N24" s="4">
        <v>32101663</v>
      </c>
      <c r="O24" s="4">
        <v>31650283</v>
      </c>
      <c r="P24" s="4">
        <v>14764822</v>
      </c>
      <c r="Q24" s="4">
        <v>4784279</v>
      </c>
      <c r="R24" s="4">
        <v>274309</v>
      </c>
      <c r="S24" s="4">
        <v>3679785</v>
      </c>
      <c r="T24" s="4">
        <v>301752659</v>
      </c>
      <c r="U24" s="7"/>
      <c r="V24" s="4">
        <v>28225</v>
      </c>
      <c r="W24" s="4">
        <v>17568</v>
      </c>
      <c r="X24" s="4">
        <v>4585305</v>
      </c>
      <c r="Y24" s="4">
        <v>178888</v>
      </c>
      <c r="Z24" s="4">
        <v>7166301</v>
      </c>
      <c r="AA24" s="4">
        <v>20423533</v>
      </c>
      <c r="AB24" s="4">
        <v>0</v>
      </c>
      <c r="AC24" s="4">
        <v>174072</v>
      </c>
      <c r="AD24" s="4">
        <v>93236203</v>
      </c>
      <c r="AE24" s="4">
        <v>3567000</v>
      </c>
      <c r="AF24" s="4">
        <v>74957</v>
      </c>
      <c r="AG24" s="4">
        <v>15</v>
      </c>
      <c r="AH24" s="4">
        <v>129452067</v>
      </c>
      <c r="AJ24" s="2" t="s">
        <v>7</v>
      </c>
      <c r="AL24" s="11">
        <f>SUMIF($C$8:$AH$8,AJ24,$C$24:$AH$24)</f>
        <v>430629569</v>
      </c>
      <c r="AM24" s="11">
        <f>SUMIF($C$8:$AH$8,$AJ24,$C$25:$AH$25)</f>
        <v>382550175</v>
      </c>
      <c r="AN24" s="11">
        <f>SUMIF($C$8:$AH$8,$AJ24,$C$26:$AH$26)</f>
        <v>319249244</v>
      </c>
      <c r="AO24" s="11">
        <f>SUMIF($C$8:$AH$8,$AJ24,$C$27:$AH$27)</f>
        <v>303612958</v>
      </c>
      <c r="AP24" s="11">
        <f>SUMIF($C$8:$AH$8,$AJ24,$C$28:$AH$28)</f>
        <v>332120133</v>
      </c>
      <c r="AQ24" s="11">
        <f>SUMIF($C$8:$AH$8,$AJ24,$C$29:$AH$29)</f>
        <v>475894915</v>
      </c>
      <c r="AR24" s="11">
        <f>SUMIF($C$8:$AH$8,$AJ24,$C$30:$AH$30)</f>
        <v>557539117</v>
      </c>
      <c r="AS24" s="11">
        <f>SUMIF($C$8:$AH$8,$AJ24,$C$31:$AH$31)</f>
        <v>561261757</v>
      </c>
      <c r="AT24" s="11">
        <f>SUMIF($C$8:$AH$8,$AJ24,$C$32:$AH$32)</f>
        <v>530452941</v>
      </c>
      <c r="AU24" s="11">
        <f>SUMIF($C$8:$AH$8,$AJ24,$C$33:$AH$33)</f>
        <v>423077128</v>
      </c>
      <c r="AV24" s="11">
        <f>SUMIF($C$8:$AH$8,$AJ24,$C$34:$AH$34)</f>
        <v>296796700</v>
      </c>
      <c r="AW24" s="11">
        <f>SUMIF($C$8:$AH$8,$AJ24,$C$35:$AH$35)</f>
        <v>356165508</v>
      </c>
      <c r="AX24" s="11"/>
      <c r="AY24" s="11">
        <f>SUM(AL24:AW24)</f>
        <v>4969350145</v>
      </c>
    </row>
    <row r="25" spans="1:51" x14ac:dyDescent="0.25">
      <c r="A25" s="3" t="s">
        <v>26</v>
      </c>
      <c r="B25" s="3" t="s">
        <v>29</v>
      </c>
      <c r="C25" s="4">
        <v>382550175</v>
      </c>
      <c r="D25" s="4">
        <v>7115109</v>
      </c>
      <c r="E25" s="4">
        <v>15138106</v>
      </c>
      <c r="F25" s="4">
        <v>1762586</v>
      </c>
      <c r="G25" s="4">
        <v>406565976</v>
      </c>
      <c r="H25" s="7"/>
      <c r="I25" s="4">
        <v>21202763</v>
      </c>
      <c r="J25" s="4">
        <v>159928</v>
      </c>
      <c r="K25" s="4">
        <v>2058870</v>
      </c>
      <c r="L25" s="4">
        <v>177154127</v>
      </c>
      <c r="M25" s="4">
        <v>1569592</v>
      </c>
      <c r="N25" s="4">
        <v>30721669</v>
      </c>
      <c r="O25" s="4">
        <v>29932273</v>
      </c>
      <c r="P25" s="4">
        <v>13992206</v>
      </c>
      <c r="Q25" s="4">
        <v>4788266</v>
      </c>
      <c r="R25" s="4">
        <v>274309</v>
      </c>
      <c r="S25" s="4">
        <v>3679785</v>
      </c>
      <c r="T25" s="4">
        <v>285301285</v>
      </c>
      <c r="U25" s="7"/>
      <c r="V25" s="4">
        <v>28059</v>
      </c>
      <c r="W25" s="4">
        <v>22690</v>
      </c>
      <c r="X25" s="4">
        <v>4460396</v>
      </c>
      <c r="Y25" s="4">
        <v>168828</v>
      </c>
      <c r="Z25" s="4">
        <v>6423695</v>
      </c>
      <c r="AA25" s="4">
        <v>21345145</v>
      </c>
      <c r="AB25" s="4">
        <v>0</v>
      </c>
      <c r="AC25" s="4">
        <v>154379</v>
      </c>
      <c r="AD25" s="4">
        <v>77378551</v>
      </c>
      <c r="AE25" s="4">
        <v>3222000</v>
      </c>
      <c r="AF25" s="4">
        <v>74957</v>
      </c>
      <c r="AG25" s="4">
        <v>15</v>
      </c>
      <c r="AH25" s="4">
        <v>113278715</v>
      </c>
      <c r="AJ25" s="2" t="s">
        <v>8</v>
      </c>
      <c r="AL25" s="11">
        <f t="shared" ref="AL25:AL40" si="0">SUMIF($C$8:$AH$8,AJ25,$C$24:$AH$24)</f>
        <v>8101542</v>
      </c>
      <c r="AM25" s="11">
        <f t="shared" ref="AM25:AM40" si="1">SUMIF($C$8:$AH$8,$AJ25,$C$25:$AH$25)</f>
        <v>7115109</v>
      </c>
      <c r="AN25" s="11">
        <f t="shared" ref="AN25:AN40" si="2">SUMIF($C$8:$AH$8,$AJ25,$C$26:$AH$26)</f>
        <v>5873310</v>
      </c>
      <c r="AO25" s="11">
        <f t="shared" ref="AO25:AO40" si="3">SUMIF($C$8:$AH$8,$AJ25,$C$27:$AH$27)</f>
        <v>5532447</v>
      </c>
      <c r="AP25" s="11">
        <f t="shared" ref="AP25:AP40" si="4">SUMIF($C$8:$AH$8,$AJ25,$C$28:$AH$28)</f>
        <v>6034501</v>
      </c>
      <c r="AQ25" s="11">
        <f t="shared" ref="AQ25:AQ40" si="5">SUMIF($C$8:$AH$8,$AJ25,$C$29:$AH$29)</f>
        <v>8566689</v>
      </c>
      <c r="AR25" s="11">
        <f t="shared" ref="AR25:AR40" si="6">SUMIF($C$8:$AH$8,$AJ25,$C$30:$AH$30)</f>
        <v>9942026</v>
      </c>
      <c r="AS25" s="11">
        <f t="shared" ref="AS25:AS40" si="7">SUMIF($C$8:$AH$8,$AJ25,$C$31:$AH$31)</f>
        <v>9913091</v>
      </c>
      <c r="AT25" s="11">
        <f t="shared" ref="AT25:AT40" si="8">SUMIF($C$8:$AH$8,$AJ25,$C$32:$AH$32)</f>
        <v>9270774</v>
      </c>
      <c r="AU25" s="11">
        <f t="shared" ref="AU25:AU40" si="9">SUMIF($C$8:$AH$8,$AJ25,$C$33:$AH$33)</f>
        <v>7310157</v>
      </c>
      <c r="AV25" s="11">
        <f t="shared" ref="AV25:AV40" si="10">SUMIF($C$8:$AH$8,$AJ25,$C$34:$AH$34)</f>
        <v>5091764</v>
      </c>
      <c r="AW25" s="11">
        <f t="shared" ref="AW25:AW40" si="11">SUMIF($C$8:$AH$8,$AJ25,$C$35:$AH$35)</f>
        <v>6076734</v>
      </c>
      <c r="AX25" s="11"/>
      <c r="AY25" s="11">
        <f t="shared" ref="AY25:AY40" si="12">SUM(AL25:AW25)</f>
        <v>88828144</v>
      </c>
    </row>
    <row r="26" spans="1:51" x14ac:dyDescent="0.25">
      <c r="A26" s="3" t="s">
        <v>26</v>
      </c>
      <c r="B26" s="3" t="s">
        <v>30</v>
      </c>
      <c r="C26" s="4">
        <v>319249244</v>
      </c>
      <c r="D26" s="4">
        <v>5873310</v>
      </c>
      <c r="E26" s="4">
        <v>12627399</v>
      </c>
      <c r="F26" s="4">
        <v>1762586</v>
      </c>
      <c r="G26" s="4">
        <v>339512539</v>
      </c>
      <c r="H26" s="7"/>
      <c r="I26" s="4">
        <v>18715624</v>
      </c>
      <c r="J26" s="4">
        <v>140891</v>
      </c>
      <c r="K26" s="4">
        <v>2054059</v>
      </c>
      <c r="L26" s="4">
        <v>170334752</v>
      </c>
      <c r="M26" s="4">
        <v>1408078</v>
      </c>
      <c r="N26" s="4">
        <v>31628087</v>
      </c>
      <c r="O26" s="4">
        <v>31177834</v>
      </c>
      <c r="P26" s="4">
        <v>14628838</v>
      </c>
      <c r="Q26" s="4">
        <v>4792256</v>
      </c>
      <c r="R26" s="4">
        <v>274309</v>
      </c>
      <c r="S26" s="4">
        <v>3679785</v>
      </c>
      <c r="T26" s="4">
        <v>278611421</v>
      </c>
      <c r="U26" s="7"/>
      <c r="V26" s="4">
        <v>29343</v>
      </c>
      <c r="W26" s="4">
        <v>21547</v>
      </c>
      <c r="X26" s="4">
        <v>4469696</v>
      </c>
      <c r="Y26" s="4">
        <v>169325</v>
      </c>
      <c r="Z26" s="4">
        <v>7017175</v>
      </c>
      <c r="AA26" s="4">
        <v>20666915</v>
      </c>
      <c r="AB26" s="4">
        <v>0</v>
      </c>
      <c r="AC26" s="4">
        <v>170816</v>
      </c>
      <c r="AD26" s="4">
        <v>95416638</v>
      </c>
      <c r="AE26" s="4">
        <v>3567000</v>
      </c>
      <c r="AF26" s="4">
        <v>74957</v>
      </c>
      <c r="AG26" s="4">
        <v>15</v>
      </c>
      <c r="AH26" s="4">
        <v>131603427</v>
      </c>
      <c r="AJ26" s="2" t="s">
        <v>9</v>
      </c>
      <c r="AL26" s="11">
        <f t="shared" si="0"/>
        <v>17040694</v>
      </c>
      <c r="AM26" s="11">
        <f t="shared" si="1"/>
        <v>15138106</v>
      </c>
      <c r="AN26" s="11">
        <f t="shared" si="2"/>
        <v>12627399</v>
      </c>
      <c r="AO26" s="11">
        <f t="shared" si="3"/>
        <v>12047578</v>
      </c>
      <c r="AP26" s="11">
        <f t="shared" si="4"/>
        <v>13298884</v>
      </c>
      <c r="AQ26" s="11">
        <f t="shared" si="5"/>
        <v>19117992</v>
      </c>
      <c r="AR26" s="11">
        <f t="shared" si="6"/>
        <v>22485452</v>
      </c>
      <c r="AS26" s="11">
        <f t="shared" si="7"/>
        <v>22755785</v>
      </c>
      <c r="AT26" s="11">
        <f t="shared" si="8"/>
        <v>21572740</v>
      </c>
      <c r="AU26" s="11">
        <f t="shared" si="9"/>
        <v>17240027</v>
      </c>
      <c r="AV26" s="11">
        <f t="shared" si="10"/>
        <v>12153005</v>
      </c>
      <c r="AW26" s="11">
        <f t="shared" si="11"/>
        <v>14670159</v>
      </c>
      <c r="AX26" s="11"/>
      <c r="AY26" s="11">
        <f t="shared" si="12"/>
        <v>200147821</v>
      </c>
    </row>
    <row r="27" spans="1:51" x14ac:dyDescent="0.25">
      <c r="A27" s="3" t="s">
        <v>26</v>
      </c>
      <c r="B27" s="3" t="s">
        <v>31</v>
      </c>
      <c r="C27" s="4">
        <v>303612958</v>
      </c>
      <c r="D27" s="4">
        <v>5532447</v>
      </c>
      <c r="E27" s="4">
        <v>12047578</v>
      </c>
      <c r="F27" s="4">
        <v>1762586</v>
      </c>
      <c r="G27" s="4">
        <v>322955569</v>
      </c>
      <c r="H27" s="7"/>
      <c r="I27" s="4">
        <v>19024697</v>
      </c>
      <c r="J27" s="4">
        <v>142982</v>
      </c>
      <c r="K27" s="4">
        <v>2221575</v>
      </c>
      <c r="L27" s="4">
        <v>185613115</v>
      </c>
      <c r="M27" s="4">
        <v>1661007</v>
      </c>
      <c r="N27" s="4">
        <v>34499371</v>
      </c>
      <c r="O27" s="4">
        <v>32511668</v>
      </c>
      <c r="P27" s="4">
        <v>15186342</v>
      </c>
      <c r="Q27" s="4">
        <v>4796250</v>
      </c>
      <c r="R27" s="4">
        <v>274309</v>
      </c>
      <c r="S27" s="4">
        <v>3679785</v>
      </c>
      <c r="T27" s="4">
        <v>299295561</v>
      </c>
      <c r="U27" s="7"/>
      <c r="V27" s="4">
        <v>28986</v>
      </c>
      <c r="W27" s="4">
        <v>20458</v>
      </c>
      <c r="X27" s="4">
        <v>4753383</v>
      </c>
      <c r="Y27" s="4">
        <v>177198</v>
      </c>
      <c r="Z27" s="4">
        <v>7222222</v>
      </c>
      <c r="AA27" s="4">
        <v>22037180</v>
      </c>
      <c r="AB27" s="4">
        <v>0</v>
      </c>
      <c r="AC27" s="4">
        <v>251077</v>
      </c>
      <c r="AD27" s="4">
        <v>96638036</v>
      </c>
      <c r="AE27" s="4">
        <v>3452000</v>
      </c>
      <c r="AF27" s="4">
        <v>74957</v>
      </c>
      <c r="AG27" s="4">
        <v>15</v>
      </c>
      <c r="AH27" s="4">
        <v>134655512</v>
      </c>
      <c r="AJ27" s="2" t="s">
        <v>10</v>
      </c>
      <c r="AL27" s="11">
        <f t="shared" si="0"/>
        <v>6621822</v>
      </c>
      <c r="AM27" s="11">
        <f t="shared" si="1"/>
        <v>6625809</v>
      </c>
      <c r="AN27" s="11">
        <f t="shared" si="2"/>
        <v>6629799</v>
      </c>
      <c r="AO27" s="11">
        <f t="shared" si="3"/>
        <v>6633793</v>
      </c>
      <c r="AP27" s="11">
        <f t="shared" si="4"/>
        <v>6637790</v>
      </c>
      <c r="AQ27" s="11">
        <f t="shared" si="5"/>
        <v>6641790</v>
      </c>
      <c r="AR27" s="11">
        <f t="shared" si="6"/>
        <v>6645794</v>
      </c>
      <c r="AS27" s="11">
        <f t="shared" si="7"/>
        <v>6649800</v>
      </c>
      <c r="AT27" s="11">
        <f t="shared" si="8"/>
        <v>6653811</v>
      </c>
      <c r="AU27" s="11">
        <f t="shared" si="9"/>
        <v>6657824</v>
      </c>
      <c r="AV27" s="11">
        <f t="shared" si="10"/>
        <v>6661841</v>
      </c>
      <c r="AW27" s="11">
        <f t="shared" si="11"/>
        <v>6665861</v>
      </c>
      <c r="AX27" s="11"/>
      <c r="AY27" s="11">
        <f t="shared" si="12"/>
        <v>79725734</v>
      </c>
    </row>
    <row r="28" spans="1:51" x14ac:dyDescent="0.25">
      <c r="A28" s="3" t="s">
        <v>26</v>
      </c>
      <c r="B28" s="3" t="s">
        <v>32</v>
      </c>
      <c r="C28" s="4">
        <v>332120133</v>
      </c>
      <c r="D28" s="4">
        <v>6034501</v>
      </c>
      <c r="E28" s="4">
        <v>13298884</v>
      </c>
      <c r="F28" s="4">
        <v>1762586</v>
      </c>
      <c r="G28" s="4">
        <v>353216104</v>
      </c>
      <c r="H28" s="7"/>
      <c r="I28" s="4">
        <v>20797194</v>
      </c>
      <c r="J28" s="4">
        <v>156238</v>
      </c>
      <c r="K28" s="4">
        <v>2366759</v>
      </c>
      <c r="L28" s="4">
        <v>200978463</v>
      </c>
      <c r="M28" s="4">
        <v>1807864</v>
      </c>
      <c r="N28" s="4">
        <v>34844195</v>
      </c>
      <c r="O28" s="4">
        <v>33366678</v>
      </c>
      <c r="P28" s="4">
        <v>15799522</v>
      </c>
      <c r="Q28" s="4">
        <v>4800247</v>
      </c>
      <c r="R28" s="4">
        <v>274309</v>
      </c>
      <c r="S28" s="4">
        <v>3679785</v>
      </c>
      <c r="T28" s="4">
        <v>318232008</v>
      </c>
      <c r="U28" s="7"/>
      <c r="V28" s="4">
        <v>22800</v>
      </c>
      <c r="W28" s="4">
        <v>30666</v>
      </c>
      <c r="X28" s="4">
        <v>4999547</v>
      </c>
      <c r="Y28" s="4">
        <v>196089</v>
      </c>
      <c r="Z28" s="4">
        <v>7364475</v>
      </c>
      <c r="AA28" s="4">
        <v>26357586</v>
      </c>
      <c r="AB28" s="4">
        <v>0</v>
      </c>
      <c r="AC28" s="4">
        <v>178244</v>
      </c>
      <c r="AD28" s="4">
        <v>109912610</v>
      </c>
      <c r="AE28" s="4">
        <v>3567000</v>
      </c>
      <c r="AF28" s="4">
        <v>74957</v>
      </c>
      <c r="AG28" s="4">
        <v>15</v>
      </c>
      <c r="AH28" s="4">
        <v>152703989</v>
      </c>
      <c r="AJ28" s="2" t="s">
        <v>12</v>
      </c>
      <c r="AL28" s="11">
        <f t="shared" si="0"/>
        <v>22927086</v>
      </c>
      <c r="AM28" s="11">
        <f t="shared" si="1"/>
        <v>21230822</v>
      </c>
      <c r="AN28" s="11">
        <f t="shared" si="2"/>
        <v>18744967</v>
      </c>
      <c r="AO28" s="11">
        <f t="shared" si="3"/>
        <v>19053683</v>
      </c>
      <c r="AP28" s="11">
        <f t="shared" si="4"/>
        <v>20819994</v>
      </c>
      <c r="AQ28" s="11">
        <f t="shared" si="5"/>
        <v>26745712</v>
      </c>
      <c r="AR28" s="11">
        <f t="shared" si="6"/>
        <v>29805011</v>
      </c>
      <c r="AS28" s="11">
        <f t="shared" si="7"/>
        <v>29996934</v>
      </c>
      <c r="AT28" s="11">
        <f t="shared" si="8"/>
        <v>29284264</v>
      </c>
      <c r="AU28" s="11">
        <f t="shared" si="9"/>
        <v>25179801</v>
      </c>
      <c r="AV28" s="11">
        <f t="shared" si="10"/>
        <v>18869306</v>
      </c>
      <c r="AW28" s="11">
        <f t="shared" si="11"/>
        <v>20588130</v>
      </c>
      <c r="AX28" s="11"/>
      <c r="AY28" s="11">
        <f t="shared" si="12"/>
        <v>283245710</v>
      </c>
    </row>
    <row r="29" spans="1:51" x14ac:dyDescent="0.25">
      <c r="A29" s="3" t="s">
        <v>26</v>
      </c>
      <c r="B29" s="3" t="s">
        <v>33</v>
      </c>
      <c r="C29" s="4">
        <v>475894915</v>
      </c>
      <c r="D29" s="4">
        <v>8566689</v>
      </c>
      <c r="E29" s="4">
        <v>19117992</v>
      </c>
      <c r="F29" s="4">
        <v>1762586</v>
      </c>
      <c r="G29" s="4">
        <v>505342182</v>
      </c>
      <c r="H29" s="7"/>
      <c r="I29" s="4">
        <v>26719483</v>
      </c>
      <c r="J29" s="4">
        <v>200505</v>
      </c>
      <c r="K29" s="4">
        <v>2977645</v>
      </c>
      <c r="L29" s="4">
        <v>244314281</v>
      </c>
      <c r="M29" s="4">
        <v>2359304</v>
      </c>
      <c r="N29" s="4">
        <v>40453429</v>
      </c>
      <c r="O29" s="4">
        <v>36591747</v>
      </c>
      <c r="P29" s="4">
        <v>17235797</v>
      </c>
      <c r="Q29" s="4">
        <v>4804247</v>
      </c>
      <c r="R29" s="4">
        <v>274309</v>
      </c>
      <c r="S29" s="4">
        <v>3679785</v>
      </c>
      <c r="T29" s="4">
        <v>378730341</v>
      </c>
      <c r="U29" s="7"/>
      <c r="V29" s="4">
        <v>26229</v>
      </c>
      <c r="W29" s="4">
        <v>29180</v>
      </c>
      <c r="X29" s="4">
        <v>5621264</v>
      </c>
      <c r="Y29" s="4">
        <v>215037</v>
      </c>
      <c r="Z29" s="4">
        <v>7888420</v>
      </c>
      <c r="AA29" s="4">
        <v>24819877</v>
      </c>
      <c r="AB29" s="4">
        <v>0</v>
      </c>
      <c r="AC29" s="4">
        <v>165353</v>
      </c>
      <c r="AD29" s="4">
        <v>111547532</v>
      </c>
      <c r="AE29" s="4">
        <v>3452000</v>
      </c>
      <c r="AF29" s="4">
        <v>74957</v>
      </c>
      <c r="AG29" s="4">
        <v>15</v>
      </c>
      <c r="AH29" s="4">
        <v>153839864</v>
      </c>
      <c r="AJ29" s="2" t="s">
        <v>13</v>
      </c>
      <c r="AL29" s="11">
        <f t="shared" si="0"/>
        <v>172715</v>
      </c>
      <c r="AM29" s="11">
        <f t="shared" si="1"/>
        <v>159928</v>
      </c>
      <c r="AN29" s="11">
        <f t="shared" si="2"/>
        <v>140891</v>
      </c>
      <c r="AO29" s="11">
        <f t="shared" si="3"/>
        <v>142982</v>
      </c>
      <c r="AP29" s="11">
        <f t="shared" si="4"/>
        <v>156238</v>
      </c>
      <c r="AQ29" s="11">
        <f t="shared" si="5"/>
        <v>200505</v>
      </c>
      <c r="AR29" s="11">
        <f t="shared" si="6"/>
        <v>222996</v>
      </c>
      <c r="AS29" s="11">
        <f t="shared" si="7"/>
        <v>224123</v>
      </c>
      <c r="AT29" s="11">
        <f t="shared" si="8"/>
        <v>218580</v>
      </c>
      <c r="AU29" s="11">
        <f t="shared" si="9"/>
        <v>188059</v>
      </c>
      <c r="AV29" s="11">
        <f t="shared" si="10"/>
        <v>140950</v>
      </c>
      <c r="AW29" s="11">
        <f t="shared" si="11"/>
        <v>153705</v>
      </c>
      <c r="AX29" s="11"/>
      <c r="AY29" s="11">
        <f t="shared" si="12"/>
        <v>2121672</v>
      </c>
    </row>
    <row r="30" spans="1:51" x14ac:dyDescent="0.25">
      <c r="A30" s="3" t="s">
        <v>26</v>
      </c>
      <c r="B30" s="3" t="s">
        <v>34</v>
      </c>
      <c r="C30" s="4">
        <v>557539117</v>
      </c>
      <c r="D30" s="4">
        <v>9942026</v>
      </c>
      <c r="E30" s="4">
        <v>22485452</v>
      </c>
      <c r="F30" s="4">
        <v>1762586</v>
      </c>
      <c r="G30" s="4">
        <v>591729181</v>
      </c>
      <c r="H30" s="7"/>
      <c r="I30" s="4">
        <v>29776748</v>
      </c>
      <c r="J30" s="4">
        <v>222996</v>
      </c>
      <c r="K30" s="4">
        <v>3226640</v>
      </c>
      <c r="L30" s="4">
        <v>264415933</v>
      </c>
      <c r="M30" s="4">
        <v>2486437</v>
      </c>
      <c r="N30" s="4">
        <v>42109844</v>
      </c>
      <c r="O30" s="4">
        <v>38161955</v>
      </c>
      <c r="P30" s="4">
        <v>18330136</v>
      </c>
      <c r="Q30" s="4">
        <v>4808251</v>
      </c>
      <c r="R30" s="4">
        <v>274309</v>
      </c>
      <c r="S30" s="4">
        <v>3679785</v>
      </c>
      <c r="T30" s="4">
        <v>406514860</v>
      </c>
      <c r="U30" s="7"/>
      <c r="V30" s="4">
        <v>28263</v>
      </c>
      <c r="W30" s="4">
        <v>27398</v>
      </c>
      <c r="X30" s="4">
        <v>5998787</v>
      </c>
      <c r="Y30" s="4">
        <v>227822</v>
      </c>
      <c r="Z30" s="4">
        <v>7931416</v>
      </c>
      <c r="AA30" s="4">
        <v>27601716</v>
      </c>
      <c r="AB30" s="4">
        <v>0</v>
      </c>
      <c r="AC30" s="4">
        <v>173688</v>
      </c>
      <c r="AD30" s="4">
        <v>126119413</v>
      </c>
      <c r="AE30" s="4">
        <v>3567000</v>
      </c>
      <c r="AF30" s="4">
        <v>74957</v>
      </c>
      <c r="AG30" s="4">
        <v>15</v>
      </c>
      <c r="AH30" s="4">
        <v>171750475</v>
      </c>
      <c r="AJ30" s="2" t="s">
        <v>14</v>
      </c>
      <c r="AL30" s="11">
        <f t="shared" si="0"/>
        <v>2099128</v>
      </c>
      <c r="AM30" s="11">
        <f t="shared" si="1"/>
        <v>2081560</v>
      </c>
      <c r="AN30" s="11">
        <f t="shared" si="2"/>
        <v>2075606</v>
      </c>
      <c r="AO30" s="11">
        <f t="shared" si="3"/>
        <v>2242033</v>
      </c>
      <c r="AP30" s="11">
        <f t="shared" si="4"/>
        <v>2397425</v>
      </c>
      <c r="AQ30" s="11">
        <f t="shared" si="5"/>
        <v>3006825</v>
      </c>
      <c r="AR30" s="11">
        <f t="shared" si="6"/>
        <v>3254038</v>
      </c>
      <c r="AS30" s="11">
        <f t="shared" si="7"/>
        <v>3226922</v>
      </c>
      <c r="AT30" s="11">
        <f t="shared" si="8"/>
        <v>3194466</v>
      </c>
      <c r="AU30" s="11">
        <f t="shared" si="9"/>
        <v>2830992</v>
      </c>
      <c r="AV30" s="11">
        <f t="shared" si="10"/>
        <v>2183122</v>
      </c>
      <c r="AW30" s="11">
        <f t="shared" si="11"/>
        <v>2065519</v>
      </c>
      <c r="AX30" s="11"/>
      <c r="AY30" s="11">
        <f t="shared" si="12"/>
        <v>30657636</v>
      </c>
    </row>
    <row r="31" spans="1:51" x14ac:dyDescent="0.25">
      <c r="A31" s="3" t="s">
        <v>26</v>
      </c>
      <c r="B31" s="3" t="s">
        <v>35</v>
      </c>
      <c r="C31" s="4">
        <v>561261757</v>
      </c>
      <c r="D31" s="4">
        <v>9913091</v>
      </c>
      <c r="E31" s="4">
        <v>22755785</v>
      </c>
      <c r="F31" s="4">
        <v>1762586</v>
      </c>
      <c r="G31" s="4">
        <v>595693219</v>
      </c>
      <c r="H31" s="7"/>
      <c r="I31" s="4">
        <v>29966942</v>
      </c>
      <c r="J31" s="4">
        <v>224123</v>
      </c>
      <c r="K31" s="4">
        <v>3195703</v>
      </c>
      <c r="L31" s="4">
        <v>263913438</v>
      </c>
      <c r="M31" s="4">
        <v>2566976</v>
      </c>
      <c r="N31" s="4">
        <v>42939784</v>
      </c>
      <c r="O31" s="4">
        <v>38731657</v>
      </c>
      <c r="P31" s="4">
        <v>18550920</v>
      </c>
      <c r="Q31" s="4">
        <v>4812257</v>
      </c>
      <c r="R31" s="4">
        <v>274309</v>
      </c>
      <c r="S31" s="4">
        <v>3679785</v>
      </c>
      <c r="T31" s="4">
        <v>407905606</v>
      </c>
      <c r="U31" s="7"/>
      <c r="V31" s="4">
        <v>29992</v>
      </c>
      <c r="W31" s="4">
        <v>31219</v>
      </c>
      <c r="X31" s="4">
        <v>5992765</v>
      </c>
      <c r="Y31" s="4">
        <v>219993</v>
      </c>
      <c r="Z31" s="4">
        <v>8095909</v>
      </c>
      <c r="AA31" s="4">
        <v>31439272</v>
      </c>
      <c r="AB31" s="4">
        <v>0</v>
      </c>
      <c r="AC31" s="4">
        <v>186777</v>
      </c>
      <c r="AD31" s="4">
        <v>124519335</v>
      </c>
      <c r="AE31" s="4">
        <v>3567000</v>
      </c>
      <c r="AF31" s="4">
        <v>74957</v>
      </c>
      <c r="AG31" s="4">
        <v>15</v>
      </c>
      <c r="AH31" s="4">
        <v>174157234</v>
      </c>
      <c r="AJ31" s="2" t="s">
        <v>15</v>
      </c>
      <c r="AL31" s="11">
        <f t="shared" si="0"/>
        <v>192605233</v>
      </c>
      <c r="AM31" s="11">
        <f t="shared" si="1"/>
        <v>181614523</v>
      </c>
      <c r="AN31" s="11">
        <f t="shared" si="2"/>
        <v>174804448</v>
      </c>
      <c r="AO31" s="11">
        <f t="shared" si="3"/>
        <v>190366498</v>
      </c>
      <c r="AP31" s="11">
        <f t="shared" si="4"/>
        <v>205978010</v>
      </c>
      <c r="AQ31" s="11">
        <f t="shared" si="5"/>
        <v>249935545</v>
      </c>
      <c r="AR31" s="11">
        <f t="shared" si="6"/>
        <v>270414720</v>
      </c>
      <c r="AS31" s="11">
        <f t="shared" si="7"/>
        <v>269906203</v>
      </c>
      <c r="AT31" s="11">
        <f t="shared" si="8"/>
        <v>272460026</v>
      </c>
      <c r="AU31" s="11">
        <f t="shared" si="9"/>
        <v>245035598</v>
      </c>
      <c r="AV31" s="11">
        <f t="shared" si="10"/>
        <v>188018079</v>
      </c>
      <c r="AW31" s="11">
        <f t="shared" si="11"/>
        <v>190485237</v>
      </c>
      <c r="AX31" s="11"/>
      <c r="AY31" s="11">
        <f t="shared" si="12"/>
        <v>2631624120</v>
      </c>
    </row>
    <row r="32" spans="1:51" x14ac:dyDescent="0.25">
      <c r="A32" s="3" t="s">
        <v>26</v>
      </c>
      <c r="B32" s="3" t="s">
        <v>36</v>
      </c>
      <c r="C32" s="4">
        <v>530452941</v>
      </c>
      <c r="D32" s="4">
        <v>9270774</v>
      </c>
      <c r="E32" s="4">
        <v>21572740</v>
      </c>
      <c r="F32" s="4">
        <v>1762586</v>
      </c>
      <c r="G32" s="4">
        <v>563059041</v>
      </c>
      <c r="H32" s="7"/>
      <c r="I32" s="4">
        <v>29252170</v>
      </c>
      <c r="J32" s="4">
        <v>218580</v>
      </c>
      <c r="K32" s="4">
        <v>3165278</v>
      </c>
      <c r="L32" s="4">
        <v>266648215</v>
      </c>
      <c r="M32" s="4">
        <v>2404629</v>
      </c>
      <c r="N32" s="4">
        <v>42336700</v>
      </c>
      <c r="O32" s="4">
        <v>36518112</v>
      </c>
      <c r="P32" s="4">
        <v>17685508</v>
      </c>
      <c r="Q32" s="4">
        <v>4816268</v>
      </c>
      <c r="R32" s="4">
        <v>274309</v>
      </c>
      <c r="S32" s="4">
        <v>3679785</v>
      </c>
      <c r="T32" s="4">
        <v>406239767</v>
      </c>
      <c r="U32" s="7"/>
      <c r="V32" s="4">
        <v>32094</v>
      </c>
      <c r="W32" s="4">
        <v>29188</v>
      </c>
      <c r="X32" s="4">
        <v>5811811</v>
      </c>
      <c r="Y32" s="4">
        <v>218563</v>
      </c>
      <c r="Z32" s="4">
        <v>8051039</v>
      </c>
      <c r="AA32" s="4">
        <v>26279955</v>
      </c>
      <c r="AB32" s="4">
        <v>0</v>
      </c>
      <c r="AC32" s="4">
        <v>169241</v>
      </c>
      <c r="AD32" s="4">
        <v>113437200</v>
      </c>
      <c r="AE32" s="4">
        <v>3452000</v>
      </c>
      <c r="AF32" s="4">
        <v>74957</v>
      </c>
      <c r="AG32" s="4">
        <v>15</v>
      </c>
      <c r="AH32" s="4">
        <v>157556063</v>
      </c>
      <c r="AJ32" s="2" t="s">
        <v>16</v>
      </c>
      <c r="AL32" s="11">
        <f t="shared" si="0"/>
        <v>1837981</v>
      </c>
      <c r="AM32" s="11">
        <f t="shared" si="1"/>
        <v>1738420</v>
      </c>
      <c r="AN32" s="11">
        <f t="shared" si="2"/>
        <v>1577403</v>
      </c>
      <c r="AO32" s="11">
        <f t="shared" si="3"/>
        <v>1838205</v>
      </c>
      <c r="AP32" s="11">
        <f t="shared" si="4"/>
        <v>2003953</v>
      </c>
      <c r="AQ32" s="11">
        <f t="shared" si="5"/>
        <v>2574341</v>
      </c>
      <c r="AR32" s="11">
        <f t="shared" si="6"/>
        <v>2714259</v>
      </c>
      <c r="AS32" s="11">
        <f t="shared" si="7"/>
        <v>2786969</v>
      </c>
      <c r="AT32" s="11">
        <f t="shared" si="8"/>
        <v>2623192</v>
      </c>
      <c r="AU32" s="11">
        <f t="shared" si="9"/>
        <v>2213987</v>
      </c>
      <c r="AV32" s="11">
        <f t="shared" si="10"/>
        <v>1736135</v>
      </c>
      <c r="AW32" s="11">
        <f t="shared" si="11"/>
        <v>1851201</v>
      </c>
      <c r="AX32" s="11"/>
      <c r="AY32" s="11">
        <f t="shared" si="12"/>
        <v>25496046</v>
      </c>
    </row>
    <row r="33" spans="1:51" x14ac:dyDescent="0.25">
      <c r="A33" s="3" t="s">
        <v>26</v>
      </c>
      <c r="B33" s="3" t="s">
        <v>37</v>
      </c>
      <c r="C33" s="4">
        <v>423077128</v>
      </c>
      <c r="D33" s="4">
        <v>7310157</v>
      </c>
      <c r="E33" s="4">
        <v>17240027</v>
      </c>
      <c r="F33" s="4">
        <v>1762586</v>
      </c>
      <c r="G33" s="4">
        <v>449389898</v>
      </c>
      <c r="H33" s="7"/>
      <c r="I33" s="4">
        <v>25153581</v>
      </c>
      <c r="J33" s="4">
        <v>188059</v>
      </c>
      <c r="K33" s="4">
        <v>2806190</v>
      </c>
      <c r="L33" s="4">
        <v>239720667</v>
      </c>
      <c r="M33" s="4">
        <v>2002030</v>
      </c>
      <c r="N33" s="4">
        <v>37671613</v>
      </c>
      <c r="O33" s="4">
        <v>33222582</v>
      </c>
      <c r="P33" s="4">
        <v>15939101</v>
      </c>
      <c r="Q33" s="4">
        <v>4820281</v>
      </c>
      <c r="R33" s="4">
        <v>274309</v>
      </c>
      <c r="S33" s="4">
        <v>3679785</v>
      </c>
      <c r="T33" s="4">
        <v>365055609</v>
      </c>
      <c r="U33" s="7"/>
      <c r="V33" s="4">
        <v>26220</v>
      </c>
      <c r="W33" s="4">
        <v>24802</v>
      </c>
      <c r="X33" s="4">
        <v>5314931</v>
      </c>
      <c r="Y33" s="4">
        <v>211957</v>
      </c>
      <c r="Z33" s="4">
        <v>7561363</v>
      </c>
      <c r="AA33" s="4">
        <v>24461011</v>
      </c>
      <c r="AB33" s="4">
        <v>6962000</v>
      </c>
      <c r="AC33" s="4">
        <v>175149</v>
      </c>
      <c r="AD33" s="4">
        <v>103260877</v>
      </c>
      <c r="AE33" s="4">
        <v>3567000</v>
      </c>
      <c r="AF33" s="4">
        <v>74957</v>
      </c>
      <c r="AG33" s="4">
        <v>15</v>
      </c>
      <c r="AH33" s="4">
        <v>151640282</v>
      </c>
      <c r="AJ33" s="2" t="s">
        <v>17</v>
      </c>
      <c r="AL33" s="11">
        <f t="shared" si="0"/>
        <v>39267964</v>
      </c>
      <c r="AM33" s="11">
        <f t="shared" si="1"/>
        <v>37145364</v>
      </c>
      <c r="AN33" s="11">
        <f t="shared" si="2"/>
        <v>38645262</v>
      </c>
      <c r="AO33" s="11">
        <f t="shared" si="3"/>
        <v>41721593</v>
      </c>
      <c r="AP33" s="11">
        <f t="shared" si="4"/>
        <v>42208670</v>
      </c>
      <c r="AQ33" s="11">
        <f t="shared" si="5"/>
        <v>48341849</v>
      </c>
      <c r="AR33" s="11">
        <f t="shared" si="6"/>
        <v>50041260</v>
      </c>
      <c r="AS33" s="11">
        <f t="shared" si="7"/>
        <v>51035693</v>
      </c>
      <c r="AT33" s="11">
        <f t="shared" si="8"/>
        <v>50387739</v>
      </c>
      <c r="AU33" s="11">
        <f t="shared" si="9"/>
        <v>45232976</v>
      </c>
      <c r="AV33" s="11">
        <f t="shared" si="10"/>
        <v>38250205</v>
      </c>
      <c r="AW33" s="11">
        <f t="shared" si="11"/>
        <v>39256455</v>
      </c>
      <c r="AX33" s="11"/>
      <c r="AY33" s="11">
        <f t="shared" si="12"/>
        <v>521535030</v>
      </c>
    </row>
    <row r="34" spans="1:51" x14ac:dyDescent="0.25">
      <c r="A34" s="3" t="s">
        <v>26</v>
      </c>
      <c r="B34" s="3" t="s">
        <v>38</v>
      </c>
      <c r="C34" s="4">
        <v>296796700</v>
      </c>
      <c r="D34" s="4">
        <v>5091764</v>
      </c>
      <c r="E34" s="4">
        <v>12153005</v>
      </c>
      <c r="F34" s="4">
        <v>1762586</v>
      </c>
      <c r="G34" s="4">
        <v>315804055</v>
      </c>
      <c r="H34" s="7"/>
      <c r="I34" s="4">
        <v>18846678</v>
      </c>
      <c r="J34" s="4">
        <v>140950</v>
      </c>
      <c r="K34" s="4">
        <v>2162830</v>
      </c>
      <c r="L34" s="4">
        <v>183597057</v>
      </c>
      <c r="M34" s="4">
        <v>1546029</v>
      </c>
      <c r="N34" s="4">
        <v>31426444</v>
      </c>
      <c r="O34" s="4">
        <v>30222992</v>
      </c>
      <c r="P34" s="4">
        <v>14201428</v>
      </c>
      <c r="Q34" s="4">
        <v>4824298</v>
      </c>
      <c r="R34" s="4">
        <v>274309</v>
      </c>
      <c r="S34" s="4">
        <v>3679785</v>
      </c>
      <c r="T34" s="4">
        <v>290686145</v>
      </c>
      <c r="U34" s="7"/>
      <c r="V34" s="4">
        <v>22628</v>
      </c>
      <c r="W34" s="4">
        <v>20292</v>
      </c>
      <c r="X34" s="4">
        <v>4421022</v>
      </c>
      <c r="Y34" s="4">
        <v>190106</v>
      </c>
      <c r="Z34" s="4">
        <v>6823761</v>
      </c>
      <c r="AA34" s="4">
        <v>21753699</v>
      </c>
      <c r="AB34" s="4">
        <v>6738000</v>
      </c>
      <c r="AC34" s="4">
        <v>166196</v>
      </c>
      <c r="AD34" s="4">
        <v>88715634</v>
      </c>
      <c r="AE34" s="4">
        <v>3452000</v>
      </c>
      <c r="AF34" s="4">
        <v>74957</v>
      </c>
      <c r="AG34" s="4">
        <v>15</v>
      </c>
      <c r="AH34" s="4">
        <v>132378310</v>
      </c>
      <c r="AJ34" s="2" t="s">
        <v>18</v>
      </c>
      <c r="AL34" s="11">
        <f t="shared" si="0"/>
        <v>52073816</v>
      </c>
      <c r="AM34" s="11">
        <f t="shared" si="1"/>
        <v>51277418</v>
      </c>
      <c r="AN34" s="11">
        <f t="shared" si="2"/>
        <v>51844749</v>
      </c>
      <c r="AO34" s="11">
        <f t="shared" si="3"/>
        <v>54548848</v>
      </c>
      <c r="AP34" s="11">
        <f t="shared" si="4"/>
        <v>59724264</v>
      </c>
      <c r="AQ34" s="11">
        <f t="shared" si="5"/>
        <v>61411624</v>
      </c>
      <c r="AR34" s="11">
        <f t="shared" si="6"/>
        <v>65763671</v>
      </c>
      <c r="AS34" s="11">
        <f t="shared" si="7"/>
        <v>70170929</v>
      </c>
      <c r="AT34" s="11">
        <f t="shared" si="8"/>
        <v>62798067</v>
      </c>
      <c r="AU34" s="11">
        <f t="shared" si="9"/>
        <v>57683593</v>
      </c>
      <c r="AV34" s="11">
        <f t="shared" si="10"/>
        <v>51976691</v>
      </c>
      <c r="AW34" s="11">
        <f t="shared" si="11"/>
        <v>55023768</v>
      </c>
      <c r="AX34" s="11"/>
      <c r="AY34" s="11">
        <f t="shared" si="12"/>
        <v>694297438</v>
      </c>
    </row>
    <row r="35" spans="1:51" x14ac:dyDescent="0.25">
      <c r="A35" s="3" t="s">
        <v>26</v>
      </c>
      <c r="B35" s="3" t="s">
        <v>39</v>
      </c>
      <c r="C35" s="5">
        <v>356165508</v>
      </c>
      <c r="D35" s="5">
        <v>6076734</v>
      </c>
      <c r="E35" s="5">
        <v>14670159</v>
      </c>
      <c r="F35" s="5">
        <v>1762586</v>
      </c>
      <c r="G35" s="5">
        <v>378674987</v>
      </c>
      <c r="H35" s="7"/>
      <c r="I35" s="5">
        <v>20562229</v>
      </c>
      <c r="J35" s="5">
        <v>153705</v>
      </c>
      <c r="K35" s="5">
        <v>2046536</v>
      </c>
      <c r="L35" s="5">
        <v>185720772</v>
      </c>
      <c r="M35" s="5">
        <v>1669597</v>
      </c>
      <c r="N35" s="5">
        <v>32163063</v>
      </c>
      <c r="O35" s="5">
        <v>31438475</v>
      </c>
      <c r="P35" s="5">
        <v>14070341</v>
      </c>
      <c r="Q35" s="5">
        <v>4828318</v>
      </c>
      <c r="R35" s="5">
        <v>274309</v>
      </c>
      <c r="S35" s="5">
        <v>3679785</v>
      </c>
      <c r="T35" s="5">
        <v>296298233</v>
      </c>
      <c r="U35" s="7"/>
      <c r="V35" s="5">
        <v>25901</v>
      </c>
      <c r="W35" s="5">
        <v>18983</v>
      </c>
      <c r="X35" s="5">
        <v>4764465</v>
      </c>
      <c r="Y35" s="5">
        <v>181604</v>
      </c>
      <c r="Z35" s="5">
        <v>7093392</v>
      </c>
      <c r="AA35" s="5">
        <v>23585293</v>
      </c>
      <c r="AB35" s="5">
        <v>0</v>
      </c>
      <c r="AC35" s="5">
        <v>171659</v>
      </c>
      <c r="AD35" s="5">
        <v>89124869</v>
      </c>
      <c r="AE35" s="5">
        <v>3568000</v>
      </c>
      <c r="AF35" s="5">
        <v>74957</v>
      </c>
      <c r="AG35" s="5">
        <v>15</v>
      </c>
      <c r="AH35" s="5">
        <v>128609138</v>
      </c>
      <c r="AJ35" s="2" t="s">
        <v>19</v>
      </c>
      <c r="AL35" s="11">
        <f t="shared" si="0"/>
        <v>108001025</v>
      </c>
      <c r="AM35" s="11">
        <f t="shared" si="1"/>
        <v>91370757</v>
      </c>
      <c r="AN35" s="11">
        <f t="shared" si="2"/>
        <v>110045476</v>
      </c>
      <c r="AO35" s="11">
        <f t="shared" si="3"/>
        <v>111824378</v>
      </c>
      <c r="AP35" s="11">
        <f t="shared" si="4"/>
        <v>125712132</v>
      </c>
      <c r="AQ35" s="11">
        <f t="shared" si="5"/>
        <v>128783329</v>
      </c>
      <c r="AR35" s="11">
        <f t="shared" si="6"/>
        <v>144449549</v>
      </c>
      <c r="AS35" s="11">
        <f t="shared" si="7"/>
        <v>143070255</v>
      </c>
      <c r="AT35" s="11">
        <f t="shared" si="8"/>
        <v>131122708</v>
      </c>
      <c r="AU35" s="11">
        <f t="shared" si="9"/>
        <v>119199978</v>
      </c>
      <c r="AV35" s="11">
        <f t="shared" si="10"/>
        <v>102917062</v>
      </c>
      <c r="AW35" s="11">
        <f t="shared" si="11"/>
        <v>103195210</v>
      </c>
      <c r="AX35" s="11"/>
      <c r="AY35" s="11">
        <f t="shared" si="12"/>
        <v>1419691859</v>
      </c>
    </row>
    <row r="36" spans="1:51" x14ac:dyDescent="0.25">
      <c r="A36" s="3"/>
      <c r="B36" s="3"/>
      <c r="C36" s="4">
        <v>4969350145</v>
      </c>
      <c r="D36" s="4">
        <v>88828144</v>
      </c>
      <c r="E36" s="4">
        <v>200147821</v>
      </c>
      <c r="F36" s="4">
        <v>21151032</v>
      </c>
      <c r="G36" s="4">
        <v>5279477142</v>
      </c>
      <c r="H36" s="7"/>
      <c r="I36" s="4">
        <v>282916970</v>
      </c>
      <c r="J36" s="4">
        <v>2121672</v>
      </c>
      <c r="K36" s="4">
        <v>30363645</v>
      </c>
      <c r="L36" s="4">
        <v>2570430748</v>
      </c>
      <c r="M36" s="4">
        <v>23140636</v>
      </c>
      <c r="N36" s="4">
        <v>432895862</v>
      </c>
      <c r="O36" s="4">
        <v>403526256</v>
      </c>
      <c r="P36" s="4">
        <v>190384961</v>
      </c>
      <c r="Q36" s="4">
        <v>57675218</v>
      </c>
      <c r="R36" s="4">
        <v>3291708</v>
      </c>
      <c r="S36" s="4">
        <v>44157420</v>
      </c>
      <c r="T36" s="4">
        <v>4034623495</v>
      </c>
      <c r="U36" s="7"/>
      <c r="V36" s="4">
        <v>328740</v>
      </c>
      <c r="W36" s="4">
        <v>293991</v>
      </c>
      <c r="X36" s="4">
        <v>61193372</v>
      </c>
      <c r="Y36" s="4">
        <v>2355410</v>
      </c>
      <c r="Z36" s="4">
        <v>88639168</v>
      </c>
      <c r="AA36" s="4">
        <v>290771182</v>
      </c>
      <c r="AB36" s="4">
        <v>13700000</v>
      </c>
      <c r="AC36" s="4">
        <v>2136651</v>
      </c>
      <c r="AD36" s="4">
        <v>1229306898</v>
      </c>
      <c r="AE36" s="4">
        <v>42000000</v>
      </c>
      <c r="AF36" s="4">
        <v>899484</v>
      </c>
      <c r="AG36" s="4">
        <v>180</v>
      </c>
      <c r="AH36" s="4">
        <v>1731625076</v>
      </c>
      <c r="AJ36" s="2" t="s">
        <v>20</v>
      </c>
      <c r="AL36" s="11">
        <f t="shared" si="0"/>
        <v>274309</v>
      </c>
      <c r="AM36" s="11">
        <f t="shared" si="1"/>
        <v>274309</v>
      </c>
      <c r="AN36" s="11">
        <f t="shared" si="2"/>
        <v>274309</v>
      </c>
      <c r="AO36" s="11">
        <f t="shared" si="3"/>
        <v>274309</v>
      </c>
      <c r="AP36" s="11">
        <f t="shared" si="4"/>
        <v>274309</v>
      </c>
      <c r="AQ36" s="11">
        <f t="shared" si="5"/>
        <v>274309</v>
      </c>
      <c r="AR36" s="11">
        <f t="shared" si="6"/>
        <v>274309</v>
      </c>
      <c r="AS36" s="11">
        <f t="shared" si="7"/>
        <v>274309</v>
      </c>
      <c r="AT36" s="11">
        <f t="shared" si="8"/>
        <v>274309</v>
      </c>
      <c r="AU36" s="11">
        <f t="shared" si="9"/>
        <v>274309</v>
      </c>
      <c r="AV36" s="11">
        <f t="shared" si="10"/>
        <v>274309</v>
      </c>
      <c r="AW36" s="11">
        <f t="shared" si="11"/>
        <v>274309</v>
      </c>
      <c r="AX36" s="11"/>
      <c r="AY36" s="11">
        <f t="shared" si="12"/>
        <v>3291708</v>
      </c>
    </row>
    <row r="37" spans="1:51" x14ac:dyDescent="0.25">
      <c r="A37" s="3"/>
      <c r="B37" s="3"/>
      <c r="C37" s="4"/>
      <c r="D37" s="4"/>
      <c r="E37" s="4"/>
      <c r="F37" s="4"/>
      <c r="G37" s="4"/>
      <c r="H37" s="7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7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J37" s="2" t="s">
        <v>21</v>
      </c>
      <c r="AL37" s="11">
        <f t="shared" si="0"/>
        <v>3679800</v>
      </c>
      <c r="AM37" s="11">
        <f t="shared" si="1"/>
        <v>3679800</v>
      </c>
      <c r="AN37" s="11">
        <f t="shared" si="2"/>
        <v>3679800</v>
      </c>
      <c r="AO37" s="11">
        <f t="shared" si="3"/>
        <v>3679800</v>
      </c>
      <c r="AP37" s="11">
        <f t="shared" si="4"/>
        <v>3679800</v>
      </c>
      <c r="AQ37" s="11">
        <f t="shared" si="5"/>
        <v>3679800</v>
      </c>
      <c r="AR37" s="11">
        <f t="shared" si="6"/>
        <v>3679800</v>
      </c>
      <c r="AS37" s="11">
        <f t="shared" si="7"/>
        <v>3679800</v>
      </c>
      <c r="AT37" s="11">
        <f t="shared" si="8"/>
        <v>3679800</v>
      </c>
      <c r="AU37" s="11">
        <f t="shared" si="9"/>
        <v>3679800</v>
      </c>
      <c r="AV37" s="11">
        <f t="shared" si="10"/>
        <v>3679800</v>
      </c>
      <c r="AW37" s="11">
        <f t="shared" si="11"/>
        <v>3679800</v>
      </c>
      <c r="AX37" s="11"/>
      <c r="AY37" s="11">
        <f t="shared" si="12"/>
        <v>44157600</v>
      </c>
    </row>
    <row r="38" spans="1:51" x14ac:dyDescent="0.25">
      <c r="A38" s="3"/>
      <c r="B38" s="3"/>
      <c r="C38" s="4"/>
      <c r="D38" s="4"/>
      <c r="E38" s="4"/>
      <c r="F38" s="4"/>
      <c r="G38" s="4"/>
      <c r="H38" s="7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7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J38" s="2" t="s">
        <v>22</v>
      </c>
      <c r="AL38" s="11">
        <f t="shared" si="0"/>
        <v>0</v>
      </c>
      <c r="AM38" s="11">
        <f t="shared" si="1"/>
        <v>0</v>
      </c>
      <c r="AN38" s="11">
        <f t="shared" si="2"/>
        <v>0</v>
      </c>
      <c r="AO38" s="11">
        <f t="shared" si="3"/>
        <v>0</v>
      </c>
      <c r="AP38" s="11">
        <f t="shared" si="4"/>
        <v>0</v>
      </c>
      <c r="AQ38" s="11">
        <f t="shared" si="5"/>
        <v>0</v>
      </c>
      <c r="AR38" s="11">
        <f t="shared" si="6"/>
        <v>0</v>
      </c>
      <c r="AS38" s="11">
        <f t="shared" si="7"/>
        <v>0</v>
      </c>
      <c r="AT38" s="11">
        <f t="shared" si="8"/>
        <v>0</v>
      </c>
      <c r="AU38" s="11">
        <f t="shared" si="9"/>
        <v>6962000</v>
      </c>
      <c r="AV38" s="11">
        <f t="shared" si="10"/>
        <v>6738000</v>
      </c>
      <c r="AW38" s="11">
        <f t="shared" si="11"/>
        <v>0</v>
      </c>
      <c r="AX38" s="11"/>
      <c r="AY38" s="11">
        <f t="shared" si="12"/>
        <v>13700000</v>
      </c>
    </row>
    <row r="39" spans="1:51" x14ac:dyDescent="0.25">
      <c r="A39" s="3" t="s">
        <v>27</v>
      </c>
      <c r="B39" s="3" t="s">
        <v>28</v>
      </c>
      <c r="C39" s="4">
        <v>24000503</v>
      </c>
      <c r="D39" s="4">
        <v>466430</v>
      </c>
      <c r="E39" s="4">
        <v>892315</v>
      </c>
      <c r="F39" s="4">
        <v>243558</v>
      </c>
      <c r="G39" s="4">
        <v>25602806</v>
      </c>
      <c r="H39" s="7"/>
      <c r="I39" s="4">
        <v>1632712</v>
      </c>
      <c r="J39" s="4">
        <v>11485</v>
      </c>
      <c r="K39" s="4">
        <v>100501</v>
      </c>
      <c r="L39" s="4">
        <v>7526052</v>
      </c>
      <c r="M39" s="4">
        <v>70015</v>
      </c>
      <c r="N39" s="4">
        <v>1057206</v>
      </c>
      <c r="O39" s="4">
        <v>737982</v>
      </c>
      <c r="P39" s="4">
        <v>258543</v>
      </c>
      <c r="Q39" s="4">
        <v>555367</v>
      </c>
      <c r="R39" s="4">
        <v>6353</v>
      </c>
      <c r="S39" s="4">
        <v>160768</v>
      </c>
      <c r="T39" s="4">
        <v>12116984</v>
      </c>
      <c r="U39" s="7"/>
      <c r="V39" s="4">
        <v>1739</v>
      </c>
      <c r="W39" s="4">
        <v>890</v>
      </c>
      <c r="X39" s="4">
        <v>173801</v>
      </c>
      <c r="Y39" s="4">
        <v>6011</v>
      </c>
      <c r="Z39" s="4">
        <v>214948</v>
      </c>
      <c r="AA39" s="4">
        <v>505032</v>
      </c>
      <c r="AB39" s="4">
        <v>115838</v>
      </c>
      <c r="AC39" s="4">
        <v>37281</v>
      </c>
      <c r="AD39" s="4">
        <v>1350476</v>
      </c>
      <c r="AE39" s="4">
        <v>80000</v>
      </c>
      <c r="AF39" s="4">
        <v>5733</v>
      </c>
      <c r="AG39" s="4">
        <v>1</v>
      </c>
      <c r="AH39" s="4">
        <v>2491750</v>
      </c>
      <c r="AJ39" s="2" t="s">
        <v>23</v>
      </c>
      <c r="AL39" s="11">
        <f t="shared" si="0"/>
        <v>174072</v>
      </c>
      <c r="AM39" s="11">
        <f t="shared" si="1"/>
        <v>154379</v>
      </c>
      <c r="AN39" s="11">
        <f t="shared" si="2"/>
        <v>170816</v>
      </c>
      <c r="AO39" s="11">
        <f t="shared" si="3"/>
        <v>251077</v>
      </c>
      <c r="AP39" s="11">
        <f t="shared" si="4"/>
        <v>178244</v>
      </c>
      <c r="AQ39" s="11">
        <f t="shared" si="5"/>
        <v>165353</v>
      </c>
      <c r="AR39" s="11">
        <f t="shared" si="6"/>
        <v>173688</v>
      </c>
      <c r="AS39" s="11">
        <f t="shared" si="7"/>
        <v>186777</v>
      </c>
      <c r="AT39" s="11">
        <f t="shared" si="8"/>
        <v>169241</v>
      </c>
      <c r="AU39" s="11">
        <f t="shared" si="9"/>
        <v>175149</v>
      </c>
      <c r="AV39" s="11">
        <f t="shared" si="10"/>
        <v>166196</v>
      </c>
      <c r="AW39" s="11">
        <f t="shared" si="11"/>
        <v>171659</v>
      </c>
      <c r="AX39" s="11"/>
      <c r="AY39" s="11">
        <f t="shared" si="12"/>
        <v>2136651</v>
      </c>
    </row>
    <row r="40" spans="1:51" x14ac:dyDescent="0.25">
      <c r="A40" s="3" t="s">
        <v>27</v>
      </c>
      <c r="B40" s="3" t="s">
        <v>29</v>
      </c>
      <c r="C40" s="4">
        <v>21933424</v>
      </c>
      <c r="D40" s="4">
        <v>420963</v>
      </c>
      <c r="E40" s="4">
        <v>810797</v>
      </c>
      <c r="F40" s="4">
        <v>243558</v>
      </c>
      <c r="G40" s="4">
        <v>23408742</v>
      </c>
      <c r="H40" s="7"/>
      <c r="I40" s="4">
        <v>1549857</v>
      </c>
      <c r="J40" s="4">
        <v>10829</v>
      </c>
      <c r="K40" s="4">
        <v>99737</v>
      </c>
      <c r="L40" s="4">
        <v>7348042</v>
      </c>
      <c r="M40" s="4">
        <v>67704</v>
      </c>
      <c r="N40" s="4">
        <v>1043571</v>
      </c>
      <c r="O40" s="4">
        <v>726874</v>
      </c>
      <c r="P40" s="4">
        <v>235236</v>
      </c>
      <c r="Q40" s="4">
        <v>555829</v>
      </c>
      <c r="R40" s="4">
        <v>6353</v>
      </c>
      <c r="S40" s="4">
        <v>160768</v>
      </c>
      <c r="T40" s="4">
        <v>11804800</v>
      </c>
      <c r="U40" s="7"/>
      <c r="V40" s="4">
        <v>1730</v>
      </c>
      <c r="W40" s="4">
        <v>1072</v>
      </c>
      <c r="X40" s="4">
        <v>172022</v>
      </c>
      <c r="Y40" s="4">
        <v>5832</v>
      </c>
      <c r="Z40" s="4">
        <v>203302</v>
      </c>
      <c r="AA40" s="4">
        <v>525016</v>
      </c>
      <c r="AB40" s="4">
        <v>115838</v>
      </c>
      <c r="AC40" s="4">
        <v>34882</v>
      </c>
      <c r="AD40" s="4">
        <v>1076600</v>
      </c>
      <c r="AE40" s="4">
        <v>80000</v>
      </c>
      <c r="AF40" s="4">
        <v>5733</v>
      </c>
      <c r="AG40" s="4">
        <v>1</v>
      </c>
      <c r="AH40" s="4">
        <v>2222028</v>
      </c>
      <c r="AJ40" s="2" t="s">
        <v>24</v>
      </c>
      <c r="AL40" s="11">
        <f t="shared" si="0"/>
        <v>3567000</v>
      </c>
      <c r="AM40" s="11">
        <f t="shared" si="1"/>
        <v>3222000</v>
      </c>
      <c r="AN40" s="11">
        <f t="shared" si="2"/>
        <v>3567000</v>
      </c>
      <c r="AO40" s="11">
        <f t="shared" si="3"/>
        <v>3452000</v>
      </c>
      <c r="AP40" s="11">
        <f t="shared" si="4"/>
        <v>3567000</v>
      </c>
      <c r="AQ40" s="11">
        <f t="shared" si="5"/>
        <v>3452000</v>
      </c>
      <c r="AR40" s="11">
        <f t="shared" si="6"/>
        <v>3567000</v>
      </c>
      <c r="AS40" s="11">
        <f t="shared" si="7"/>
        <v>3567000</v>
      </c>
      <c r="AT40" s="11">
        <f t="shared" si="8"/>
        <v>3452000</v>
      </c>
      <c r="AU40" s="11">
        <f t="shared" si="9"/>
        <v>3567000</v>
      </c>
      <c r="AV40" s="11">
        <f t="shared" si="10"/>
        <v>3452000</v>
      </c>
      <c r="AW40" s="11">
        <f t="shared" si="11"/>
        <v>3568000</v>
      </c>
      <c r="AX40" s="11"/>
      <c r="AY40" s="11">
        <f t="shared" si="12"/>
        <v>42000000</v>
      </c>
    </row>
    <row r="41" spans="1:51" x14ac:dyDescent="0.25">
      <c r="A41" s="3" t="s">
        <v>27</v>
      </c>
      <c r="B41" s="3" t="s">
        <v>30</v>
      </c>
      <c r="C41" s="4">
        <v>19209810</v>
      </c>
      <c r="D41" s="4">
        <v>363932</v>
      </c>
      <c r="E41" s="4">
        <v>702885</v>
      </c>
      <c r="F41" s="4">
        <v>243558</v>
      </c>
      <c r="G41" s="4">
        <v>20520185</v>
      </c>
      <c r="H41" s="7"/>
      <c r="I41" s="4">
        <v>1429393</v>
      </c>
      <c r="J41" s="4">
        <v>9853</v>
      </c>
      <c r="K41" s="4">
        <v>99610</v>
      </c>
      <c r="L41" s="4">
        <v>7054886</v>
      </c>
      <c r="M41" s="4">
        <v>62673</v>
      </c>
      <c r="N41" s="4">
        <v>1069359</v>
      </c>
      <c r="O41" s="4">
        <v>747379</v>
      </c>
      <c r="P41" s="4">
        <v>251751</v>
      </c>
      <c r="Q41" s="4">
        <v>556293</v>
      </c>
      <c r="R41" s="4">
        <v>6353</v>
      </c>
      <c r="S41" s="4">
        <v>160768</v>
      </c>
      <c r="T41" s="4">
        <v>11448318</v>
      </c>
      <c r="U41" s="7"/>
      <c r="V41" s="4">
        <v>1811</v>
      </c>
      <c r="W41" s="4">
        <v>1032</v>
      </c>
      <c r="X41" s="4">
        <v>171639</v>
      </c>
      <c r="Y41" s="4">
        <v>6091</v>
      </c>
      <c r="Z41" s="4">
        <v>208123</v>
      </c>
      <c r="AA41" s="4">
        <v>523778</v>
      </c>
      <c r="AB41" s="4">
        <v>115838</v>
      </c>
      <c r="AC41" s="4">
        <v>34622</v>
      </c>
      <c r="AD41" s="4">
        <v>1333698</v>
      </c>
      <c r="AE41" s="4">
        <v>80000</v>
      </c>
      <c r="AF41" s="4">
        <v>5733</v>
      </c>
      <c r="AG41" s="4">
        <v>1</v>
      </c>
      <c r="AH41" s="4">
        <v>2482366</v>
      </c>
    </row>
    <row r="42" spans="1:51" x14ac:dyDescent="0.25">
      <c r="A42" s="3" t="s">
        <v>27</v>
      </c>
      <c r="B42" s="3" t="s">
        <v>31</v>
      </c>
      <c r="C42" s="4">
        <v>18543442</v>
      </c>
      <c r="D42" s="4">
        <v>347700</v>
      </c>
      <c r="E42" s="4">
        <v>678612</v>
      </c>
      <c r="F42" s="4">
        <v>243558</v>
      </c>
      <c r="G42" s="4">
        <v>19813312</v>
      </c>
      <c r="H42" s="7"/>
      <c r="I42" s="4">
        <v>1445334</v>
      </c>
      <c r="J42" s="4">
        <v>9960</v>
      </c>
      <c r="K42" s="4">
        <v>105577</v>
      </c>
      <c r="L42" s="4">
        <v>7094545</v>
      </c>
      <c r="M42" s="4">
        <v>66871</v>
      </c>
      <c r="N42" s="4">
        <v>1108039</v>
      </c>
      <c r="O42" s="4">
        <v>774420</v>
      </c>
      <c r="P42" s="4">
        <v>258331</v>
      </c>
      <c r="Q42" s="4">
        <v>556756</v>
      </c>
      <c r="R42" s="4">
        <v>6353</v>
      </c>
      <c r="S42" s="4">
        <v>160768</v>
      </c>
      <c r="T42" s="4">
        <v>11586954</v>
      </c>
      <c r="U42" s="7"/>
      <c r="V42" s="4">
        <v>1794</v>
      </c>
      <c r="W42" s="4">
        <v>993</v>
      </c>
      <c r="X42" s="4">
        <v>176731</v>
      </c>
      <c r="Y42" s="4">
        <v>6171</v>
      </c>
      <c r="Z42" s="4">
        <v>213979</v>
      </c>
      <c r="AA42" s="4">
        <v>573742</v>
      </c>
      <c r="AB42" s="4">
        <v>115838</v>
      </c>
      <c r="AC42" s="4">
        <v>30047</v>
      </c>
      <c r="AD42" s="4">
        <v>1333003</v>
      </c>
      <c r="AE42" s="4">
        <v>80000</v>
      </c>
      <c r="AF42" s="4">
        <v>5733</v>
      </c>
      <c r="AG42" s="4">
        <v>1</v>
      </c>
      <c r="AH42" s="4">
        <v>2538032</v>
      </c>
    </row>
    <row r="43" spans="1:51" ht="15.75" thickBot="1" x14ac:dyDescent="0.3">
      <c r="A43" s="3" t="s">
        <v>27</v>
      </c>
      <c r="B43" s="3" t="s">
        <v>32</v>
      </c>
      <c r="C43" s="4">
        <v>19780576</v>
      </c>
      <c r="D43" s="4">
        <v>369671</v>
      </c>
      <c r="E43" s="4">
        <v>733226</v>
      </c>
      <c r="F43" s="4">
        <v>243558</v>
      </c>
      <c r="G43" s="4">
        <v>21127031</v>
      </c>
      <c r="H43" s="7"/>
      <c r="I43" s="4">
        <v>1532119</v>
      </c>
      <c r="J43" s="4">
        <v>10640</v>
      </c>
      <c r="K43" s="4">
        <v>110748</v>
      </c>
      <c r="L43" s="4">
        <v>7628761</v>
      </c>
      <c r="M43" s="4">
        <v>72736</v>
      </c>
      <c r="N43" s="4">
        <v>1145709</v>
      </c>
      <c r="O43" s="4">
        <v>790994</v>
      </c>
      <c r="P43" s="4">
        <v>248175</v>
      </c>
      <c r="Q43" s="4">
        <v>557220</v>
      </c>
      <c r="R43" s="4">
        <v>6353</v>
      </c>
      <c r="S43" s="4">
        <v>160768</v>
      </c>
      <c r="T43" s="4">
        <v>12264223</v>
      </c>
      <c r="U43" s="7"/>
      <c r="V43" s="4">
        <v>1492</v>
      </c>
      <c r="W43" s="4">
        <v>1356</v>
      </c>
      <c r="X43" s="4">
        <v>189220</v>
      </c>
      <c r="Y43" s="4">
        <v>6646</v>
      </c>
      <c r="Z43" s="4">
        <v>224097</v>
      </c>
      <c r="AA43" s="4">
        <v>634821</v>
      </c>
      <c r="AB43" s="4">
        <v>115838</v>
      </c>
      <c r="AC43" s="4">
        <v>36519</v>
      </c>
      <c r="AD43" s="4">
        <v>1396590</v>
      </c>
      <c r="AE43" s="4">
        <v>80000</v>
      </c>
      <c r="AF43" s="4">
        <v>5733</v>
      </c>
      <c r="AG43" s="4">
        <v>1</v>
      </c>
      <c r="AH43" s="4">
        <v>2692313</v>
      </c>
    </row>
    <row r="44" spans="1:51" x14ac:dyDescent="0.25">
      <c r="A44" s="3" t="s">
        <v>27</v>
      </c>
      <c r="B44" s="3" t="s">
        <v>33</v>
      </c>
      <c r="C44" s="4">
        <v>25993358</v>
      </c>
      <c r="D44" s="4">
        <v>483580</v>
      </c>
      <c r="E44" s="4">
        <v>984939</v>
      </c>
      <c r="F44" s="4">
        <v>243558</v>
      </c>
      <c r="G44" s="4">
        <v>27705435</v>
      </c>
      <c r="H44" s="7"/>
      <c r="I44" s="4">
        <v>1821940</v>
      </c>
      <c r="J44" s="4">
        <v>12910</v>
      </c>
      <c r="K44" s="4">
        <v>153998</v>
      </c>
      <c r="L44" s="4">
        <v>8546270</v>
      </c>
      <c r="M44" s="4">
        <v>87238</v>
      </c>
      <c r="N44" s="4">
        <v>1251882</v>
      </c>
      <c r="O44" s="4">
        <v>847034</v>
      </c>
      <c r="P44" s="4">
        <v>438069</v>
      </c>
      <c r="Q44" s="4">
        <v>557685</v>
      </c>
      <c r="R44" s="4">
        <v>6353</v>
      </c>
      <c r="S44" s="4">
        <v>160768</v>
      </c>
      <c r="T44" s="4">
        <v>13884147</v>
      </c>
      <c r="U44" s="7"/>
      <c r="V44" s="4">
        <v>1659</v>
      </c>
      <c r="W44" s="4">
        <v>1560</v>
      </c>
      <c r="X44" s="4">
        <v>201713</v>
      </c>
      <c r="Y44" s="4">
        <v>6742</v>
      </c>
      <c r="Z44" s="4">
        <v>236374</v>
      </c>
      <c r="AA44" s="4">
        <v>667010</v>
      </c>
      <c r="AB44" s="4">
        <v>115838</v>
      </c>
      <c r="AC44" s="4">
        <v>31642</v>
      </c>
      <c r="AD44" s="4">
        <v>2723452</v>
      </c>
      <c r="AE44" s="4">
        <v>80000</v>
      </c>
      <c r="AF44" s="4">
        <v>5733</v>
      </c>
      <c r="AG44" s="4">
        <v>1</v>
      </c>
      <c r="AH44" s="4">
        <v>4071724</v>
      </c>
      <c r="AJ44" s="2" t="s">
        <v>55</v>
      </c>
      <c r="AL44" s="12">
        <f>AL24+AL25+AL26</f>
        <v>455771805</v>
      </c>
      <c r="AM44" s="12">
        <f t="shared" ref="AM44:AY44" si="13">AM24+AM25+AM26</f>
        <v>404803390</v>
      </c>
      <c r="AN44" s="12">
        <f t="shared" si="13"/>
        <v>337749953</v>
      </c>
      <c r="AO44" s="12">
        <f t="shared" si="13"/>
        <v>321192983</v>
      </c>
      <c r="AP44" s="12">
        <f t="shared" si="13"/>
        <v>351453518</v>
      </c>
      <c r="AQ44" s="12">
        <f t="shared" si="13"/>
        <v>503579596</v>
      </c>
      <c r="AR44" s="12">
        <f t="shared" si="13"/>
        <v>589966595</v>
      </c>
      <c r="AS44" s="12">
        <f t="shared" si="13"/>
        <v>593930633</v>
      </c>
      <c r="AT44" s="12">
        <f t="shared" si="13"/>
        <v>561296455</v>
      </c>
      <c r="AU44" s="12">
        <f t="shared" si="13"/>
        <v>447627312</v>
      </c>
      <c r="AV44" s="12">
        <f t="shared" si="13"/>
        <v>314041469</v>
      </c>
      <c r="AW44" s="12">
        <f t="shared" si="13"/>
        <v>376912401</v>
      </c>
      <c r="AX44" s="12"/>
      <c r="AY44" s="18">
        <f t="shared" si="13"/>
        <v>5258326110</v>
      </c>
    </row>
    <row r="45" spans="1:51" x14ac:dyDescent="0.25">
      <c r="A45" s="3" t="s">
        <v>27</v>
      </c>
      <c r="B45" s="3" t="s">
        <v>34</v>
      </c>
      <c r="C45" s="4">
        <v>29520447</v>
      </c>
      <c r="D45" s="4">
        <v>545100</v>
      </c>
      <c r="E45" s="4">
        <v>1131033</v>
      </c>
      <c r="F45" s="4">
        <v>243558</v>
      </c>
      <c r="G45" s="4">
        <v>31440138</v>
      </c>
      <c r="H45" s="7"/>
      <c r="I45" s="4">
        <v>1972300</v>
      </c>
      <c r="J45" s="4">
        <v>14064</v>
      </c>
      <c r="K45" s="4">
        <v>191533</v>
      </c>
      <c r="L45" s="4">
        <v>8949531</v>
      </c>
      <c r="M45" s="4">
        <v>89945</v>
      </c>
      <c r="N45" s="4">
        <v>1251806</v>
      </c>
      <c r="O45" s="4">
        <v>861515</v>
      </c>
      <c r="P45" s="4">
        <v>485827</v>
      </c>
      <c r="Q45" s="4">
        <v>558149</v>
      </c>
      <c r="R45" s="4">
        <v>6353</v>
      </c>
      <c r="S45" s="4">
        <v>160768</v>
      </c>
      <c r="T45" s="4">
        <v>14541791</v>
      </c>
      <c r="U45" s="7"/>
      <c r="V45" s="4">
        <v>1758</v>
      </c>
      <c r="W45" s="4">
        <v>2098</v>
      </c>
      <c r="X45" s="4">
        <v>208580</v>
      </c>
      <c r="Y45" s="4">
        <v>6973</v>
      </c>
      <c r="Z45" s="4">
        <v>234536</v>
      </c>
      <c r="AA45" s="4">
        <v>693118</v>
      </c>
      <c r="AB45" s="4">
        <v>115838</v>
      </c>
      <c r="AC45" s="4">
        <v>33328</v>
      </c>
      <c r="AD45" s="4">
        <v>3231686</v>
      </c>
      <c r="AE45" s="4">
        <v>80000</v>
      </c>
      <c r="AF45" s="4">
        <v>5733</v>
      </c>
      <c r="AG45" s="4">
        <v>1</v>
      </c>
      <c r="AH45" s="4">
        <v>4613649</v>
      </c>
      <c r="AJ45" s="2" t="s">
        <v>56</v>
      </c>
      <c r="AL45" s="12">
        <f>AL28+AL29</f>
        <v>23099801</v>
      </c>
      <c r="AM45" s="12">
        <f t="shared" ref="AM45:AY45" si="14">AM28+AM29</f>
        <v>21390750</v>
      </c>
      <c r="AN45" s="12">
        <f t="shared" si="14"/>
        <v>18885858</v>
      </c>
      <c r="AO45" s="12">
        <f t="shared" si="14"/>
        <v>19196665</v>
      </c>
      <c r="AP45" s="12">
        <f t="shared" si="14"/>
        <v>20976232</v>
      </c>
      <c r="AQ45" s="12">
        <f t="shared" si="14"/>
        <v>26946217</v>
      </c>
      <c r="AR45" s="12">
        <f t="shared" si="14"/>
        <v>30028007</v>
      </c>
      <c r="AS45" s="12">
        <f t="shared" si="14"/>
        <v>30221057</v>
      </c>
      <c r="AT45" s="12">
        <f t="shared" si="14"/>
        <v>29502844</v>
      </c>
      <c r="AU45" s="12">
        <f t="shared" si="14"/>
        <v>25367860</v>
      </c>
      <c r="AV45" s="12">
        <f t="shared" si="14"/>
        <v>19010256</v>
      </c>
      <c r="AW45" s="12">
        <f t="shared" si="14"/>
        <v>20741835</v>
      </c>
      <c r="AX45" s="12"/>
      <c r="AY45" s="19">
        <f t="shared" si="14"/>
        <v>285367382</v>
      </c>
    </row>
    <row r="46" spans="1:51" x14ac:dyDescent="0.25">
      <c r="A46" s="3" t="s">
        <v>27</v>
      </c>
      <c r="B46" s="3" t="s">
        <v>35</v>
      </c>
      <c r="C46" s="4">
        <v>29686150</v>
      </c>
      <c r="D46" s="4">
        <v>543024</v>
      </c>
      <c r="E46" s="4">
        <v>1143787</v>
      </c>
      <c r="F46" s="4">
        <v>243558</v>
      </c>
      <c r="G46" s="4">
        <v>31616519</v>
      </c>
      <c r="H46" s="7"/>
      <c r="I46" s="4">
        <v>1982273</v>
      </c>
      <c r="J46" s="4">
        <v>14121</v>
      </c>
      <c r="K46" s="4">
        <v>196340</v>
      </c>
      <c r="L46" s="4">
        <v>8948637</v>
      </c>
      <c r="M46" s="4">
        <v>91248</v>
      </c>
      <c r="N46" s="4">
        <v>1289914</v>
      </c>
      <c r="O46" s="4">
        <v>885668</v>
      </c>
      <c r="P46" s="4">
        <v>491639</v>
      </c>
      <c r="Q46" s="4">
        <v>558614</v>
      </c>
      <c r="R46" s="4">
        <v>6353</v>
      </c>
      <c r="S46" s="4">
        <v>160768</v>
      </c>
      <c r="T46" s="4">
        <v>14625575</v>
      </c>
      <c r="U46" s="7"/>
      <c r="V46" s="4">
        <v>1843</v>
      </c>
      <c r="W46" s="4">
        <v>2370</v>
      </c>
      <c r="X46" s="4">
        <v>208384</v>
      </c>
      <c r="Y46" s="4">
        <v>6938</v>
      </c>
      <c r="Z46" s="4">
        <v>239869</v>
      </c>
      <c r="AA46" s="4">
        <v>735757</v>
      </c>
      <c r="AB46" s="4">
        <v>115838</v>
      </c>
      <c r="AC46" s="4">
        <v>35592</v>
      </c>
      <c r="AD46" s="4">
        <v>3214039</v>
      </c>
      <c r="AE46" s="4">
        <v>80000</v>
      </c>
      <c r="AF46" s="4">
        <v>5733</v>
      </c>
      <c r="AG46" s="4">
        <v>1</v>
      </c>
      <c r="AH46" s="4">
        <v>4646364</v>
      </c>
      <c r="AJ46" s="2" t="s">
        <v>57</v>
      </c>
      <c r="AL46" s="12">
        <f>AL31+AL32+AL30</f>
        <v>196542342</v>
      </c>
      <c r="AM46" s="12">
        <f t="shared" ref="AM46:AY46" si="15">AM31+AM32+AM30</f>
        <v>185434503</v>
      </c>
      <c r="AN46" s="12">
        <f t="shared" si="15"/>
        <v>178457457</v>
      </c>
      <c r="AO46" s="12">
        <f t="shared" si="15"/>
        <v>194446736</v>
      </c>
      <c r="AP46" s="12">
        <f t="shared" si="15"/>
        <v>210379388</v>
      </c>
      <c r="AQ46" s="12">
        <f t="shared" si="15"/>
        <v>255516711</v>
      </c>
      <c r="AR46" s="12">
        <f t="shared" si="15"/>
        <v>276383017</v>
      </c>
      <c r="AS46" s="12">
        <f t="shared" si="15"/>
        <v>275920094</v>
      </c>
      <c r="AT46" s="12">
        <f t="shared" si="15"/>
        <v>278277684</v>
      </c>
      <c r="AU46" s="12">
        <f t="shared" si="15"/>
        <v>250080577</v>
      </c>
      <c r="AV46" s="12">
        <f t="shared" si="15"/>
        <v>191937336</v>
      </c>
      <c r="AW46" s="12">
        <f t="shared" si="15"/>
        <v>194401957</v>
      </c>
      <c r="AX46" s="12"/>
      <c r="AY46" s="19">
        <f t="shared" si="15"/>
        <v>2687777802</v>
      </c>
    </row>
    <row r="47" spans="1:51" x14ac:dyDescent="0.25">
      <c r="A47" s="3" t="s">
        <v>27</v>
      </c>
      <c r="B47" s="3" t="s">
        <v>36</v>
      </c>
      <c r="C47" s="4">
        <v>28356870</v>
      </c>
      <c r="D47" s="4">
        <v>513171</v>
      </c>
      <c r="E47" s="4">
        <v>1093647</v>
      </c>
      <c r="F47" s="4">
        <v>243558</v>
      </c>
      <c r="G47" s="4">
        <v>30207246</v>
      </c>
      <c r="H47" s="7"/>
      <c r="I47" s="4">
        <v>1947832</v>
      </c>
      <c r="J47" s="4">
        <v>13837</v>
      </c>
      <c r="K47" s="4">
        <v>193857</v>
      </c>
      <c r="L47" s="4">
        <v>9159623</v>
      </c>
      <c r="M47" s="4">
        <v>87770</v>
      </c>
      <c r="N47" s="4">
        <v>1291268</v>
      </c>
      <c r="O47" s="4">
        <v>854039</v>
      </c>
      <c r="P47" s="4">
        <v>411081</v>
      </c>
      <c r="Q47" s="4">
        <v>559080</v>
      </c>
      <c r="R47" s="4">
        <v>6353</v>
      </c>
      <c r="S47" s="4">
        <v>160768</v>
      </c>
      <c r="T47" s="4">
        <v>14685508</v>
      </c>
      <c r="U47" s="7"/>
      <c r="V47" s="4">
        <v>1945</v>
      </c>
      <c r="W47" s="4">
        <v>2245</v>
      </c>
      <c r="X47" s="4">
        <v>205924</v>
      </c>
      <c r="Y47" s="4">
        <v>6754</v>
      </c>
      <c r="Z47" s="4">
        <v>237150</v>
      </c>
      <c r="AA47" s="4">
        <v>687854</v>
      </c>
      <c r="AB47" s="4">
        <v>115838</v>
      </c>
      <c r="AC47" s="4">
        <v>36723</v>
      </c>
      <c r="AD47" s="4">
        <v>3219414</v>
      </c>
      <c r="AE47" s="4">
        <v>80000</v>
      </c>
      <c r="AF47" s="4">
        <v>5733</v>
      </c>
      <c r="AG47" s="4">
        <v>1</v>
      </c>
      <c r="AH47" s="4">
        <v>4599581</v>
      </c>
      <c r="AJ47" s="2" t="s">
        <v>58</v>
      </c>
      <c r="AL47" s="12">
        <f>AL33+AL34</f>
        <v>91341780</v>
      </c>
      <c r="AM47" s="12">
        <f t="shared" ref="AM47:AY47" si="16">AM33+AM34</f>
        <v>88422782</v>
      </c>
      <c r="AN47" s="12">
        <f t="shared" si="16"/>
        <v>90490011</v>
      </c>
      <c r="AO47" s="12">
        <f t="shared" si="16"/>
        <v>96270441</v>
      </c>
      <c r="AP47" s="12">
        <f t="shared" si="16"/>
        <v>101932934</v>
      </c>
      <c r="AQ47" s="12">
        <f t="shared" si="16"/>
        <v>109753473</v>
      </c>
      <c r="AR47" s="12">
        <f t="shared" si="16"/>
        <v>115804931</v>
      </c>
      <c r="AS47" s="12">
        <f t="shared" si="16"/>
        <v>121206622</v>
      </c>
      <c r="AT47" s="12">
        <f t="shared" si="16"/>
        <v>113185806</v>
      </c>
      <c r="AU47" s="12">
        <f t="shared" si="16"/>
        <v>102916569</v>
      </c>
      <c r="AV47" s="12">
        <f t="shared" si="16"/>
        <v>90226896</v>
      </c>
      <c r="AW47" s="12">
        <f t="shared" si="16"/>
        <v>94280223</v>
      </c>
      <c r="AX47" s="12"/>
      <c r="AY47" s="19">
        <f t="shared" si="16"/>
        <v>1215832468</v>
      </c>
    </row>
    <row r="48" spans="1:51" x14ac:dyDescent="0.25">
      <c r="A48" s="3" t="s">
        <v>27</v>
      </c>
      <c r="B48" s="3" t="s">
        <v>37</v>
      </c>
      <c r="C48" s="4">
        <v>23725872</v>
      </c>
      <c r="D48" s="4">
        <v>423646</v>
      </c>
      <c r="E48" s="4">
        <v>907677</v>
      </c>
      <c r="F48" s="4">
        <v>243558</v>
      </c>
      <c r="G48" s="4">
        <v>25300753</v>
      </c>
      <c r="H48" s="7"/>
      <c r="I48" s="4">
        <v>1747369</v>
      </c>
      <c r="J48" s="4">
        <v>12272</v>
      </c>
      <c r="K48" s="4">
        <v>158814</v>
      </c>
      <c r="L48" s="4">
        <v>8742786</v>
      </c>
      <c r="M48" s="4">
        <v>78780</v>
      </c>
      <c r="N48" s="4">
        <v>1196807</v>
      </c>
      <c r="O48" s="4">
        <v>801137</v>
      </c>
      <c r="P48" s="4">
        <v>265062</v>
      </c>
      <c r="Q48" s="4">
        <v>559546</v>
      </c>
      <c r="R48" s="4">
        <v>6353</v>
      </c>
      <c r="S48" s="4">
        <v>160768</v>
      </c>
      <c r="T48" s="4">
        <v>13729694</v>
      </c>
      <c r="U48" s="7"/>
      <c r="V48" s="4">
        <v>1659</v>
      </c>
      <c r="W48" s="4">
        <v>1607</v>
      </c>
      <c r="X48" s="4">
        <v>192178</v>
      </c>
      <c r="Y48" s="4">
        <v>6650</v>
      </c>
      <c r="Z48" s="4">
        <v>222286</v>
      </c>
      <c r="AA48" s="4">
        <v>643853</v>
      </c>
      <c r="AB48" s="4">
        <v>186280</v>
      </c>
      <c r="AC48" s="4">
        <v>31810</v>
      </c>
      <c r="AD48" s="4">
        <v>1449812</v>
      </c>
      <c r="AE48" s="4">
        <v>80000</v>
      </c>
      <c r="AF48" s="4">
        <v>5733</v>
      </c>
      <c r="AG48" s="4">
        <v>1</v>
      </c>
      <c r="AH48" s="4">
        <v>2821869</v>
      </c>
      <c r="AJ48" s="2" t="s">
        <v>59</v>
      </c>
      <c r="AL48" s="12">
        <f>AL35+AL38+AL39+AL40</f>
        <v>111742097</v>
      </c>
      <c r="AM48" s="12">
        <f t="shared" ref="AM48:AY48" si="17">AM35+AM38+AM39+AM40</f>
        <v>94747136</v>
      </c>
      <c r="AN48" s="12">
        <f t="shared" si="17"/>
        <v>113783292</v>
      </c>
      <c r="AO48" s="12">
        <f t="shared" si="17"/>
        <v>115527455</v>
      </c>
      <c r="AP48" s="12">
        <f t="shared" si="17"/>
        <v>129457376</v>
      </c>
      <c r="AQ48" s="12">
        <f t="shared" si="17"/>
        <v>132400682</v>
      </c>
      <c r="AR48" s="12">
        <f t="shared" si="17"/>
        <v>148190237</v>
      </c>
      <c r="AS48" s="12">
        <f t="shared" si="17"/>
        <v>146824032</v>
      </c>
      <c r="AT48" s="12">
        <f t="shared" si="17"/>
        <v>134743949</v>
      </c>
      <c r="AU48" s="12">
        <f t="shared" si="17"/>
        <v>129904127</v>
      </c>
      <c r="AV48" s="12">
        <f t="shared" si="17"/>
        <v>113273258</v>
      </c>
      <c r="AW48" s="12">
        <f t="shared" si="17"/>
        <v>106934869</v>
      </c>
      <c r="AX48" s="12"/>
      <c r="AY48" s="19">
        <f t="shared" si="17"/>
        <v>1477528510</v>
      </c>
    </row>
    <row r="49" spans="1:51" x14ac:dyDescent="0.25">
      <c r="A49" s="3" t="s">
        <v>27</v>
      </c>
      <c r="B49" s="3" t="s">
        <v>38</v>
      </c>
      <c r="C49" s="4">
        <v>18280252</v>
      </c>
      <c r="D49" s="4">
        <v>322448</v>
      </c>
      <c r="E49" s="4">
        <v>688934</v>
      </c>
      <c r="F49" s="4">
        <v>243558</v>
      </c>
      <c r="G49" s="4">
        <v>19535192</v>
      </c>
      <c r="H49" s="7"/>
      <c r="I49" s="4">
        <v>1439178</v>
      </c>
      <c r="J49" s="4">
        <v>9856</v>
      </c>
      <c r="K49" s="4">
        <v>103748</v>
      </c>
      <c r="L49" s="4">
        <v>7425879</v>
      </c>
      <c r="M49" s="4">
        <v>67073</v>
      </c>
      <c r="N49" s="4">
        <v>1092169</v>
      </c>
      <c r="O49" s="4">
        <v>760273</v>
      </c>
      <c r="P49" s="4">
        <v>229671</v>
      </c>
      <c r="Q49" s="4">
        <v>560012</v>
      </c>
      <c r="R49" s="4">
        <v>6353</v>
      </c>
      <c r="S49" s="4">
        <v>160768</v>
      </c>
      <c r="T49" s="4">
        <v>11854980</v>
      </c>
      <c r="U49" s="7"/>
      <c r="V49" s="4">
        <v>1501</v>
      </c>
      <c r="W49" s="4">
        <v>987</v>
      </c>
      <c r="X49" s="4">
        <v>174884</v>
      </c>
      <c r="Y49" s="4">
        <v>6264</v>
      </c>
      <c r="Z49" s="4">
        <v>210880</v>
      </c>
      <c r="AA49" s="4">
        <v>579134</v>
      </c>
      <c r="AB49" s="4">
        <v>184013</v>
      </c>
      <c r="AC49" s="4">
        <v>34640</v>
      </c>
      <c r="AD49" s="4">
        <v>1159970</v>
      </c>
      <c r="AE49" s="4">
        <v>80000</v>
      </c>
      <c r="AF49" s="4">
        <v>5733</v>
      </c>
      <c r="AG49" s="4">
        <v>1</v>
      </c>
      <c r="AH49" s="4">
        <v>2438007</v>
      </c>
      <c r="AJ49" s="2" t="s">
        <v>60</v>
      </c>
      <c r="AL49" s="12">
        <f>AL27+AL36</f>
        <v>6896131</v>
      </c>
      <c r="AM49" s="12">
        <f t="shared" ref="AM49:AY49" si="18">AM27+AM36</f>
        <v>6900118</v>
      </c>
      <c r="AN49" s="12">
        <f t="shared" si="18"/>
        <v>6904108</v>
      </c>
      <c r="AO49" s="12">
        <f t="shared" si="18"/>
        <v>6908102</v>
      </c>
      <c r="AP49" s="12">
        <f t="shared" si="18"/>
        <v>6912099</v>
      </c>
      <c r="AQ49" s="12">
        <f t="shared" si="18"/>
        <v>6916099</v>
      </c>
      <c r="AR49" s="12">
        <f t="shared" si="18"/>
        <v>6920103</v>
      </c>
      <c r="AS49" s="12">
        <f t="shared" si="18"/>
        <v>6924109</v>
      </c>
      <c r="AT49" s="12">
        <f t="shared" si="18"/>
        <v>6928120</v>
      </c>
      <c r="AU49" s="12">
        <f t="shared" si="18"/>
        <v>6932133</v>
      </c>
      <c r="AV49" s="12">
        <f t="shared" si="18"/>
        <v>6936150</v>
      </c>
      <c r="AW49" s="12">
        <f t="shared" si="18"/>
        <v>6940170</v>
      </c>
      <c r="AX49" s="12"/>
      <c r="AY49" s="19">
        <f t="shared" si="18"/>
        <v>83017442</v>
      </c>
    </row>
    <row r="50" spans="1:51" ht="15.75" thickBot="1" x14ac:dyDescent="0.3">
      <c r="A50" s="3" t="s">
        <v>27</v>
      </c>
      <c r="B50" s="3" t="s">
        <v>39</v>
      </c>
      <c r="C50" s="5">
        <v>20844578</v>
      </c>
      <c r="D50" s="5">
        <v>366319</v>
      </c>
      <c r="E50" s="5">
        <v>798054</v>
      </c>
      <c r="F50" s="5">
        <v>243558</v>
      </c>
      <c r="G50" s="5">
        <v>22252509</v>
      </c>
      <c r="H50" s="7"/>
      <c r="I50" s="5">
        <v>1523217</v>
      </c>
      <c r="J50" s="5">
        <v>10510</v>
      </c>
      <c r="K50" s="5">
        <v>99650</v>
      </c>
      <c r="L50" s="5">
        <v>7533802</v>
      </c>
      <c r="M50" s="5">
        <v>70739</v>
      </c>
      <c r="N50" s="5">
        <v>1082059</v>
      </c>
      <c r="O50" s="5">
        <v>743675</v>
      </c>
      <c r="P50" s="5">
        <v>238933</v>
      </c>
      <c r="Q50" s="5">
        <v>560479</v>
      </c>
      <c r="R50" s="5">
        <v>6353</v>
      </c>
      <c r="S50" s="5">
        <v>160768</v>
      </c>
      <c r="T50" s="5">
        <v>12030185</v>
      </c>
      <c r="U50" s="7"/>
      <c r="V50" s="5">
        <v>1661</v>
      </c>
      <c r="W50" s="5">
        <v>940</v>
      </c>
      <c r="X50" s="5">
        <v>183324</v>
      </c>
      <c r="Y50" s="5">
        <v>6127</v>
      </c>
      <c r="Z50" s="5">
        <v>209769</v>
      </c>
      <c r="AA50" s="5">
        <v>570591</v>
      </c>
      <c r="AB50" s="5">
        <v>115838</v>
      </c>
      <c r="AC50" s="5">
        <v>23744</v>
      </c>
      <c r="AD50" s="5">
        <v>1249989</v>
      </c>
      <c r="AE50" s="5">
        <v>80000</v>
      </c>
      <c r="AF50" s="5">
        <v>5733</v>
      </c>
      <c r="AG50" s="5">
        <v>1</v>
      </c>
      <c r="AH50" s="5">
        <v>2447717</v>
      </c>
      <c r="AJ50" s="2" t="s">
        <v>61</v>
      </c>
      <c r="AL50" s="12">
        <f>AL37</f>
        <v>3679800</v>
      </c>
      <c r="AM50" s="12">
        <f t="shared" ref="AM50:AY50" si="19">AM37</f>
        <v>3679800</v>
      </c>
      <c r="AN50" s="12">
        <f t="shared" si="19"/>
        <v>3679800</v>
      </c>
      <c r="AO50" s="12">
        <f t="shared" si="19"/>
        <v>3679800</v>
      </c>
      <c r="AP50" s="12">
        <f t="shared" si="19"/>
        <v>3679800</v>
      </c>
      <c r="AQ50" s="12">
        <f t="shared" si="19"/>
        <v>3679800</v>
      </c>
      <c r="AR50" s="12">
        <f t="shared" si="19"/>
        <v>3679800</v>
      </c>
      <c r="AS50" s="12">
        <f t="shared" si="19"/>
        <v>3679800</v>
      </c>
      <c r="AT50" s="12">
        <f t="shared" si="19"/>
        <v>3679800</v>
      </c>
      <c r="AU50" s="12">
        <f t="shared" si="19"/>
        <v>3679800</v>
      </c>
      <c r="AV50" s="12">
        <f t="shared" si="19"/>
        <v>3679800</v>
      </c>
      <c r="AW50" s="12">
        <f t="shared" si="19"/>
        <v>3679800</v>
      </c>
      <c r="AX50" s="12"/>
      <c r="AY50" s="20">
        <f t="shared" si="19"/>
        <v>44157600</v>
      </c>
    </row>
    <row r="51" spans="1:51" x14ac:dyDescent="0.25">
      <c r="C51" s="4">
        <v>279875282</v>
      </c>
      <c r="D51" s="4">
        <v>5165984</v>
      </c>
      <c r="E51" s="4">
        <v>10565906</v>
      </c>
      <c r="F51" s="4">
        <v>2922696</v>
      </c>
      <c r="G51" s="4">
        <v>298529868</v>
      </c>
      <c r="H51" s="7"/>
      <c r="I51" s="4">
        <v>20023524</v>
      </c>
      <c r="J51" s="4">
        <v>140337</v>
      </c>
      <c r="K51" s="4">
        <v>1614113</v>
      </c>
      <c r="L51" s="4">
        <v>95958814</v>
      </c>
      <c r="M51" s="4">
        <v>912792</v>
      </c>
      <c r="N51" s="4">
        <v>13879789</v>
      </c>
      <c r="O51" s="4">
        <v>9530990</v>
      </c>
      <c r="P51" s="4">
        <v>3812318</v>
      </c>
      <c r="Q51" s="4">
        <v>6695030</v>
      </c>
      <c r="R51" s="4">
        <v>76236</v>
      </c>
      <c r="S51" s="4">
        <v>1929216</v>
      </c>
      <c r="T51" s="4">
        <v>154573159</v>
      </c>
      <c r="U51" s="7"/>
      <c r="V51" s="4">
        <v>20592</v>
      </c>
      <c r="W51" s="4">
        <v>17150</v>
      </c>
      <c r="X51" s="4">
        <v>2258400</v>
      </c>
      <c r="Y51" s="4">
        <v>77199</v>
      </c>
      <c r="Z51" s="4">
        <v>2655313</v>
      </c>
      <c r="AA51" s="4">
        <v>7339706</v>
      </c>
      <c r="AB51" s="4">
        <v>1528673</v>
      </c>
      <c r="AC51" s="4">
        <v>400830</v>
      </c>
      <c r="AD51" s="4">
        <v>22738729</v>
      </c>
      <c r="AE51" s="4">
        <v>960000</v>
      </c>
      <c r="AF51" s="4">
        <v>68796</v>
      </c>
      <c r="AG51" s="4">
        <v>12</v>
      </c>
      <c r="AH51" s="4">
        <v>38065400</v>
      </c>
    </row>
    <row r="52" spans="1:51" x14ac:dyDescent="0.25">
      <c r="C52" s="4"/>
      <c r="D52" s="4"/>
      <c r="E52" s="4"/>
      <c r="F52" s="4"/>
      <c r="G52" s="4"/>
      <c r="H52" s="7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7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J52" s="13" t="s">
        <v>62</v>
      </c>
      <c r="AK52" s="14"/>
      <c r="AL52" s="15">
        <f>SUM(AL24:AL40)-SUM(AL44:AL50)</f>
        <v>0</v>
      </c>
      <c r="AM52" s="15">
        <f t="shared" ref="AM52:AY52" si="20">SUM(AM24:AM40)-SUM(AM44:AM50)</f>
        <v>0</v>
      </c>
      <c r="AN52" s="15">
        <f t="shared" si="20"/>
        <v>0</v>
      </c>
      <c r="AO52" s="15">
        <f t="shared" si="20"/>
        <v>0</v>
      </c>
      <c r="AP52" s="15">
        <f t="shared" si="20"/>
        <v>0</v>
      </c>
      <c r="AQ52" s="15">
        <f t="shared" si="20"/>
        <v>0</v>
      </c>
      <c r="AR52" s="15">
        <f t="shared" si="20"/>
        <v>0</v>
      </c>
      <c r="AS52" s="15">
        <f t="shared" si="20"/>
        <v>0</v>
      </c>
      <c r="AT52" s="15">
        <f t="shared" si="20"/>
        <v>0</v>
      </c>
      <c r="AU52" s="15">
        <f t="shared" si="20"/>
        <v>0</v>
      </c>
      <c r="AV52" s="15">
        <f t="shared" si="20"/>
        <v>0</v>
      </c>
      <c r="AW52" s="15">
        <f t="shared" si="20"/>
        <v>0</v>
      </c>
      <c r="AX52" s="15"/>
      <c r="AY52" s="15">
        <f t="shared" si="20"/>
        <v>0</v>
      </c>
    </row>
    <row r="53" spans="1:51" x14ac:dyDescent="0.25">
      <c r="C53" s="4"/>
      <c r="D53" s="4"/>
      <c r="E53" s="4"/>
      <c r="F53" s="4"/>
      <c r="G53" s="4"/>
      <c r="H53" s="7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7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51" x14ac:dyDescent="0.25">
      <c r="C54" s="4"/>
      <c r="D54" s="4"/>
      <c r="E54" s="4"/>
      <c r="F54" s="4"/>
      <c r="G54" s="4"/>
      <c r="H54" s="7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7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51" x14ac:dyDescent="0.25">
      <c r="C55" s="4"/>
      <c r="D55" s="4"/>
      <c r="E55" s="4"/>
      <c r="F55" s="4"/>
      <c r="G55" s="4"/>
      <c r="H55" s="7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7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B2013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hawillia</dc:creator>
  <cp:lastModifiedBy>Josh Mason</cp:lastModifiedBy>
  <dcterms:created xsi:type="dcterms:W3CDTF">2012-02-07T15:53:53Z</dcterms:created>
  <dcterms:modified xsi:type="dcterms:W3CDTF">2013-08-21T22:42:57Z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-623268403</vt:i4>
  </property>
  <property fmtid="{D5CDD505-2E9C-101B-9397-08002B2CF9AE}" pid="3" name="_NewReviewCycle">
    <vt:lpwstr/>
  </property>
  <property fmtid="{D5CDD505-2E9C-101B-9397-08002B2CF9AE}" pid="4" name="_EmailSubject">
    <vt:lpwstr>B2013A forecast - 2013 monthly</vt:lpwstr>
  </property>
  <property fmtid="{D5CDD505-2E9C-101B-9397-08002B2CF9AE}" pid="5" name="_AuthorEmail">
    <vt:lpwstr>MCARMSTR@SOUTHERNCO.COM</vt:lpwstr>
  </property>
  <property fmtid="{D5CDD505-2E9C-101B-9397-08002B2CF9AE}" pid="6" name="_AuthorEmailDisplayName">
    <vt:lpwstr>Armstrong, Mary Catherine</vt:lpwstr>
  </property>
  <property fmtid="{D5CDD505-2E9C-101B-9397-08002B2CF9AE}" pid="7" name="_ReviewingToolsShownOnce">
    <vt:lpwstr/>
  </property>
</Properties>
</file>