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9320" windowHeight="11445" activeTab="2"/>
  </bookViews>
  <sheets>
    <sheet name="Rollup Sheet" sheetId="2" r:id="rId1"/>
    <sheet name="Tier" sheetId="7" r:id="rId2"/>
    <sheet name="Capital - Coal" sheetId="5" r:id="rId3"/>
    <sheet name="Capital - Non-Coal" sheetId="6" state="hidden" r:id="rId4"/>
    <sheet name="Projects" sheetId="8" r:id="rId5"/>
  </sheets>
  <definedNames>
    <definedName name="_xlnm._FilterDatabase" localSheetId="1" hidden="1">Tier!$A$1:$AD$2291</definedName>
    <definedName name="_xlnm.Print_Area" localSheetId="2">'Capital - Coal'!$A$1:$H$71</definedName>
    <definedName name="_xlnm.Print_Area" localSheetId="3">'Capital - Non-Coal'!$A$1:$H$36</definedName>
    <definedName name="_xlnm.Print_Area" localSheetId="0">'Rollup Sheet'!$A$1:$N$43</definedName>
    <definedName name="_xlnm.Print_Area" localSheetId="1">Tier!$A$1:$S$151</definedName>
    <definedName name="_xlnm.Print_Titles" localSheetId="2">'Capital - Coal'!$1:$1</definedName>
    <definedName name="_xlnm.Print_Titles" localSheetId="1">Tier!$1:$1</definedName>
  </definedNames>
  <calcPr calcId="145621"/>
</workbook>
</file>

<file path=xl/calcChain.xml><?xml version="1.0" encoding="utf-8"?>
<calcChain xmlns="http://schemas.openxmlformats.org/spreadsheetml/2006/main">
  <c r="L3" i="2" l="1"/>
  <c r="L4" i="2"/>
  <c r="M4" i="2"/>
  <c r="L5" i="2"/>
  <c r="L6" i="2"/>
  <c r="L7" i="2"/>
  <c r="L8" i="2"/>
  <c r="L9" i="2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H4" i="2"/>
  <c r="H5" i="2"/>
  <c r="H6" i="2"/>
  <c r="H7" i="2"/>
  <c r="H8" i="2"/>
  <c r="H9" i="2"/>
  <c r="H3" i="2"/>
  <c r="E3" i="2"/>
  <c r="E4" i="2"/>
  <c r="E5" i="2"/>
  <c r="E6" i="2"/>
  <c r="E7" i="2"/>
  <c r="E8" i="2"/>
  <c r="E9" i="2"/>
  <c r="D3" i="2"/>
  <c r="D4" i="2"/>
  <c r="D5" i="2"/>
  <c r="D6" i="2"/>
  <c r="D7" i="2"/>
  <c r="D8" i="2"/>
  <c r="D9" i="2"/>
  <c r="C4" i="2"/>
  <c r="C5" i="2"/>
  <c r="C6" i="2"/>
  <c r="C7" i="2"/>
  <c r="C8" i="2"/>
  <c r="C9" i="2"/>
  <c r="C3" i="2"/>
  <c r="K15" i="2"/>
  <c r="K29" i="2"/>
  <c r="K30" i="2"/>
  <c r="K31" i="2"/>
  <c r="K32" i="2"/>
  <c r="K33" i="2"/>
  <c r="K34" i="2"/>
  <c r="K16" i="2"/>
  <c r="K17" i="2"/>
  <c r="K18" i="2"/>
  <c r="K19" i="2"/>
  <c r="K20" i="2"/>
  <c r="K21" i="2"/>
  <c r="J35" i="2"/>
  <c r="J22" i="2"/>
  <c r="E39" i="2"/>
  <c r="K6" i="2" l="1"/>
  <c r="K8" i="2"/>
  <c r="K4" i="2"/>
  <c r="K9" i="2"/>
  <c r="K7" i="2"/>
  <c r="K5" i="2"/>
  <c r="J10" i="2"/>
  <c r="G33" i="8"/>
  <c r="H33" i="8"/>
  <c r="I33" i="8"/>
  <c r="J33" i="8"/>
  <c r="K33" i="8"/>
  <c r="L33" i="8"/>
  <c r="M33" i="8"/>
  <c r="N33" i="8"/>
  <c r="O33" i="8"/>
  <c r="P33" i="8"/>
  <c r="Q33" i="8"/>
  <c r="R33" i="8"/>
  <c r="D23" i="8"/>
  <c r="E26" i="8"/>
  <c r="E25" i="8"/>
  <c r="F20" i="8"/>
  <c r="F19" i="8"/>
  <c r="G55" i="8"/>
  <c r="H55" i="8"/>
  <c r="I55" i="8"/>
  <c r="J55" i="8"/>
  <c r="K55" i="8"/>
  <c r="L55" i="8"/>
  <c r="M55" i="8"/>
  <c r="N55" i="8"/>
  <c r="O55" i="8"/>
  <c r="P55" i="8"/>
  <c r="Q55" i="8"/>
  <c r="R55" i="8"/>
  <c r="D49" i="8"/>
  <c r="E52" i="8"/>
  <c r="E51" i="8"/>
  <c r="F46" i="8"/>
  <c r="F45" i="8"/>
  <c r="F33" i="8" l="1"/>
  <c r="F55" i="8"/>
  <c r="E55" i="8"/>
  <c r="D55" i="8"/>
  <c r="E33" i="8"/>
  <c r="D33" i="8"/>
  <c r="F29" i="2"/>
  <c r="F16" i="2"/>
  <c r="I2" i="7"/>
  <c r="L2" i="7" s="1"/>
  <c r="K2" i="7"/>
  <c r="P2" i="7"/>
  <c r="Q2" i="7"/>
  <c r="Q144" i="7" s="1"/>
  <c r="I3" i="7"/>
  <c r="K3" i="7"/>
  <c r="L3" i="7"/>
  <c r="P3" i="7"/>
  <c r="R3" i="7" s="1"/>
  <c r="I4" i="7"/>
  <c r="K4" i="7"/>
  <c r="L4" i="7"/>
  <c r="P4" i="7"/>
  <c r="R4" i="7" s="1"/>
  <c r="I5" i="7"/>
  <c r="K5" i="7"/>
  <c r="L5" i="7"/>
  <c r="P5" i="7"/>
  <c r="R5" i="7" s="1"/>
  <c r="I6" i="7"/>
  <c r="K6" i="7"/>
  <c r="L6" i="7"/>
  <c r="P6" i="7"/>
  <c r="R6" i="7" s="1"/>
  <c r="I7" i="7"/>
  <c r="K7" i="7"/>
  <c r="L7" i="7"/>
  <c r="P7" i="7"/>
  <c r="R7" i="7" s="1"/>
  <c r="I8" i="7"/>
  <c r="K8" i="7"/>
  <c r="L8" i="7"/>
  <c r="P8" i="7"/>
  <c r="R8" i="7" s="1"/>
  <c r="I9" i="7"/>
  <c r="K9" i="7"/>
  <c r="L9" i="7"/>
  <c r="P9" i="7"/>
  <c r="R9" i="7" s="1"/>
  <c r="I10" i="7"/>
  <c r="K10" i="7"/>
  <c r="L10" i="7"/>
  <c r="P10" i="7"/>
  <c r="R10" i="7" s="1"/>
  <c r="I11" i="7"/>
  <c r="K11" i="7"/>
  <c r="L11" i="7"/>
  <c r="P11" i="7"/>
  <c r="R11" i="7" s="1"/>
  <c r="I12" i="7"/>
  <c r="K12" i="7"/>
  <c r="L12" i="7"/>
  <c r="P12" i="7"/>
  <c r="R12" i="7" s="1"/>
  <c r="I13" i="7"/>
  <c r="L13" i="7" s="1"/>
  <c r="K13" i="7"/>
  <c r="P13" i="7"/>
  <c r="R13" i="7" s="1"/>
  <c r="I14" i="7"/>
  <c r="L14" i="7" s="1"/>
  <c r="K14" i="7"/>
  <c r="P14" i="7"/>
  <c r="R14" i="7" s="1"/>
  <c r="I15" i="7"/>
  <c r="L15" i="7" s="1"/>
  <c r="K15" i="7"/>
  <c r="P15" i="7"/>
  <c r="R15" i="7" s="1"/>
  <c r="I16" i="7"/>
  <c r="L16" i="7" s="1"/>
  <c r="K16" i="7"/>
  <c r="P16" i="7"/>
  <c r="R16" i="7" s="1"/>
  <c r="I17" i="7"/>
  <c r="L17" i="7" s="1"/>
  <c r="K17" i="7"/>
  <c r="P17" i="7"/>
  <c r="R17" i="7" s="1"/>
  <c r="I18" i="7"/>
  <c r="L18" i="7" s="1"/>
  <c r="K18" i="7"/>
  <c r="P18" i="7"/>
  <c r="R18" i="7" s="1"/>
  <c r="I19" i="7"/>
  <c r="L19" i="7" s="1"/>
  <c r="K19" i="7"/>
  <c r="P19" i="7"/>
  <c r="R19" i="7" s="1"/>
  <c r="I20" i="7"/>
  <c r="L20" i="7" s="1"/>
  <c r="K20" i="7"/>
  <c r="P20" i="7"/>
  <c r="R20" i="7" s="1"/>
  <c r="I21" i="7"/>
  <c r="L21" i="7" s="1"/>
  <c r="K21" i="7"/>
  <c r="P21" i="7"/>
  <c r="R21" i="7" s="1"/>
  <c r="I22" i="7"/>
  <c r="L22" i="7" s="1"/>
  <c r="K22" i="7"/>
  <c r="P22" i="7"/>
  <c r="R22" i="7" s="1"/>
  <c r="I23" i="7"/>
  <c r="L23" i="7" s="1"/>
  <c r="K23" i="7"/>
  <c r="P23" i="7"/>
  <c r="R23" i="7" s="1"/>
  <c r="I24" i="7"/>
  <c r="L24" i="7" s="1"/>
  <c r="K24" i="7"/>
  <c r="P24" i="7"/>
  <c r="R24" i="7" s="1"/>
  <c r="I25" i="7"/>
  <c r="L25" i="7" s="1"/>
  <c r="K25" i="7"/>
  <c r="P25" i="7"/>
  <c r="R25" i="7" s="1"/>
  <c r="I26" i="7"/>
  <c r="L26" i="7" s="1"/>
  <c r="K26" i="7"/>
  <c r="P26" i="7"/>
  <c r="R26" i="7" s="1"/>
  <c r="I27" i="7"/>
  <c r="L27" i="7" s="1"/>
  <c r="K27" i="7"/>
  <c r="P27" i="7"/>
  <c r="R27" i="7" s="1"/>
  <c r="I28" i="7"/>
  <c r="L28" i="7" s="1"/>
  <c r="K28" i="7"/>
  <c r="P28" i="7"/>
  <c r="R28" i="7" s="1"/>
  <c r="I29" i="7"/>
  <c r="L29" i="7" s="1"/>
  <c r="K29" i="7"/>
  <c r="P29" i="7"/>
  <c r="R29" i="7" s="1"/>
  <c r="I30" i="7"/>
  <c r="L30" i="7" s="1"/>
  <c r="K30" i="7"/>
  <c r="P30" i="7"/>
  <c r="R30" i="7" s="1"/>
  <c r="I31" i="7"/>
  <c r="L31" i="7" s="1"/>
  <c r="K31" i="7"/>
  <c r="P31" i="7"/>
  <c r="R31" i="7" s="1"/>
  <c r="I32" i="7"/>
  <c r="L32" i="7" s="1"/>
  <c r="K32" i="7"/>
  <c r="P32" i="7"/>
  <c r="R32" i="7" s="1"/>
  <c r="H33" i="7"/>
  <c r="I33" i="7" s="1"/>
  <c r="K33" i="7"/>
  <c r="P33" i="7"/>
  <c r="R33" i="7" s="1"/>
  <c r="R34" i="7"/>
  <c r="I35" i="7"/>
  <c r="L35" i="7" s="1"/>
  <c r="K35" i="7"/>
  <c r="P35" i="7"/>
  <c r="R35" i="7" s="1"/>
  <c r="I36" i="7"/>
  <c r="L36" i="7" s="1"/>
  <c r="K36" i="7"/>
  <c r="P36" i="7"/>
  <c r="R36" i="7" s="1"/>
  <c r="I37" i="7"/>
  <c r="L37" i="7" s="1"/>
  <c r="K37" i="7"/>
  <c r="P37" i="7"/>
  <c r="R37" i="7" s="1"/>
  <c r="R38" i="7"/>
  <c r="R39" i="7"/>
  <c r="P40" i="7"/>
  <c r="R40" i="7" s="1"/>
  <c r="I41" i="7"/>
  <c r="L41" i="7" s="1"/>
  <c r="K41" i="7"/>
  <c r="P41" i="7"/>
  <c r="R41" i="7" s="1"/>
  <c r="I42" i="7"/>
  <c r="L42" i="7" s="1"/>
  <c r="K42" i="7"/>
  <c r="P42" i="7"/>
  <c r="R42" i="7" s="1"/>
  <c r="I43" i="7"/>
  <c r="L43" i="7" s="1"/>
  <c r="P43" i="7"/>
  <c r="R43" i="7" s="1"/>
  <c r="I44" i="7"/>
  <c r="K44" i="7"/>
  <c r="L44" i="7"/>
  <c r="P44" i="7"/>
  <c r="R44" i="7" s="1"/>
  <c r="I45" i="7"/>
  <c r="K45" i="7"/>
  <c r="L45" i="7"/>
  <c r="M45" i="7"/>
  <c r="P45" i="7" s="1"/>
  <c r="I46" i="7"/>
  <c r="K46" i="7"/>
  <c r="L46" i="7"/>
  <c r="P46" i="7"/>
  <c r="R46" i="7" s="1"/>
  <c r="I47" i="7"/>
  <c r="L47" i="7" s="1"/>
  <c r="K47" i="7"/>
  <c r="P47" i="7"/>
  <c r="R47" i="7" s="1"/>
  <c r="K48" i="7"/>
  <c r="P48" i="7"/>
  <c r="R48" i="7" s="1"/>
  <c r="I49" i="7"/>
  <c r="K49" i="7"/>
  <c r="L49" i="7"/>
  <c r="P49" i="7"/>
  <c r="R49" i="7" s="1"/>
  <c r="I50" i="7"/>
  <c r="L50" i="7" s="1"/>
  <c r="K50" i="7"/>
  <c r="P50" i="7"/>
  <c r="R50" i="7" s="1"/>
  <c r="I51" i="7"/>
  <c r="L51" i="7" s="1"/>
  <c r="K51" i="7"/>
  <c r="P51" i="7"/>
  <c r="R51" i="7" s="1"/>
  <c r="I52" i="7"/>
  <c r="L52" i="7" s="1"/>
  <c r="P52" i="7"/>
  <c r="R52" i="7" s="1"/>
  <c r="I53" i="7"/>
  <c r="L53" i="7" s="1"/>
  <c r="P53" i="7"/>
  <c r="R53" i="7" s="1"/>
  <c r="I54" i="7"/>
  <c r="K54" i="7"/>
  <c r="L54" i="7"/>
  <c r="P54" i="7"/>
  <c r="R54" i="7" s="1"/>
  <c r="I55" i="7"/>
  <c r="K55" i="7"/>
  <c r="L55" i="7"/>
  <c r="P55" i="7"/>
  <c r="R55" i="7" s="1"/>
  <c r="K56" i="7"/>
  <c r="P56" i="7"/>
  <c r="R56" i="7" s="1"/>
  <c r="I57" i="7"/>
  <c r="L57" i="7" s="1"/>
  <c r="K57" i="7"/>
  <c r="P57" i="7"/>
  <c r="R57" i="7" s="1"/>
  <c r="I58" i="7"/>
  <c r="L58" i="7" s="1"/>
  <c r="K58" i="7"/>
  <c r="P58" i="7"/>
  <c r="R58" i="7" s="1"/>
  <c r="K59" i="7"/>
  <c r="P59" i="7"/>
  <c r="R59" i="7" s="1"/>
  <c r="K60" i="7"/>
  <c r="P60" i="7"/>
  <c r="R60" i="7" s="1"/>
  <c r="K61" i="7"/>
  <c r="P61" i="7"/>
  <c r="R61" i="7" s="1"/>
  <c r="I62" i="7"/>
  <c r="K62" i="7"/>
  <c r="L62" i="7"/>
  <c r="P62" i="7"/>
  <c r="R62" i="7" s="1"/>
  <c r="P63" i="7"/>
  <c r="R63" i="7" s="1"/>
  <c r="P64" i="7"/>
  <c r="R64" i="7" s="1"/>
  <c r="P65" i="7"/>
  <c r="R65" i="7" s="1"/>
  <c r="I66" i="7"/>
  <c r="K66" i="7"/>
  <c r="L66" i="7"/>
  <c r="P66" i="7"/>
  <c r="R66" i="7" s="1"/>
  <c r="I67" i="7"/>
  <c r="L67" i="7" s="1"/>
  <c r="P67" i="7"/>
  <c r="R67" i="7" s="1"/>
  <c r="P68" i="7"/>
  <c r="R68" i="7" s="1"/>
  <c r="P69" i="7"/>
  <c r="R69" i="7" s="1"/>
  <c r="I70" i="7"/>
  <c r="L70" i="7" s="1"/>
  <c r="K70" i="7"/>
  <c r="P70" i="7"/>
  <c r="R70" i="7" s="1"/>
  <c r="I71" i="7"/>
  <c r="L71" i="7" s="1"/>
  <c r="K71" i="7"/>
  <c r="P71" i="7"/>
  <c r="R71" i="7" s="1"/>
  <c r="I72" i="7"/>
  <c r="L72" i="7" s="1"/>
  <c r="K72" i="7"/>
  <c r="P72" i="7"/>
  <c r="R72" i="7" s="1"/>
  <c r="I73" i="7"/>
  <c r="L73" i="7" s="1"/>
  <c r="K73" i="7"/>
  <c r="P73" i="7"/>
  <c r="R73" i="7" s="1"/>
  <c r="K74" i="7"/>
  <c r="P74" i="7"/>
  <c r="R74" i="7" s="1"/>
  <c r="I75" i="7"/>
  <c r="K75" i="7"/>
  <c r="L75" i="7"/>
  <c r="P75" i="7"/>
  <c r="R75" i="7" s="1"/>
  <c r="I76" i="7"/>
  <c r="K76" i="7"/>
  <c r="L76" i="7"/>
  <c r="P76" i="7"/>
  <c r="R76" i="7" s="1"/>
  <c r="K77" i="7"/>
  <c r="P77" i="7"/>
  <c r="R77" i="7" s="1"/>
  <c r="K78" i="7"/>
  <c r="P78" i="7"/>
  <c r="R78" i="7" s="1"/>
  <c r="I79" i="7"/>
  <c r="K79" i="7"/>
  <c r="L79" i="7"/>
  <c r="P79" i="7"/>
  <c r="R79" i="7" s="1"/>
  <c r="I80" i="7"/>
  <c r="K80" i="7"/>
  <c r="L80" i="7"/>
  <c r="P80" i="7"/>
  <c r="R80" i="7" s="1"/>
  <c r="K81" i="7"/>
  <c r="P81" i="7"/>
  <c r="R81" i="7" s="1"/>
  <c r="K82" i="7"/>
  <c r="P82" i="7"/>
  <c r="R82" i="7" s="1"/>
  <c r="I83" i="7"/>
  <c r="K83" i="7"/>
  <c r="L83" i="7"/>
  <c r="P83" i="7"/>
  <c r="R83" i="7" s="1"/>
  <c r="I84" i="7"/>
  <c r="L84" i="7" s="1"/>
  <c r="P84" i="7"/>
  <c r="R84" i="7" s="1"/>
  <c r="I85" i="7"/>
  <c r="L85" i="7" s="1"/>
  <c r="K85" i="7"/>
  <c r="P85" i="7"/>
  <c r="R85" i="7" s="1"/>
  <c r="I86" i="7"/>
  <c r="L86" i="7" s="1"/>
  <c r="P86" i="7"/>
  <c r="R86" i="7" s="1"/>
  <c r="I87" i="7"/>
  <c r="K87" i="7"/>
  <c r="L87" i="7"/>
  <c r="P87" i="7"/>
  <c r="R87" i="7" s="1"/>
  <c r="I88" i="7"/>
  <c r="L88" i="7" s="1"/>
  <c r="P88" i="7"/>
  <c r="R88" i="7" s="1"/>
  <c r="I89" i="7"/>
  <c r="L89" i="7" s="1"/>
  <c r="P89" i="7"/>
  <c r="R89" i="7" s="1"/>
  <c r="I90" i="7"/>
  <c r="L90" i="7" s="1"/>
  <c r="P90" i="7"/>
  <c r="R90" i="7" s="1"/>
  <c r="K91" i="7"/>
  <c r="P91" i="7"/>
  <c r="R91" i="7" s="1"/>
  <c r="K92" i="7"/>
  <c r="P92" i="7"/>
  <c r="R92" i="7" s="1"/>
  <c r="I93" i="7"/>
  <c r="L93" i="7" s="1"/>
  <c r="K93" i="7"/>
  <c r="P93" i="7"/>
  <c r="R93" i="7" s="1"/>
  <c r="I94" i="7"/>
  <c r="L94" i="7" s="1"/>
  <c r="P94" i="7"/>
  <c r="R94" i="7" s="1"/>
  <c r="I95" i="7"/>
  <c r="L95" i="7" s="1"/>
  <c r="P95" i="7"/>
  <c r="R95" i="7" s="1"/>
  <c r="P96" i="7"/>
  <c r="R96" i="7" s="1"/>
  <c r="P97" i="7"/>
  <c r="R97" i="7" s="1"/>
  <c r="I98" i="7"/>
  <c r="K98" i="7"/>
  <c r="L98" i="7"/>
  <c r="P98" i="7"/>
  <c r="R98" i="7" s="1"/>
  <c r="I99" i="7"/>
  <c r="K99" i="7"/>
  <c r="L99" i="7"/>
  <c r="P99" i="7"/>
  <c r="R99" i="7" s="1"/>
  <c r="I100" i="7"/>
  <c r="K100" i="7"/>
  <c r="L100" i="7"/>
  <c r="P100" i="7"/>
  <c r="R100" i="7" s="1"/>
  <c r="I101" i="7"/>
  <c r="L101" i="7" s="1"/>
  <c r="P101" i="7"/>
  <c r="R101" i="7" s="1"/>
  <c r="I102" i="7"/>
  <c r="K102" i="7"/>
  <c r="L102" i="7"/>
  <c r="P102" i="7"/>
  <c r="R102" i="7" s="1"/>
  <c r="I103" i="7"/>
  <c r="K103" i="7"/>
  <c r="L103" i="7"/>
  <c r="P103" i="7"/>
  <c r="R103" i="7" s="1"/>
  <c r="I104" i="7"/>
  <c r="L104" i="7" s="1"/>
  <c r="K104" i="7"/>
  <c r="P104" i="7"/>
  <c r="R104" i="7" s="1"/>
  <c r="I105" i="7"/>
  <c r="L105" i="7" s="1"/>
  <c r="K105" i="7"/>
  <c r="P105" i="7"/>
  <c r="R105" i="7" s="1"/>
  <c r="I106" i="7"/>
  <c r="L106" i="7" s="1"/>
  <c r="K106" i="7"/>
  <c r="P106" i="7"/>
  <c r="R106" i="7" s="1"/>
  <c r="I107" i="7"/>
  <c r="L107" i="7" s="1"/>
  <c r="P107" i="7"/>
  <c r="R107" i="7" s="1"/>
  <c r="I108" i="7"/>
  <c r="K108" i="7"/>
  <c r="L108" i="7"/>
  <c r="P108" i="7"/>
  <c r="R108" i="7" s="1"/>
  <c r="I109" i="7"/>
  <c r="K109" i="7"/>
  <c r="L109" i="7"/>
  <c r="P109" i="7"/>
  <c r="R109" i="7" s="1"/>
  <c r="I110" i="7"/>
  <c r="K110" i="7"/>
  <c r="L110" i="7"/>
  <c r="P110" i="7"/>
  <c r="R110" i="7" s="1"/>
  <c r="I111" i="7"/>
  <c r="L111" i="7" s="1"/>
  <c r="P111" i="7"/>
  <c r="R111" i="7" s="1"/>
  <c r="I112" i="7"/>
  <c r="L112" i="7" s="1"/>
  <c r="K112" i="7"/>
  <c r="P112" i="7"/>
  <c r="R112" i="7" s="1"/>
  <c r="I113" i="7"/>
  <c r="L113" i="7" s="1"/>
  <c r="K113" i="7"/>
  <c r="P113" i="7"/>
  <c r="R113" i="7" s="1"/>
  <c r="I114" i="7"/>
  <c r="L114" i="7" s="1"/>
  <c r="K114" i="7"/>
  <c r="P114" i="7"/>
  <c r="R114" i="7" s="1"/>
  <c r="I115" i="7"/>
  <c r="L115" i="7" s="1"/>
  <c r="K115" i="7"/>
  <c r="P115" i="7"/>
  <c r="R115" i="7" s="1"/>
  <c r="I116" i="7"/>
  <c r="L116" i="7" s="1"/>
  <c r="K116" i="7"/>
  <c r="P116" i="7"/>
  <c r="R116" i="7" s="1"/>
  <c r="I117" i="7"/>
  <c r="L117" i="7" s="1"/>
  <c r="K117" i="7"/>
  <c r="P117" i="7"/>
  <c r="R117" i="7" s="1"/>
  <c r="I118" i="7"/>
  <c r="L118" i="7" s="1"/>
  <c r="K118" i="7"/>
  <c r="P118" i="7"/>
  <c r="R118" i="7" s="1"/>
  <c r="I119" i="7"/>
  <c r="L119" i="7" s="1"/>
  <c r="K119" i="7"/>
  <c r="P119" i="7"/>
  <c r="R119" i="7" s="1"/>
  <c r="I120" i="7"/>
  <c r="L120" i="7" s="1"/>
  <c r="K120" i="7"/>
  <c r="P120" i="7"/>
  <c r="R120" i="7" s="1"/>
  <c r="I121" i="7"/>
  <c r="L121" i="7" s="1"/>
  <c r="K121" i="7"/>
  <c r="P121" i="7"/>
  <c r="R121" i="7" s="1"/>
  <c r="I122" i="7"/>
  <c r="L122" i="7" s="1"/>
  <c r="K122" i="7"/>
  <c r="P122" i="7"/>
  <c r="R122" i="7" s="1"/>
  <c r="I123" i="7"/>
  <c r="L123" i="7" s="1"/>
  <c r="K123" i="7"/>
  <c r="P123" i="7"/>
  <c r="R123" i="7" s="1"/>
  <c r="I124" i="7"/>
  <c r="L124" i="7" s="1"/>
  <c r="K124" i="7"/>
  <c r="P124" i="7"/>
  <c r="R124" i="7" s="1"/>
  <c r="I125" i="7"/>
  <c r="L125" i="7" s="1"/>
  <c r="K125" i="7"/>
  <c r="P125" i="7"/>
  <c r="R125" i="7" s="1"/>
  <c r="I126" i="7"/>
  <c r="L126" i="7" s="1"/>
  <c r="K126" i="7"/>
  <c r="P126" i="7"/>
  <c r="R126" i="7" s="1"/>
  <c r="I127" i="7"/>
  <c r="L127" i="7" s="1"/>
  <c r="K127" i="7"/>
  <c r="P127" i="7"/>
  <c r="R127" i="7" s="1"/>
  <c r="I128" i="7"/>
  <c r="L128" i="7" s="1"/>
  <c r="K128" i="7"/>
  <c r="P128" i="7"/>
  <c r="R128" i="7" s="1"/>
  <c r="I129" i="7"/>
  <c r="L129" i="7" s="1"/>
  <c r="K129" i="7"/>
  <c r="P129" i="7"/>
  <c r="R129" i="7" s="1"/>
  <c r="I130" i="7"/>
  <c r="L130" i="7" s="1"/>
  <c r="K130" i="7"/>
  <c r="P130" i="7"/>
  <c r="R130" i="7" s="1"/>
  <c r="I131" i="7"/>
  <c r="L131" i="7" s="1"/>
  <c r="K131" i="7"/>
  <c r="P131" i="7"/>
  <c r="R131" i="7" s="1"/>
  <c r="K132" i="7"/>
  <c r="P132" i="7"/>
  <c r="R132" i="7" s="1"/>
  <c r="I133" i="7"/>
  <c r="K133" i="7"/>
  <c r="L133" i="7"/>
  <c r="P133" i="7"/>
  <c r="R133" i="7" s="1"/>
  <c r="I134" i="7"/>
  <c r="K134" i="7"/>
  <c r="L134" i="7"/>
  <c r="P134" i="7"/>
  <c r="R134" i="7" s="1"/>
  <c r="I135" i="7"/>
  <c r="K135" i="7"/>
  <c r="L135" i="7"/>
  <c r="P135" i="7"/>
  <c r="R135" i="7" s="1"/>
  <c r="I136" i="7"/>
  <c r="K136" i="7"/>
  <c r="L136" i="7"/>
  <c r="P136" i="7"/>
  <c r="R136" i="7" s="1"/>
  <c r="I137" i="7"/>
  <c r="K137" i="7"/>
  <c r="L137" i="7"/>
  <c r="P137" i="7"/>
  <c r="R137" i="7" s="1"/>
  <c r="I138" i="7"/>
  <c r="K138" i="7"/>
  <c r="L138" i="7"/>
  <c r="P138" i="7"/>
  <c r="R138" i="7" s="1"/>
  <c r="I139" i="7"/>
  <c r="K139" i="7"/>
  <c r="L139" i="7"/>
  <c r="P139" i="7"/>
  <c r="R139" i="7" s="1"/>
  <c r="I140" i="7"/>
  <c r="K140" i="7"/>
  <c r="L140" i="7"/>
  <c r="P140" i="7"/>
  <c r="R140" i="7" s="1"/>
  <c r="I141" i="7"/>
  <c r="K141" i="7"/>
  <c r="L141" i="7"/>
  <c r="P141" i="7"/>
  <c r="R141" i="7" s="1"/>
  <c r="I142" i="7"/>
  <c r="K142" i="7"/>
  <c r="L142" i="7"/>
  <c r="P142" i="7"/>
  <c r="R142" i="7" s="1"/>
  <c r="I143" i="7"/>
  <c r="K143" i="7"/>
  <c r="L143" i="7"/>
  <c r="P143" i="7"/>
  <c r="R143" i="7" s="1"/>
  <c r="F144" i="7"/>
  <c r="G144" i="7"/>
  <c r="H144" i="7"/>
  <c r="J144" i="7"/>
  <c r="M144" i="7"/>
  <c r="N144" i="7"/>
  <c r="O144" i="7"/>
  <c r="M2289" i="7"/>
  <c r="N2289" i="7"/>
  <c r="D31" i="6"/>
  <c r="E31" i="6"/>
  <c r="F31" i="6"/>
  <c r="G31" i="6"/>
  <c r="H31" i="6"/>
  <c r="D68" i="5"/>
  <c r="E68" i="5"/>
  <c r="R2" i="7" l="1"/>
  <c r="F4" i="2"/>
  <c r="K144" i="7"/>
  <c r="K151" i="7" s="1"/>
  <c r="P144" i="7"/>
  <c r="R45" i="7"/>
  <c r="R144" i="7" s="1"/>
  <c r="L33" i="7"/>
  <c r="L144" i="7" s="1"/>
  <c r="I144" i="7"/>
  <c r="I151" i="7" s="1"/>
  <c r="L10" i="2"/>
  <c r="H10" i="2"/>
  <c r="F15" i="2"/>
  <c r="M34" i="2" l="1"/>
  <c r="M33" i="2"/>
  <c r="M32" i="2"/>
  <c r="M31" i="2"/>
  <c r="M30" i="2"/>
  <c r="K28" i="2"/>
  <c r="F34" i="2"/>
  <c r="F33" i="2"/>
  <c r="F32" i="2"/>
  <c r="F31" i="2"/>
  <c r="F30" i="2"/>
  <c r="F28" i="2"/>
  <c r="F3" i="2" s="1"/>
  <c r="M18" i="2"/>
  <c r="M21" i="2"/>
  <c r="M20" i="2"/>
  <c r="M19" i="2"/>
  <c r="M17" i="2"/>
  <c r="M15" i="2"/>
  <c r="F18" i="2"/>
  <c r="F19" i="2"/>
  <c r="F20" i="2"/>
  <c r="F21" i="2"/>
  <c r="F17" i="2"/>
  <c r="L35" i="2"/>
  <c r="G35" i="2"/>
  <c r="E35" i="2"/>
  <c r="D35" i="2"/>
  <c r="C35" i="2"/>
  <c r="I35" i="2"/>
  <c r="H35" i="2"/>
  <c r="L22" i="2"/>
  <c r="G22" i="2"/>
  <c r="E22" i="2"/>
  <c r="D22" i="2"/>
  <c r="C22" i="2"/>
  <c r="I22" i="2"/>
  <c r="H22" i="2"/>
  <c r="F6" i="2" l="1"/>
  <c r="F8" i="2"/>
  <c r="M6" i="2"/>
  <c r="M8" i="2"/>
  <c r="F5" i="2"/>
  <c r="F7" i="2"/>
  <c r="F9" i="2"/>
  <c r="M5" i="2"/>
  <c r="M7" i="2"/>
  <c r="M9" i="2"/>
  <c r="M28" i="2"/>
  <c r="M3" i="2" s="1"/>
  <c r="K3" i="2"/>
  <c r="F35" i="2"/>
  <c r="F22" i="2"/>
  <c r="G10" i="2"/>
  <c r="I10" i="2"/>
  <c r="D10" i="2"/>
  <c r="E10" i="2"/>
  <c r="C10" i="2"/>
  <c r="M35" i="2" l="1"/>
  <c r="K35" i="2"/>
  <c r="M22" i="2"/>
  <c r="K22" i="2"/>
  <c r="K10" i="2"/>
  <c r="M10" i="2"/>
  <c r="F10" i="2"/>
</calcChain>
</file>

<file path=xl/comments1.xml><?xml version="1.0" encoding="utf-8"?>
<comments xmlns="http://schemas.openxmlformats.org/spreadsheetml/2006/main">
  <authors>
    <author>GBCrump</author>
  </authors>
  <commentList>
    <comment ref="M2" authorId="0">
      <text>
        <r>
          <rPr>
            <b/>
            <sz val="10"/>
            <color indexed="81"/>
            <rFont val="Tahoma"/>
            <family val="2"/>
          </rPr>
          <t>GBCrump:</t>
        </r>
        <r>
          <rPr>
            <sz val="10"/>
            <color indexed="81"/>
            <rFont val="Tahoma"/>
            <family val="2"/>
          </rPr>
          <t xml:space="preserve">
only entered Tier 1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GBCrump:</t>
        </r>
        <r>
          <rPr>
            <sz val="10"/>
            <color indexed="81"/>
            <rFont val="Tahoma"/>
            <family val="2"/>
          </rPr>
          <t xml:space="preserve">
JV'd charges from TWIP project.  SCS can only be JV'd back to baseline</t>
        </r>
      </text>
    </comment>
    <comment ref="M94" authorId="0">
      <text>
        <r>
          <rPr>
            <b/>
            <sz val="10"/>
            <color indexed="81"/>
            <rFont val="Tahoma"/>
            <family val="2"/>
          </rPr>
          <t>GBCrump:</t>
        </r>
        <r>
          <rPr>
            <sz val="10"/>
            <color indexed="81"/>
            <rFont val="Tahoma"/>
            <family val="2"/>
          </rPr>
          <t xml:space="preserve">
was 22000
</t>
        </r>
      </text>
    </comment>
  </commentList>
</comments>
</file>

<file path=xl/sharedStrings.xml><?xml version="1.0" encoding="utf-8"?>
<sst xmlns="http://schemas.openxmlformats.org/spreadsheetml/2006/main" count="1074" uniqueCount="523">
  <si>
    <t>Activity Description</t>
  </si>
  <si>
    <t xml:space="preserve"> 3 yr Avg</t>
  </si>
  <si>
    <t xml:space="preserve"> Tier 1</t>
  </si>
  <si>
    <t xml:space="preserve"> Tier 2</t>
  </si>
  <si>
    <t xml:space="preserve"> 2013 Proposed - Tiers 1 + 2</t>
  </si>
  <si>
    <t>Tier 3</t>
  </si>
  <si>
    <t>Explanations</t>
  </si>
  <si>
    <t xml:space="preserve">Lowest </t>
  </si>
  <si>
    <t>Actuals</t>
  </si>
  <si>
    <t>Plant</t>
  </si>
  <si>
    <t>Baseline</t>
  </si>
  <si>
    <t>Planned Outages</t>
  </si>
  <si>
    <t>Special Projects</t>
  </si>
  <si>
    <t>Southern Company Services</t>
  </si>
  <si>
    <t>Straight Time Labor</t>
  </si>
  <si>
    <t>All Other Labor</t>
  </si>
  <si>
    <t>2012 OB</t>
  </si>
  <si>
    <t>Delta of 2013 Proposed to 2012 OB</t>
  </si>
  <si>
    <t>Daniel</t>
  </si>
  <si>
    <t>Coal</t>
  </si>
  <si>
    <t>Non-Coal</t>
  </si>
  <si>
    <t>Daniel - COAL</t>
  </si>
  <si>
    <t>Daniel - Non-Coal</t>
  </si>
  <si>
    <t>Current 2012 Headcount</t>
  </si>
  <si>
    <t>2013 Headcount</t>
  </si>
  <si>
    <t>Difference</t>
  </si>
  <si>
    <t>Total</t>
  </si>
  <si>
    <t>R/R U2 TURBINE FLOOR LOUVERS</t>
  </si>
  <si>
    <t>R/R U1 TURBINE FLOOR LOUVERS</t>
  </si>
  <si>
    <t>TRESTLE VALVE STATION</t>
  </si>
  <si>
    <t>PURCHASE TRUCK FOR STOREROOM</t>
  </si>
  <si>
    <t>U1 SEAL AIR SYSTEM</t>
  </si>
  <si>
    <t>AUDIO VISUAL EQUIPMENT - AUDITORIUM</t>
  </si>
  <si>
    <t>SHAKER SLIDE GATES</t>
  </si>
  <si>
    <t>MCC-480V U1 1L</t>
  </si>
  <si>
    <t>U1&amp;2 DEEP WELL PUMP TRANSFORMER</t>
  </si>
  <si>
    <t>MCC-480V HYPOCHLORITE BUILDING</t>
  </si>
  <si>
    <t>U2 2L MCC 480V</t>
  </si>
  <si>
    <t>MCC 480V (CRUSHER BUILDING)</t>
  </si>
  <si>
    <t>WATER TREATMENT PLANT CONTROLS</t>
  </si>
  <si>
    <t>U2 SOOT BLOWER CONTROLS</t>
  </si>
  <si>
    <t>U12 COAL HANDLING CONTROLS</t>
  </si>
  <si>
    <t>U2 CAPITAL VALVE REPLACEMENTS</t>
  </si>
  <si>
    <t>U1 CAPITAL VALVE REPLACEMENTS</t>
  </si>
  <si>
    <t>U12 MISCELLANEOUS POWER TRANSFORMER</t>
  </si>
  <si>
    <t>U2 - EXPANSION JOINTS - 2014</t>
  </si>
  <si>
    <t>U2 - EXPANSION JOINTS - 2010</t>
  </si>
  <si>
    <t>U1- EXPANSION JOINTS</t>
  </si>
  <si>
    <t>U2 4 LP FW HEATER</t>
  </si>
  <si>
    <t>U1 7A HP FW HEATER</t>
  </si>
  <si>
    <t>U1 ACE CPAT DRUM INDEX 49</t>
  </si>
  <si>
    <t>U1 ACE CPAT DRUM INDEX 24</t>
  </si>
  <si>
    <t>U2 ACE CPAT DRUM INDEX 49</t>
  </si>
  <si>
    <t>U2 ACE CPAT DRUM INDEX 25</t>
  </si>
  <si>
    <t>U2 ACE CPAT DRUM INDEX 24</t>
  </si>
  <si>
    <t>U1 CLOSED LOOP COOLERS</t>
  </si>
  <si>
    <t>U2 CLOSED LOOP COOLERS</t>
  </si>
  <si>
    <t>U2 SPEED CHANGER</t>
  </si>
  <si>
    <t>U1 SPEED CHANGER</t>
  </si>
  <si>
    <t>U2 BECK DRIVES FOR ID FAN</t>
  </si>
  <si>
    <t>U1 BECK DRIVES FOR ID FAN</t>
  </si>
  <si>
    <t>U1 COAL FEEDER PIPING</t>
  </si>
  <si>
    <t>U2 COAL FEEDER PIPING</t>
  </si>
  <si>
    <t>NERC CIP - U2</t>
  </si>
  <si>
    <t>NERC CIP - U1</t>
  </si>
  <si>
    <t>CONVEYOR DD GEARBOX R1</t>
  </si>
  <si>
    <t>U1 ZENON CASSETTES</t>
  </si>
  <si>
    <t>U2 ZENON CASSETTES</t>
  </si>
  <si>
    <t>AIR COMPRESSOR 1A</t>
  </si>
  <si>
    <t>CONVEYOR DD GEARBOXES 1A &amp; 2A</t>
  </si>
  <si>
    <t>U2 BENTLEY VIBRATION SYSTEM</t>
  </si>
  <si>
    <t>U1 BENTLEY VIBRATION SYSTEM</t>
  </si>
  <si>
    <t>AIR COMPRESSORS 2A &amp; 2C</t>
  </si>
  <si>
    <t>CONVEYOR DD GEARBOXES 1B &amp; 2B</t>
  </si>
  <si>
    <t>U2 WATER LAB SAMPLE PANEL/ANALY</t>
  </si>
  <si>
    <t>U1 WATER LAB SAMPLE PANEL/ANALY</t>
  </si>
  <si>
    <t>U12 CONVEYOR BELT 1C</t>
  </si>
  <si>
    <t>U12 CONVEYOR BELT 1B</t>
  </si>
  <si>
    <t>BOILER FEED PUMP 2A</t>
  </si>
  <si>
    <t>BOILER FEED PUMP 1B</t>
  </si>
  <si>
    <t>BOILER FEED PUMP 2B change new location</t>
  </si>
  <si>
    <t>U2 - HP FW HEATER 7A - 2203</t>
  </si>
  <si>
    <t>U12 CONVEYOR BELT 2A</t>
  </si>
  <si>
    <t>U2 RETIRE &amp; REPLACE CONDENSER TUBES</t>
  </si>
  <si>
    <t>Tier</t>
  </si>
  <si>
    <t>Coal Capital Project</t>
  </si>
  <si>
    <t>U4 CONDENSATE PUMP</t>
  </si>
  <si>
    <t>U4 MISC VALVE REPLACEMENT</t>
  </si>
  <si>
    <t>U3 MISC VALVE REPLACEMENT</t>
  </si>
  <si>
    <t>U4 HRSG EXPANSION JOINT</t>
  </si>
  <si>
    <t>U3 HRSG EXPANSION JOINT</t>
  </si>
  <si>
    <t>U4 BFP 4A1, 4A2, 4B1, 4B2</t>
  </si>
  <si>
    <t>U3 BFP 3A1, 3A2, 3B1, 3B2</t>
  </si>
  <si>
    <t>UNIT 4 BATTERIES</t>
  </si>
  <si>
    <t>UNIT 3 BATTERIES</t>
  </si>
  <si>
    <t>U4 HRSG BURNER REPLACEMENT</t>
  </si>
  <si>
    <t>U3 HRSG BURNER REPLACEMENT</t>
  </si>
  <si>
    <t>U4 HRSG LP FINAL ECONOMIZER</t>
  </si>
  <si>
    <t>U3 HRSG LP FINAL ECONOMIZER</t>
  </si>
  <si>
    <t>U4 GE MARK 5 HISTORIAN - OUTAGE</t>
  </si>
  <si>
    <t>U3 GE MARK 5 HISTORIAN - OUTAGE</t>
  </si>
  <si>
    <t>BENTLEY UPGRADE U4</t>
  </si>
  <si>
    <t>BENTLEY UPGRADE U3</t>
  </si>
  <si>
    <t>BFP VIBRATION INSTRUMENT U4</t>
  </si>
  <si>
    <t>BFP VIBRATION INSTRUMENT U3</t>
  </si>
  <si>
    <t>REPLACE EVAP COOLER MEDIUM U4</t>
  </si>
  <si>
    <t>REPLACE DCS OVATION UPGRADE U4</t>
  </si>
  <si>
    <t>REPLACE EVAP COOLER MEDIUM U3</t>
  </si>
  <si>
    <t>REPLACE DCS OVATION UPGRADE U3</t>
  </si>
  <si>
    <t>NERC CIP UNIT 4</t>
  </si>
  <si>
    <t>NERC CIP UNIT 3</t>
  </si>
  <si>
    <t>U4 BOILER FEED PUMP DRIVE</t>
  </si>
  <si>
    <t>U3 BOILER FEED PUMP DRIVE</t>
  </si>
  <si>
    <t xml:space="preserve">Non-Coal Capital Project </t>
  </si>
  <si>
    <t>MS Export increase</t>
  </si>
  <si>
    <t>Regional Increase</t>
  </si>
  <si>
    <t>Maintenance Agreement - dozers</t>
  </si>
  <si>
    <t>Fluor Overhead</t>
  </si>
  <si>
    <t>Sunbelt Overhead</t>
  </si>
  <si>
    <t>Pulverizer</t>
  </si>
  <si>
    <t>Deleted</t>
  </si>
  <si>
    <t>Don't Use - in F5DGSI</t>
  </si>
  <si>
    <t>PLANT LIGHTING REPAIRS NON OFFICE</t>
  </si>
  <si>
    <t>F5DPLR</t>
  </si>
  <si>
    <t>51137 (75/25)</t>
  </si>
  <si>
    <t>Don't Use - F5DGSI</t>
  </si>
  <si>
    <t>TRAINING CLASSES/CONFERENCES EXPENSES</t>
  </si>
  <si>
    <t>F5D123</t>
  </si>
  <si>
    <t>Don't Use</t>
  </si>
  <si>
    <t>ZENON CONTRACT</t>
  </si>
  <si>
    <t>F5DZEN</t>
  </si>
  <si>
    <t>OVERHEAD DOOR REPAIRS</t>
  </si>
  <si>
    <t>F5DUDR</t>
  </si>
  <si>
    <t>TRIANGLE POND MAINTENANCE</t>
  </si>
  <si>
    <t>F5DTPM</t>
  </si>
  <si>
    <t>SAFETY SWING GATES</t>
  </si>
  <si>
    <t>F5DSWG</t>
  </si>
  <si>
    <t>OIL SAMPLING</t>
  </si>
  <si>
    <t>F5DSMP</t>
  </si>
  <si>
    <t>DANIEL RANDOM DRUG TESTING</t>
  </si>
  <si>
    <t>F5DRUG</t>
  </si>
  <si>
    <t>REVERSE OSMOSIS SUPPLIES</t>
  </si>
  <si>
    <t>F5DREV</t>
  </si>
  <si>
    <t>PLANT DANIEL DOZER</t>
  </si>
  <si>
    <t>F5DR11</t>
  </si>
  <si>
    <t>POLISHER MAINTENANCE/SUPPLIES</t>
  </si>
  <si>
    <t>F5DPLS</t>
  </si>
  <si>
    <t>MISC. SAFETY REPAIRS</t>
  </si>
  <si>
    <t>F5DMSR</t>
  </si>
  <si>
    <t>MAINTENANCE SHOP TOOL PURCHASES/REPAIRS</t>
  </si>
  <si>
    <t>F5DMNT</t>
  </si>
  <si>
    <t>MANLIFT MAINT.</t>
  </si>
  <si>
    <t>F5DMLF</t>
  </si>
  <si>
    <t>LUBRICATING OIL</t>
  </si>
  <si>
    <t>F5DLUB</t>
  </si>
  <si>
    <t>LAB SYSTEM MAINTENANCE</t>
  </si>
  <si>
    <t>F5DLSM</t>
  </si>
  <si>
    <t>LABORATORY SUPPLIES AND TESTING</t>
  </si>
  <si>
    <t>F5DLAB</t>
  </si>
  <si>
    <t>HEAT TRACE MAINTENANCE</t>
  </si>
  <si>
    <t>F5DHTM</t>
  </si>
  <si>
    <t>DANIEL GAS REGULATING STATION</t>
  </si>
  <si>
    <t>F5DGRS</t>
  </si>
  <si>
    <t>ROOF REPAIRS</t>
  </si>
  <si>
    <t>F5DDRR</t>
  </si>
  <si>
    <t>DISPOSAL OF NON HAZARDOUS WASTE</t>
  </si>
  <si>
    <t>F5DDNW</t>
  </si>
  <si>
    <t>DEMINERALIZER CHEMICAL AND SUPPLIES</t>
  </si>
  <si>
    <t>F5DDCS</t>
  </si>
  <si>
    <t>51138 (40/60)</t>
  </si>
  <si>
    <t>CYBER SECURITY COMPLIANCE</t>
  </si>
  <si>
    <t>F5DCYB</t>
  </si>
  <si>
    <t>CONDITION BASED MAINTENANCE</t>
  </si>
  <si>
    <t>F5DCON</t>
  </si>
  <si>
    <t>CONVEYOR MAINTENANCE</t>
  </si>
  <si>
    <t>F5DCNV</t>
  </si>
  <si>
    <t>COMMUNITY PROJECTS</t>
  </si>
  <si>
    <t>F5DCIV</t>
  </si>
  <si>
    <t>WATER CHEMICALS</t>
  </si>
  <si>
    <t>F5DCHM</t>
  </si>
  <si>
    <t>BOBCAT</t>
  </si>
  <si>
    <t>F5DBOB</t>
  </si>
  <si>
    <t>OFFICE LIGHTING REPAIRS</t>
  </si>
  <si>
    <t>F5D136</t>
  </si>
  <si>
    <t>GOLF CARTS, GATORS, MULES, BICYCLES, ETC.</t>
  </si>
  <si>
    <t>F5D120</t>
  </si>
  <si>
    <t>TOOL VEHICLES</t>
  </si>
  <si>
    <t>F5D119</t>
  </si>
  <si>
    <t>Tier 3 in the event of retirement of utility people, contractor support</t>
  </si>
  <si>
    <t>T. Freeman</t>
  </si>
  <si>
    <t>CONTRACTOR HOUSEKEEPING EXPENSES - wash in's</t>
  </si>
  <si>
    <t>F5D135</t>
  </si>
  <si>
    <t xml:space="preserve">ECO </t>
  </si>
  <si>
    <t>RATA TESTING UNITS</t>
  </si>
  <si>
    <t>F5DRAT</t>
  </si>
  <si>
    <t>Tier 1 Compliance/Eng Developemetn/TL Deveoplemt; Tier 2 - tecnnical training. Tier 3 - Computer training</t>
  </si>
  <si>
    <t>W. Born</t>
  </si>
  <si>
    <t>TRAINING EXPENSES</t>
  </si>
  <si>
    <t>F5DTRN</t>
  </si>
  <si>
    <t>Increase due to line maintenance per SCS/MSE</t>
  </si>
  <si>
    <t>MS EXPORT RR (PLANT DANIEL)</t>
  </si>
  <si>
    <t>F5DMER</t>
  </si>
  <si>
    <t>Maintenance Agreements for 2 leased dozers and 1 owned scrapper; Tier 2 is for 854 maintance</t>
  </si>
  <si>
    <t>MAINTENANCE AND REPAIR ON ROLLING STOCK</t>
  </si>
  <si>
    <t>F5DEMA</t>
  </si>
  <si>
    <t>RUBBER TIRE DOZER</t>
  </si>
  <si>
    <t>F5D854</t>
  </si>
  <si>
    <t>tractor repair, weed maintenance; Tier 3 - summer grounds upkeep  by contractor</t>
  </si>
  <si>
    <t>GROUNDS UPKEEP</t>
  </si>
  <si>
    <t>F5D111</t>
  </si>
  <si>
    <t>S. Whitley</t>
  </si>
  <si>
    <t>VEHICLE RENTAL EXPENSES</t>
  </si>
  <si>
    <t>F5DVRE</t>
  </si>
  <si>
    <t>SINGING RIVER ELECTRIC POWER</t>
  </si>
  <si>
    <t>F5DSRE</t>
  </si>
  <si>
    <t>OVERTIME MEALS EXPENSES</t>
  </si>
  <si>
    <t>F5D155</t>
  </si>
  <si>
    <t>TRAVEL EXPENSES NON TRAINING</t>
  </si>
  <si>
    <t>F5D154</t>
  </si>
  <si>
    <t>pulverizer rebuild budgeted; Tier 2 flex item from flex 2012</t>
  </si>
  <si>
    <t>S. Trussell</t>
  </si>
  <si>
    <t>PULVERIZER REBUILDS</t>
  </si>
  <si>
    <t>F5DPRB</t>
  </si>
  <si>
    <t>S. Hammond</t>
  </si>
  <si>
    <t>PLANT ACHIEVEMENT RECOGNITION</t>
  </si>
  <si>
    <t>F5DPAR</t>
  </si>
  <si>
    <t>MEETING EXPENSES</t>
  </si>
  <si>
    <t>F5DMET</t>
  </si>
  <si>
    <t>MAY NEED TO BE F5DMET</t>
  </si>
  <si>
    <t>MISCELLANEOUS FACILITIES SERVICES EXPENSES</t>
  </si>
  <si>
    <t>F5D273</t>
  </si>
  <si>
    <t>Fluor Overhead and base crew - per regional</t>
  </si>
  <si>
    <t>S. Dickerson</t>
  </si>
  <si>
    <t>FLUOR OVERHEAD</t>
  </si>
  <si>
    <t>F5DRFL</t>
  </si>
  <si>
    <t>Sunbelt Overhead and base crew - per regional</t>
  </si>
  <si>
    <t>R. Whittington</t>
  </si>
  <si>
    <t>SUNBELT OVERHEAD</t>
  </si>
  <si>
    <t>F5DRSB</t>
  </si>
  <si>
    <t>R. Semmes</t>
  </si>
  <si>
    <t>CLEAN SETTLING BASIN</t>
  </si>
  <si>
    <t>F5DWBC</t>
  </si>
  <si>
    <t>GULF ECRC REPORTING</t>
  </si>
  <si>
    <t>F5DECR</t>
  </si>
  <si>
    <t>DUMPSTER SERVICE PICK UP</t>
  </si>
  <si>
    <t>F5DDSB</t>
  </si>
  <si>
    <t>R. Johnson</t>
  </si>
  <si>
    <t>PUMP REPAIRS</t>
  </si>
  <si>
    <t>F5D158</t>
  </si>
  <si>
    <t>P. Wiley</t>
  </si>
  <si>
    <t>WATER TREATMENT PLANT EXPENSES</t>
  </si>
  <si>
    <t>F5DWTP</t>
  </si>
  <si>
    <t>M. Sawyer</t>
  </si>
  <si>
    <t>WASTE WATER TREATMENT EXPENSES</t>
  </si>
  <si>
    <t>F5DWWT</t>
  </si>
  <si>
    <t>WASTE OIL TANK TESTING</t>
  </si>
  <si>
    <t>F5DWST</t>
  </si>
  <si>
    <t>includes micro method non-eco testing</t>
  </si>
  <si>
    <t>M. Metz</t>
  </si>
  <si>
    <t>POTABLE WATER CHLORINATOR</t>
  </si>
  <si>
    <t>F5DPWC</t>
  </si>
  <si>
    <t>Corporate Account</t>
  </si>
  <si>
    <t>L. Watts</t>
  </si>
  <si>
    <t>DANIEL  SAFETY COMMITTEE</t>
  </si>
  <si>
    <t>HSFC65</t>
  </si>
  <si>
    <t>Tier 1 costs for normal items such as sign replacement, labels or tags.  Tier 2 -Possible material due to program change requirements.</t>
  </si>
  <si>
    <t>SAFETY SUPPLIES ISSUES</t>
  </si>
  <si>
    <t>F5DSSI</t>
  </si>
  <si>
    <t>PRESCRIPTION EYEWEAR</t>
  </si>
  <si>
    <t>F5DPIC</t>
  </si>
  <si>
    <t>Employees that utilize supplied air respirators are now required to perform annual medical certification.</t>
  </si>
  <si>
    <t>HEALTH EVALUATIONS</t>
  </si>
  <si>
    <t>F5DPFT</t>
  </si>
  <si>
    <t>Covers monthly and quarterly inspections.</t>
  </si>
  <si>
    <t>FIRE PROTECTION INSPECTIONS</t>
  </si>
  <si>
    <t>F5DFPS</t>
  </si>
  <si>
    <t>Covers monthly, quarterly, semi-annual and annual inspections. Note: some inspections, estimated at $14000, that usually occur during outages on Unit 1 &amp; 2 will need to be covered with baseline due to no scheduled outage for 2013.</t>
  </si>
  <si>
    <t>Normal monthly expenditures</t>
  </si>
  <si>
    <t>FIRE EXTINGUISHERS CHEMICAL BLANKET COST</t>
  </si>
  <si>
    <t>F5DFER</t>
  </si>
  <si>
    <t>Tier 1 Team training, material and Rodeo expeditures, Tier 2 Replacement of stretcher and possible new member equipment</t>
  </si>
  <si>
    <t>EMERGENCY RESPONSE TEAM</t>
  </si>
  <si>
    <t>F5DERT</t>
  </si>
  <si>
    <t>L. Magee</t>
  </si>
  <si>
    <t>MOTOR REPAIRS</t>
  </si>
  <si>
    <t>F5D141</t>
  </si>
  <si>
    <t>K. Champion</t>
  </si>
  <si>
    <t>JCPA</t>
  </si>
  <si>
    <t>F5DJCP</t>
  </si>
  <si>
    <t>includes $1000 for Wellness Committee</t>
  </si>
  <si>
    <t>J. Watrous</t>
  </si>
  <si>
    <t>DANIEL SAFETY AWARENESS TEAM</t>
  </si>
  <si>
    <t>F5DSAT</t>
  </si>
  <si>
    <t>Safety equipment testing and repair.</t>
  </si>
  <si>
    <t>Annual equipment calibration</t>
  </si>
  <si>
    <t>ANNUAL AUDIOGRAMS</t>
  </si>
  <si>
    <t>F5DAAE</t>
  </si>
  <si>
    <t>lease/maintenance agreement</t>
  </si>
  <si>
    <t>J. Sharlow</t>
  </si>
  <si>
    <t>XEROX LEASING/REPAIRS</t>
  </si>
  <si>
    <t>F5DZLR</t>
  </si>
  <si>
    <t>2011 had CC southern linc coverage.- to reduce this number radios would not be replaced</t>
  </si>
  <si>
    <t>TELEPHONE COMMUNICATIONS</t>
  </si>
  <si>
    <t>F5DTEL</t>
  </si>
  <si>
    <t>printer cartridges  , desk top printers</t>
  </si>
  <si>
    <t>COMPUTER/PRINTER EQUIPMENT PURCHASES/REPAIRS</t>
  </si>
  <si>
    <t>F5DCPE</t>
  </si>
  <si>
    <t>J. Holdbrooks</t>
  </si>
  <si>
    <t>REGIONAL MAINTENANCE PLANNING</t>
  </si>
  <si>
    <t>F5ARMP</t>
  </si>
  <si>
    <t>NON-COAL</t>
  </si>
  <si>
    <t>J. Gilly</t>
  </si>
  <si>
    <t>F5DCBM</t>
  </si>
  <si>
    <t>J. Dennis</t>
  </si>
  <si>
    <t>AQUEOUS AMMONIA &amp; HYDRAZINE PURCHASES</t>
  </si>
  <si>
    <t>F5DAMM</t>
  </si>
  <si>
    <t>NON-COAL UNIT LAB EXPENSES</t>
  </si>
  <si>
    <t>F5DNCL</t>
  </si>
  <si>
    <t>G. Landreneau</t>
  </si>
  <si>
    <t>VALVE REPAIRS</t>
  </si>
  <si>
    <t>F5D159</t>
  </si>
  <si>
    <t>E. Escher</t>
  </si>
  <si>
    <t xml:space="preserve">Monthly contract amount with Southern Pest </t>
  </si>
  <si>
    <t>D. Smith</t>
  </si>
  <si>
    <t>PEST CONTROL</t>
  </si>
  <si>
    <t>F5DPCS</t>
  </si>
  <si>
    <t xml:space="preserve">Monthly contract amount for the next 3 years with STAR </t>
  </si>
  <si>
    <t>DANIEL HVAC</t>
  </si>
  <si>
    <t>F5DHVA</t>
  </si>
  <si>
    <t>Monthly contract amount for the next 3 years with STAR</t>
  </si>
  <si>
    <t xml:space="preserve">Paint the Demin Building </t>
  </si>
  <si>
    <t>GENERAL SITE AND BUILDING REPAIRS</t>
  </si>
  <si>
    <t>F5DGSI</t>
  </si>
  <si>
    <t xml:space="preserve">Includes upkeep of service building and site (includes F5DPLR and F5D273); Tier 3 - Clean air ducts in service building ($48,000)
Replace ceiling tiles in service building ($30,000)
</t>
  </si>
  <si>
    <t xml:space="preserve">Inspection cost for APC to do montly and bi-annual inspections due to OSHA regulation to maintain compliance..  This is required to keep cranes/hoist in operation.  Tier 2 is Corrective repairs
</t>
  </si>
  <si>
    <t>HOIST/CRANE REPAIRS</t>
  </si>
  <si>
    <t>F5D241</t>
  </si>
  <si>
    <t xml:space="preserve">For turbine crane and mill hoist repairs; </t>
  </si>
  <si>
    <t>Corrective repairs</t>
  </si>
  <si>
    <t>FORKLIFT REPAIRS</t>
  </si>
  <si>
    <t>F5D138</t>
  </si>
  <si>
    <t xml:space="preserve">Monthly contract amount for the next 3 years with Bagby;With no planned outages repairs should be lower than in the past
</t>
  </si>
  <si>
    <t>ELEVATOR REPAIRS</t>
  </si>
  <si>
    <t>F5D134</t>
  </si>
  <si>
    <t>D. Dailey</t>
  </si>
  <si>
    <t>ENVIRONMENTAL COMMITTEE</t>
  </si>
  <si>
    <t>F5DDEC</t>
  </si>
  <si>
    <t>C. Walters</t>
  </si>
  <si>
    <t>COAL UNIT LAB EXPENSES</t>
  </si>
  <si>
    <t>F5DCUL</t>
  </si>
  <si>
    <t>C. Trotter</t>
  </si>
  <si>
    <t>OFFICE SUPPLIES</t>
  </si>
  <si>
    <t>F5DOFF</t>
  </si>
  <si>
    <t>C. Holland</t>
  </si>
  <si>
    <t>CONTRACTOR DRUG TESTING</t>
  </si>
  <si>
    <t>F5D118</t>
  </si>
  <si>
    <t>A. Sullivan</t>
  </si>
  <si>
    <t>OBSOLETE MATERIALS</t>
  </si>
  <si>
    <t>F5DOBS</t>
  </si>
  <si>
    <t>Safety Items added to consumables in 2011--(consumables Increase) Tier 1...additional racks/storage (Tier 2)</t>
  </si>
  <si>
    <t>CONSUMABLE ISSUES</t>
  </si>
  <si>
    <t>F5GCON</t>
  </si>
  <si>
    <t>Note: 2010 actuals should be excluded from average-multiple incorrect charges to this EWO in 2010</t>
  </si>
  <si>
    <t>BOTTLED WATER PURCHASES</t>
  </si>
  <si>
    <t>F5DWTR</t>
  </si>
  <si>
    <t>Repair  tools as needed - includes calibration for CBM</t>
  </si>
  <si>
    <t>SMALL TOOL REPAIRS</t>
  </si>
  <si>
    <t>F5DSTR</t>
  </si>
  <si>
    <t>Replace tools as needed</t>
  </si>
  <si>
    <t>SMALL TOOL PURCHASES</t>
  </si>
  <si>
    <t>F5DSTP</t>
  </si>
  <si>
    <t>1300/month (Jun-Nov) for sump pump reservation--additional funds needed if a storm threatens the coast</t>
  </si>
  <si>
    <t>HURRICANE SUPPLIES</t>
  </si>
  <si>
    <t>F5DHUR</t>
  </si>
  <si>
    <t>Charges contingent upon market fluctuation of fuel prices; includes diesel that was previously charged to 501 but covered plant equipment</t>
  </si>
  <si>
    <t>GASOLINE PURCHASES/ISSUES</t>
  </si>
  <si>
    <t>F5DGAS</t>
  </si>
  <si>
    <t>Repairs vary; however, due to vehicle age &amp; mileage, repairs have increased</t>
  </si>
  <si>
    <t>VEHICLE REPAIRS/DEPRECIATION</t>
  </si>
  <si>
    <t>F5D117</t>
  </si>
  <si>
    <t>Inventory adjustments throughout the year (Tier 1), Unexpected write-offs (Tiers 2 and 3)</t>
  </si>
  <si>
    <t>PLANT MANAGERS CONTINGENCY</t>
  </si>
  <si>
    <t>FPDPMC</t>
  </si>
  <si>
    <t>F5DPMC</t>
  </si>
  <si>
    <t>A. Dobson</t>
  </si>
  <si>
    <t>SECURITY EXPENSES</t>
  </si>
  <si>
    <t>F5DSEC</t>
  </si>
  <si>
    <t>SITE CLEANING SUPPLIES</t>
  </si>
  <si>
    <t>F5D115</t>
  </si>
  <si>
    <t>K. Nelson</t>
  </si>
  <si>
    <t>Computer Equipment System (System Z) Totals</t>
  </si>
  <si>
    <t>System Z</t>
  </si>
  <si>
    <t>System Y</t>
  </si>
  <si>
    <t xml:space="preserve">Tier 3 - add grating and handrails @IP by-pas elbows for safety and save on scaffolding during High Energy Piping Inspections every two years. </t>
  </si>
  <si>
    <t>HRSG (System W) Totals</t>
  </si>
  <si>
    <t>System W</t>
  </si>
  <si>
    <t>N. Sanderson</t>
  </si>
  <si>
    <t>Combustion Turbine System (System V) Totals</t>
  </si>
  <si>
    <t>System V</t>
  </si>
  <si>
    <t>Tier 2 - 3 inlet and exhaust valves on air dryers and non-skid (air comprssor area)  Tier 3 -  build roof over air compressors and air dryers to elemenate damage to electrical pannels.  Re-routing piping to more convenient area by the HRSG's.</t>
  </si>
  <si>
    <t>K. Carpenter</t>
  </si>
  <si>
    <t>Air System (System S) Totals</t>
  </si>
  <si>
    <t>System S</t>
  </si>
  <si>
    <t>Fire Protection System (System R) Totals</t>
  </si>
  <si>
    <t>System R</t>
  </si>
  <si>
    <t>P. Jones</t>
  </si>
  <si>
    <t>Service Facilities System  (System P) Totals</t>
  </si>
  <si>
    <t>System P</t>
  </si>
  <si>
    <t>J. Papania</t>
  </si>
  <si>
    <t>Water Treatment Plant System (System N) Totals</t>
  </si>
  <si>
    <t>System N</t>
  </si>
  <si>
    <t>Tier 3 - Add limitroque actuators to manual isolation valves on BFP</t>
  </si>
  <si>
    <t>E. Novak</t>
  </si>
  <si>
    <t>Feedwater System  (System M) Totals</t>
  </si>
  <si>
    <t>System M</t>
  </si>
  <si>
    <t>Tier 3 - Upgrade platforms around condenser and hotwell entry</t>
  </si>
  <si>
    <t>Condensate System  (System L) Totals</t>
  </si>
  <si>
    <t>System L</t>
  </si>
  <si>
    <t>D. Everett</t>
  </si>
  <si>
    <t>Station Service System (System K) Totals</t>
  </si>
  <si>
    <t>System K</t>
  </si>
  <si>
    <t>Boiler\Steam Generator System  (System J) Totals</t>
  </si>
  <si>
    <t>System J</t>
  </si>
  <si>
    <t>General Service Water System (System H) Totals</t>
  </si>
  <si>
    <t>System H</t>
  </si>
  <si>
    <t>PM's, Maintenenace and Contractor Labor</t>
  </si>
  <si>
    <t>Turbine System (System F) Totals</t>
  </si>
  <si>
    <t>System F</t>
  </si>
  <si>
    <t>Sys E mostly H2 and CO2 and depends on cost and volume used/PM/Maintenance</t>
  </si>
  <si>
    <t>Generator System (System E) Totals</t>
  </si>
  <si>
    <t>System E</t>
  </si>
  <si>
    <t>Tier 3 - paining gas yard (starting)</t>
  </si>
  <si>
    <t>R. Chipley</t>
  </si>
  <si>
    <t>Fuel Supply System (System D) Totals</t>
  </si>
  <si>
    <t>System D</t>
  </si>
  <si>
    <t>Not used for Non-Coal</t>
  </si>
  <si>
    <t>Fuel Burning System  (System C) Totals</t>
  </si>
  <si>
    <t>System C</t>
  </si>
  <si>
    <t>Air and Gas System  (System B) Totals</t>
  </si>
  <si>
    <t>System B</t>
  </si>
  <si>
    <t xml:space="preserve">Coal </t>
  </si>
  <si>
    <t xml:space="preserve">$54,700 (obligated by contract - Atlas Copco) - add non-skid around compressors and the ADA's - </t>
  </si>
  <si>
    <t>A. King</t>
  </si>
  <si>
    <t>Tier 3 - replace the soot blower control valves on both units.</t>
  </si>
  <si>
    <t>Tier 2 and Tier 3 - insulation</t>
  </si>
  <si>
    <t>T. Taylor</t>
  </si>
  <si>
    <t>Tier 1 adjusted plus Seal Oil Transfer Valve ($62K)</t>
  </si>
  <si>
    <t>Includes dollars from F5DCNV from previous years. Tier 2 - needed repairs to system.</t>
  </si>
  <si>
    <t>C. Cochran</t>
  </si>
  <si>
    <t>Pulverizer rebuild in EWO F5DRB</t>
  </si>
  <si>
    <t>Charges should be assigned to EWO.  Leave money until determined where they need to be charged.</t>
  </si>
  <si>
    <t>F1M - F84 System Totals</t>
  </si>
  <si>
    <t>Process</t>
  </si>
  <si>
    <t xml:space="preserve">Justification </t>
  </si>
  <si>
    <t>Delta of 2013 Porposed to 2012 OB</t>
  </si>
  <si>
    <t>2013 Porposed Tiers 1 &amp; 2</t>
  </si>
  <si>
    <t>2013 Needs Tier 3</t>
  </si>
  <si>
    <t>2013 Needs Tier 2</t>
  </si>
  <si>
    <t>2013 Needs Tier 1</t>
  </si>
  <si>
    <t>Net of 3 yr Avg (Tier 2)</t>
  </si>
  <si>
    <t>Tier 1 Adjusted</t>
  </si>
  <si>
    <t>Lowest Year (Tier 1)</t>
  </si>
  <si>
    <t>3 year Avg</t>
  </si>
  <si>
    <t>System/EWO</t>
  </si>
  <si>
    <t xml:space="preserve">                                    </t>
  </si>
  <si>
    <t>FUP/FUM</t>
  </si>
  <si>
    <t>2013 TIER 1</t>
  </si>
  <si>
    <t>2013 TIER 2</t>
  </si>
  <si>
    <t>2013 TIER 3</t>
  </si>
  <si>
    <t>2014 TIER 1</t>
  </si>
  <si>
    <t>2014 TIER 2</t>
  </si>
  <si>
    <t>2014 TIER 3</t>
  </si>
  <si>
    <t>2015 TIER 1</t>
  </si>
  <si>
    <t>2015 TIER 2</t>
  </si>
  <si>
    <t>2015 TIER 3</t>
  </si>
  <si>
    <t>2016 TIER 1</t>
  </si>
  <si>
    <t>2016 TIER 2</t>
  </si>
  <si>
    <t>2016 TIER 3</t>
  </si>
  <si>
    <t>U1 &amp; U2 High Voltage 4160-volt &amp; 480-volt Switchgear Room</t>
  </si>
  <si>
    <t>U1 &amp; U2 Turbine Generator &amp; Boiler Feed Pump Turbine Bearings</t>
  </si>
  <si>
    <t>ACE (multiple projects)</t>
  </si>
  <si>
    <t>Automatic Sprinklers for the Cable Spread Room</t>
  </si>
  <si>
    <t>Smoke Detectors for the Switchgear Room</t>
  </si>
  <si>
    <t>Curbing or Drainage for the hydrogen deals oil system</t>
  </si>
  <si>
    <t>Misc. lights around unit</t>
  </si>
  <si>
    <t>Drainage repairs (primary manholes)</t>
  </si>
  <si>
    <t>Paint the new Fire Protection System lines to prevent rust</t>
  </si>
  <si>
    <t>Structural Steel Repairs</t>
  </si>
  <si>
    <t>Water Lance Service Air System</t>
  </si>
  <si>
    <t>Tresle repair (bridge inspection results)</t>
  </si>
  <si>
    <t>Rail repairs (all inside fence)</t>
  </si>
  <si>
    <t>Roof Repair for Waste Water building</t>
  </si>
  <si>
    <t>Close in the switchgear area and pressurize</t>
  </si>
  <si>
    <t>FP5D10</t>
  </si>
  <si>
    <t>MISCELLANEOUS PLATFORMS AT THE CC</t>
  </si>
  <si>
    <t>FP5D11</t>
  </si>
  <si>
    <t>MOVE SUPPLY LINE FOR EVAP COOLERS</t>
  </si>
  <si>
    <t>FP5D12</t>
  </si>
  <si>
    <t>GAS YARD COMMON LINE PAINTING</t>
  </si>
  <si>
    <t>FP5D13</t>
  </si>
  <si>
    <t>MISC LIGHTS AROUND UNITS</t>
  </si>
  <si>
    <t>FP5DPA</t>
  </si>
  <si>
    <t>STRUCTURAL COATINGS &amp; PAINTING</t>
  </si>
  <si>
    <t>Underground Fire Protection</t>
  </si>
  <si>
    <t>MTAP</t>
  </si>
  <si>
    <t>IR PORTS</t>
  </si>
  <si>
    <t>INSPECT INSIDE CONDENSATE TANK</t>
  </si>
  <si>
    <t>INSTALL SAFETY BARRIER AROUND ACID AND CAUSTIC SKID</t>
  </si>
  <si>
    <t>REPLACE ACID SKID AT WATER PLANT</t>
  </si>
  <si>
    <t>RELINE MIXBED #2</t>
  </si>
  <si>
    <t>RELOCATE SODIUM BISULIFITE</t>
  </si>
  <si>
    <t>PAINT OUTSIDE CONDENSATE TANK - EAST</t>
  </si>
  <si>
    <t>PAINT OUTSIDE CONDENSATE TANK - MIDDLE</t>
  </si>
  <si>
    <t>PAINT OUTSIDE CONDENSATE TANK -WEST</t>
  </si>
  <si>
    <t>PAINT OUTSIDE CONDENSATE TANK - FWT</t>
  </si>
  <si>
    <t>Special Project</t>
  </si>
  <si>
    <t>U1 HP Heaters (TWIP)</t>
  </si>
  <si>
    <t>Traveling Water Screen MCC Rewire (pullbox cable condition)</t>
  </si>
  <si>
    <t>Warehouse roof  (remaining)</t>
  </si>
  <si>
    <t>PAINTING/INSPECT FIRE TANKS</t>
  </si>
  <si>
    <t>COAL</t>
  </si>
  <si>
    <t>SIMULATOR BUILDING</t>
  </si>
  <si>
    <t>TRAVELING WATER SCREEN MCC REWIRE(pullbox cable condition)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</si>
</sst>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00B0F0"/>
        <bgColor theme="7" tint="0.79998168889431442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theme="7" tint="0.79998168889431442"/>
      </patternFill>
    </fill>
    <fill>
      <patternFill patternType="solid">
        <fgColor rgb="FFFF5050"/>
        <bgColor theme="7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1" fillId="0" borderId="2" xfId="0" applyFon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 inden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indent="1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3" fillId="7" borderId="0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164" fontId="0" fillId="0" borderId="0" xfId="1" applyNumberFormat="1" applyFont="1"/>
    <xf numFmtId="164" fontId="1" fillId="0" borderId="2" xfId="1" applyNumberFormat="1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0" fillId="0" borderId="0" xfId="0" applyFill="1" applyBorder="1" applyAlignment="1">
      <alignment horizontal="left" indent="1"/>
    </xf>
    <xf numFmtId="164" fontId="0" fillId="0" borderId="0" xfId="1" applyNumberFormat="1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5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1" fontId="0" fillId="0" borderId="9" xfId="0" applyNumberFormat="1" applyBorder="1"/>
    <xf numFmtId="0" fontId="0" fillId="0" borderId="9" xfId="0" applyBorder="1"/>
    <xf numFmtId="41" fontId="0" fillId="0" borderId="0" xfId="0" applyNumberFormat="1"/>
    <xf numFmtId="41" fontId="0" fillId="0" borderId="0" xfId="0" applyNumberFormat="1" applyFill="1"/>
    <xf numFmtId="41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/>
    <xf numFmtId="3" fontId="0" fillId="0" borderId="0" xfId="0" applyNumberFormat="1" applyFill="1"/>
    <xf numFmtId="41" fontId="1" fillId="0" borderId="0" xfId="0" applyNumberFormat="1" applyFont="1" applyFill="1"/>
    <xf numFmtId="0" fontId="0" fillId="9" borderId="0" xfId="0" applyFill="1"/>
    <xf numFmtId="0" fontId="0" fillId="0" borderId="0" xfId="0" applyFill="1" applyAlignment="1">
      <alignment wrapText="1"/>
    </xf>
    <xf numFmtId="42" fontId="0" fillId="10" borderId="0" xfId="0" applyNumberFormat="1" applyFill="1" applyAlignment="1">
      <alignment horizontal="right" wrapText="1"/>
    </xf>
    <xf numFmtId="42" fontId="6" fillId="11" borderId="0" xfId="0" applyNumberFormat="1" applyFont="1" applyFill="1" applyAlignment="1">
      <alignment wrapText="1"/>
    </xf>
    <xf numFmtId="42" fontId="6" fillId="12" borderId="0" xfId="0" applyNumberFormat="1" applyFont="1" applyFill="1" applyAlignment="1">
      <alignment horizontal="right" wrapText="1"/>
    </xf>
    <xf numFmtId="42" fontId="0" fillId="0" borderId="0" xfId="0" applyNumberFormat="1" applyFill="1" applyAlignment="1">
      <alignment wrapText="1"/>
    </xf>
    <xf numFmtId="42" fontId="5" fillId="13" borderId="10" xfId="0" applyNumberFormat="1" applyFont="1" applyFill="1" applyBorder="1" applyAlignment="1">
      <alignment wrapText="1"/>
    </xf>
    <xf numFmtId="42" fontId="5" fillId="13" borderId="0" xfId="0" applyNumberFormat="1" applyFont="1" applyFill="1" applyAlignment="1">
      <alignment wrapText="1"/>
    </xf>
    <xf numFmtId="0" fontId="0" fillId="0" borderId="0" xfId="0" applyFill="1" applyAlignment="1">
      <alignment horizontal="right" wrapText="1"/>
    </xf>
    <xf numFmtId="42" fontId="0" fillId="0" borderId="0" xfId="0" applyNumberFormat="1" applyFill="1" applyAlignment="1">
      <alignment horizontal="right" wrapText="1"/>
    </xf>
    <xf numFmtId="42" fontId="6" fillId="0" borderId="0" xfId="0" applyNumberFormat="1" applyFont="1" applyFill="1" applyAlignment="1">
      <alignment wrapText="1"/>
    </xf>
    <xf numFmtId="42" fontId="6" fillId="0" borderId="0" xfId="0" applyNumberFormat="1" applyFont="1" applyFill="1" applyAlignment="1">
      <alignment horizontal="right" wrapText="1"/>
    </xf>
    <xf numFmtId="42" fontId="5" fillId="0" borderId="10" xfId="0" applyNumberFormat="1" applyFont="1" applyFill="1" applyBorder="1" applyAlignment="1">
      <alignment wrapText="1"/>
    </xf>
    <xf numFmtId="42" fontId="5" fillId="0" borderId="0" xfId="0" applyNumberFormat="1" applyFont="1" applyFill="1" applyAlignment="1">
      <alignment wrapText="1"/>
    </xf>
    <xf numFmtId="42" fontId="5" fillId="0" borderId="11" xfId="0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2" fontId="0" fillId="0" borderId="0" xfId="0" applyNumberFormat="1" applyFill="1" applyBorder="1" applyAlignment="1">
      <alignment horizontal="right" wrapText="1"/>
    </xf>
    <xf numFmtId="42" fontId="6" fillId="0" borderId="0" xfId="0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>
      <alignment horizontal="right" wrapText="1"/>
    </xf>
    <xf numFmtId="42" fontId="0" fillId="0" borderId="0" xfId="0" applyNumberFormat="1" applyFill="1" applyBorder="1" applyAlignment="1">
      <alignment wrapText="1"/>
    </xf>
    <xf numFmtId="42" fontId="5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42" fontId="0" fillId="0" borderId="10" xfId="0" applyNumberFormat="1" applyFill="1" applyBorder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42" fontId="5" fillId="0" borderId="0" xfId="0" applyNumberFormat="1" applyFont="1" applyFill="1" applyAlignment="1">
      <alignment horizontal="right" wrapText="1"/>
    </xf>
    <xf numFmtId="42" fontId="5" fillId="0" borderId="12" xfId="0" applyNumberFormat="1" applyFont="1" applyFill="1" applyBorder="1" applyAlignment="1">
      <alignment wrapText="1"/>
    </xf>
    <xf numFmtId="0" fontId="5" fillId="0" borderId="0" xfId="0" applyFont="1" applyFill="1" applyAlignment="1">
      <alignment horizontal="right" wrapText="1"/>
    </xf>
    <xf numFmtId="0" fontId="0" fillId="14" borderId="10" xfId="0" applyFill="1" applyBorder="1" applyAlignment="1">
      <alignment wrapText="1"/>
    </xf>
    <xf numFmtId="42" fontId="0" fillId="0" borderId="13" xfId="0" applyNumberFormat="1" applyFill="1" applyBorder="1" applyAlignment="1">
      <alignment horizontal="right" wrapText="1"/>
    </xf>
    <xf numFmtId="42" fontId="0" fillId="13" borderId="13" xfId="0" applyNumberFormat="1" applyFill="1" applyBorder="1" applyAlignment="1">
      <alignment horizontal="right" wrapText="1"/>
    </xf>
    <xf numFmtId="42" fontId="0" fillId="8" borderId="13" xfId="0" applyNumberFormat="1" applyFill="1" applyBorder="1" applyAlignment="1">
      <alignment horizontal="right" wrapText="1"/>
    </xf>
    <xf numFmtId="42" fontId="0" fillId="10" borderId="10" xfId="0" applyNumberFormat="1" applyFill="1" applyBorder="1" applyAlignment="1">
      <alignment horizontal="right" wrapText="1"/>
    </xf>
    <xf numFmtId="42" fontId="6" fillId="11" borderId="10" xfId="0" applyNumberFormat="1" applyFont="1" applyFill="1" applyBorder="1" applyAlignment="1">
      <alignment wrapText="1"/>
    </xf>
    <xf numFmtId="42" fontId="6" fillId="12" borderId="10" xfId="0" applyNumberFormat="1" applyFont="1" applyFill="1" applyBorder="1" applyAlignment="1">
      <alignment horizontal="right" wrapText="1"/>
    </xf>
    <xf numFmtId="42" fontId="0" fillId="14" borderId="14" xfId="0" applyNumberFormat="1" applyFill="1" applyBorder="1" applyAlignment="1">
      <alignment wrapText="1"/>
    </xf>
    <xf numFmtId="42" fontId="5" fillId="14" borderId="10" xfId="2" applyNumberFormat="1" applyFont="1" applyFill="1" applyBorder="1" applyAlignment="1">
      <alignment wrapText="1"/>
    </xf>
    <xf numFmtId="42" fontId="5" fillId="14" borderId="15" xfId="2" applyNumberFormat="1" applyFont="1" applyFill="1" applyBorder="1" applyAlignment="1">
      <alignment wrapText="1"/>
    </xf>
    <xf numFmtId="42" fontId="0" fillId="14" borderId="10" xfId="0" applyNumberFormat="1" applyFill="1" applyBorder="1" applyAlignment="1">
      <alignment wrapText="1"/>
    </xf>
    <xf numFmtId="0" fontId="0" fillId="14" borderId="10" xfId="0" applyFill="1" applyBorder="1" applyAlignment="1">
      <alignment horizontal="right" wrapText="1"/>
    </xf>
    <xf numFmtId="49" fontId="0" fillId="14" borderId="10" xfId="0" applyNumberFormat="1" applyFill="1" applyBorder="1" applyAlignment="1">
      <alignment wrapText="1"/>
    </xf>
    <xf numFmtId="0" fontId="0" fillId="0" borderId="0" xfId="0" applyFont="1" applyFill="1"/>
    <xf numFmtId="42" fontId="0" fillId="10" borderId="10" xfId="0" applyNumberFormat="1" applyFont="1" applyFill="1" applyBorder="1" applyAlignment="1">
      <alignment horizontal="right" wrapText="1"/>
    </xf>
    <xf numFmtId="165" fontId="0" fillId="14" borderId="14" xfId="0" applyNumberFormat="1" applyFont="1" applyFill="1" applyBorder="1" applyAlignment="1">
      <alignment wrapText="1"/>
    </xf>
    <xf numFmtId="165" fontId="5" fillId="14" borderId="15" xfId="2" applyNumberFormat="1" applyFont="1" applyFill="1" applyBorder="1" applyAlignment="1">
      <alignment wrapText="1"/>
    </xf>
    <xf numFmtId="165" fontId="0" fillId="14" borderId="10" xfId="0" applyNumberFormat="1" applyFont="1" applyFill="1" applyBorder="1" applyAlignment="1">
      <alignment wrapText="1"/>
    </xf>
    <xf numFmtId="42" fontId="0" fillId="14" borderId="10" xfId="0" applyNumberFormat="1" applyFont="1" applyFill="1" applyBorder="1" applyAlignment="1">
      <alignment wrapText="1"/>
    </xf>
    <xf numFmtId="0" fontId="0" fillId="14" borderId="10" xfId="0" applyFont="1" applyFill="1" applyBorder="1" applyAlignment="1">
      <alignment wrapText="1"/>
    </xf>
    <xf numFmtId="49" fontId="0" fillId="14" borderId="10" xfId="0" applyNumberFormat="1" applyFont="1" applyFill="1" applyBorder="1" applyAlignment="1">
      <alignment wrapText="1"/>
    </xf>
    <xf numFmtId="42" fontId="5" fillId="14" borderId="9" xfId="2" applyNumberFormat="1" applyFont="1" applyFill="1" applyBorder="1" applyAlignment="1">
      <alignment wrapText="1"/>
    </xf>
    <xf numFmtId="42" fontId="0" fillId="14" borderId="16" xfId="0" applyNumberFormat="1" applyFill="1" applyBorder="1" applyAlignment="1">
      <alignment wrapText="1"/>
    </xf>
    <xf numFmtId="42" fontId="0" fillId="14" borderId="15" xfId="0" applyNumberFormat="1" applyFill="1" applyBorder="1" applyAlignment="1">
      <alignment wrapText="1"/>
    </xf>
    <xf numFmtId="42" fontId="0" fillId="10" borderId="14" xfId="0" applyNumberFormat="1" applyFill="1" applyBorder="1" applyAlignment="1">
      <alignment horizontal="right" wrapText="1"/>
    </xf>
    <xf numFmtId="42" fontId="0" fillId="0" borderId="9" xfId="0" applyNumberFormat="1" applyFill="1" applyBorder="1" applyAlignment="1">
      <alignment wrapText="1"/>
    </xf>
    <xf numFmtId="42" fontId="5" fillId="13" borderId="10" xfId="2" applyNumberFormat="1" applyFont="1" applyFill="1" applyBorder="1" applyAlignment="1">
      <alignment wrapText="1"/>
    </xf>
    <xf numFmtId="42" fontId="5" fillId="13" borderId="15" xfId="2" applyNumberFormat="1" applyFont="1" applyFill="1" applyBorder="1" applyAlignment="1">
      <alignment wrapText="1"/>
    </xf>
    <xf numFmtId="0" fontId="0" fillId="0" borderId="10" xfId="0" applyFill="1" applyBorder="1" applyAlignment="1">
      <alignment horizontal="right" wrapText="1"/>
    </xf>
    <xf numFmtId="0" fontId="0" fillId="0" borderId="10" xfId="0" applyFill="1" applyBorder="1" applyAlignment="1">
      <alignment wrapText="1"/>
    </xf>
    <xf numFmtId="49" fontId="0" fillId="0" borderId="10" xfId="0" applyNumberFormat="1" applyFill="1" applyBorder="1" applyAlignment="1">
      <alignment wrapText="1"/>
    </xf>
    <xf numFmtId="0" fontId="0" fillId="14" borderId="0" xfId="0" applyFill="1"/>
    <xf numFmtId="42" fontId="0" fillId="14" borderId="9" xfId="0" applyNumberFormat="1" applyFill="1" applyBorder="1" applyAlignment="1">
      <alignment wrapText="1"/>
    </xf>
    <xf numFmtId="0" fontId="0" fillId="0" borderId="0" xfId="0" applyFont="1" applyFill="1" applyBorder="1"/>
    <xf numFmtId="0" fontId="0" fillId="10" borderId="14" xfId="0" applyFill="1" applyBorder="1" applyAlignment="1">
      <alignment wrapText="1"/>
    </xf>
    <xf numFmtId="165" fontId="0" fillId="0" borderId="9" xfId="0" applyNumberFormat="1" applyFill="1" applyBorder="1" applyAlignment="1">
      <alignment wrapText="1"/>
    </xf>
    <xf numFmtId="165" fontId="5" fillId="13" borderId="15" xfId="2" applyNumberFormat="1" applyFont="1" applyFill="1" applyBorder="1" applyAlignment="1">
      <alignment wrapText="1"/>
    </xf>
    <xf numFmtId="165" fontId="0" fillId="0" borderId="10" xfId="0" applyNumberForma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10" borderId="14" xfId="0" applyFont="1" applyFill="1" applyBorder="1" applyAlignment="1">
      <alignment wrapText="1"/>
    </xf>
    <xf numFmtId="165" fontId="0" fillId="0" borderId="9" xfId="0" applyNumberFormat="1" applyFont="1" applyFill="1" applyBorder="1" applyAlignment="1">
      <alignment wrapText="1"/>
    </xf>
    <xf numFmtId="165" fontId="0" fillId="0" borderId="10" xfId="0" applyNumberFormat="1" applyFont="1" applyFill="1" applyBorder="1" applyAlignment="1">
      <alignment wrapText="1"/>
    </xf>
    <xf numFmtId="165" fontId="2" fillId="0" borderId="10" xfId="2" applyNumberFormat="1" applyFont="1" applyFill="1" applyBorder="1" applyAlignment="1">
      <alignment wrapText="1"/>
    </xf>
    <xf numFmtId="0" fontId="0" fillId="0" borderId="10" xfId="0" applyFont="1" applyFill="1" applyBorder="1" applyAlignment="1">
      <alignment horizontal="right" wrapText="1"/>
    </xf>
    <xf numFmtId="49" fontId="0" fillId="0" borderId="10" xfId="0" applyNumberFormat="1" applyFont="1" applyFill="1" applyBorder="1" applyAlignment="1">
      <alignment wrapText="1"/>
    </xf>
    <xf numFmtId="42" fontId="0" fillId="0" borderId="10" xfId="0" applyNumberFormat="1" applyFont="1" applyFill="1" applyBorder="1" applyAlignment="1">
      <alignment wrapText="1"/>
    </xf>
    <xf numFmtId="42" fontId="0" fillId="10" borderId="14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left" wrapText="1"/>
    </xf>
    <xf numFmtId="165" fontId="0" fillId="0" borderId="10" xfId="0" applyNumberFormat="1" applyBorder="1" applyAlignment="1">
      <alignment wrapText="1"/>
    </xf>
    <xf numFmtId="42" fontId="0" fillId="0" borderId="10" xfId="0" applyNumberFormat="1" applyBorder="1" applyAlignment="1">
      <alignment wrapText="1"/>
    </xf>
    <xf numFmtId="165" fontId="1" fillId="0" borderId="10" xfId="2" applyNumberFormat="1" applyFont="1" applyFill="1" applyBorder="1" applyAlignment="1">
      <alignment wrapText="1"/>
    </xf>
    <xf numFmtId="0" fontId="7" fillId="0" borderId="0" xfId="0" applyFont="1" applyFill="1"/>
    <xf numFmtId="0" fontId="7" fillId="0" borderId="10" xfId="0" applyFont="1" applyFill="1" applyBorder="1" applyAlignment="1">
      <alignment wrapText="1"/>
    </xf>
    <xf numFmtId="165" fontId="7" fillId="0" borderId="9" xfId="0" applyNumberFormat="1" applyFont="1" applyFill="1" applyBorder="1" applyAlignment="1">
      <alignment wrapText="1"/>
    </xf>
    <xf numFmtId="165" fontId="8" fillId="13" borderId="9" xfId="2" applyNumberFormat="1" applyFont="1" applyFill="1" applyBorder="1" applyAlignment="1">
      <alignment wrapText="1"/>
    </xf>
    <xf numFmtId="165" fontId="7" fillId="0" borderId="16" xfId="0" applyNumberFormat="1" applyFont="1" applyFill="1" applyBorder="1" applyAlignment="1">
      <alignment wrapText="1"/>
    </xf>
    <xf numFmtId="42" fontId="7" fillId="0" borderId="15" xfId="0" applyNumberFormat="1" applyFont="1" applyFill="1" applyBorder="1" applyAlignment="1">
      <alignment wrapText="1"/>
    </xf>
    <xf numFmtId="42" fontId="7" fillId="0" borderId="10" xfId="0" applyNumberFormat="1" applyFont="1" applyFill="1" applyBorder="1" applyAlignment="1">
      <alignment wrapText="1"/>
    </xf>
    <xf numFmtId="0" fontId="7" fillId="0" borderId="10" xfId="0" applyFont="1" applyFill="1" applyBorder="1" applyAlignment="1">
      <alignment horizontal="right" wrapText="1"/>
    </xf>
    <xf numFmtId="49" fontId="7" fillId="0" borderId="10" xfId="0" applyNumberFormat="1" applyFont="1" applyFill="1" applyBorder="1" applyAlignment="1">
      <alignment wrapText="1"/>
    </xf>
    <xf numFmtId="42" fontId="5" fillId="13" borderId="9" xfId="2" applyNumberFormat="1" applyFont="1" applyFill="1" applyBorder="1" applyAlignment="1">
      <alignment wrapText="1"/>
    </xf>
    <xf numFmtId="42" fontId="0" fillId="0" borderId="16" xfId="0" applyNumberFormat="1" applyFill="1" applyBorder="1" applyAlignment="1">
      <alignment wrapText="1"/>
    </xf>
    <xf numFmtId="42" fontId="0" fillId="0" borderId="15" xfId="0" applyNumberFormat="1" applyFill="1" applyBorder="1" applyAlignment="1">
      <alignment wrapText="1"/>
    </xf>
    <xf numFmtId="165" fontId="8" fillId="13" borderId="15" xfId="2" applyNumberFormat="1" applyFont="1" applyFill="1" applyBorder="1" applyAlignment="1">
      <alignment wrapText="1"/>
    </xf>
    <xf numFmtId="165" fontId="7" fillId="0" borderId="10" xfId="0" applyNumberFormat="1" applyFont="1" applyFill="1" applyBorder="1" applyAlignment="1">
      <alignment wrapText="1"/>
    </xf>
    <xf numFmtId="165" fontId="7" fillId="0" borderId="10" xfId="2" applyNumberFormat="1" applyFont="1" applyFill="1" applyBorder="1" applyAlignment="1">
      <alignment wrapText="1"/>
    </xf>
    <xf numFmtId="42" fontId="0" fillId="0" borderId="0" xfId="0" applyNumberFormat="1" applyFill="1"/>
    <xf numFmtId="42" fontId="0" fillId="0" borderId="0" xfId="0" applyNumberFormat="1" applyFont="1" applyFill="1"/>
    <xf numFmtId="42" fontId="2" fillId="0" borderId="10" xfId="2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wrapText="1"/>
    </xf>
    <xf numFmtId="0" fontId="0" fillId="0" borderId="10" xfId="0" applyFont="1" applyFill="1" applyBorder="1"/>
    <xf numFmtId="0" fontId="0" fillId="0" borderId="14" xfId="0" applyFont="1" applyFill="1" applyBorder="1"/>
    <xf numFmtId="42" fontId="0" fillId="0" borderId="9" xfId="0" applyNumberFormat="1" applyFont="1" applyFill="1" applyBorder="1" applyAlignment="1">
      <alignment wrapText="1"/>
    </xf>
    <xf numFmtId="42" fontId="0" fillId="14" borderId="9" xfId="0" applyNumberFormat="1" applyFont="1" applyFill="1" applyBorder="1" applyAlignment="1">
      <alignment wrapText="1"/>
    </xf>
    <xf numFmtId="42" fontId="2" fillId="14" borderId="10" xfId="2" applyNumberFormat="1" applyFont="1" applyFill="1" applyBorder="1" applyAlignment="1">
      <alignment wrapText="1"/>
    </xf>
    <xf numFmtId="0" fontId="0" fillId="14" borderId="10" xfId="0" applyFont="1" applyFill="1" applyBorder="1" applyAlignment="1">
      <alignment horizontal="right" wrapText="1"/>
    </xf>
    <xf numFmtId="0" fontId="1" fillId="14" borderId="10" xfId="0" applyFont="1" applyFill="1" applyBorder="1" applyAlignment="1">
      <alignment horizontal="right" wrapText="1"/>
    </xf>
    <xf numFmtId="0" fontId="1" fillId="14" borderId="10" xfId="0" applyFont="1" applyFill="1" applyBorder="1" applyAlignment="1">
      <alignment wrapText="1"/>
    </xf>
    <xf numFmtId="0" fontId="0" fillId="0" borderId="17" xfId="0" applyFill="1" applyBorder="1"/>
    <xf numFmtId="42" fontId="0" fillId="10" borderId="18" xfId="0" applyNumberFormat="1" applyFill="1" applyBorder="1" applyAlignment="1">
      <alignment horizontal="right" wrapText="1"/>
    </xf>
    <xf numFmtId="42" fontId="0" fillId="0" borderId="19" xfId="0" applyNumberFormat="1" applyFill="1" applyBorder="1" applyAlignment="1">
      <alignment wrapText="1"/>
    </xf>
    <xf numFmtId="42" fontId="5" fillId="13" borderId="11" xfId="2" applyNumberFormat="1" applyFont="1" applyFill="1" applyBorder="1" applyAlignment="1">
      <alignment wrapText="1"/>
    </xf>
    <xf numFmtId="42" fontId="5" fillId="13" borderId="20" xfId="2" applyNumberFormat="1" applyFont="1" applyFill="1" applyBorder="1" applyAlignment="1">
      <alignment wrapText="1"/>
    </xf>
    <xf numFmtId="42" fontId="0" fillId="0" borderId="21" xfId="0" applyNumberFormat="1" applyFill="1" applyBorder="1" applyAlignment="1">
      <alignment wrapText="1"/>
    </xf>
    <xf numFmtId="42" fontId="2" fillId="0" borderId="21" xfId="2" applyNumberFormat="1" applyFont="1" applyFill="1" applyBorder="1" applyAlignment="1">
      <alignment wrapText="1"/>
    </xf>
    <xf numFmtId="0" fontId="0" fillId="0" borderId="21" xfId="0" applyFill="1" applyBorder="1" applyAlignment="1">
      <alignment horizontal="right" wrapText="1"/>
    </xf>
    <xf numFmtId="0" fontId="1" fillId="0" borderId="21" xfId="0" applyFont="1" applyFill="1" applyBorder="1" applyAlignment="1">
      <alignment horizontal="right" wrapText="1"/>
    </xf>
    <xf numFmtId="0" fontId="1" fillId="0" borderId="21" xfId="0" applyFont="1" applyFill="1" applyBorder="1" applyAlignment="1">
      <alignment wrapText="1"/>
    </xf>
    <xf numFmtId="0" fontId="0" fillId="0" borderId="22" xfId="0" applyFill="1" applyBorder="1"/>
    <xf numFmtId="42" fontId="0" fillId="10" borderId="24" xfId="0" applyNumberFormat="1" applyFill="1" applyBorder="1" applyAlignment="1">
      <alignment horizontal="right" wrapText="1"/>
    </xf>
    <xf numFmtId="42" fontId="0" fillId="0" borderId="25" xfId="0" applyNumberFormat="1" applyFill="1" applyBorder="1" applyAlignment="1">
      <alignment wrapText="1"/>
    </xf>
    <xf numFmtId="42" fontId="5" fillId="13" borderId="26" xfId="2" applyNumberFormat="1" applyFont="1" applyFill="1" applyBorder="1" applyAlignment="1">
      <alignment wrapText="1"/>
    </xf>
    <xf numFmtId="42" fontId="0" fillId="0" borderId="26" xfId="0" applyNumberFormat="1" applyFill="1" applyBorder="1" applyAlignment="1">
      <alignment wrapText="1"/>
    </xf>
    <xf numFmtId="42" fontId="2" fillId="0" borderId="26" xfId="2" applyNumberFormat="1" applyFont="1" applyFill="1" applyBorder="1" applyAlignment="1">
      <alignment wrapText="1"/>
    </xf>
    <xf numFmtId="0" fontId="0" fillId="0" borderId="26" xfId="0" applyFill="1" applyBorder="1" applyAlignment="1">
      <alignment horizontal="right" wrapText="1"/>
    </xf>
    <xf numFmtId="0" fontId="1" fillId="0" borderId="26" xfId="0" applyFont="1" applyFill="1" applyBorder="1" applyAlignment="1">
      <alignment horizontal="right" wrapText="1"/>
    </xf>
    <xf numFmtId="0" fontId="0" fillId="0" borderId="26" xfId="0" applyFill="1" applyBorder="1" applyAlignment="1">
      <alignment wrapText="1"/>
    </xf>
    <xf numFmtId="0" fontId="9" fillId="0" borderId="0" xfId="0" applyNumberFormat="1" applyFont="1" applyFill="1" applyBorder="1" applyAlignment="1">
      <alignment horizontal="center" wrapText="1"/>
    </xf>
    <xf numFmtId="0" fontId="9" fillId="15" borderId="0" xfId="0" applyNumberFormat="1" applyFont="1" applyFill="1" applyBorder="1" applyAlignment="1">
      <alignment horizontal="center" wrapText="1"/>
    </xf>
    <xf numFmtId="0" fontId="9" fillId="16" borderId="0" xfId="0" applyNumberFormat="1" applyFont="1" applyFill="1" applyBorder="1" applyAlignment="1">
      <alignment horizontal="center" wrapText="1"/>
    </xf>
    <xf numFmtId="0" fontId="9" fillId="17" borderId="0" xfId="0" applyNumberFormat="1" applyFont="1" applyFill="1" applyBorder="1" applyAlignment="1">
      <alignment horizontal="center" wrapText="1"/>
    </xf>
    <xf numFmtId="0" fontId="6" fillId="18" borderId="0" xfId="0" applyNumberFormat="1" applyFont="1" applyFill="1" applyBorder="1" applyAlignment="1">
      <alignment horizontal="center" wrapText="1"/>
    </xf>
    <xf numFmtId="0" fontId="6" fillId="19" borderId="0" xfId="0" applyNumberFormat="1" applyFont="1" applyFill="1" applyBorder="1" applyAlignment="1">
      <alignment horizontal="center" wrapText="1"/>
    </xf>
    <xf numFmtId="0" fontId="9" fillId="9" borderId="0" xfId="0" applyNumberFormat="1" applyFont="1" applyFill="1" applyBorder="1" applyAlignment="1">
      <alignment horizontal="center" wrapText="1"/>
    </xf>
    <xf numFmtId="0" fontId="5" fillId="9" borderId="0" xfId="0" applyNumberFormat="1" applyFont="1" applyFill="1" applyBorder="1" applyAlignment="1">
      <alignment horizontal="center" wrapText="1"/>
    </xf>
    <xf numFmtId="0" fontId="9" fillId="9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8" borderId="10" xfId="0" applyFill="1" applyBorder="1" applyAlignment="1">
      <alignment wrapText="1"/>
    </xf>
    <xf numFmtId="0" fontId="0" fillId="8" borderId="10" xfId="0" applyFont="1" applyFill="1" applyBorder="1" applyAlignment="1">
      <alignment wrapText="1"/>
    </xf>
    <xf numFmtId="0" fontId="7" fillId="8" borderId="10" xfId="0" applyFont="1" applyFill="1" applyBorder="1" applyAlignment="1">
      <alignment wrapText="1"/>
    </xf>
    <xf numFmtId="0" fontId="1" fillId="0" borderId="24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49" fontId="1" fillId="0" borderId="14" xfId="0" applyNumberFormat="1" applyFont="1" applyFill="1" applyBorder="1" applyAlignment="1">
      <alignment wrapText="1"/>
    </xf>
    <xf numFmtId="49" fontId="1" fillId="14" borderId="14" xfId="0" applyNumberFormat="1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49" fontId="0" fillId="0" borderId="14" xfId="0" applyNumberFormat="1" applyFont="1" applyFill="1" applyBorder="1" applyAlignment="1">
      <alignment wrapText="1"/>
    </xf>
    <xf numFmtId="49" fontId="0" fillId="0" borderId="14" xfId="0" applyNumberFormat="1" applyFill="1" applyBorder="1" applyAlignment="1">
      <alignment wrapText="1"/>
    </xf>
    <xf numFmtId="0" fontId="0" fillId="14" borderId="14" xfId="0" applyFill="1" applyBorder="1" applyAlignment="1">
      <alignment wrapText="1"/>
    </xf>
    <xf numFmtId="0" fontId="0" fillId="14" borderId="14" xfId="0" applyFont="1" applyFill="1" applyBorder="1" applyAlignment="1">
      <alignment wrapText="1"/>
    </xf>
    <xf numFmtId="0" fontId="9" fillId="0" borderId="10" xfId="0" applyNumberFormat="1" applyFont="1" applyFill="1" applyBorder="1" applyAlignment="1">
      <alignment horizontal="center" wrapText="1"/>
    </xf>
    <xf numFmtId="0" fontId="0" fillId="0" borderId="10" xfId="0" applyFill="1" applyBorder="1"/>
    <xf numFmtId="0" fontId="7" fillId="0" borderId="10" xfId="0" applyFont="1" applyFill="1" applyBorder="1"/>
    <xf numFmtId="0" fontId="0" fillId="14" borderId="10" xfId="0" applyFill="1" applyBorder="1"/>
    <xf numFmtId="0" fontId="5" fillId="0" borderId="10" xfId="0" applyFont="1" applyFill="1" applyBorder="1"/>
    <xf numFmtId="49" fontId="0" fillId="0" borderId="0" xfId="0" applyNumberFormat="1"/>
    <xf numFmtId="165" fontId="0" fillId="20" borderId="10" xfId="2" applyNumberFormat="1" applyFont="1" applyFill="1" applyBorder="1"/>
    <xf numFmtId="165" fontId="0" fillId="18" borderId="10" xfId="2" applyNumberFormat="1" applyFont="1" applyFill="1" applyBorder="1"/>
    <xf numFmtId="165" fontId="0" fillId="17" borderId="10" xfId="2" applyNumberFormat="1" applyFont="1" applyFill="1" applyBorder="1"/>
    <xf numFmtId="49" fontId="0" fillId="0" borderId="0" xfId="0" applyNumberFormat="1" applyFill="1"/>
    <xf numFmtId="0" fontId="0" fillId="20" borderId="10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20" borderId="10" xfId="0" applyNumberFormat="1" applyFill="1" applyBorder="1"/>
    <xf numFmtId="42" fontId="0" fillId="18" borderId="10" xfId="0" applyNumberFormat="1" applyFill="1" applyBorder="1"/>
    <xf numFmtId="42" fontId="0" fillId="17" borderId="10" xfId="0" applyNumberFormat="1" applyFill="1" applyBorder="1"/>
    <xf numFmtId="42" fontId="0" fillId="0" borderId="10" xfId="0" applyNumberFormat="1" applyBorder="1"/>
    <xf numFmtId="166" fontId="0" fillId="17" borderId="10" xfId="2" applyNumberFormat="1" applyFont="1" applyFill="1" applyBorder="1"/>
    <xf numFmtId="0" fontId="0" fillId="0" borderId="10" xfId="0" applyBorder="1"/>
    <xf numFmtId="165" fontId="0" fillId="0" borderId="10" xfId="2" applyNumberFormat="1" applyFont="1" applyFill="1" applyBorder="1"/>
    <xf numFmtId="166" fontId="0" fillId="0" borderId="10" xfId="2" applyNumberFormat="1" applyFont="1" applyFill="1" applyBorder="1"/>
    <xf numFmtId="0" fontId="0" fillId="0" borderId="0" xfId="0" applyAlignment="1">
      <alignment horizontal="right"/>
    </xf>
    <xf numFmtId="42" fontId="0" fillId="0" borderId="10" xfId="0" applyNumberFormat="1" applyFill="1" applyBorder="1"/>
    <xf numFmtId="0" fontId="0" fillId="0" borderId="0" xfId="0" applyFill="1" applyAlignment="1">
      <alignment horizontal="right"/>
    </xf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23" xfId="0" applyFill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view="pageBreakPreview" zoomScale="60" zoomScaleNormal="71" workbookViewId="0">
      <selection activeCell="B15" sqref="B15"/>
    </sheetView>
  </sheetViews>
  <sheetFormatPr defaultRowHeight="15" x14ac:dyDescent="0.25"/>
  <cols>
    <col min="1" max="1" width="25.42578125" customWidth="1"/>
    <col min="2" max="2" width="64" customWidth="1"/>
    <col min="3" max="3" width="19.42578125" customWidth="1"/>
    <col min="4" max="5" width="18" customWidth="1"/>
    <col min="6" max="6" width="18.28515625" customWidth="1"/>
    <col min="7" max="7" width="16.85546875" customWidth="1"/>
    <col min="8" max="8" width="25.140625" customWidth="1"/>
    <col min="9" max="9" width="14.42578125" bestFit="1" customWidth="1"/>
    <col min="10" max="10" width="16.5703125" bestFit="1" customWidth="1"/>
    <col min="11" max="11" width="21.85546875" bestFit="1" customWidth="1"/>
    <col min="12" max="12" width="17.28515625" customWidth="1"/>
    <col min="13" max="13" width="16.85546875" customWidth="1"/>
    <col min="14" max="14" width="68" customWidth="1"/>
  </cols>
  <sheetData>
    <row r="1" spans="1:14" x14ac:dyDescent="0.25">
      <c r="A1" s="5"/>
      <c r="B1" s="6"/>
      <c r="C1" s="224" t="s">
        <v>8</v>
      </c>
      <c r="D1" s="225"/>
      <c r="E1" s="225"/>
      <c r="F1" s="225"/>
      <c r="G1" s="226"/>
      <c r="H1" s="10"/>
      <c r="I1" s="11"/>
      <c r="J1" s="18"/>
      <c r="K1" s="181"/>
      <c r="L1" s="14"/>
      <c r="M1" s="16"/>
      <c r="N1" s="227"/>
    </row>
    <row r="2" spans="1:14" ht="45" x14ac:dyDescent="0.25">
      <c r="A2" s="7" t="s">
        <v>9</v>
      </c>
      <c r="B2" s="9" t="s">
        <v>0</v>
      </c>
      <c r="C2" s="22">
        <v>2009</v>
      </c>
      <c r="D2" s="8">
        <v>2010</v>
      </c>
      <c r="E2" s="8">
        <v>2011</v>
      </c>
      <c r="F2" s="8" t="s">
        <v>1</v>
      </c>
      <c r="G2" s="23" t="s">
        <v>7</v>
      </c>
      <c r="H2" s="12" t="s">
        <v>2</v>
      </c>
      <c r="I2" s="13" t="s">
        <v>3</v>
      </c>
      <c r="J2" s="19" t="s">
        <v>5</v>
      </c>
      <c r="K2" s="182" t="s">
        <v>4</v>
      </c>
      <c r="L2" s="15" t="s">
        <v>16</v>
      </c>
      <c r="M2" s="17" t="s">
        <v>17</v>
      </c>
      <c r="N2" s="182" t="s">
        <v>6</v>
      </c>
    </row>
    <row r="3" spans="1:14" x14ac:dyDescent="0.25">
      <c r="A3" s="2" t="s">
        <v>18</v>
      </c>
      <c r="B3" s="1" t="s">
        <v>10</v>
      </c>
      <c r="C3" s="20">
        <f>C15+C28</f>
        <v>6474020.4800000004</v>
      </c>
      <c r="D3" s="20">
        <f>D15+D28</f>
        <v>5630412.5099999998</v>
      </c>
      <c r="E3" s="20">
        <f t="shared" ref="E3:F3" si="0">E15+E28</f>
        <v>7759508.2699999996</v>
      </c>
      <c r="F3" s="20">
        <f t="shared" si="0"/>
        <v>6621313.7533333339</v>
      </c>
      <c r="G3" s="20">
        <v>5921376</v>
      </c>
      <c r="H3" s="20">
        <f>H15+H28</f>
        <v>5318370.83</v>
      </c>
      <c r="I3" s="20">
        <f t="shared" ref="I3:J3" si="1">I15+I28</f>
        <v>1948400.25</v>
      </c>
      <c r="J3" s="20">
        <f t="shared" si="1"/>
        <v>688500</v>
      </c>
      <c r="K3" s="20">
        <f>K15+K28</f>
        <v>7266771.0800000001</v>
      </c>
      <c r="L3" s="20">
        <f>L15+L28</f>
        <v>6578984</v>
      </c>
      <c r="M3" s="20">
        <f t="shared" ref="M3" si="2">M15+M28</f>
        <v>687787.08000000007</v>
      </c>
      <c r="N3" s="20"/>
    </row>
    <row r="4" spans="1:14" x14ac:dyDescent="0.25">
      <c r="A4" s="2" t="s">
        <v>18</v>
      </c>
      <c r="B4" s="1" t="s">
        <v>465</v>
      </c>
      <c r="C4" s="20">
        <f t="shared" ref="C4:C9" si="3">C16+C29</f>
        <v>764741.3</v>
      </c>
      <c r="D4" s="20">
        <f t="shared" ref="D4:F4" si="4">D16+D29</f>
        <v>290963.90000000002</v>
      </c>
      <c r="E4" s="20">
        <f t="shared" si="4"/>
        <v>971383.15</v>
      </c>
      <c r="F4" s="20">
        <f t="shared" si="4"/>
        <v>675696.1166666667</v>
      </c>
      <c r="G4" s="20">
        <v>290964</v>
      </c>
      <c r="H4" s="20">
        <f t="shared" ref="H4:J9" si="5">H16+H29</f>
        <v>0</v>
      </c>
      <c r="I4" s="20">
        <f t="shared" si="5"/>
        <v>0</v>
      </c>
      <c r="J4" s="20">
        <f t="shared" si="5"/>
        <v>0</v>
      </c>
      <c r="K4" s="20">
        <f t="shared" ref="K4:M4" si="6">K16+K29</f>
        <v>0</v>
      </c>
      <c r="L4" s="20">
        <f t="shared" si="6"/>
        <v>0</v>
      </c>
      <c r="M4" s="20">
        <f t="shared" si="6"/>
        <v>0</v>
      </c>
      <c r="N4" s="20"/>
    </row>
    <row r="5" spans="1:14" x14ac:dyDescent="0.25">
      <c r="A5" s="2" t="s">
        <v>18</v>
      </c>
      <c r="B5" s="1" t="s">
        <v>11</v>
      </c>
      <c r="C5" s="20">
        <f t="shared" si="3"/>
        <v>593135.29</v>
      </c>
      <c r="D5" s="20">
        <f t="shared" ref="D5:F5" si="7">D17+D30</f>
        <v>10070302.629999999</v>
      </c>
      <c r="E5" s="20">
        <f t="shared" si="7"/>
        <v>10808256.43</v>
      </c>
      <c r="F5" s="20">
        <f t="shared" si="7"/>
        <v>7157231.4499999993</v>
      </c>
      <c r="G5" s="20">
        <v>593135</v>
      </c>
      <c r="H5" s="20">
        <f t="shared" si="5"/>
        <v>2103120</v>
      </c>
      <c r="I5" s="20">
        <f t="shared" si="5"/>
        <v>8128</v>
      </c>
      <c r="J5" s="20">
        <f t="shared" si="5"/>
        <v>150000</v>
      </c>
      <c r="K5" s="20">
        <f t="shared" ref="K5:M5" si="8">K17+K30</f>
        <v>2111248</v>
      </c>
      <c r="L5" s="20">
        <f t="shared" si="8"/>
        <v>10505591</v>
      </c>
      <c r="M5" s="20">
        <f t="shared" si="8"/>
        <v>-8394343</v>
      </c>
      <c r="N5" s="20"/>
    </row>
    <row r="6" spans="1:14" x14ac:dyDescent="0.25">
      <c r="A6" s="2" t="s">
        <v>18</v>
      </c>
      <c r="B6" s="1" t="s">
        <v>12</v>
      </c>
      <c r="C6" s="20">
        <f t="shared" si="3"/>
        <v>1933469.1</v>
      </c>
      <c r="D6" s="20">
        <f t="shared" ref="D6:F6" si="9">D18+D31</f>
        <v>608158.67999999993</v>
      </c>
      <c r="E6" s="20">
        <f t="shared" si="9"/>
        <v>321898.33</v>
      </c>
      <c r="F6" s="20">
        <f t="shared" si="9"/>
        <v>954508.70333333337</v>
      </c>
      <c r="G6" s="20">
        <v>321898</v>
      </c>
      <c r="H6" s="20">
        <f t="shared" si="5"/>
        <v>779500</v>
      </c>
      <c r="I6" s="20">
        <f t="shared" si="5"/>
        <v>63000</v>
      </c>
      <c r="J6" s="20">
        <f t="shared" si="5"/>
        <v>3416500</v>
      </c>
      <c r="K6" s="20">
        <f t="shared" ref="K6:M6" si="10">K18+K31</f>
        <v>842500</v>
      </c>
      <c r="L6" s="20">
        <f t="shared" si="10"/>
        <v>599000</v>
      </c>
      <c r="M6" s="20">
        <f t="shared" si="10"/>
        <v>243500</v>
      </c>
      <c r="N6" s="20"/>
    </row>
    <row r="7" spans="1:14" x14ac:dyDescent="0.25">
      <c r="A7" s="2" t="s">
        <v>18</v>
      </c>
      <c r="B7" s="1" t="s">
        <v>13</v>
      </c>
      <c r="C7" s="20">
        <f t="shared" si="3"/>
        <v>899697.28</v>
      </c>
      <c r="D7" s="20">
        <f t="shared" ref="D7:F7" si="11">D19+D32</f>
        <v>1130156.03</v>
      </c>
      <c r="E7" s="20">
        <f t="shared" si="11"/>
        <v>1102773.3199999998</v>
      </c>
      <c r="F7" s="20">
        <f t="shared" si="11"/>
        <v>1044208.8766666667</v>
      </c>
      <c r="G7" s="20">
        <v>899697</v>
      </c>
      <c r="H7" s="20">
        <f t="shared" si="5"/>
        <v>1366645</v>
      </c>
      <c r="I7" s="20">
        <f t="shared" si="5"/>
        <v>0</v>
      </c>
      <c r="J7" s="20">
        <f t="shared" si="5"/>
        <v>0</v>
      </c>
      <c r="K7" s="20">
        <f t="shared" ref="K7:M7" si="12">K19+K32</f>
        <v>1366645</v>
      </c>
      <c r="L7" s="20">
        <f t="shared" si="12"/>
        <v>1259737</v>
      </c>
      <c r="M7" s="20">
        <f t="shared" si="12"/>
        <v>106908</v>
      </c>
      <c r="N7" s="20"/>
    </row>
    <row r="8" spans="1:14" x14ac:dyDescent="0.25">
      <c r="A8" s="2" t="s">
        <v>18</v>
      </c>
      <c r="B8" s="1" t="s">
        <v>14</v>
      </c>
      <c r="C8" s="20">
        <f t="shared" si="3"/>
        <v>11461870.560000001</v>
      </c>
      <c r="D8" s="20">
        <f t="shared" ref="D8:F8" si="13">D20+D33</f>
        <v>11216946.120000001</v>
      </c>
      <c r="E8" s="20">
        <f t="shared" si="13"/>
        <v>11198647.99</v>
      </c>
      <c r="F8" s="20">
        <f t="shared" si="13"/>
        <v>11292488.223333335</v>
      </c>
      <c r="G8" s="20">
        <v>11198647</v>
      </c>
      <c r="H8" s="20">
        <f t="shared" si="5"/>
        <v>12926854.470000001</v>
      </c>
      <c r="I8" s="20">
        <f t="shared" si="5"/>
        <v>0</v>
      </c>
      <c r="J8" s="20">
        <f t="shared" si="5"/>
        <v>0</v>
      </c>
      <c r="K8" s="20">
        <f t="shared" ref="K8:M8" si="14">K20+K33</f>
        <v>12926854.470000001</v>
      </c>
      <c r="L8" s="20">
        <f t="shared" si="14"/>
        <v>12719943.57</v>
      </c>
      <c r="M8" s="20">
        <f t="shared" si="14"/>
        <v>206910.90000000037</v>
      </c>
      <c r="N8" s="20"/>
    </row>
    <row r="9" spans="1:14" x14ac:dyDescent="0.25">
      <c r="A9" s="2" t="s">
        <v>18</v>
      </c>
      <c r="B9" s="1" t="s">
        <v>15</v>
      </c>
      <c r="C9" s="20">
        <f t="shared" si="3"/>
        <v>845124.96</v>
      </c>
      <c r="D9" s="20">
        <f t="shared" ref="D9:F9" si="15">D21+D34</f>
        <v>1601756.56</v>
      </c>
      <c r="E9" s="20">
        <f t="shared" si="15"/>
        <v>1499541.96</v>
      </c>
      <c r="F9" s="20">
        <f t="shared" si="15"/>
        <v>1315474.4933333332</v>
      </c>
      <c r="G9" s="20">
        <v>847860</v>
      </c>
      <c r="H9" s="20">
        <f t="shared" si="5"/>
        <v>947400</v>
      </c>
      <c r="I9" s="20">
        <f t="shared" si="5"/>
        <v>0</v>
      </c>
      <c r="J9" s="20">
        <f t="shared" si="5"/>
        <v>0</v>
      </c>
      <c r="K9" s="20">
        <f t="shared" ref="K9:M9" si="16">K21+K34</f>
        <v>947400</v>
      </c>
      <c r="L9" s="20">
        <f t="shared" si="16"/>
        <v>1105440</v>
      </c>
      <c r="M9" s="20">
        <f t="shared" si="16"/>
        <v>-158040</v>
      </c>
      <c r="N9" s="20"/>
    </row>
    <row r="10" spans="1:14" x14ac:dyDescent="0.25">
      <c r="A10" s="4"/>
      <c r="B10" s="3"/>
      <c r="C10" s="21">
        <f>SUM(C3:C9)</f>
        <v>22972058.969999999</v>
      </c>
      <c r="D10" s="21">
        <f>SUM(D3:D9)</f>
        <v>30548696.43</v>
      </c>
      <c r="E10" s="21">
        <f>SUM(E3:E9)</f>
        <v>33662009.450000003</v>
      </c>
      <c r="F10" s="21">
        <f t="shared" ref="F10" si="17">(C10+D10+E10)/3</f>
        <v>29060921.616666663</v>
      </c>
      <c r="G10" s="21">
        <f t="shared" ref="G10:M10" si="18">SUM(G3:G9)</f>
        <v>20073577</v>
      </c>
      <c r="H10" s="21">
        <f>SUM(H3:H9)</f>
        <v>23441890.300000001</v>
      </c>
      <c r="I10" s="21">
        <f t="shared" si="18"/>
        <v>2019528.25</v>
      </c>
      <c r="J10" s="21">
        <f>SUM(J3:J9)</f>
        <v>4255000</v>
      </c>
      <c r="K10" s="21">
        <f t="shared" si="18"/>
        <v>25461418.550000001</v>
      </c>
      <c r="L10" s="21">
        <f>SUM(L3:L9)</f>
        <v>32768695.57</v>
      </c>
      <c r="M10" s="21">
        <f t="shared" si="18"/>
        <v>-7307277.0199999996</v>
      </c>
    </row>
    <row r="14" spans="1:14" ht="18.75" x14ac:dyDescent="0.3">
      <c r="A14" s="33" t="s">
        <v>19</v>
      </c>
    </row>
    <row r="15" spans="1:14" x14ac:dyDescent="0.25">
      <c r="A15" s="2" t="s">
        <v>21</v>
      </c>
      <c r="B15" s="1" t="s">
        <v>10</v>
      </c>
      <c r="C15" s="20">
        <v>5016446.38</v>
      </c>
      <c r="D15" s="20">
        <v>4334216.99</v>
      </c>
      <c r="E15" s="20">
        <v>6091052.6200000001</v>
      </c>
      <c r="F15" s="20">
        <f>(C15+D15+E15)/3</f>
        <v>5147238.663333334</v>
      </c>
      <c r="G15" s="20">
        <v>4553187</v>
      </c>
      <c r="H15" s="20">
        <v>3898328</v>
      </c>
      <c r="I15" s="20">
        <v>1709933</v>
      </c>
      <c r="J15" s="20">
        <v>454200</v>
      </c>
      <c r="K15" s="20">
        <f>H15+I15</f>
        <v>5608261</v>
      </c>
      <c r="L15" s="20">
        <v>4797555</v>
      </c>
      <c r="M15" s="20">
        <f>K15-L15</f>
        <v>810706</v>
      </c>
      <c r="N15" s="20"/>
    </row>
    <row r="16" spans="1:14" x14ac:dyDescent="0.25">
      <c r="A16" s="2" t="s">
        <v>21</v>
      </c>
      <c r="B16" s="1" t="s">
        <v>465</v>
      </c>
      <c r="C16" s="20">
        <v>691139.73</v>
      </c>
      <c r="D16" s="20">
        <v>218969.64</v>
      </c>
      <c r="E16" s="20">
        <v>918796.55</v>
      </c>
      <c r="F16" s="20">
        <f>(C16+D16+E16)/3</f>
        <v>609635.30666666664</v>
      </c>
      <c r="G16" s="20">
        <v>218970</v>
      </c>
      <c r="H16" s="20"/>
      <c r="I16" s="20"/>
      <c r="J16" s="20"/>
      <c r="K16" s="20">
        <f t="shared" ref="K16:K21" si="19">H16+I16</f>
        <v>0</v>
      </c>
      <c r="L16" s="20"/>
      <c r="M16" s="20"/>
      <c r="N16" s="20"/>
    </row>
    <row r="17" spans="1:14" x14ac:dyDescent="0.25">
      <c r="A17" s="2" t="s">
        <v>21</v>
      </c>
      <c r="B17" s="1" t="s">
        <v>11</v>
      </c>
      <c r="C17" s="20">
        <v>-259360.34</v>
      </c>
      <c r="D17" s="20">
        <v>6249317.5999999996</v>
      </c>
      <c r="E17" s="20">
        <v>8578248.0700000003</v>
      </c>
      <c r="F17" s="20">
        <f>(C17+D17+E17)/3</f>
        <v>4856068.4433333334</v>
      </c>
      <c r="G17" s="20">
        <v>-259360</v>
      </c>
      <c r="H17" s="20">
        <v>0</v>
      </c>
      <c r="I17" s="20"/>
      <c r="J17" s="20">
        <v>150000</v>
      </c>
      <c r="K17" s="20">
        <f t="shared" si="19"/>
        <v>0</v>
      </c>
      <c r="L17" s="20">
        <v>8053292</v>
      </c>
      <c r="M17" s="20">
        <f t="shared" ref="M17:M21" si="20">K17-L17</f>
        <v>-8053292</v>
      </c>
      <c r="N17" s="20"/>
    </row>
    <row r="18" spans="1:14" x14ac:dyDescent="0.25">
      <c r="A18" s="2" t="s">
        <v>21</v>
      </c>
      <c r="B18" s="1" t="s">
        <v>12</v>
      </c>
      <c r="C18" s="20">
        <v>1583006</v>
      </c>
      <c r="D18" s="20">
        <v>538475.44999999995</v>
      </c>
      <c r="E18" s="20">
        <v>88731.74</v>
      </c>
      <c r="F18" s="20">
        <f t="shared" ref="F18:F21" si="21">(C18+D18+E18)/3</f>
        <v>736737.7300000001</v>
      </c>
      <c r="G18" s="20">
        <v>88732</v>
      </c>
      <c r="H18" s="20">
        <v>87625</v>
      </c>
      <c r="I18" s="20">
        <v>47250</v>
      </c>
      <c r="J18" s="20">
        <v>2760750</v>
      </c>
      <c r="K18" s="20">
        <f t="shared" si="19"/>
        <v>134875</v>
      </c>
      <c r="L18" s="20">
        <v>249000</v>
      </c>
      <c r="M18" s="20">
        <f t="shared" si="20"/>
        <v>-114125</v>
      </c>
      <c r="N18" s="20"/>
    </row>
    <row r="19" spans="1:14" x14ac:dyDescent="0.25">
      <c r="A19" s="2" t="s">
        <v>21</v>
      </c>
      <c r="B19" s="1" t="s">
        <v>13</v>
      </c>
      <c r="C19" s="20">
        <v>566281.51</v>
      </c>
      <c r="D19" s="20">
        <v>668807.4</v>
      </c>
      <c r="E19" s="20">
        <v>729624.83</v>
      </c>
      <c r="F19" s="20">
        <f t="shared" si="21"/>
        <v>654904.58000000007</v>
      </c>
      <c r="G19" s="20">
        <v>566282</v>
      </c>
      <c r="H19" s="20">
        <v>948469.06</v>
      </c>
      <c r="I19" s="20"/>
      <c r="J19" s="20"/>
      <c r="K19" s="20">
        <f t="shared" si="19"/>
        <v>948469.06</v>
      </c>
      <c r="L19" s="20">
        <v>796983.3</v>
      </c>
      <c r="M19" s="20">
        <f t="shared" si="20"/>
        <v>151485.76000000001</v>
      </c>
      <c r="N19" s="20"/>
    </row>
    <row r="20" spans="1:14" x14ac:dyDescent="0.25">
      <c r="A20" s="2" t="s">
        <v>21</v>
      </c>
      <c r="B20" s="1" t="s">
        <v>14</v>
      </c>
      <c r="C20" s="20">
        <v>7662996.6699999999</v>
      </c>
      <c r="D20" s="20">
        <v>7617123.6299999999</v>
      </c>
      <c r="E20" s="20">
        <v>7757541.21</v>
      </c>
      <c r="F20" s="20">
        <f t="shared" si="21"/>
        <v>7679220.5033333339</v>
      </c>
      <c r="G20" s="20">
        <v>7617124</v>
      </c>
      <c r="H20" s="20">
        <v>8999298.7100000009</v>
      </c>
      <c r="I20" s="20"/>
      <c r="J20" s="20"/>
      <c r="K20" s="20">
        <f t="shared" si="19"/>
        <v>8999298.7100000009</v>
      </c>
      <c r="L20" s="20">
        <v>8773515.4900000002</v>
      </c>
      <c r="M20" s="20">
        <f t="shared" si="20"/>
        <v>225783.22000000067</v>
      </c>
      <c r="N20" s="20"/>
    </row>
    <row r="21" spans="1:14" x14ac:dyDescent="0.25">
      <c r="A21" s="2" t="s">
        <v>21</v>
      </c>
      <c r="B21" s="1" t="s">
        <v>15</v>
      </c>
      <c r="C21" s="20">
        <v>553256.97</v>
      </c>
      <c r="D21" s="20">
        <v>933525.18</v>
      </c>
      <c r="E21" s="20">
        <v>1040540.89</v>
      </c>
      <c r="F21" s="20">
        <f t="shared" si="21"/>
        <v>842441.01333333331</v>
      </c>
      <c r="G21" s="20">
        <v>553257</v>
      </c>
      <c r="H21" s="20">
        <v>570000</v>
      </c>
      <c r="I21" s="20"/>
      <c r="J21" s="20"/>
      <c r="K21" s="20">
        <f t="shared" si="19"/>
        <v>570000</v>
      </c>
      <c r="L21" s="20">
        <v>799000</v>
      </c>
      <c r="M21" s="20">
        <f t="shared" si="20"/>
        <v>-229000</v>
      </c>
      <c r="N21" s="20"/>
    </row>
    <row r="22" spans="1:14" x14ac:dyDescent="0.25">
      <c r="A22" s="4"/>
      <c r="B22" s="3"/>
      <c r="C22" s="21">
        <f>SUM(C15:C21)</f>
        <v>15813766.92</v>
      </c>
      <c r="D22" s="21">
        <f>SUM(D15:D21)</f>
        <v>20560435.890000001</v>
      </c>
      <c r="E22" s="21">
        <f>SUM(E15:E21)</f>
        <v>25204535.91</v>
      </c>
      <c r="F22" s="21">
        <f t="shared" ref="F22" si="22">(C22+D22+E22)/3</f>
        <v>20526246.239999998</v>
      </c>
      <c r="G22" s="21">
        <f t="shared" ref="G22" si="23">SUM(G15:G21)</f>
        <v>13338192</v>
      </c>
      <c r="H22" s="21">
        <f t="shared" ref="H22" si="24">SUM(H15:H21)</f>
        <v>14503720.770000001</v>
      </c>
      <c r="I22" s="21">
        <f t="shared" ref="I22" si="25">SUM(I15:I21)</f>
        <v>1757183</v>
      </c>
      <c r="J22" s="21">
        <f>SUM(J15:J21)</f>
        <v>3364950</v>
      </c>
      <c r="K22" s="21">
        <f t="shared" ref="K22" si="26">SUM(K15:K21)</f>
        <v>16260903.770000001</v>
      </c>
      <c r="L22" s="21">
        <f t="shared" ref="L22" si="27">SUM(L15:L21)</f>
        <v>23469345.789999999</v>
      </c>
      <c r="M22" s="21">
        <f t="shared" ref="M22" si="28">SUM(M15:M21)</f>
        <v>-7208442.0199999996</v>
      </c>
    </row>
    <row r="27" spans="1:14" ht="18.75" x14ac:dyDescent="0.3">
      <c r="A27" s="33" t="s">
        <v>20</v>
      </c>
    </row>
    <row r="28" spans="1:14" x14ac:dyDescent="0.25">
      <c r="A28" s="2" t="s">
        <v>22</v>
      </c>
      <c r="B28" s="1" t="s">
        <v>10</v>
      </c>
      <c r="C28" s="20">
        <v>1457574.1</v>
      </c>
      <c r="D28" s="20">
        <v>1296195.52</v>
      </c>
      <c r="E28" s="20">
        <v>1668455.65</v>
      </c>
      <c r="F28" s="20">
        <f t="shared" ref="F28:F34" si="29">(C28+D28+E28)/3</f>
        <v>1474075.0899999999</v>
      </c>
      <c r="G28" s="20">
        <v>1368190</v>
      </c>
      <c r="H28" s="20">
        <v>1420042.83</v>
      </c>
      <c r="I28" s="20">
        <v>238467.25</v>
      </c>
      <c r="J28" s="20">
        <v>234300</v>
      </c>
      <c r="K28" s="20">
        <f>H28+I28</f>
        <v>1658510.08</v>
      </c>
      <c r="L28" s="20">
        <v>1781429</v>
      </c>
      <c r="M28" s="20">
        <f>K28-L28</f>
        <v>-122918.91999999993</v>
      </c>
      <c r="N28" s="20"/>
    </row>
    <row r="29" spans="1:14" x14ac:dyDescent="0.25">
      <c r="A29" s="2" t="s">
        <v>22</v>
      </c>
      <c r="B29" s="1" t="s">
        <v>465</v>
      </c>
      <c r="C29" s="20">
        <v>73601.570000000007</v>
      </c>
      <c r="D29" s="20">
        <v>71994.259999999995</v>
      </c>
      <c r="E29" s="20">
        <v>52586.6</v>
      </c>
      <c r="F29" s="20">
        <f t="shared" si="29"/>
        <v>66060.810000000012</v>
      </c>
      <c r="G29" s="20">
        <v>52578</v>
      </c>
      <c r="H29" s="20"/>
      <c r="I29" s="20"/>
      <c r="J29" s="20"/>
      <c r="K29" s="20">
        <f t="shared" ref="K29:K34" si="30">H29+I29</f>
        <v>0</v>
      </c>
      <c r="L29" s="20"/>
      <c r="M29" s="20"/>
      <c r="N29" s="20"/>
    </row>
    <row r="30" spans="1:14" x14ac:dyDescent="0.25">
      <c r="A30" s="2" t="s">
        <v>22</v>
      </c>
      <c r="B30" s="1" t="s">
        <v>11</v>
      </c>
      <c r="C30" s="20">
        <v>852495.63</v>
      </c>
      <c r="D30" s="20">
        <v>3820985.03</v>
      </c>
      <c r="E30" s="20">
        <v>2230008.36</v>
      </c>
      <c r="F30" s="20">
        <f t="shared" si="29"/>
        <v>2301163.0066666664</v>
      </c>
      <c r="G30" s="20">
        <v>852496</v>
      </c>
      <c r="H30" s="20">
        <v>2103120</v>
      </c>
      <c r="I30" s="20">
        <v>8128</v>
      </c>
      <c r="J30" s="20"/>
      <c r="K30" s="20">
        <f t="shared" si="30"/>
        <v>2111248</v>
      </c>
      <c r="L30" s="20">
        <v>2452299</v>
      </c>
      <c r="M30" s="20">
        <f t="shared" ref="M30:M34" si="31">K30-L30</f>
        <v>-341051</v>
      </c>
      <c r="N30" s="20"/>
    </row>
    <row r="31" spans="1:14" x14ac:dyDescent="0.25">
      <c r="A31" s="2" t="s">
        <v>22</v>
      </c>
      <c r="B31" s="1" t="s">
        <v>12</v>
      </c>
      <c r="C31" s="20">
        <v>350463.1</v>
      </c>
      <c r="D31" s="20">
        <v>69683.23</v>
      </c>
      <c r="E31" s="20">
        <v>233166.59</v>
      </c>
      <c r="F31" s="20">
        <f t="shared" si="29"/>
        <v>217770.9733333333</v>
      </c>
      <c r="G31" s="20">
        <v>69683</v>
      </c>
      <c r="H31" s="20">
        <v>691875</v>
      </c>
      <c r="I31" s="20">
        <v>15750</v>
      </c>
      <c r="J31" s="20">
        <v>655750</v>
      </c>
      <c r="K31" s="20">
        <f t="shared" si="30"/>
        <v>707625</v>
      </c>
      <c r="L31" s="20">
        <v>350000</v>
      </c>
      <c r="M31" s="20">
        <f t="shared" si="31"/>
        <v>357625</v>
      </c>
      <c r="N31" s="20"/>
    </row>
    <row r="32" spans="1:14" x14ac:dyDescent="0.25">
      <c r="A32" s="2" t="s">
        <v>22</v>
      </c>
      <c r="B32" s="1" t="s">
        <v>13</v>
      </c>
      <c r="C32" s="20">
        <v>333415.77</v>
      </c>
      <c r="D32" s="20">
        <v>461348.63</v>
      </c>
      <c r="E32" s="20">
        <v>373148.49</v>
      </c>
      <c r="F32" s="20">
        <f t="shared" si="29"/>
        <v>389304.29666666669</v>
      </c>
      <c r="G32" s="20">
        <v>333416</v>
      </c>
      <c r="H32" s="20">
        <v>418175.94</v>
      </c>
      <c r="I32" s="20"/>
      <c r="J32" s="20"/>
      <c r="K32" s="20">
        <f t="shared" si="30"/>
        <v>418175.94</v>
      </c>
      <c r="L32" s="20">
        <v>462753.7</v>
      </c>
      <c r="M32" s="20">
        <f t="shared" si="31"/>
        <v>-44577.760000000009</v>
      </c>
      <c r="N32" s="20"/>
    </row>
    <row r="33" spans="1:14" x14ac:dyDescent="0.25">
      <c r="A33" s="2" t="s">
        <v>22</v>
      </c>
      <c r="B33" s="1" t="s">
        <v>14</v>
      </c>
      <c r="C33" s="20">
        <v>3798873.89</v>
      </c>
      <c r="D33" s="20">
        <v>3599822.49</v>
      </c>
      <c r="E33" s="20">
        <v>3441106.78</v>
      </c>
      <c r="F33" s="20">
        <f t="shared" si="29"/>
        <v>3613267.72</v>
      </c>
      <c r="G33" s="20">
        <v>3441107</v>
      </c>
      <c r="H33" s="20">
        <v>3927555.76</v>
      </c>
      <c r="I33" s="20"/>
      <c r="J33" s="20"/>
      <c r="K33" s="20">
        <f t="shared" si="30"/>
        <v>3927555.76</v>
      </c>
      <c r="L33" s="20">
        <v>3946428.08</v>
      </c>
      <c r="M33" s="20">
        <f t="shared" si="31"/>
        <v>-18872.320000000298</v>
      </c>
      <c r="N33" s="20"/>
    </row>
    <row r="34" spans="1:14" x14ac:dyDescent="0.25">
      <c r="A34" s="2" t="s">
        <v>22</v>
      </c>
      <c r="B34" s="1" t="s">
        <v>15</v>
      </c>
      <c r="C34" s="20">
        <v>291867.99</v>
      </c>
      <c r="D34" s="20">
        <v>668231.38</v>
      </c>
      <c r="E34" s="20">
        <v>459001.07</v>
      </c>
      <c r="F34" s="20">
        <f t="shared" si="29"/>
        <v>473033.48</v>
      </c>
      <c r="G34" s="20">
        <v>291868</v>
      </c>
      <c r="H34" s="20">
        <v>377400</v>
      </c>
      <c r="I34" s="20"/>
      <c r="J34" s="20"/>
      <c r="K34" s="20">
        <f t="shared" si="30"/>
        <v>377400</v>
      </c>
      <c r="L34" s="20">
        <v>306440</v>
      </c>
      <c r="M34" s="20">
        <f t="shared" si="31"/>
        <v>70960</v>
      </c>
      <c r="N34" s="20"/>
    </row>
    <row r="35" spans="1:14" x14ac:dyDescent="0.25">
      <c r="A35" s="4"/>
      <c r="B35" s="3"/>
      <c r="C35" s="21">
        <f>SUM(C28:C34)</f>
        <v>7158292.0500000007</v>
      </c>
      <c r="D35" s="21">
        <f>SUM(D28:D34)</f>
        <v>9988260.540000001</v>
      </c>
      <c r="E35" s="21">
        <f>SUM(E28:E34)</f>
        <v>8457473.5399999991</v>
      </c>
      <c r="F35" s="21">
        <f t="shared" ref="F35" si="32">(C35+D35+E35)/3</f>
        <v>8534675.3766666669</v>
      </c>
      <c r="G35" s="21">
        <f t="shared" ref="G35" si="33">SUM(G28:G34)</f>
        <v>6409338</v>
      </c>
      <c r="H35" s="21">
        <f t="shared" ref="H35" si="34">SUM(H28:H34)</f>
        <v>8938169.5300000012</v>
      </c>
      <c r="I35" s="21">
        <f t="shared" ref="I35" si="35">SUM(I28:I34)</f>
        <v>262345.25</v>
      </c>
      <c r="J35" s="21">
        <f>SUM(J28:J34)</f>
        <v>890050</v>
      </c>
      <c r="K35" s="21">
        <f t="shared" ref="K35" si="36">SUM(K28:K34)</f>
        <v>9200514.7800000012</v>
      </c>
      <c r="L35" s="21">
        <f t="shared" ref="L35" si="37">SUM(L28:L34)</f>
        <v>9299349.7800000012</v>
      </c>
      <c r="M35" s="21">
        <f t="shared" ref="M35" si="38">SUM(M28:M34)</f>
        <v>-98835.000000000233</v>
      </c>
    </row>
    <row r="38" spans="1:14" x14ac:dyDescent="0.25">
      <c r="B38" t="s">
        <v>9</v>
      </c>
      <c r="C38" t="s">
        <v>23</v>
      </c>
      <c r="D38" t="s">
        <v>24</v>
      </c>
      <c r="E38" t="s">
        <v>25</v>
      </c>
    </row>
    <row r="39" spans="1:14" s="30" customFormat="1" x14ac:dyDescent="0.25">
      <c r="A39" s="27"/>
      <c r="B39" s="28" t="s">
        <v>18</v>
      </c>
      <c r="C39" s="29">
        <v>198</v>
      </c>
      <c r="D39" s="29">
        <v>193</v>
      </c>
      <c r="E39" s="29">
        <f>C39-D39</f>
        <v>5</v>
      </c>
      <c r="F39" s="29"/>
      <c r="G39" s="29"/>
      <c r="H39" s="29"/>
      <c r="I39" s="29"/>
      <c r="J39" s="29"/>
      <c r="K39" s="29"/>
      <c r="L39" s="29"/>
      <c r="M39" s="29"/>
      <c r="N39" s="29"/>
    </row>
    <row r="40" spans="1:14" s="30" customFormat="1" x14ac:dyDescent="0.25">
      <c r="A40" s="27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s="30" customFormat="1" x14ac:dyDescent="0.25">
      <c r="A41" s="27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s="30" customFormat="1" x14ac:dyDescent="0.25">
      <c r="A42" s="27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s="30" customFormat="1" x14ac:dyDescent="0.25">
      <c r="A43" s="27"/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s="30" customFormat="1" x14ac:dyDescent="0.25">
      <c r="A44" s="27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s="30" customFormat="1" x14ac:dyDescent="0.25">
      <c r="A45" s="31"/>
      <c r="B45" s="32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1:14" s="30" customFormat="1" x14ac:dyDescent="0.25">
      <c r="K46" s="29"/>
      <c r="L46" s="29"/>
      <c r="M46" s="29"/>
    </row>
    <row r="47" spans="1:14" s="30" customFormat="1" x14ac:dyDescent="0.25">
      <c r="K47" s="29"/>
      <c r="L47" s="29"/>
      <c r="M47" s="29"/>
    </row>
    <row r="48" spans="1:14" x14ac:dyDescent="0.25">
      <c r="K48" s="29"/>
      <c r="L48" s="29"/>
      <c r="M48" s="29"/>
    </row>
    <row r="49" spans="12:12" x14ac:dyDescent="0.25">
      <c r="L49" s="29"/>
    </row>
    <row r="50" spans="12:12" x14ac:dyDescent="0.25">
      <c r="L50" s="29"/>
    </row>
  </sheetData>
  <mergeCells count="1">
    <mergeCell ref="C1:G1"/>
  </mergeCells>
  <pageMargins left="0.28999999999999998" right="0.32" top="0.53" bottom="0.44" header="0.3" footer="0.3"/>
  <pageSetup paperSize="5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D2291"/>
  <sheetViews>
    <sheetView view="pageLayout" zoomScale="85" zoomScaleNormal="60" zoomScalePageLayoutView="85" workbookViewId="0">
      <selection sqref="A1:XFD1048576"/>
    </sheetView>
  </sheetViews>
  <sheetFormatPr defaultRowHeight="18.75" x14ac:dyDescent="0.3"/>
  <cols>
    <col min="1" max="1" width="23" style="199" customWidth="1"/>
    <col min="2" max="2" width="26" style="47" customWidth="1"/>
    <col min="3" max="3" width="19.140625" style="47" bestFit="1" customWidth="1"/>
    <col min="4" max="4" width="66.5703125" style="47" customWidth="1"/>
    <col min="5" max="5" width="22.140625" style="54" customWidth="1"/>
    <col min="6" max="6" width="18" style="51" customWidth="1"/>
    <col min="7" max="7" width="17.42578125" style="51" customWidth="1"/>
    <col min="8" max="8" width="18" style="51" customWidth="1"/>
    <col min="9" max="9" width="23.42578125" style="51" customWidth="1"/>
    <col min="10" max="10" width="30.5703125" style="53" customWidth="1"/>
    <col min="11" max="11" width="29.7109375" style="52" bestFit="1" customWidth="1"/>
    <col min="12" max="12" width="32" style="51" bestFit="1" customWidth="1"/>
    <col min="13" max="13" width="23.28515625" style="50" bestFit="1" customWidth="1"/>
    <col min="14" max="14" width="23.7109375" style="49" bestFit="1" customWidth="1"/>
    <col min="15" max="15" width="21.28515625" style="48" customWidth="1"/>
    <col min="16" max="16" width="21.28515625" style="55" customWidth="1"/>
    <col min="17" max="18" width="21.28515625" style="48" customWidth="1"/>
    <col min="19" max="19" width="81.85546875" style="47" customWidth="1"/>
    <col min="20" max="16384" width="9.140625" style="42"/>
  </cols>
  <sheetData>
    <row r="1" spans="1:19" s="172" customFormat="1" ht="63" customHeight="1" thickBot="1" x14ac:dyDescent="0.4">
      <c r="A1" s="198"/>
      <c r="B1" s="178"/>
      <c r="C1" s="178" t="s">
        <v>463</v>
      </c>
      <c r="D1" s="178"/>
      <c r="E1" s="180"/>
      <c r="F1" s="178">
        <v>2009</v>
      </c>
      <c r="G1" s="178">
        <v>2010</v>
      </c>
      <c r="H1" s="178">
        <v>2011</v>
      </c>
      <c r="I1" s="178" t="s">
        <v>462</v>
      </c>
      <c r="J1" s="179" t="s">
        <v>461</v>
      </c>
      <c r="K1" s="179" t="s">
        <v>460</v>
      </c>
      <c r="L1" s="178" t="s">
        <v>459</v>
      </c>
      <c r="M1" s="177" t="s">
        <v>458</v>
      </c>
      <c r="N1" s="176" t="s">
        <v>457</v>
      </c>
      <c r="O1" s="175" t="s">
        <v>456</v>
      </c>
      <c r="P1" s="172" t="s">
        <v>455</v>
      </c>
      <c r="Q1" s="174" t="s">
        <v>16</v>
      </c>
      <c r="R1" s="173" t="s">
        <v>454</v>
      </c>
      <c r="S1" s="172" t="s">
        <v>453</v>
      </c>
    </row>
    <row r="2" spans="1:19" s="163" customFormat="1" ht="31.5" thickBot="1" x14ac:dyDescent="0.35">
      <c r="A2" s="199"/>
      <c r="B2" s="186" t="s">
        <v>124</v>
      </c>
      <c r="C2" s="171" t="s">
        <v>452</v>
      </c>
      <c r="D2" s="170" t="s">
        <v>451</v>
      </c>
      <c r="E2" s="169" t="s">
        <v>384</v>
      </c>
      <c r="F2" s="168">
        <v>118946.15</v>
      </c>
      <c r="G2" s="168">
        <v>179004.15</v>
      </c>
      <c r="H2" s="168">
        <v>161267.15</v>
      </c>
      <c r="I2" s="167">
        <f t="shared" ref="I2:I33" si="0">SUM(F2:H2)/3</f>
        <v>153072.48333333331</v>
      </c>
      <c r="J2" s="166">
        <v>118946</v>
      </c>
      <c r="K2" s="166">
        <f t="shared" ref="K2:K33" si="1">MIN(F2:H2)</f>
        <v>118946.15</v>
      </c>
      <c r="L2" s="165">
        <f t="shared" ref="L2:L33" si="2">I2-J2</f>
        <v>34126.483333333308</v>
      </c>
      <c r="M2" s="80">
        <v>118946</v>
      </c>
      <c r="N2" s="79">
        <v>34126</v>
      </c>
      <c r="O2" s="164"/>
      <c r="P2" s="75">
        <f t="shared" ref="P2:P33" si="3">M2+N2</f>
        <v>153072</v>
      </c>
      <c r="Q2" s="76">
        <f>88381+40278</f>
        <v>128659</v>
      </c>
      <c r="R2" s="75">
        <f t="shared" ref="R2:R33" si="4">P2-Q2</f>
        <v>24413</v>
      </c>
      <c r="S2" s="228" t="s">
        <v>450</v>
      </c>
    </row>
    <row r="3" spans="1:19" s="153" customFormat="1" ht="19.5" thickBot="1" x14ac:dyDescent="0.35">
      <c r="A3" s="199"/>
      <c r="B3" s="187" t="s">
        <v>440</v>
      </c>
      <c r="C3" s="162" t="s">
        <v>439</v>
      </c>
      <c r="D3" s="161" t="s">
        <v>438</v>
      </c>
      <c r="E3" s="160" t="s">
        <v>236</v>
      </c>
      <c r="F3" s="159">
        <v>170578.08000000002</v>
      </c>
      <c r="G3" s="159">
        <v>101426.79000000001</v>
      </c>
      <c r="H3" s="159">
        <v>192102.32</v>
      </c>
      <c r="I3" s="158">
        <f t="shared" si="0"/>
        <v>154702.39666666667</v>
      </c>
      <c r="J3" s="157">
        <v>101426.79000000001</v>
      </c>
      <c r="K3" s="156">
        <f t="shared" si="1"/>
        <v>101426.79000000001</v>
      </c>
      <c r="L3" s="155">
        <f t="shared" si="2"/>
        <v>53275.606666666659</v>
      </c>
      <c r="M3" s="80">
        <v>68479</v>
      </c>
      <c r="N3" s="79">
        <v>66521</v>
      </c>
      <c r="O3" s="154">
        <v>0</v>
      </c>
      <c r="P3" s="75">
        <f t="shared" si="3"/>
        <v>135000</v>
      </c>
      <c r="Q3" s="76">
        <v>76955</v>
      </c>
      <c r="R3" s="75">
        <f t="shared" si="4"/>
        <v>58045</v>
      </c>
      <c r="S3" s="103"/>
    </row>
    <row r="4" spans="1:19" s="30" customFormat="1" ht="19.5" thickBot="1" x14ac:dyDescent="0.35">
      <c r="A4" s="199"/>
      <c r="B4" s="188" t="s">
        <v>440</v>
      </c>
      <c r="C4" s="144" t="s">
        <v>437</v>
      </c>
      <c r="D4" s="143" t="s">
        <v>436</v>
      </c>
      <c r="E4" s="102" t="s">
        <v>220</v>
      </c>
      <c r="F4" s="142">
        <v>997920.32</v>
      </c>
      <c r="G4" s="142">
        <v>402758.19</v>
      </c>
      <c r="H4" s="142">
        <v>1079321.2100000002</v>
      </c>
      <c r="I4" s="68">
        <f t="shared" si="0"/>
        <v>826666.57333333336</v>
      </c>
      <c r="J4" s="101">
        <v>402758.19</v>
      </c>
      <c r="K4" s="100">
        <f t="shared" si="1"/>
        <v>402758.19</v>
      </c>
      <c r="L4" s="99">
        <f t="shared" si="2"/>
        <v>423908.38333333336</v>
      </c>
      <c r="M4" s="80">
        <v>200000</v>
      </c>
      <c r="N4" s="79">
        <v>0</v>
      </c>
      <c r="O4" s="98">
        <v>0</v>
      </c>
      <c r="P4" s="75">
        <f t="shared" si="3"/>
        <v>200000</v>
      </c>
      <c r="Q4" s="76">
        <v>226092</v>
      </c>
      <c r="R4" s="75">
        <f t="shared" si="4"/>
        <v>-26092</v>
      </c>
      <c r="S4" s="103" t="s">
        <v>449</v>
      </c>
    </row>
    <row r="5" spans="1:19" s="30" customFormat="1" ht="42.75" customHeight="1" thickBot="1" x14ac:dyDescent="0.35">
      <c r="A5" s="199"/>
      <c r="B5" s="188" t="s">
        <v>440</v>
      </c>
      <c r="C5" s="144" t="s">
        <v>434</v>
      </c>
      <c r="D5" s="143" t="s">
        <v>433</v>
      </c>
      <c r="E5" s="102" t="s">
        <v>448</v>
      </c>
      <c r="F5" s="119">
        <v>49020.67</v>
      </c>
      <c r="G5" s="119">
        <v>169797.96000000002</v>
      </c>
      <c r="H5" s="119">
        <v>98366.03</v>
      </c>
      <c r="I5" s="68">
        <f t="shared" si="0"/>
        <v>105728.22000000002</v>
      </c>
      <c r="J5" s="101">
        <v>49020.67</v>
      </c>
      <c r="K5" s="100">
        <f t="shared" si="1"/>
        <v>49020.67</v>
      </c>
      <c r="L5" s="99">
        <f t="shared" si="2"/>
        <v>56707.550000000017</v>
      </c>
      <c r="M5" s="80">
        <v>344500</v>
      </c>
      <c r="N5" s="79">
        <v>153000</v>
      </c>
      <c r="O5" s="98">
        <v>95000</v>
      </c>
      <c r="P5" s="75">
        <f t="shared" si="3"/>
        <v>497500</v>
      </c>
      <c r="Q5" s="76">
        <v>230189</v>
      </c>
      <c r="R5" s="75">
        <f t="shared" si="4"/>
        <v>267311</v>
      </c>
      <c r="S5" s="103" t="s">
        <v>447</v>
      </c>
    </row>
    <row r="6" spans="1:19" s="30" customFormat="1" ht="19.5" thickBot="1" x14ac:dyDescent="0.35">
      <c r="A6" s="199"/>
      <c r="B6" s="188" t="s">
        <v>440</v>
      </c>
      <c r="C6" s="144" t="s">
        <v>430</v>
      </c>
      <c r="D6" s="143" t="s">
        <v>429</v>
      </c>
      <c r="E6" s="102" t="s">
        <v>445</v>
      </c>
      <c r="F6" s="142">
        <v>63768.04</v>
      </c>
      <c r="G6" s="142">
        <v>71777.75</v>
      </c>
      <c r="H6" s="142">
        <v>89495.82</v>
      </c>
      <c r="I6" s="68">
        <f t="shared" si="0"/>
        <v>75013.87000000001</v>
      </c>
      <c r="J6" s="101">
        <v>63768.04</v>
      </c>
      <c r="K6" s="100">
        <f t="shared" si="1"/>
        <v>63768.04</v>
      </c>
      <c r="L6" s="99">
        <f t="shared" si="2"/>
        <v>11245.830000000009</v>
      </c>
      <c r="M6" s="80">
        <v>125768</v>
      </c>
      <c r="N6" s="79"/>
      <c r="O6" s="98">
        <v>0</v>
      </c>
      <c r="P6" s="75">
        <f t="shared" si="3"/>
        <v>125768</v>
      </c>
      <c r="Q6" s="76">
        <v>66380</v>
      </c>
      <c r="R6" s="75">
        <f t="shared" si="4"/>
        <v>59388</v>
      </c>
      <c r="S6" s="103" t="s">
        <v>446</v>
      </c>
    </row>
    <row r="7" spans="1:19" s="30" customFormat="1" ht="19.5" thickBot="1" x14ac:dyDescent="0.35">
      <c r="A7" s="199"/>
      <c r="B7" s="188" t="s">
        <v>440</v>
      </c>
      <c r="C7" s="144" t="s">
        <v>427</v>
      </c>
      <c r="D7" s="143" t="s">
        <v>426</v>
      </c>
      <c r="E7" s="102" t="s">
        <v>445</v>
      </c>
      <c r="F7" s="142">
        <v>120321.48000000001</v>
      </c>
      <c r="G7" s="142">
        <v>103063.78</v>
      </c>
      <c r="H7" s="142">
        <v>143417.31</v>
      </c>
      <c r="I7" s="68">
        <f t="shared" si="0"/>
        <v>122267.52333333333</v>
      </c>
      <c r="J7" s="101">
        <v>103063.78</v>
      </c>
      <c r="K7" s="100">
        <f t="shared" si="1"/>
        <v>103063.78</v>
      </c>
      <c r="L7" s="99">
        <f t="shared" si="2"/>
        <v>19203.743333333332</v>
      </c>
      <c r="M7" s="80">
        <v>84000</v>
      </c>
      <c r="N7" s="79">
        <v>19064</v>
      </c>
      <c r="O7" s="98">
        <v>45000</v>
      </c>
      <c r="P7" s="75">
        <f t="shared" si="3"/>
        <v>103064</v>
      </c>
      <c r="Q7" s="76">
        <v>117652</v>
      </c>
      <c r="R7" s="75">
        <f t="shared" si="4"/>
        <v>-14588</v>
      </c>
      <c r="S7" s="103" t="s">
        <v>444</v>
      </c>
    </row>
    <row r="8" spans="1:19" s="30" customFormat="1" ht="19.5" thickBot="1" x14ac:dyDescent="0.35">
      <c r="A8" s="199"/>
      <c r="B8" s="188" t="s">
        <v>440</v>
      </c>
      <c r="C8" s="144" t="s">
        <v>424</v>
      </c>
      <c r="D8" s="143" t="s">
        <v>423</v>
      </c>
      <c r="E8" s="102" t="s">
        <v>400</v>
      </c>
      <c r="F8" s="142">
        <v>154151.03000000003</v>
      </c>
      <c r="G8" s="142">
        <v>236590.35999999996</v>
      </c>
      <c r="H8" s="142">
        <v>137176.43000000002</v>
      </c>
      <c r="I8" s="68">
        <f t="shared" si="0"/>
        <v>175972.60666666669</v>
      </c>
      <c r="J8" s="101">
        <v>137176.43000000002</v>
      </c>
      <c r="K8" s="100">
        <f t="shared" si="1"/>
        <v>137176.43000000002</v>
      </c>
      <c r="L8" s="99">
        <f t="shared" si="2"/>
        <v>38796.176666666666</v>
      </c>
      <c r="M8" s="80">
        <v>78762</v>
      </c>
      <c r="N8" s="79">
        <v>11238</v>
      </c>
      <c r="O8" s="98"/>
      <c r="P8" s="75">
        <f t="shared" si="3"/>
        <v>90000</v>
      </c>
      <c r="Q8" s="76">
        <v>64942</v>
      </c>
      <c r="R8" s="75">
        <f t="shared" si="4"/>
        <v>25058</v>
      </c>
      <c r="S8" s="103"/>
    </row>
    <row r="9" spans="1:19" s="30" customFormat="1" ht="19.5" thickBot="1" x14ac:dyDescent="0.35">
      <c r="A9" s="199"/>
      <c r="B9" s="188" t="s">
        <v>440</v>
      </c>
      <c r="C9" s="144" t="s">
        <v>422</v>
      </c>
      <c r="D9" s="143" t="s">
        <v>421</v>
      </c>
      <c r="E9" s="102" t="s">
        <v>232</v>
      </c>
      <c r="F9" s="142">
        <v>170589.22999999998</v>
      </c>
      <c r="G9" s="142">
        <v>111991.41</v>
      </c>
      <c r="H9" s="142">
        <v>180393.88</v>
      </c>
      <c r="I9" s="68">
        <f t="shared" si="0"/>
        <v>154324.84</v>
      </c>
      <c r="J9" s="101">
        <v>111991.41</v>
      </c>
      <c r="K9" s="100">
        <f t="shared" si="1"/>
        <v>111991.41</v>
      </c>
      <c r="L9" s="99">
        <f t="shared" si="2"/>
        <v>42333.429999999993</v>
      </c>
      <c r="M9" s="80">
        <v>106000</v>
      </c>
      <c r="N9" s="79">
        <v>41125</v>
      </c>
      <c r="O9" s="98">
        <v>80000</v>
      </c>
      <c r="P9" s="75">
        <f t="shared" si="3"/>
        <v>147125</v>
      </c>
      <c r="Q9" s="76">
        <v>179838</v>
      </c>
      <c r="R9" s="75">
        <f t="shared" si="4"/>
        <v>-32713</v>
      </c>
      <c r="S9" s="103" t="s">
        <v>443</v>
      </c>
    </row>
    <row r="10" spans="1:19" s="30" customFormat="1" ht="19.5" thickBot="1" x14ac:dyDescent="0.35">
      <c r="A10" s="199"/>
      <c r="B10" s="188" t="s">
        <v>440</v>
      </c>
      <c r="C10" s="144" t="s">
        <v>420</v>
      </c>
      <c r="D10" s="143" t="s">
        <v>419</v>
      </c>
      <c r="E10" s="102" t="s">
        <v>418</v>
      </c>
      <c r="F10" s="142">
        <v>53369.259999999995</v>
      </c>
      <c r="G10" s="142">
        <v>41520.660000000003</v>
      </c>
      <c r="H10" s="142">
        <v>39899.57</v>
      </c>
      <c r="I10" s="68">
        <f t="shared" si="0"/>
        <v>44929.829999999994</v>
      </c>
      <c r="J10" s="101">
        <v>41520.660000000003</v>
      </c>
      <c r="K10" s="100">
        <f t="shared" si="1"/>
        <v>39899.57</v>
      </c>
      <c r="L10" s="99">
        <f t="shared" si="2"/>
        <v>3409.169999999991</v>
      </c>
      <c r="M10" s="80">
        <v>40000</v>
      </c>
      <c r="N10" s="79">
        <v>4930</v>
      </c>
      <c r="O10" s="98"/>
      <c r="P10" s="75">
        <f t="shared" si="3"/>
        <v>44930</v>
      </c>
      <c r="Q10" s="76">
        <v>49955.199999999997</v>
      </c>
      <c r="R10" s="75">
        <f t="shared" si="4"/>
        <v>-5025.1999999999971</v>
      </c>
      <c r="S10" s="103"/>
    </row>
    <row r="11" spans="1:19" s="30" customFormat="1" ht="19.5" thickBot="1" x14ac:dyDescent="0.35">
      <c r="A11" s="199"/>
      <c r="B11" s="188" t="s">
        <v>440</v>
      </c>
      <c r="C11" s="144" t="s">
        <v>417</v>
      </c>
      <c r="D11" s="143" t="s">
        <v>416</v>
      </c>
      <c r="E11" s="102" t="s">
        <v>442</v>
      </c>
      <c r="F11" s="142">
        <v>21829.040000000001</v>
      </c>
      <c r="G11" s="142">
        <v>37578.57</v>
      </c>
      <c r="H11" s="142">
        <v>13400.809999999998</v>
      </c>
      <c r="I11" s="68">
        <f t="shared" si="0"/>
        <v>24269.473333333332</v>
      </c>
      <c r="J11" s="101">
        <v>13400.809999999998</v>
      </c>
      <c r="K11" s="100">
        <f t="shared" si="1"/>
        <v>13400.809999999998</v>
      </c>
      <c r="L11" s="99">
        <f t="shared" si="2"/>
        <v>10868.663333333334</v>
      </c>
      <c r="M11" s="80">
        <v>13401</v>
      </c>
      <c r="N11" s="79">
        <v>10869</v>
      </c>
      <c r="O11" s="98"/>
      <c r="P11" s="75">
        <f t="shared" si="3"/>
        <v>24270</v>
      </c>
      <c r="Q11" s="76">
        <v>44960</v>
      </c>
      <c r="R11" s="75">
        <f t="shared" si="4"/>
        <v>-20690</v>
      </c>
      <c r="S11" s="103"/>
    </row>
    <row r="12" spans="1:19" s="30" customFormat="1" ht="19.5" thickBot="1" x14ac:dyDescent="0.35">
      <c r="A12" s="199"/>
      <c r="B12" s="188" t="s">
        <v>440</v>
      </c>
      <c r="C12" s="144" t="s">
        <v>414</v>
      </c>
      <c r="D12" s="143" t="s">
        <v>413</v>
      </c>
      <c r="E12" s="102" t="s">
        <v>442</v>
      </c>
      <c r="F12" s="142">
        <v>43694.52</v>
      </c>
      <c r="G12" s="142">
        <v>68304.540000000008</v>
      </c>
      <c r="H12" s="142">
        <v>70084.960000000006</v>
      </c>
      <c r="I12" s="68">
        <f t="shared" si="0"/>
        <v>60694.67333333334</v>
      </c>
      <c r="J12" s="101">
        <v>43694.52</v>
      </c>
      <c r="K12" s="100">
        <f t="shared" si="1"/>
        <v>43694.52</v>
      </c>
      <c r="L12" s="99">
        <f t="shared" si="2"/>
        <v>17000.153333333343</v>
      </c>
      <c r="M12" s="80">
        <v>43695</v>
      </c>
      <c r="N12" s="79">
        <v>17000</v>
      </c>
      <c r="O12" s="98"/>
      <c r="P12" s="75">
        <f t="shared" si="3"/>
        <v>60695</v>
      </c>
      <c r="Q12" s="76">
        <v>40685</v>
      </c>
      <c r="R12" s="75">
        <f t="shared" si="4"/>
        <v>20010</v>
      </c>
      <c r="S12" s="103"/>
    </row>
    <row r="13" spans="1:19" s="30" customFormat="1" ht="19.5" thickBot="1" x14ac:dyDescent="0.35">
      <c r="A13" s="199"/>
      <c r="B13" s="188" t="s">
        <v>440</v>
      </c>
      <c r="C13" s="144" t="s">
        <v>410</v>
      </c>
      <c r="D13" s="143" t="s">
        <v>409</v>
      </c>
      <c r="E13" s="102" t="s">
        <v>408</v>
      </c>
      <c r="F13" s="142">
        <v>10674.820000000002</v>
      </c>
      <c r="G13" s="142">
        <v>16685.64</v>
      </c>
      <c r="H13" s="142">
        <v>6553.4400000000005</v>
      </c>
      <c r="I13" s="68">
        <f t="shared" si="0"/>
        <v>11304.633333333333</v>
      </c>
      <c r="J13" s="101">
        <v>6553.4400000000005</v>
      </c>
      <c r="K13" s="100">
        <f t="shared" si="1"/>
        <v>6553.4400000000005</v>
      </c>
      <c r="L13" s="99">
        <f t="shared" si="2"/>
        <v>4751.1933333333327</v>
      </c>
      <c r="M13" s="80">
        <v>0</v>
      </c>
      <c r="N13" s="79"/>
      <c r="O13" s="98"/>
      <c r="P13" s="75">
        <f t="shared" si="3"/>
        <v>0</v>
      </c>
      <c r="Q13" s="76">
        <v>0</v>
      </c>
      <c r="R13" s="75">
        <f t="shared" si="4"/>
        <v>0</v>
      </c>
      <c r="S13" s="103"/>
    </row>
    <row r="14" spans="1:19" s="30" customFormat="1" ht="19.5" thickBot="1" x14ac:dyDescent="0.35">
      <c r="A14" s="199"/>
      <c r="B14" s="188" t="s">
        <v>440</v>
      </c>
      <c r="C14" s="144" t="s">
        <v>407</v>
      </c>
      <c r="D14" s="143" t="s">
        <v>406</v>
      </c>
      <c r="E14" s="102" t="s">
        <v>405</v>
      </c>
      <c r="F14" s="142">
        <v>34186.910000000003</v>
      </c>
      <c r="G14" s="142">
        <v>107081.08</v>
      </c>
      <c r="H14" s="142">
        <v>171881.88999999998</v>
      </c>
      <c r="I14" s="68">
        <f t="shared" si="0"/>
        <v>104383.29333333333</v>
      </c>
      <c r="J14" s="101">
        <v>34186.910000000003</v>
      </c>
      <c r="K14" s="100">
        <f t="shared" si="1"/>
        <v>34186.910000000003</v>
      </c>
      <c r="L14" s="99">
        <f t="shared" si="2"/>
        <v>70196.383333333331</v>
      </c>
      <c r="M14" s="80">
        <v>34187</v>
      </c>
      <c r="N14" s="79"/>
      <c r="O14" s="98"/>
      <c r="P14" s="75">
        <f t="shared" si="3"/>
        <v>34187</v>
      </c>
      <c r="Q14" s="76">
        <v>49955</v>
      </c>
      <c r="R14" s="75">
        <f t="shared" si="4"/>
        <v>-15768</v>
      </c>
      <c r="S14" s="103"/>
    </row>
    <row r="15" spans="1:19" s="30" customFormat="1" ht="19.5" thickBot="1" x14ac:dyDescent="0.35">
      <c r="A15" s="199"/>
      <c r="B15" s="188" t="s">
        <v>440</v>
      </c>
      <c r="C15" s="144" t="s">
        <v>404</v>
      </c>
      <c r="D15" s="143" t="s">
        <v>403</v>
      </c>
      <c r="E15" s="102" t="s">
        <v>400</v>
      </c>
      <c r="F15" s="142">
        <v>93216.27</v>
      </c>
      <c r="G15" s="142">
        <v>74094.540000000008</v>
      </c>
      <c r="H15" s="142">
        <v>55621.840000000004</v>
      </c>
      <c r="I15" s="68">
        <f t="shared" si="0"/>
        <v>74310.883333333331</v>
      </c>
      <c r="J15" s="101">
        <v>55621.840000000004</v>
      </c>
      <c r="K15" s="100">
        <f t="shared" si="1"/>
        <v>55621.840000000004</v>
      </c>
      <c r="L15" s="99">
        <f t="shared" si="2"/>
        <v>18689.043333333328</v>
      </c>
      <c r="M15" s="80">
        <v>55622</v>
      </c>
      <c r="N15" s="79">
        <v>18689</v>
      </c>
      <c r="O15" s="98"/>
      <c r="P15" s="75">
        <f t="shared" si="3"/>
        <v>74311</v>
      </c>
      <c r="Q15" s="76">
        <v>87920.76</v>
      </c>
      <c r="R15" s="75">
        <f t="shared" si="4"/>
        <v>-13609.759999999995</v>
      </c>
      <c r="S15" s="61"/>
    </row>
    <row r="16" spans="1:19" s="30" customFormat="1" ht="31.5" thickBot="1" x14ac:dyDescent="0.35">
      <c r="A16" s="199"/>
      <c r="B16" s="188" t="s">
        <v>440</v>
      </c>
      <c r="C16" s="144" t="s">
        <v>402</v>
      </c>
      <c r="D16" s="143" t="s">
        <v>401</v>
      </c>
      <c r="E16" s="102" t="s">
        <v>400</v>
      </c>
      <c r="F16" s="142">
        <v>238001.11000000002</v>
      </c>
      <c r="G16" s="142">
        <v>54047.360000000001</v>
      </c>
      <c r="H16" s="142">
        <v>65275.079999999994</v>
      </c>
      <c r="I16" s="68">
        <f t="shared" si="0"/>
        <v>119107.85000000002</v>
      </c>
      <c r="J16" s="101">
        <v>54047.360000000001</v>
      </c>
      <c r="K16" s="100">
        <f t="shared" si="1"/>
        <v>54047.360000000001</v>
      </c>
      <c r="L16" s="99">
        <f t="shared" si="2"/>
        <v>65060.49000000002</v>
      </c>
      <c r="M16" s="80">
        <v>61370</v>
      </c>
      <c r="N16" s="79">
        <v>20000</v>
      </c>
      <c r="O16" s="98"/>
      <c r="P16" s="75">
        <f t="shared" si="3"/>
        <v>81370</v>
      </c>
      <c r="Q16" s="76">
        <v>69937</v>
      </c>
      <c r="R16" s="75">
        <f t="shared" si="4"/>
        <v>11433</v>
      </c>
      <c r="S16" s="103" t="s">
        <v>441</v>
      </c>
    </row>
    <row r="17" spans="1:20" s="30" customFormat="1" ht="19.5" thickBot="1" x14ac:dyDescent="0.35">
      <c r="A17" s="199"/>
      <c r="B17" s="188" t="s">
        <v>440</v>
      </c>
      <c r="C17" s="144" t="s">
        <v>391</v>
      </c>
      <c r="D17" s="143" t="s">
        <v>390</v>
      </c>
      <c r="E17" s="102" t="s">
        <v>389</v>
      </c>
      <c r="F17" s="142">
        <v>24034.899999999998</v>
      </c>
      <c r="G17" s="142">
        <v>17782.45</v>
      </c>
      <c r="H17" s="142">
        <v>34358.080000000002</v>
      </c>
      <c r="I17" s="68">
        <f t="shared" si="0"/>
        <v>25391.809999999998</v>
      </c>
      <c r="J17" s="101">
        <v>17782.45</v>
      </c>
      <c r="K17" s="100">
        <f t="shared" si="1"/>
        <v>17782.45</v>
      </c>
      <c r="L17" s="99">
        <f t="shared" si="2"/>
        <v>7609.3599999999969</v>
      </c>
      <c r="M17" s="80">
        <v>17782</v>
      </c>
      <c r="N17" s="79">
        <v>7609</v>
      </c>
      <c r="O17" s="98"/>
      <c r="P17" s="75">
        <f t="shared" si="3"/>
        <v>25391</v>
      </c>
      <c r="Q17" s="76">
        <v>26627</v>
      </c>
      <c r="R17" s="75">
        <f t="shared" si="4"/>
        <v>-1236</v>
      </c>
      <c r="S17" s="103"/>
    </row>
    <row r="18" spans="1:20" s="145" customFormat="1" ht="19.5" hidden="1" thickBot="1" x14ac:dyDescent="0.35">
      <c r="B18" s="189" t="s">
        <v>310</v>
      </c>
      <c r="C18" s="144" t="s">
        <v>439</v>
      </c>
      <c r="D18" s="143" t="s">
        <v>438</v>
      </c>
      <c r="E18" s="117" t="s">
        <v>321</v>
      </c>
      <c r="F18" s="142">
        <v>141.49</v>
      </c>
      <c r="G18" s="142">
        <v>16.07</v>
      </c>
      <c r="H18" s="142">
        <v>707.1</v>
      </c>
      <c r="I18" s="119">
        <f t="shared" si="0"/>
        <v>288.22000000000003</v>
      </c>
      <c r="J18" s="101">
        <v>16</v>
      </c>
      <c r="K18" s="100">
        <f t="shared" si="1"/>
        <v>16.07</v>
      </c>
      <c r="L18" s="147">
        <f t="shared" si="2"/>
        <v>272.22000000000003</v>
      </c>
      <c r="M18" s="80">
        <v>288</v>
      </c>
      <c r="N18" s="79"/>
      <c r="O18" s="120"/>
      <c r="P18" s="77">
        <f t="shared" si="3"/>
        <v>288</v>
      </c>
      <c r="Q18" s="76"/>
      <c r="R18" s="75">
        <f t="shared" si="4"/>
        <v>288</v>
      </c>
      <c r="S18" s="184"/>
      <c r="T18" s="146"/>
    </row>
    <row r="19" spans="1:20" s="145" customFormat="1" ht="19.5" hidden="1" thickBot="1" x14ac:dyDescent="0.35">
      <c r="B19" s="190" t="s">
        <v>310</v>
      </c>
      <c r="C19" s="152" t="s">
        <v>437</v>
      </c>
      <c r="D19" s="151" t="s">
        <v>436</v>
      </c>
      <c r="E19" s="150" t="s">
        <v>128</v>
      </c>
      <c r="F19" s="149">
        <v>5858.45</v>
      </c>
      <c r="G19" s="149">
        <v>6137.8899999999994</v>
      </c>
      <c r="H19" s="149">
        <v>0</v>
      </c>
      <c r="I19" s="92">
        <f t="shared" si="0"/>
        <v>3998.78</v>
      </c>
      <c r="J19" s="83">
        <v>0</v>
      </c>
      <c r="K19" s="82">
        <f t="shared" si="1"/>
        <v>0</v>
      </c>
      <c r="L19" s="148">
        <f t="shared" si="2"/>
        <v>3998.78</v>
      </c>
      <c r="M19" s="80"/>
      <c r="N19" s="79"/>
      <c r="O19" s="120"/>
      <c r="P19" s="77">
        <f t="shared" si="3"/>
        <v>0</v>
      </c>
      <c r="Q19" s="76">
        <v>7447</v>
      </c>
      <c r="R19" s="75">
        <f t="shared" si="4"/>
        <v>-7447</v>
      </c>
      <c r="S19" s="183" t="s">
        <v>435</v>
      </c>
      <c r="T19" s="146"/>
    </row>
    <row r="20" spans="1:20" s="145" customFormat="1" ht="19.5" hidden="1" thickBot="1" x14ac:dyDescent="0.35">
      <c r="B20" s="189" t="s">
        <v>310</v>
      </c>
      <c r="C20" s="144" t="s">
        <v>434</v>
      </c>
      <c r="D20" s="143" t="s">
        <v>433</v>
      </c>
      <c r="E20" s="117" t="s">
        <v>432</v>
      </c>
      <c r="F20" s="142">
        <v>21799.55</v>
      </c>
      <c r="G20" s="142">
        <v>31137.119999999999</v>
      </c>
      <c r="H20" s="142">
        <v>165243.69</v>
      </c>
      <c r="I20" s="119">
        <f t="shared" si="0"/>
        <v>72726.786666666667</v>
      </c>
      <c r="J20" s="101">
        <v>21800</v>
      </c>
      <c r="K20" s="100">
        <f t="shared" si="1"/>
        <v>21799.55</v>
      </c>
      <c r="L20" s="147">
        <f t="shared" si="2"/>
        <v>50926.786666666667</v>
      </c>
      <c r="M20" s="80">
        <v>27000</v>
      </c>
      <c r="N20" s="79">
        <v>4100</v>
      </c>
      <c r="O20" s="120">
        <v>19500</v>
      </c>
      <c r="P20" s="77">
        <f t="shared" si="3"/>
        <v>31100</v>
      </c>
      <c r="Q20" s="76">
        <v>85000</v>
      </c>
      <c r="R20" s="75">
        <f t="shared" si="4"/>
        <v>-53900</v>
      </c>
      <c r="S20" s="183" t="s">
        <v>431</v>
      </c>
      <c r="T20" s="146"/>
    </row>
    <row r="21" spans="1:20" s="145" customFormat="1" ht="19.5" hidden="1" thickBot="1" x14ac:dyDescent="0.35">
      <c r="B21" s="189" t="s">
        <v>310</v>
      </c>
      <c r="C21" s="144" t="s">
        <v>430</v>
      </c>
      <c r="D21" s="143" t="s">
        <v>429</v>
      </c>
      <c r="E21" s="117" t="s">
        <v>396</v>
      </c>
      <c r="F21" s="142">
        <v>73583.669999999984</v>
      </c>
      <c r="G21" s="142">
        <v>76096.2</v>
      </c>
      <c r="H21" s="142">
        <v>80878.509999999995</v>
      </c>
      <c r="I21" s="119">
        <f t="shared" si="0"/>
        <v>76852.793333333335</v>
      </c>
      <c r="J21" s="101">
        <v>73584</v>
      </c>
      <c r="K21" s="100">
        <f t="shared" si="1"/>
        <v>73583.669999999984</v>
      </c>
      <c r="L21" s="147">
        <f t="shared" si="2"/>
        <v>3268.7933333333349</v>
      </c>
      <c r="M21" s="80">
        <v>73584</v>
      </c>
      <c r="N21" s="79">
        <v>3269</v>
      </c>
      <c r="O21" s="120">
        <v>0</v>
      </c>
      <c r="P21" s="77">
        <f t="shared" si="3"/>
        <v>76853</v>
      </c>
      <c r="Q21" s="76">
        <v>70000</v>
      </c>
      <c r="R21" s="75">
        <f t="shared" si="4"/>
        <v>6853</v>
      </c>
      <c r="S21" s="183" t="s">
        <v>428</v>
      </c>
      <c r="T21" s="146"/>
    </row>
    <row r="22" spans="1:20" s="145" customFormat="1" ht="19.5" hidden="1" thickBot="1" x14ac:dyDescent="0.35">
      <c r="B22" s="189" t="s">
        <v>310</v>
      </c>
      <c r="C22" s="144" t="s">
        <v>427</v>
      </c>
      <c r="D22" s="143" t="s">
        <v>426</v>
      </c>
      <c r="E22" s="117" t="s">
        <v>396</v>
      </c>
      <c r="F22" s="142">
        <v>45477.39</v>
      </c>
      <c r="G22" s="142">
        <v>45938.759999999995</v>
      </c>
      <c r="H22" s="142">
        <v>32619.259999999995</v>
      </c>
      <c r="I22" s="119">
        <f t="shared" si="0"/>
        <v>41345.136666666665</v>
      </c>
      <c r="J22" s="101">
        <v>32619</v>
      </c>
      <c r="K22" s="100">
        <f t="shared" si="1"/>
        <v>32619.259999999995</v>
      </c>
      <c r="L22" s="147">
        <f t="shared" si="2"/>
        <v>8726.1366666666654</v>
      </c>
      <c r="M22" s="80">
        <v>32619</v>
      </c>
      <c r="N22" s="79">
        <v>8726</v>
      </c>
      <c r="O22" s="120">
        <v>0</v>
      </c>
      <c r="P22" s="77">
        <f t="shared" si="3"/>
        <v>41345</v>
      </c>
      <c r="Q22" s="76">
        <v>49594</v>
      </c>
      <c r="R22" s="75">
        <f t="shared" si="4"/>
        <v>-8249</v>
      </c>
      <c r="S22" s="183" t="s">
        <v>425</v>
      </c>
      <c r="T22" s="146"/>
    </row>
    <row r="23" spans="1:20" s="145" customFormat="1" ht="19.5" hidden="1" thickBot="1" x14ac:dyDescent="0.35">
      <c r="B23" s="189" t="s">
        <v>310</v>
      </c>
      <c r="C23" s="144" t="s">
        <v>424</v>
      </c>
      <c r="D23" s="143" t="s">
        <v>423</v>
      </c>
      <c r="E23" s="117" t="s">
        <v>400</v>
      </c>
      <c r="F23" s="142">
        <v>18976.7</v>
      </c>
      <c r="G23" s="142">
        <v>90676.85</v>
      </c>
      <c r="H23" s="142">
        <v>22845.59</v>
      </c>
      <c r="I23" s="119">
        <f t="shared" si="0"/>
        <v>44166.380000000005</v>
      </c>
      <c r="J23" s="101">
        <v>18977</v>
      </c>
      <c r="K23" s="100">
        <f t="shared" si="1"/>
        <v>18976.7</v>
      </c>
      <c r="L23" s="147">
        <f t="shared" si="2"/>
        <v>25189.380000000005</v>
      </c>
      <c r="M23" s="80">
        <v>18977</v>
      </c>
      <c r="N23" s="79">
        <v>5000</v>
      </c>
      <c r="O23" s="120">
        <v>10000</v>
      </c>
      <c r="P23" s="77">
        <f t="shared" si="3"/>
        <v>23977</v>
      </c>
      <c r="Q23" s="76">
        <v>130000</v>
      </c>
      <c r="R23" s="75">
        <f t="shared" si="4"/>
        <v>-106023</v>
      </c>
      <c r="S23" s="184"/>
      <c r="T23" s="146"/>
    </row>
    <row r="24" spans="1:20" s="145" customFormat="1" ht="19.5" hidden="1" thickBot="1" x14ac:dyDescent="0.35">
      <c r="B24" s="189" t="s">
        <v>310</v>
      </c>
      <c r="C24" s="144" t="s">
        <v>422</v>
      </c>
      <c r="D24" s="143" t="s">
        <v>421</v>
      </c>
      <c r="E24" s="117" t="s">
        <v>321</v>
      </c>
      <c r="F24" s="142">
        <v>0</v>
      </c>
      <c r="G24" s="142">
        <v>0</v>
      </c>
      <c r="H24" s="142">
        <v>108.31</v>
      </c>
      <c r="I24" s="119">
        <f t="shared" si="0"/>
        <v>36.103333333333332</v>
      </c>
      <c r="J24" s="101">
        <v>0</v>
      </c>
      <c r="K24" s="100">
        <f t="shared" si="1"/>
        <v>0</v>
      </c>
      <c r="L24" s="147">
        <f t="shared" si="2"/>
        <v>36.103333333333332</v>
      </c>
      <c r="M24" s="80">
        <v>0</v>
      </c>
      <c r="N24" s="79"/>
      <c r="O24" s="120"/>
      <c r="P24" s="77">
        <f t="shared" si="3"/>
        <v>0</v>
      </c>
      <c r="Q24" s="76"/>
      <c r="R24" s="75">
        <f t="shared" si="4"/>
        <v>0</v>
      </c>
      <c r="S24" s="184"/>
      <c r="T24" s="146"/>
    </row>
    <row r="25" spans="1:20" s="145" customFormat="1" ht="19.5" hidden="1" thickBot="1" x14ac:dyDescent="0.35">
      <c r="B25" s="189" t="s">
        <v>310</v>
      </c>
      <c r="C25" s="144" t="s">
        <v>420</v>
      </c>
      <c r="D25" s="143" t="s">
        <v>419</v>
      </c>
      <c r="E25" s="117" t="s">
        <v>418</v>
      </c>
      <c r="F25" s="142">
        <v>20341.32</v>
      </c>
      <c r="G25" s="142">
        <v>5928.62</v>
      </c>
      <c r="H25" s="142">
        <v>9700.5299999999988</v>
      </c>
      <c r="I25" s="119">
        <f t="shared" si="0"/>
        <v>11990.156666666668</v>
      </c>
      <c r="J25" s="101">
        <v>5929</v>
      </c>
      <c r="K25" s="100">
        <f t="shared" si="1"/>
        <v>5928.62</v>
      </c>
      <c r="L25" s="147">
        <f t="shared" si="2"/>
        <v>6061.1566666666677</v>
      </c>
      <c r="M25" s="80">
        <v>9701</v>
      </c>
      <c r="N25" s="79">
        <v>2289</v>
      </c>
      <c r="O25" s="120"/>
      <c r="P25" s="77">
        <f t="shared" si="3"/>
        <v>11990</v>
      </c>
      <c r="Q25" s="76">
        <v>19998.8</v>
      </c>
      <c r="R25" s="75">
        <f t="shared" si="4"/>
        <v>-8008.7999999999993</v>
      </c>
      <c r="S25" s="184"/>
      <c r="T25" s="146"/>
    </row>
    <row r="26" spans="1:20" s="145" customFormat="1" ht="19.5" hidden="1" thickBot="1" x14ac:dyDescent="0.35">
      <c r="B26" s="189" t="s">
        <v>310</v>
      </c>
      <c r="C26" s="144" t="s">
        <v>417</v>
      </c>
      <c r="D26" s="143" t="s">
        <v>416</v>
      </c>
      <c r="E26" s="117" t="s">
        <v>412</v>
      </c>
      <c r="F26" s="142">
        <v>17927.939999999999</v>
      </c>
      <c r="G26" s="142">
        <v>17811.879999999997</v>
      </c>
      <c r="H26" s="142">
        <v>17200.86</v>
      </c>
      <c r="I26" s="119">
        <f t="shared" si="0"/>
        <v>17646.89333333333</v>
      </c>
      <c r="J26" s="101">
        <v>17201</v>
      </c>
      <c r="K26" s="100">
        <f t="shared" si="1"/>
        <v>17200.86</v>
      </c>
      <c r="L26" s="147">
        <f t="shared" si="2"/>
        <v>445.89333333332979</v>
      </c>
      <c r="M26" s="80">
        <v>17201</v>
      </c>
      <c r="N26" s="79">
        <v>446</v>
      </c>
      <c r="O26" s="120">
        <v>10000</v>
      </c>
      <c r="P26" s="77">
        <f t="shared" si="3"/>
        <v>17647</v>
      </c>
      <c r="Q26" s="76">
        <v>16000</v>
      </c>
      <c r="R26" s="75">
        <f t="shared" si="4"/>
        <v>1647</v>
      </c>
      <c r="S26" s="183" t="s">
        <v>415</v>
      </c>
      <c r="T26" s="146"/>
    </row>
    <row r="27" spans="1:20" s="145" customFormat="1" ht="19.5" hidden="1" thickBot="1" x14ac:dyDescent="0.35">
      <c r="B27" s="189" t="s">
        <v>310</v>
      </c>
      <c r="C27" s="144" t="s">
        <v>414</v>
      </c>
      <c r="D27" s="143" t="s">
        <v>413</v>
      </c>
      <c r="E27" s="117" t="s">
        <v>412</v>
      </c>
      <c r="F27" s="142">
        <v>32875.270000000004</v>
      </c>
      <c r="G27" s="142">
        <v>16341.519999999999</v>
      </c>
      <c r="H27" s="142">
        <v>73108.94</v>
      </c>
      <c r="I27" s="119">
        <f t="shared" si="0"/>
        <v>40775.243333333339</v>
      </c>
      <c r="J27" s="101">
        <v>16342</v>
      </c>
      <c r="K27" s="100">
        <f t="shared" si="1"/>
        <v>16341.519999999999</v>
      </c>
      <c r="L27" s="147">
        <f t="shared" si="2"/>
        <v>24433.243333333339</v>
      </c>
      <c r="M27" s="80">
        <v>16342</v>
      </c>
      <c r="N27" s="79">
        <v>33658</v>
      </c>
      <c r="O27" s="120">
        <v>30000</v>
      </c>
      <c r="P27" s="77">
        <f t="shared" si="3"/>
        <v>50000</v>
      </c>
      <c r="Q27" s="76">
        <v>45000</v>
      </c>
      <c r="R27" s="75">
        <f t="shared" si="4"/>
        <v>5000</v>
      </c>
      <c r="S27" s="183" t="s">
        <v>411</v>
      </c>
      <c r="T27" s="146"/>
    </row>
    <row r="28" spans="1:20" s="145" customFormat="1" ht="19.5" hidden="1" thickBot="1" x14ac:dyDescent="0.35">
      <c r="B28" s="189" t="s">
        <v>310</v>
      </c>
      <c r="C28" s="144" t="s">
        <v>410</v>
      </c>
      <c r="D28" s="143" t="s">
        <v>409</v>
      </c>
      <c r="E28" s="117" t="s">
        <v>408</v>
      </c>
      <c r="F28" s="142">
        <v>9208.869999999999</v>
      </c>
      <c r="G28" s="142">
        <v>23201.460000000006</v>
      </c>
      <c r="H28" s="142">
        <v>19844.269999999997</v>
      </c>
      <c r="I28" s="119">
        <f t="shared" si="0"/>
        <v>17418.2</v>
      </c>
      <c r="J28" s="101">
        <v>9209</v>
      </c>
      <c r="K28" s="100">
        <f t="shared" si="1"/>
        <v>9208.869999999999</v>
      </c>
      <c r="L28" s="147">
        <f t="shared" si="2"/>
        <v>8209.2000000000007</v>
      </c>
      <c r="M28" s="80">
        <v>0</v>
      </c>
      <c r="N28" s="79"/>
      <c r="O28" s="120"/>
      <c r="P28" s="77">
        <f t="shared" si="3"/>
        <v>0</v>
      </c>
      <c r="Q28" s="76"/>
      <c r="R28" s="75">
        <f t="shared" si="4"/>
        <v>0</v>
      </c>
      <c r="S28" s="184"/>
      <c r="T28" s="146"/>
    </row>
    <row r="29" spans="1:20" s="145" customFormat="1" ht="19.5" hidden="1" thickBot="1" x14ac:dyDescent="0.35">
      <c r="B29" s="189" t="s">
        <v>310</v>
      </c>
      <c r="C29" s="144" t="s">
        <v>407</v>
      </c>
      <c r="D29" s="143" t="s">
        <v>406</v>
      </c>
      <c r="E29" s="117" t="s">
        <v>405</v>
      </c>
      <c r="F29" s="142">
        <v>11139.68</v>
      </c>
      <c r="G29" s="142">
        <v>23873.23</v>
      </c>
      <c r="H29" s="142">
        <v>44104.800000000003</v>
      </c>
      <c r="I29" s="119">
        <f t="shared" si="0"/>
        <v>26372.570000000003</v>
      </c>
      <c r="J29" s="101">
        <v>11140</v>
      </c>
      <c r="K29" s="100">
        <f t="shared" si="1"/>
        <v>11139.68</v>
      </c>
      <c r="L29" s="147">
        <f t="shared" si="2"/>
        <v>15232.570000000003</v>
      </c>
      <c r="M29" s="80">
        <v>11140</v>
      </c>
      <c r="N29" s="79"/>
      <c r="O29" s="120"/>
      <c r="P29" s="77">
        <f t="shared" si="3"/>
        <v>11140</v>
      </c>
      <c r="Q29" s="76">
        <v>29152</v>
      </c>
      <c r="R29" s="75">
        <f t="shared" si="4"/>
        <v>-18012</v>
      </c>
      <c r="S29" s="184"/>
      <c r="T29" s="146"/>
    </row>
    <row r="30" spans="1:20" s="145" customFormat="1" ht="19.5" hidden="1" thickBot="1" x14ac:dyDescent="0.35">
      <c r="B30" s="189" t="s">
        <v>310</v>
      </c>
      <c r="C30" s="144" t="s">
        <v>404</v>
      </c>
      <c r="D30" s="143" t="s">
        <v>403</v>
      </c>
      <c r="E30" s="117" t="s">
        <v>400</v>
      </c>
      <c r="F30" s="142">
        <v>16728.89</v>
      </c>
      <c r="G30" s="142">
        <v>78193.009999999995</v>
      </c>
      <c r="H30" s="142">
        <v>6720.8700000000008</v>
      </c>
      <c r="I30" s="119">
        <f t="shared" si="0"/>
        <v>33880.923333333332</v>
      </c>
      <c r="J30" s="101">
        <v>6721</v>
      </c>
      <c r="K30" s="100">
        <f t="shared" si="1"/>
        <v>6720.8700000000008</v>
      </c>
      <c r="L30" s="147">
        <f t="shared" si="2"/>
        <v>27159.923333333332</v>
      </c>
      <c r="M30" s="80">
        <v>16000</v>
      </c>
      <c r="N30" s="79">
        <v>4000</v>
      </c>
      <c r="O30" s="120"/>
      <c r="P30" s="77">
        <f t="shared" si="3"/>
        <v>20000</v>
      </c>
      <c r="Q30" s="76">
        <v>13700.24</v>
      </c>
      <c r="R30" s="75">
        <f t="shared" si="4"/>
        <v>6299.76</v>
      </c>
      <c r="S30" s="184"/>
      <c r="T30" s="146"/>
    </row>
    <row r="31" spans="1:20" s="145" customFormat="1" ht="46.5" hidden="1" thickBot="1" x14ac:dyDescent="0.35">
      <c r="B31" s="189" t="s">
        <v>310</v>
      </c>
      <c r="C31" s="144" t="s">
        <v>402</v>
      </c>
      <c r="D31" s="143" t="s">
        <v>401</v>
      </c>
      <c r="E31" s="117" t="s">
        <v>400</v>
      </c>
      <c r="F31" s="142">
        <v>32116.71</v>
      </c>
      <c r="G31" s="142">
        <v>20948.63</v>
      </c>
      <c r="H31" s="142">
        <v>64443</v>
      </c>
      <c r="I31" s="119">
        <f t="shared" si="0"/>
        <v>39169.446666666663</v>
      </c>
      <c r="J31" s="101">
        <v>20949</v>
      </c>
      <c r="K31" s="100">
        <f t="shared" si="1"/>
        <v>20948.63</v>
      </c>
      <c r="L31" s="147">
        <f t="shared" si="2"/>
        <v>18220.446666666663</v>
      </c>
      <c r="M31" s="80">
        <v>18225</v>
      </c>
      <c r="N31" s="79">
        <v>10000</v>
      </c>
      <c r="O31" s="120">
        <v>27000</v>
      </c>
      <c r="P31" s="77">
        <f t="shared" si="3"/>
        <v>28225</v>
      </c>
      <c r="Q31" s="76">
        <v>15983</v>
      </c>
      <c r="R31" s="75">
        <f t="shared" si="4"/>
        <v>12242</v>
      </c>
      <c r="S31" s="183" t="s">
        <v>399</v>
      </c>
      <c r="T31" s="146"/>
    </row>
    <row r="32" spans="1:20" s="145" customFormat="1" ht="19.5" hidden="1" thickBot="1" x14ac:dyDescent="0.35">
      <c r="B32" s="189" t="s">
        <v>310</v>
      </c>
      <c r="C32" s="144" t="s">
        <v>398</v>
      </c>
      <c r="D32" s="143" t="s">
        <v>397</v>
      </c>
      <c r="E32" s="117" t="s">
        <v>396</v>
      </c>
      <c r="F32" s="142">
        <v>77719.37000000001</v>
      </c>
      <c r="G32" s="142">
        <v>90746.559999999998</v>
      </c>
      <c r="H32" s="142">
        <v>76697.56</v>
      </c>
      <c r="I32" s="119">
        <f t="shared" si="0"/>
        <v>81721.16333333333</v>
      </c>
      <c r="J32" s="101">
        <v>76697.56</v>
      </c>
      <c r="K32" s="100">
        <f t="shared" si="1"/>
        <v>76697.56</v>
      </c>
      <c r="L32" s="147">
        <f t="shared" si="2"/>
        <v>5023.6033333333326</v>
      </c>
      <c r="M32" s="80">
        <v>76698</v>
      </c>
      <c r="N32" s="79">
        <v>5024</v>
      </c>
      <c r="O32" s="120"/>
      <c r="P32" s="77">
        <f t="shared" si="3"/>
        <v>81722</v>
      </c>
      <c r="Q32" s="76">
        <v>90551</v>
      </c>
      <c r="R32" s="75">
        <f t="shared" si="4"/>
        <v>-8829</v>
      </c>
      <c r="S32" s="184"/>
      <c r="T32" s="146"/>
    </row>
    <row r="33" spans="1:30" s="145" customFormat="1" ht="31.5" hidden="1" thickBot="1" x14ac:dyDescent="0.35">
      <c r="B33" s="189" t="s">
        <v>310</v>
      </c>
      <c r="C33" s="144" t="s">
        <v>395</v>
      </c>
      <c r="D33" s="143" t="s">
        <v>394</v>
      </c>
      <c r="E33" s="117" t="s">
        <v>321</v>
      </c>
      <c r="F33" s="142">
        <v>153182.01999999999</v>
      </c>
      <c r="G33" s="142">
        <v>95858.54</v>
      </c>
      <c r="H33" s="142">
        <f>47681.69+36730.68+31973.84</f>
        <v>116386.20999999999</v>
      </c>
      <c r="I33" s="119">
        <f t="shared" si="0"/>
        <v>121808.92333333334</v>
      </c>
      <c r="J33" s="101">
        <v>95858.54</v>
      </c>
      <c r="K33" s="100">
        <f t="shared" si="1"/>
        <v>95858.54</v>
      </c>
      <c r="L33" s="147">
        <f t="shared" si="2"/>
        <v>25950.383333333346</v>
      </c>
      <c r="M33" s="80">
        <v>80750</v>
      </c>
      <c r="N33" s="79">
        <v>41059</v>
      </c>
      <c r="O33" s="120">
        <v>40000</v>
      </c>
      <c r="P33" s="77">
        <f t="shared" si="3"/>
        <v>121809</v>
      </c>
      <c r="Q33" s="76">
        <v>150000</v>
      </c>
      <c r="R33" s="75">
        <f t="shared" si="4"/>
        <v>-28191</v>
      </c>
      <c r="S33" s="183" t="s">
        <v>393</v>
      </c>
      <c r="T33" s="146"/>
    </row>
    <row r="34" spans="1:30" s="145" customFormat="1" ht="19.5" thickBot="1" x14ac:dyDescent="0.35">
      <c r="B34" s="189"/>
      <c r="C34" s="144" t="s">
        <v>392</v>
      </c>
      <c r="D34" s="143"/>
      <c r="E34" s="117"/>
      <c r="F34" s="142"/>
      <c r="G34" s="142"/>
      <c r="H34" s="142"/>
      <c r="I34" s="119"/>
      <c r="J34" s="101"/>
      <c r="K34" s="100"/>
      <c r="L34" s="147"/>
      <c r="M34" s="80"/>
      <c r="N34" s="79"/>
      <c r="O34" s="120"/>
      <c r="P34" s="75"/>
      <c r="Q34" s="76">
        <v>8000</v>
      </c>
      <c r="R34" s="75">
        <f t="shared" ref="R34:R65" si="5">P34-Q34</f>
        <v>-8000</v>
      </c>
      <c r="S34" s="103"/>
      <c r="T34" s="146"/>
    </row>
    <row r="35" spans="1:30" s="30" customFormat="1" ht="19.5" hidden="1" thickBot="1" x14ac:dyDescent="0.35">
      <c r="A35" s="199"/>
      <c r="B35" s="188" t="s">
        <v>310</v>
      </c>
      <c r="C35" s="144" t="s">
        <v>391</v>
      </c>
      <c r="D35" s="143" t="s">
        <v>390</v>
      </c>
      <c r="E35" s="102" t="s">
        <v>389</v>
      </c>
      <c r="F35" s="142">
        <v>103475.07</v>
      </c>
      <c r="G35" s="142">
        <v>23623.17</v>
      </c>
      <c r="H35" s="142">
        <v>20716.3</v>
      </c>
      <c r="I35" s="68">
        <f>SUM(F35:H35)/3</f>
        <v>49271.513333333336</v>
      </c>
      <c r="J35" s="101">
        <v>20716</v>
      </c>
      <c r="K35" s="100">
        <f>MIN(F35:H35)</f>
        <v>20716.3</v>
      </c>
      <c r="L35" s="99">
        <f>I35-J35</f>
        <v>28555.513333333336</v>
      </c>
      <c r="M35" s="80">
        <v>20716</v>
      </c>
      <c r="N35" s="79">
        <v>4984</v>
      </c>
      <c r="O35" s="98"/>
      <c r="P35" s="77">
        <f>M35+N35</f>
        <v>25700</v>
      </c>
      <c r="Q35" s="76">
        <v>49479</v>
      </c>
      <c r="R35" s="75">
        <f t="shared" si="5"/>
        <v>-23779</v>
      </c>
      <c r="S35" s="183"/>
    </row>
    <row r="36" spans="1:30" s="87" customFormat="1" ht="19.5" thickBot="1" x14ac:dyDescent="0.35">
      <c r="A36" s="145"/>
      <c r="B36" s="191" t="s">
        <v>124</v>
      </c>
      <c r="C36" s="104" t="s">
        <v>388</v>
      </c>
      <c r="D36" s="103" t="s">
        <v>387</v>
      </c>
      <c r="E36" s="102" t="s">
        <v>384</v>
      </c>
      <c r="F36" s="68">
        <v>36645.660000000003</v>
      </c>
      <c r="G36" s="68">
        <v>36541.160000000003</v>
      </c>
      <c r="H36" s="136">
        <v>64999.38</v>
      </c>
      <c r="I36" s="135">
        <f>SUM(F36:H36)/3</f>
        <v>46062.066666666673</v>
      </c>
      <c r="J36" s="134">
        <v>36541</v>
      </c>
      <c r="K36" s="100">
        <f>MIN(F36:H36)</f>
        <v>36541.160000000003</v>
      </c>
      <c r="L36" s="99">
        <f>I36-J36</f>
        <v>9521.066666666673</v>
      </c>
      <c r="M36" s="80">
        <v>36541</v>
      </c>
      <c r="N36" s="79"/>
      <c r="O36" s="120"/>
      <c r="P36" s="75">
        <f>M36+N36</f>
        <v>36541</v>
      </c>
      <c r="Q36" s="76">
        <v>22239</v>
      </c>
      <c r="R36" s="75">
        <f t="shared" si="5"/>
        <v>14302</v>
      </c>
      <c r="S36" s="103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</row>
    <row r="37" spans="1:30" ht="19.5" thickBot="1" x14ac:dyDescent="0.35">
      <c r="B37" s="191" t="s">
        <v>124</v>
      </c>
      <c r="C37" s="104" t="s">
        <v>386</v>
      </c>
      <c r="D37" s="103" t="s">
        <v>385</v>
      </c>
      <c r="E37" s="102" t="s">
        <v>384</v>
      </c>
      <c r="F37" s="68">
        <v>9132.16</v>
      </c>
      <c r="G37" s="68">
        <v>11749.08</v>
      </c>
      <c r="H37" s="68">
        <v>10195.36</v>
      </c>
      <c r="I37" s="68">
        <f>SUM(F37:H37)/3</f>
        <v>10358.866666666667</v>
      </c>
      <c r="J37" s="101">
        <v>9132</v>
      </c>
      <c r="K37" s="100">
        <f>MIN(F37:H37)</f>
        <v>9132.16</v>
      </c>
      <c r="L37" s="99">
        <f>I37-J37</f>
        <v>1226.8666666666668</v>
      </c>
      <c r="M37" s="80">
        <v>9132</v>
      </c>
      <c r="N37" s="79">
        <v>1227</v>
      </c>
      <c r="O37" s="120"/>
      <c r="P37" s="75">
        <f>M37+N37</f>
        <v>10359</v>
      </c>
      <c r="Q37" s="76">
        <v>9103</v>
      </c>
      <c r="R37" s="75">
        <f t="shared" si="5"/>
        <v>1256</v>
      </c>
      <c r="S37" s="103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</row>
    <row r="38" spans="1:30" ht="19.5" thickBot="1" x14ac:dyDescent="0.35">
      <c r="B38" s="191" t="s">
        <v>19</v>
      </c>
      <c r="C38" s="104" t="s">
        <v>383</v>
      </c>
      <c r="D38" s="103" t="s">
        <v>381</v>
      </c>
      <c r="E38" s="102"/>
      <c r="F38" s="68"/>
      <c r="G38" s="68"/>
      <c r="H38" s="68"/>
      <c r="I38" s="68"/>
      <c r="J38" s="101"/>
      <c r="K38" s="100"/>
      <c r="L38" s="99"/>
      <c r="M38" s="80"/>
      <c r="N38" s="79"/>
      <c r="O38" s="120">
        <v>200000</v>
      </c>
      <c r="P38" s="75"/>
      <c r="Q38" s="76">
        <v>200000</v>
      </c>
      <c r="R38" s="75">
        <f t="shared" si="5"/>
        <v>-200000</v>
      </c>
      <c r="S38" s="103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</row>
    <row r="39" spans="1:30" ht="19.5" hidden="1" thickBot="1" x14ac:dyDescent="0.35">
      <c r="B39" s="191" t="s">
        <v>310</v>
      </c>
      <c r="C39" s="104" t="s">
        <v>382</v>
      </c>
      <c r="D39" s="103" t="s">
        <v>381</v>
      </c>
      <c r="E39" s="102"/>
      <c r="F39" s="68"/>
      <c r="G39" s="68"/>
      <c r="H39" s="68"/>
      <c r="I39" s="68"/>
      <c r="J39" s="101"/>
      <c r="K39" s="100"/>
      <c r="L39" s="99"/>
      <c r="M39" s="80"/>
      <c r="N39" s="79"/>
      <c r="O39" s="120">
        <v>100000</v>
      </c>
      <c r="P39" s="77"/>
      <c r="Q39" s="76">
        <v>100000</v>
      </c>
      <c r="R39" s="75">
        <f t="shared" si="5"/>
        <v>-100000</v>
      </c>
      <c r="S39" s="183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</row>
    <row r="40" spans="1:30" ht="31.5" thickBot="1" x14ac:dyDescent="0.35">
      <c r="B40" s="192" t="s">
        <v>19</v>
      </c>
      <c r="C40" s="133" t="s">
        <v>358</v>
      </c>
      <c r="D40" s="126" t="s">
        <v>357</v>
      </c>
      <c r="E40" s="132" t="s">
        <v>356</v>
      </c>
      <c r="F40" s="139">
        <v>4094.43</v>
      </c>
      <c r="G40" s="139">
        <v>71065.47</v>
      </c>
      <c r="H40" s="139">
        <v>-2711.68</v>
      </c>
      <c r="I40" s="138">
        <v>24149.406666666666</v>
      </c>
      <c r="J40" s="137">
        <v>0</v>
      </c>
      <c r="K40" s="100">
        <v>4094</v>
      </c>
      <c r="L40" s="127">
        <v>24149.406666666666</v>
      </c>
      <c r="M40" s="80">
        <v>10000</v>
      </c>
      <c r="N40" s="79">
        <v>10000</v>
      </c>
      <c r="O40" s="120">
        <v>10000</v>
      </c>
      <c r="P40" s="75">
        <f t="shared" ref="P40:P71" si="6">M40+N40</f>
        <v>20000</v>
      </c>
      <c r="Q40" s="76">
        <v>0</v>
      </c>
      <c r="R40" s="75">
        <f t="shared" si="5"/>
        <v>20000</v>
      </c>
      <c r="S40" s="126" t="s">
        <v>380</v>
      </c>
    </row>
    <row r="41" spans="1:30" ht="19.5" thickBot="1" x14ac:dyDescent="0.35">
      <c r="B41" s="191" t="s">
        <v>124</v>
      </c>
      <c r="C41" s="104" t="s">
        <v>379</v>
      </c>
      <c r="D41" s="103" t="s">
        <v>378</v>
      </c>
      <c r="E41" s="102" t="s">
        <v>356</v>
      </c>
      <c r="F41" s="68">
        <v>30148.76</v>
      </c>
      <c r="G41" s="68">
        <v>32808.01</v>
      </c>
      <c r="H41" s="68">
        <v>71311.61</v>
      </c>
      <c r="I41" s="68">
        <f t="shared" ref="I41:I47" si="7">SUM(F41:H41)/3</f>
        <v>44756.126666666671</v>
      </c>
      <c r="J41" s="101">
        <v>30149</v>
      </c>
      <c r="K41" s="100">
        <f>MIN(F41:H41)</f>
        <v>30148.76</v>
      </c>
      <c r="L41" s="99">
        <f t="shared" ref="L41:L47" si="8">I41-J41</f>
        <v>14607.126666666671</v>
      </c>
      <c r="M41" s="80">
        <v>30000</v>
      </c>
      <c r="N41" s="79">
        <v>0</v>
      </c>
      <c r="O41" s="120">
        <v>0</v>
      </c>
      <c r="P41" s="75">
        <f t="shared" si="6"/>
        <v>30000</v>
      </c>
      <c r="Q41" s="76">
        <v>25702</v>
      </c>
      <c r="R41" s="75">
        <f t="shared" si="5"/>
        <v>4298</v>
      </c>
      <c r="S41" s="121" t="s">
        <v>377</v>
      </c>
    </row>
    <row r="42" spans="1:30" ht="31.5" thickBot="1" x14ac:dyDescent="0.35">
      <c r="B42" s="191" t="s">
        <v>124</v>
      </c>
      <c r="C42" s="104" t="s">
        <v>376</v>
      </c>
      <c r="D42" s="103" t="s">
        <v>375</v>
      </c>
      <c r="E42" s="102" t="s">
        <v>356</v>
      </c>
      <c r="F42" s="68">
        <v>25565.14</v>
      </c>
      <c r="G42" s="68">
        <v>23556.54</v>
      </c>
      <c r="H42" s="68">
        <v>40016.25</v>
      </c>
      <c r="I42" s="68">
        <f t="shared" si="7"/>
        <v>29712.64333333333</v>
      </c>
      <c r="J42" s="101">
        <v>23557</v>
      </c>
      <c r="K42" s="100">
        <f>MIN(F42:H42)</f>
        <v>23556.54</v>
      </c>
      <c r="L42" s="99">
        <f t="shared" si="8"/>
        <v>6155.6433333333298</v>
      </c>
      <c r="M42" s="80">
        <v>75000</v>
      </c>
      <c r="N42" s="79">
        <v>20000</v>
      </c>
      <c r="O42" s="120">
        <v>0</v>
      </c>
      <c r="P42" s="75">
        <f t="shared" si="6"/>
        <v>95000</v>
      </c>
      <c r="Q42" s="76">
        <v>25325</v>
      </c>
      <c r="R42" s="75">
        <f t="shared" si="5"/>
        <v>69675</v>
      </c>
      <c r="S42" s="103" t="s">
        <v>374</v>
      </c>
    </row>
    <row r="43" spans="1:30" ht="31.5" thickBot="1" x14ac:dyDescent="0.35">
      <c r="B43" s="191" t="s">
        <v>124</v>
      </c>
      <c r="C43" s="104" t="s">
        <v>373</v>
      </c>
      <c r="D43" s="103" t="s">
        <v>372</v>
      </c>
      <c r="E43" s="102" t="s">
        <v>356</v>
      </c>
      <c r="F43" s="68">
        <v>11351.75</v>
      </c>
      <c r="G43" s="68">
        <v>446.06</v>
      </c>
      <c r="H43" s="68">
        <v>0</v>
      </c>
      <c r="I43" s="68">
        <f t="shared" si="7"/>
        <v>3932.603333333333</v>
      </c>
      <c r="J43" s="101">
        <v>0</v>
      </c>
      <c r="K43" s="100">
        <v>446</v>
      </c>
      <c r="L43" s="99">
        <f t="shared" si="8"/>
        <v>3932.603333333333</v>
      </c>
      <c r="M43" s="80">
        <v>7800</v>
      </c>
      <c r="N43" s="79">
        <v>5000</v>
      </c>
      <c r="O43" s="120"/>
      <c r="P43" s="75">
        <f t="shared" si="6"/>
        <v>12800</v>
      </c>
      <c r="Q43" s="76">
        <v>32126</v>
      </c>
      <c r="R43" s="75">
        <f t="shared" si="5"/>
        <v>-19326</v>
      </c>
      <c r="S43" s="103" t="s">
        <v>371</v>
      </c>
    </row>
    <row r="44" spans="1:30" ht="19.5" thickBot="1" x14ac:dyDescent="0.35">
      <c r="B44" s="191" t="s">
        <v>124</v>
      </c>
      <c r="C44" s="104" t="s">
        <v>370</v>
      </c>
      <c r="D44" s="103" t="s">
        <v>369</v>
      </c>
      <c r="E44" s="102" t="s">
        <v>356</v>
      </c>
      <c r="F44" s="68">
        <v>49026.39</v>
      </c>
      <c r="G44" s="68">
        <v>90232.81</v>
      </c>
      <c r="H44" s="68">
        <v>65132.32</v>
      </c>
      <c r="I44" s="68">
        <f t="shared" si="7"/>
        <v>68130.506666666668</v>
      </c>
      <c r="J44" s="101">
        <v>49026</v>
      </c>
      <c r="K44" s="100">
        <f t="shared" ref="K44:K51" si="9">MIN(F44:H44)</f>
        <v>49026.39</v>
      </c>
      <c r="L44" s="99">
        <f t="shared" si="8"/>
        <v>19104.506666666668</v>
      </c>
      <c r="M44" s="80">
        <v>49026</v>
      </c>
      <c r="N44" s="79">
        <v>10974</v>
      </c>
      <c r="O44" s="120"/>
      <c r="P44" s="75">
        <f t="shared" si="6"/>
        <v>60000</v>
      </c>
      <c r="Q44" s="76">
        <v>78822</v>
      </c>
      <c r="R44" s="75">
        <f t="shared" si="5"/>
        <v>-18822</v>
      </c>
      <c r="S44" s="103" t="s">
        <v>368</v>
      </c>
    </row>
    <row r="45" spans="1:30" ht="19.5" thickBot="1" x14ac:dyDescent="0.35">
      <c r="B45" s="191" t="s">
        <v>124</v>
      </c>
      <c r="C45" s="104" t="s">
        <v>367</v>
      </c>
      <c r="D45" s="103" t="s">
        <v>366</v>
      </c>
      <c r="E45" s="102" t="s">
        <v>356</v>
      </c>
      <c r="F45" s="68">
        <v>33395.949999999997</v>
      </c>
      <c r="G45" s="68">
        <v>16733.57</v>
      </c>
      <c r="H45" s="68">
        <v>30522.03</v>
      </c>
      <c r="I45" s="68">
        <f t="shared" si="7"/>
        <v>26883.849999999995</v>
      </c>
      <c r="J45" s="101">
        <v>16734</v>
      </c>
      <c r="K45" s="100">
        <f t="shared" si="9"/>
        <v>16733.57</v>
      </c>
      <c r="L45" s="99">
        <f t="shared" si="8"/>
        <v>10149.849999999995</v>
      </c>
      <c r="M45" s="80">
        <f>30522+5500</f>
        <v>36022</v>
      </c>
      <c r="N45" s="79">
        <v>5000</v>
      </c>
      <c r="O45" s="120"/>
      <c r="P45" s="75">
        <f t="shared" si="6"/>
        <v>41022</v>
      </c>
      <c r="Q45" s="76">
        <v>37698</v>
      </c>
      <c r="R45" s="75">
        <f t="shared" si="5"/>
        <v>3324</v>
      </c>
      <c r="S45" s="103" t="s">
        <v>365</v>
      </c>
    </row>
    <row r="46" spans="1:30" ht="31.5" thickBot="1" x14ac:dyDescent="0.35">
      <c r="B46" s="191" t="s">
        <v>124</v>
      </c>
      <c r="C46" s="104" t="s">
        <v>364</v>
      </c>
      <c r="D46" s="103" t="s">
        <v>363</v>
      </c>
      <c r="E46" s="102" t="s">
        <v>356</v>
      </c>
      <c r="F46" s="68">
        <v>24776.12</v>
      </c>
      <c r="G46" s="68">
        <v>85594.43</v>
      </c>
      <c r="H46" s="68">
        <v>31816.55</v>
      </c>
      <c r="I46" s="68">
        <f t="shared" si="7"/>
        <v>47395.69999999999</v>
      </c>
      <c r="J46" s="101">
        <v>24776</v>
      </c>
      <c r="K46" s="100">
        <f t="shared" si="9"/>
        <v>24776.12</v>
      </c>
      <c r="L46" s="99">
        <f t="shared" si="8"/>
        <v>22619.69999999999</v>
      </c>
      <c r="M46" s="80">
        <v>24776</v>
      </c>
      <c r="N46" s="79">
        <v>7224</v>
      </c>
      <c r="O46" s="120"/>
      <c r="P46" s="75">
        <f t="shared" si="6"/>
        <v>32000</v>
      </c>
      <c r="Q46" s="76">
        <v>29985</v>
      </c>
      <c r="R46" s="75">
        <f t="shared" si="5"/>
        <v>2015</v>
      </c>
      <c r="S46" s="103" t="s">
        <v>362</v>
      </c>
    </row>
    <row r="47" spans="1:30" s="125" customFormat="1" ht="31.5" thickBot="1" x14ac:dyDescent="0.35">
      <c r="A47" s="200"/>
      <c r="B47" s="191" t="s">
        <v>124</v>
      </c>
      <c r="C47" s="104" t="s">
        <v>361</v>
      </c>
      <c r="D47" s="103" t="s">
        <v>360</v>
      </c>
      <c r="E47" s="102" t="s">
        <v>356</v>
      </c>
      <c r="F47" s="68">
        <v>188928.7</v>
      </c>
      <c r="G47" s="68">
        <v>212937.93</v>
      </c>
      <c r="H47" s="136">
        <v>282164.90000000002</v>
      </c>
      <c r="I47" s="135">
        <f t="shared" si="7"/>
        <v>228010.51</v>
      </c>
      <c r="J47" s="134">
        <v>188929</v>
      </c>
      <c r="K47" s="100">
        <f t="shared" si="9"/>
        <v>188928.7</v>
      </c>
      <c r="L47" s="99">
        <f t="shared" si="8"/>
        <v>39081.510000000009</v>
      </c>
      <c r="M47" s="80">
        <v>212938</v>
      </c>
      <c r="N47" s="79">
        <v>37062</v>
      </c>
      <c r="O47" s="120">
        <v>0</v>
      </c>
      <c r="P47" s="75">
        <f t="shared" si="6"/>
        <v>250000</v>
      </c>
      <c r="Q47" s="76">
        <v>127300</v>
      </c>
      <c r="R47" s="75">
        <f t="shared" si="5"/>
        <v>122700</v>
      </c>
      <c r="S47" s="103" t="s">
        <v>359</v>
      </c>
    </row>
    <row r="48" spans="1:30" s="125" customFormat="1" ht="19.5" hidden="1" thickBot="1" x14ac:dyDescent="0.35">
      <c r="A48" s="200"/>
      <c r="B48" s="192" t="s">
        <v>20</v>
      </c>
      <c r="C48" s="133" t="s">
        <v>358</v>
      </c>
      <c r="D48" s="126" t="s">
        <v>357</v>
      </c>
      <c r="E48" s="132" t="s">
        <v>356</v>
      </c>
      <c r="F48" s="131">
        <v>6778.7</v>
      </c>
      <c r="G48" s="131">
        <v>2897.85</v>
      </c>
      <c r="H48" s="130">
        <v>-13682.47</v>
      </c>
      <c r="I48" s="129">
        <v>-1335.3066666666666</v>
      </c>
      <c r="J48" s="128">
        <v>0</v>
      </c>
      <c r="K48" s="100">
        <f t="shared" si="9"/>
        <v>-13682.47</v>
      </c>
      <c r="L48" s="127">
        <v>-1335.3066666666666</v>
      </c>
      <c r="M48" s="80">
        <v>10000</v>
      </c>
      <c r="N48" s="79">
        <v>10000</v>
      </c>
      <c r="O48" s="120">
        <v>10000</v>
      </c>
      <c r="P48" s="77">
        <f t="shared" si="6"/>
        <v>20000</v>
      </c>
      <c r="Q48" s="76">
        <v>0</v>
      </c>
      <c r="R48" s="75">
        <f t="shared" si="5"/>
        <v>20000</v>
      </c>
      <c r="S48" s="185"/>
    </row>
    <row r="49" spans="1:19" ht="19.5" thickBot="1" x14ac:dyDescent="0.35">
      <c r="B49" s="191" t="s">
        <v>124</v>
      </c>
      <c r="C49" s="104" t="s">
        <v>355</v>
      </c>
      <c r="D49" s="103" t="s">
        <v>354</v>
      </c>
      <c r="E49" s="102" t="s">
        <v>353</v>
      </c>
      <c r="F49" s="68">
        <v>21927.75</v>
      </c>
      <c r="G49" s="68">
        <v>13509.43</v>
      </c>
      <c r="H49" s="68">
        <v>4864.51</v>
      </c>
      <c r="I49" s="68">
        <f t="shared" ref="I49:I55" si="10">SUM(F49:H49)/3</f>
        <v>13433.896666666667</v>
      </c>
      <c r="J49" s="101">
        <v>4865</v>
      </c>
      <c r="K49" s="100">
        <f t="shared" si="9"/>
        <v>4864.51</v>
      </c>
      <c r="L49" s="99">
        <f t="shared" ref="L49:L55" si="11">I49-J49</f>
        <v>8568.8966666666674</v>
      </c>
      <c r="M49" s="80">
        <v>4865</v>
      </c>
      <c r="N49" s="79"/>
      <c r="O49" s="120"/>
      <c r="P49" s="75">
        <f t="shared" si="6"/>
        <v>4865</v>
      </c>
      <c r="Q49" s="76">
        <v>15986</v>
      </c>
      <c r="R49" s="75">
        <f t="shared" si="5"/>
        <v>-11121</v>
      </c>
      <c r="S49" s="103"/>
    </row>
    <row r="50" spans="1:19" ht="19.5" thickBot="1" x14ac:dyDescent="0.35">
      <c r="B50" s="191" t="s">
        <v>124</v>
      </c>
      <c r="C50" s="104" t="s">
        <v>352</v>
      </c>
      <c r="D50" s="103" t="s">
        <v>351</v>
      </c>
      <c r="E50" s="102" t="s">
        <v>350</v>
      </c>
      <c r="F50" s="68">
        <v>57290.05</v>
      </c>
      <c r="G50" s="68">
        <v>60621.03</v>
      </c>
      <c r="H50" s="68">
        <v>39414.400000000001</v>
      </c>
      <c r="I50" s="68">
        <f t="shared" si="10"/>
        <v>52441.826666666668</v>
      </c>
      <c r="J50" s="101">
        <v>39414</v>
      </c>
      <c r="K50" s="100">
        <f t="shared" si="9"/>
        <v>39414.400000000001</v>
      </c>
      <c r="L50" s="99">
        <f t="shared" si="11"/>
        <v>13027.826666666668</v>
      </c>
      <c r="M50" s="80">
        <v>39414</v>
      </c>
      <c r="N50" s="79">
        <v>13028</v>
      </c>
      <c r="O50" s="120"/>
      <c r="P50" s="75">
        <f t="shared" si="6"/>
        <v>52442</v>
      </c>
      <c r="Q50" s="76">
        <v>57828</v>
      </c>
      <c r="R50" s="75">
        <f t="shared" si="5"/>
        <v>-5386</v>
      </c>
      <c r="S50" s="112"/>
    </row>
    <row r="51" spans="1:19" ht="19.5" thickBot="1" x14ac:dyDescent="0.35">
      <c r="B51" s="191" t="s">
        <v>19</v>
      </c>
      <c r="C51" s="104" t="s">
        <v>315</v>
      </c>
      <c r="D51" s="103" t="s">
        <v>314</v>
      </c>
      <c r="E51" s="102" t="s">
        <v>347</v>
      </c>
      <c r="F51" s="68">
        <v>26132.53</v>
      </c>
      <c r="G51" s="68">
        <v>13216.35</v>
      </c>
      <c r="H51" s="68">
        <v>20509.009999999998</v>
      </c>
      <c r="I51" s="68">
        <f t="shared" si="10"/>
        <v>19952.63</v>
      </c>
      <c r="J51" s="101">
        <v>13216</v>
      </c>
      <c r="K51" s="100">
        <f t="shared" si="9"/>
        <v>13216.35</v>
      </c>
      <c r="L51" s="99">
        <f t="shared" si="11"/>
        <v>6736.630000000001</v>
      </c>
      <c r="M51" s="80">
        <v>13216</v>
      </c>
      <c r="N51" s="79">
        <v>6737</v>
      </c>
      <c r="O51" s="120"/>
      <c r="P51" s="75">
        <f t="shared" si="6"/>
        <v>19953</v>
      </c>
      <c r="Q51" s="76">
        <v>9882.16</v>
      </c>
      <c r="R51" s="75">
        <f t="shared" si="5"/>
        <v>10070.84</v>
      </c>
      <c r="S51" s="103"/>
    </row>
    <row r="52" spans="1:19" s="107" customFormat="1" ht="19.5" thickBot="1" x14ac:dyDescent="0.35">
      <c r="A52" s="145"/>
      <c r="B52" s="191" t="s">
        <v>19</v>
      </c>
      <c r="C52" s="104" t="s">
        <v>349</v>
      </c>
      <c r="D52" s="103" t="s">
        <v>348</v>
      </c>
      <c r="E52" s="102" t="s">
        <v>347</v>
      </c>
      <c r="F52" s="68">
        <v>0</v>
      </c>
      <c r="G52" s="68">
        <v>0</v>
      </c>
      <c r="H52" s="68">
        <v>31639.56</v>
      </c>
      <c r="I52" s="68">
        <f t="shared" si="10"/>
        <v>10546.52</v>
      </c>
      <c r="J52" s="101">
        <v>0</v>
      </c>
      <c r="K52" s="100">
        <v>31640</v>
      </c>
      <c r="L52" s="99">
        <f t="shared" si="11"/>
        <v>10546.52</v>
      </c>
      <c r="M52" s="80">
        <v>70630</v>
      </c>
      <c r="N52" s="79"/>
      <c r="O52" s="120"/>
      <c r="P52" s="75">
        <f t="shared" si="6"/>
        <v>70630</v>
      </c>
      <c r="Q52" s="76">
        <v>65513</v>
      </c>
      <c r="R52" s="75">
        <f t="shared" si="5"/>
        <v>5117</v>
      </c>
      <c r="S52" s="103"/>
    </row>
    <row r="53" spans="1:19" s="87" customFormat="1" ht="19.5" thickBot="1" x14ac:dyDescent="0.35">
      <c r="A53" s="145"/>
      <c r="B53" s="191" t="s">
        <v>124</v>
      </c>
      <c r="C53" s="104" t="s">
        <v>346</v>
      </c>
      <c r="D53" s="103" t="s">
        <v>345</v>
      </c>
      <c r="E53" s="102" t="s">
        <v>344</v>
      </c>
      <c r="F53" s="68">
        <v>3135.05</v>
      </c>
      <c r="G53" s="68">
        <v>0</v>
      </c>
      <c r="H53" s="68">
        <v>2316.37</v>
      </c>
      <c r="I53" s="68">
        <f t="shared" si="10"/>
        <v>1817.14</v>
      </c>
      <c r="J53" s="101">
        <v>0</v>
      </c>
      <c r="K53" s="100">
        <v>2316</v>
      </c>
      <c r="L53" s="99">
        <f t="shared" si="11"/>
        <v>1817.14</v>
      </c>
      <c r="M53" s="80">
        <v>1500</v>
      </c>
      <c r="N53" s="79">
        <v>2600</v>
      </c>
      <c r="O53" s="120"/>
      <c r="P53" s="75">
        <f t="shared" si="6"/>
        <v>4100</v>
      </c>
      <c r="Q53" s="76">
        <v>4276</v>
      </c>
      <c r="R53" s="75">
        <f t="shared" si="5"/>
        <v>-176</v>
      </c>
      <c r="S53" s="103"/>
    </row>
    <row r="54" spans="1:19" ht="46.5" thickBot="1" x14ac:dyDescent="0.35">
      <c r="B54" s="191" t="s">
        <v>19</v>
      </c>
      <c r="C54" s="104" t="s">
        <v>343</v>
      </c>
      <c r="D54" s="103" t="s">
        <v>342</v>
      </c>
      <c r="E54" s="102" t="s">
        <v>323</v>
      </c>
      <c r="F54" s="68">
        <v>108813.83</v>
      </c>
      <c r="G54" s="68">
        <v>53409.15</v>
      </c>
      <c r="H54" s="68">
        <v>40132.160000000003</v>
      </c>
      <c r="I54" s="68">
        <f t="shared" si="10"/>
        <v>67451.713333333333</v>
      </c>
      <c r="J54" s="101">
        <v>40132</v>
      </c>
      <c r="K54" s="100">
        <f t="shared" ref="K54:K62" si="12">MIN(F54:H54)</f>
        <v>40132.160000000003</v>
      </c>
      <c r="L54" s="99">
        <f t="shared" si="11"/>
        <v>27319.713333333333</v>
      </c>
      <c r="M54" s="80">
        <v>37200</v>
      </c>
      <c r="N54" s="79">
        <v>10000</v>
      </c>
      <c r="O54" s="120"/>
      <c r="P54" s="75">
        <f t="shared" si="6"/>
        <v>47200</v>
      </c>
      <c r="Q54" s="76">
        <v>59946</v>
      </c>
      <c r="R54" s="75">
        <f t="shared" si="5"/>
        <v>-12746</v>
      </c>
      <c r="S54" s="103" t="s">
        <v>341</v>
      </c>
    </row>
    <row r="55" spans="1:19" ht="19.5" thickBot="1" x14ac:dyDescent="0.35">
      <c r="B55" s="191" t="s">
        <v>124</v>
      </c>
      <c r="C55" s="104" t="s">
        <v>340</v>
      </c>
      <c r="D55" s="103" t="s">
        <v>339</v>
      </c>
      <c r="E55" s="102" t="s">
        <v>323</v>
      </c>
      <c r="F55" s="68">
        <v>27569.97</v>
      </c>
      <c r="G55" s="68">
        <v>3900.23</v>
      </c>
      <c r="H55" s="68">
        <v>52233.63</v>
      </c>
      <c r="I55" s="68">
        <f t="shared" si="10"/>
        <v>27901.276666666668</v>
      </c>
      <c r="J55" s="101">
        <v>3900</v>
      </c>
      <c r="K55" s="100">
        <f t="shared" si="12"/>
        <v>3900.23</v>
      </c>
      <c r="L55" s="99">
        <f t="shared" si="11"/>
        <v>24001.276666666668</v>
      </c>
      <c r="M55" s="80">
        <v>3900</v>
      </c>
      <c r="N55" s="79">
        <v>16001</v>
      </c>
      <c r="O55" s="120">
        <v>10000</v>
      </c>
      <c r="P55" s="75">
        <f t="shared" si="6"/>
        <v>19901</v>
      </c>
      <c r="Q55" s="76">
        <v>13991</v>
      </c>
      <c r="R55" s="75">
        <f t="shared" si="5"/>
        <v>5910</v>
      </c>
      <c r="S55" s="103" t="s">
        <v>338</v>
      </c>
    </row>
    <row r="56" spans="1:19" ht="19.5" thickBot="1" x14ac:dyDescent="0.35">
      <c r="B56" s="191" t="s">
        <v>19</v>
      </c>
      <c r="C56" s="104" t="s">
        <v>336</v>
      </c>
      <c r="D56" s="103" t="s">
        <v>335</v>
      </c>
      <c r="E56" s="102" t="s">
        <v>323</v>
      </c>
      <c r="F56" s="68"/>
      <c r="G56" s="68"/>
      <c r="H56" s="68"/>
      <c r="I56" s="68"/>
      <c r="J56" s="101">
        <v>0</v>
      </c>
      <c r="K56" s="100">
        <f t="shared" si="12"/>
        <v>0</v>
      </c>
      <c r="L56" s="99"/>
      <c r="M56" s="80">
        <v>2000</v>
      </c>
      <c r="N56" s="79"/>
      <c r="O56" s="120">
        <v>0</v>
      </c>
      <c r="P56" s="75">
        <f t="shared" si="6"/>
        <v>2000</v>
      </c>
      <c r="Q56" s="76">
        <v>0</v>
      </c>
      <c r="R56" s="75">
        <f t="shared" si="5"/>
        <v>2000</v>
      </c>
      <c r="S56" s="103" t="s">
        <v>337</v>
      </c>
    </row>
    <row r="57" spans="1:19" s="30" customFormat="1" ht="76.5" thickBot="1" x14ac:dyDescent="0.35">
      <c r="A57" s="199"/>
      <c r="B57" s="191" t="s">
        <v>124</v>
      </c>
      <c r="C57" s="104" t="s">
        <v>336</v>
      </c>
      <c r="D57" s="103" t="s">
        <v>335</v>
      </c>
      <c r="E57" s="102" t="s">
        <v>323</v>
      </c>
      <c r="F57" s="68">
        <v>71315.259999999995</v>
      </c>
      <c r="G57" s="68">
        <v>40093.85</v>
      </c>
      <c r="H57" s="68">
        <v>33282.19</v>
      </c>
      <c r="I57" s="68">
        <f>SUM(F57:H57)/3</f>
        <v>48230.433333333327</v>
      </c>
      <c r="J57" s="101">
        <v>33282</v>
      </c>
      <c r="K57" s="100">
        <f t="shared" si="12"/>
        <v>33282.19</v>
      </c>
      <c r="L57" s="99">
        <f>I57-J57</f>
        <v>14948.433333333327</v>
      </c>
      <c r="M57" s="80">
        <v>38000</v>
      </c>
      <c r="N57" s="79">
        <v>10000</v>
      </c>
      <c r="O57" s="120"/>
      <c r="P57" s="75">
        <f t="shared" si="6"/>
        <v>48000</v>
      </c>
      <c r="Q57" s="76">
        <v>46787</v>
      </c>
      <c r="R57" s="75">
        <f t="shared" si="5"/>
        <v>1213</v>
      </c>
      <c r="S57" s="103" t="s">
        <v>334</v>
      </c>
    </row>
    <row r="58" spans="1:19" s="30" customFormat="1" ht="61.5" thickBot="1" x14ac:dyDescent="0.35">
      <c r="A58" s="199"/>
      <c r="B58" s="191" t="s">
        <v>124</v>
      </c>
      <c r="C58" s="104" t="s">
        <v>332</v>
      </c>
      <c r="D58" s="103" t="s">
        <v>331</v>
      </c>
      <c r="E58" s="102" t="s">
        <v>323</v>
      </c>
      <c r="F58" s="68">
        <v>127940.08</v>
      </c>
      <c r="G58" s="68">
        <v>99460.29</v>
      </c>
      <c r="H58" s="68">
        <v>121468.91</v>
      </c>
      <c r="I58" s="68">
        <f>SUM(F58:H58)/3</f>
        <v>116289.76000000001</v>
      </c>
      <c r="J58" s="101">
        <v>99460</v>
      </c>
      <c r="K58" s="100">
        <f t="shared" si="12"/>
        <v>99460.29</v>
      </c>
      <c r="L58" s="99">
        <f>I58-J58</f>
        <v>16829.760000000009</v>
      </c>
      <c r="M58" s="80">
        <v>70008</v>
      </c>
      <c r="N58" s="79">
        <v>46282</v>
      </c>
      <c r="O58" s="120">
        <v>78000</v>
      </c>
      <c r="P58" s="75">
        <f t="shared" si="6"/>
        <v>116290</v>
      </c>
      <c r="Q58" s="76">
        <v>124009</v>
      </c>
      <c r="R58" s="75">
        <f t="shared" si="5"/>
        <v>-7719</v>
      </c>
      <c r="S58" s="103" t="s">
        <v>333</v>
      </c>
    </row>
    <row r="59" spans="1:19" s="30" customFormat="1" ht="19.5" thickBot="1" x14ac:dyDescent="0.35">
      <c r="A59" s="199"/>
      <c r="B59" s="191" t="s">
        <v>169</v>
      </c>
      <c r="C59" s="104" t="s">
        <v>332</v>
      </c>
      <c r="D59" s="103" t="s">
        <v>331</v>
      </c>
      <c r="E59" s="102" t="s">
        <v>323</v>
      </c>
      <c r="F59" s="68"/>
      <c r="G59" s="68"/>
      <c r="H59" s="68"/>
      <c r="I59" s="68"/>
      <c r="J59" s="101">
        <v>0</v>
      </c>
      <c r="K59" s="100">
        <f t="shared" si="12"/>
        <v>0</v>
      </c>
      <c r="L59" s="99"/>
      <c r="M59" s="80"/>
      <c r="N59" s="79"/>
      <c r="O59" s="120">
        <v>28000</v>
      </c>
      <c r="P59" s="75">
        <f t="shared" si="6"/>
        <v>0</v>
      </c>
      <c r="Q59" s="76">
        <v>0</v>
      </c>
      <c r="R59" s="75">
        <f t="shared" si="5"/>
        <v>0</v>
      </c>
      <c r="S59" s="103" t="s">
        <v>330</v>
      </c>
    </row>
    <row r="60" spans="1:19" s="30" customFormat="1" ht="19.5" thickBot="1" x14ac:dyDescent="0.35">
      <c r="A60" s="199"/>
      <c r="B60" s="193" t="s">
        <v>19</v>
      </c>
      <c r="C60" s="118" t="s">
        <v>328</v>
      </c>
      <c r="D60" s="112" t="s">
        <v>327</v>
      </c>
      <c r="E60" s="117" t="s">
        <v>323</v>
      </c>
      <c r="F60" s="116">
        <v>142256.07</v>
      </c>
      <c r="G60" s="116">
        <v>184291.89</v>
      </c>
      <c r="H60" s="116">
        <v>123973.08</v>
      </c>
      <c r="I60" s="115">
        <v>150173.68000000002</v>
      </c>
      <c r="J60" s="110">
        <v>123973</v>
      </c>
      <c r="K60" s="100">
        <f t="shared" si="12"/>
        <v>123973.08</v>
      </c>
      <c r="L60" s="114">
        <v>26200.680000000022</v>
      </c>
      <c r="M60" s="80">
        <v>109000</v>
      </c>
      <c r="N60" s="79">
        <v>0</v>
      </c>
      <c r="O60" s="120">
        <v>0</v>
      </c>
      <c r="P60" s="75">
        <f t="shared" si="6"/>
        <v>109000</v>
      </c>
      <c r="Q60" s="76">
        <v>138889.62</v>
      </c>
      <c r="R60" s="75">
        <f t="shared" si="5"/>
        <v>-29889.619999999995</v>
      </c>
      <c r="S60" s="103" t="s">
        <v>329</v>
      </c>
    </row>
    <row r="61" spans="1:19" s="30" customFormat="1" ht="19.5" hidden="1" thickBot="1" x14ac:dyDescent="0.35">
      <c r="A61" s="199"/>
      <c r="B61" s="191" t="s">
        <v>20</v>
      </c>
      <c r="C61" s="104" t="s">
        <v>328</v>
      </c>
      <c r="D61" s="103" t="s">
        <v>327</v>
      </c>
      <c r="E61" s="102" t="s">
        <v>323</v>
      </c>
      <c r="F61" s="68">
        <v>87508.35</v>
      </c>
      <c r="G61" s="68">
        <v>103752.29</v>
      </c>
      <c r="H61" s="68">
        <v>112546.7</v>
      </c>
      <c r="I61" s="111">
        <v>101269.11333333334</v>
      </c>
      <c r="J61" s="110">
        <v>87508</v>
      </c>
      <c r="K61" s="100">
        <f t="shared" si="12"/>
        <v>87508.35</v>
      </c>
      <c r="L61" s="109">
        <v>13761.113333333342</v>
      </c>
      <c r="M61" s="80">
        <v>89000</v>
      </c>
      <c r="N61" s="79">
        <v>0</v>
      </c>
      <c r="O61" s="120">
        <v>0</v>
      </c>
      <c r="P61" s="77">
        <f t="shared" si="6"/>
        <v>89000</v>
      </c>
      <c r="Q61" s="76">
        <v>92767.38</v>
      </c>
      <c r="R61" s="75">
        <f t="shared" si="5"/>
        <v>-3767.3800000000047</v>
      </c>
      <c r="S61" s="183" t="s">
        <v>326</v>
      </c>
    </row>
    <row r="62" spans="1:19" s="30" customFormat="1" ht="19.5" thickBot="1" x14ac:dyDescent="0.35">
      <c r="A62" s="199"/>
      <c r="B62" s="191" t="s">
        <v>124</v>
      </c>
      <c r="C62" s="104" t="s">
        <v>325</v>
      </c>
      <c r="D62" s="103" t="s">
        <v>324</v>
      </c>
      <c r="E62" s="102" t="s">
        <v>323</v>
      </c>
      <c r="F62" s="68">
        <v>-155.25</v>
      </c>
      <c r="G62" s="68">
        <v>2962.23</v>
      </c>
      <c r="H62" s="68">
        <v>3210</v>
      </c>
      <c r="I62" s="68">
        <f>SUM(F62:H62)/3</f>
        <v>2005.6599999999999</v>
      </c>
      <c r="J62" s="101">
        <v>0</v>
      </c>
      <c r="K62" s="100">
        <f t="shared" si="12"/>
        <v>-155.25</v>
      </c>
      <c r="L62" s="99">
        <f>I62-J62</f>
        <v>2005.6599999999999</v>
      </c>
      <c r="M62" s="80">
        <v>3000</v>
      </c>
      <c r="N62" s="79"/>
      <c r="O62" s="120"/>
      <c r="P62" s="75">
        <f t="shared" si="6"/>
        <v>3000</v>
      </c>
      <c r="Q62" s="76">
        <v>3088</v>
      </c>
      <c r="R62" s="75">
        <f t="shared" si="5"/>
        <v>-88</v>
      </c>
      <c r="S62" s="103" t="s">
        <v>322</v>
      </c>
    </row>
    <row r="63" spans="1:19" ht="19.5" hidden="1" thickBot="1" x14ac:dyDescent="0.35">
      <c r="B63" s="191" t="s">
        <v>20</v>
      </c>
      <c r="C63" s="104" t="s">
        <v>320</v>
      </c>
      <c r="D63" s="103" t="s">
        <v>319</v>
      </c>
      <c r="E63" s="102" t="s">
        <v>321</v>
      </c>
      <c r="F63" s="68">
        <v>42194.13</v>
      </c>
      <c r="G63" s="68">
        <v>1173.56</v>
      </c>
      <c r="H63" s="68">
        <v>0</v>
      </c>
      <c r="I63" s="111">
        <v>14455.896666666666</v>
      </c>
      <c r="J63" s="110">
        <v>0</v>
      </c>
      <c r="K63" s="100">
        <v>1174</v>
      </c>
      <c r="L63" s="109">
        <v>14455.896666666666</v>
      </c>
      <c r="M63" s="80">
        <v>10000</v>
      </c>
      <c r="N63" s="79">
        <v>10000</v>
      </c>
      <c r="O63" s="120"/>
      <c r="P63" s="77">
        <f t="shared" si="6"/>
        <v>20000</v>
      </c>
      <c r="Q63" s="76">
        <v>32000</v>
      </c>
      <c r="R63" s="75">
        <f t="shared" si="5"/>
        <v>-12000</v>
      </c>
      <c r="S63" s="183"/>
    </row>
    <row r="64" spans="1:19" ht="19.5" thickBot="1" x14ac:dyDescent="0.35">
      <c r="B64" s="193" t="s">
        <v>19</v>
      </c>
      <c r="C64" s="118" t="s">
        <v>320</v>
      </c>
      <c r="D64" s="112" t="s">
        <v>319</v>
      </c>
      <c r="E64" s="117" t="s">
        <v>318</v>
      </c>
      <c r="F64" s="116">
        <v>101363.67</v>
      </c>
      <c r="G64" s="116">
        <v>38441.89</v>
      </c>
      <c r="H64" s="116">
        <v>-7271.93</v>
      </c>
      <c r="I64" s="115">
        <v>44177.876666666671</v>
      </c>
      <c r="J64" s="110">
        <v>0</v>
      </c>
      <c r="K64" s="100">
        <v>38442</v>
      </c>
      <c r="L64" s="114">
        <v>44177.876666666671</v>
      </c>
      <c r="M64" s="80">
        <v>38442</v>
      </c>
      <c r="N64" s="79">
        <v>5736</v>
      </c>
      <c r="O64" s="120"/>
      <c r="P64" s="75">
        <f t="shared" si="6"/>
        <v>44178</v>
      </c>
      <c r="Q64" s="76">
        <v>49955</v>
      </c>
      <c r="R64" s="75">
        <f t="shared" si="5"/>
        <v>-5777</v>
      </c>
      <c r="S64" s="112"/>
    </row>
    <row r="65" spans="2:19" ht="19.5" hidden="1" thickBot="1" x14ac:dyDescent="0.35">
      <c r="B65" s="191" t="s">
        <v>20</v>
      </c>
      <c r="C65" s="104" t="s">
        <v>317</v>
      </c>
      <c r="D65" s="103" t="s">
        <v>316</v>
      </c>
      <c r="E65" s="102" t="s">
        <v>313</v>
      </c>
      <c r="F65" s="119">
        <v>0</v>
      </c>
      <c r="G65" s="119">
        <v>0</v>
      </c>
      <c r="H65" s="119">
        <v>24179.75</v>
      </c>
      <c r="I65" s="115">
        <v>8059.916666666667</v>
      </c>
      <c r="J65" s="110">
        <v>0</v>
      </c>
      <c r="K65" s="100">
        <v>24180</v>
      </c>
      <c r="L65" s="114">
        <v>8059.916666666667</v>
      </c>
      <c r="M65" s="80">
        <v>65742</v>
      </c>
      <c r="N65" s="79"/>
      <c r="O65" s="120"/>
      <c r="P65" s="77">
        <f t="shared" si="6"/>
        <v>65742</v>
      </c>
      <c r="Q65" s="76">
        <v>81019</v>
      </c>
      <c r="R65" s="75">
        <f t="shared" si="5"/>
        <v>-15277</v>
      </c>
      <c r="S65" s="183"/>
    </row>
    <row r="66" spans="2:19" ht="19.5" hidden="1" thickBot="1" x14ac:dyDescent="0.35">
      <c r="B66" s="191" t="s">
        <v>310</v>
      </c>
      <c r="C66" s="104" t="s">
        <v>315</v>
      </c>
      <c r="D66" s="103" t="s">
        <v>314</v>
      </c>
      <c r="E66" s="102" t="s">
        <v>313</v>
      </c>
      <c r="F66" s="68">
        <v>26132.53</v>
      </c>
      <c r="G66" s="68">
        <v>13216.35</v>
      </c>
      <c r="H66" s="68">
        <v>20509.009999999998</v>
      </c>
      <c r="I66" s="68">
        <f>SUM(F66:H66)/3</f>
        <v>19952.63</v>
      </c>
      <c r="J66" s="101">
        <v>13216</v>
      </c>
      <c r="K66" s="100">
        <f>MIN(F66:H66)</f>
        <v>13216.35</v>
      </c>
      <c r="L66" s="99">
        <f>I66-J66</f>
        <v>6736.630000000001</v>
      </c>
      <c r="M66" s="80">
        <v>10560</v>
      </c>
      <c r="N66" s="79"/>
      <c r="O66" s="120"/>
      <c r="P66" s="77">
        <f t="shared" si="6"/>
        <v>10560</v>
      </c>
      <c r="Q66" s="76">
        <v>8775</v>
      </c>
      <c r="R66" s="75">
        <f t="shared" ref="R66:R97" si="13">P66-Q66</f>
        <v>1785</v>
      </c>
      <c r="S66" s="183"/>
    </row>
    <row r="67" spans="2:19" ht="19.5" thickBot="1" x14ac:dyDescent="0.35">
      <c r="B67" s="191" t="s">
        <v>124</v>
      </c>
      <c r="C67" s="104" t="s">
        <v>312</v>
      </c>
      <c r="D67" s="103" t="s">
        <v>172</v>
      </c>
      <c r="E67" s="102" t="s">
        <v>311</v>
      </c>
      <c r="F67" s="68">
        <v>0</v>
      </c>
      <c r="G67" s="68">
        <v>4990.22</v>
      </c>
      <c r="H67" s="68">
        <v>1403.09</v>
      </c>
      <c r="I67" s="68">
        <f>SUM(F67:H67)/3</f>
        <v>2131.1033333333335</v>
      </c>
      <c r="J67" s="101">
        <v>0</v>
      </c>
      <c r="K67" s="100">
        <v>1403</v>
      </c>
      <c r="L67" s="99">
        <f>I67-J67</f>
        <v>2131.1033333333335</v>
      </c>
      <c r="M67" s="80">
        <v>1403</v>
      </c>
      <c r="N67" s="79">
        <v>1103</v>
      </c>
      <c r="O67" s="120">
        <v>0</v>
      </c>
      <c r="P67" s="75">
        <f t="shared" si="6"/>
        <v>2506</v>
      </c>
      <c r="Q67" s="76">
        <v>25000</v>
      </c>
      <c r="R67" s="75">
        <f t="shared" si="13"/>
        <v>-22494</v>
      </c>
      <c r="S67" s="103"/>
    </row>
    <row r="68" spans="2:19" ht="19.5" thickBot="1" x14ac:dyDescent="0.35">
      <c r="B68" s="194" t="s">
        <v>19</v>
      </c>
      <c r="C68" s="118" t="s">
        <v>309</v>
      </c>
      <c r="D68" s="121" t="s">
        <v>308</v>
      </c>
      <c r="E68" s="117" t="s">
        <v>307</v>
      </c>
      <c r="F68" s="116">
        <v>0</v>
      </c>
      <c r="G68" s="116">
        <v>0</v>
      </c>
      <c r="H68" s="116">
        <v>188345.95</v>
      </c>
      <c r="I68" s="115">
        <v>62781.983333333337</v>
      </c>
      <c r="J68" s="110">
        <v>0</v>
      </c>
      <c r="K68" s="100">
        <v>188346</v>
      </c>
      <c r="L68" s="114">
        <v>62781.983333333337</v>
      </c>
      <c r="M68" s="80">
        <v>210000</v>
      </c>
      <c r="N68" s="79"/>
      <c r="O68" s="113"/>
      <c r="P68" s="75">
        <f t="shared" si="6"/>
        <v>210000</v>
      </c>
      <c r="Q68" s="76">
        <v>209811</v>
      </c>
      <c r="R68" s="75">
        <f t="shared" si="13"/>
        <v>189</v>
      </c>
      <c r="S68" s="112"/>
    </row>
    <row r="69" spans="2:19" ht="19.5" hidden="1" thickBot="1" x14ac:dyDescent="0.35">
      <c r="B69" s="195" t="s">
        <v>310</v>
      </c>
      <c r="C69" s="118" t="s">
        <v>309</v>
      </c>
      <c r="D69" s="121" t="s">
        <v>308</v>
      </c>
      <c r="E69" s="117" t="s">
        <v>307</v>
      </c>
      <c r="F69" s="124">
        <v>0</v>
      </c>
      <c r="G69" s="124">
        <v>0</v>
      </c>
      <c r="H69" s="123">
        <v>187561.75</v>
      </c>
      <c r="I69" s="122">
        <v>62520.583333333336</v>
      </c>
      <c r="J69" s="110">
        <v>0</v>
      </c>
      <c r="K69" s="100">
        <v>187562</v>
      </c>
      <c r="L69" s="109">
        <v>62520.583333333336</v>
      </c>
      <c r="M69" s="80">
        <v>210000</v>
      </c>
      <c r="N69" s="79"/>
      <c r="O69" s="108"/>
      <c r="P69" s="77">
        <f t="shared" si="6"/>
        <v>210000</v>
      </c>
      <c r="Q69" s="76">
        <v>210000</v>
      </c>
      <c r="R69" s="75">
        <f t="shared" si="13"/>
        <v>0</v>
      </c>
      <c r="S69" s="184"/>
    </row>
    <row r="70" spans="2:19" ht="19.5" thickBot="1" x14ac:dyDescent="0.35">
      <c r="B70" s="194" t="s">
        <v>124</v>
      </c>
      <c r="C70" s="118" t="s">
        <v>306</v>
      </c>
      <c r="D70" s="121" t="s">
        <v>305</v>
      </c>
      <c r="E70" s="117" t="s">
        <v>298</v>
      </c>
      <c r="F70" s="116">
        <v>2797.13</v>
      </c>
      <c r="G70" s="116">
        <v>34712.9</v>
      </c>
      <c r="H70" s="116">
        <v>27266.29</v>
      </c>
      <c r="I70" s="115">
        <f>SUM(F70:H70)/3</f>
        <v>21592.106666666667</v>
      </c>
      <c r="J70" s="110">
        <v>2797</v>
      </c>
      <c r="K70" s="100">
        <f t="shared" ref="K70:K83" si="14">MIN(F70:H70)</f>
        <v>2797.13</v>
      </c>
      <c r="L70" s="114">
        <f>I70-J70</f>
        <v>18795.106666666667</v>
      </c>
      <c r="M70" s="80">
        <v>10000</v>
      </c>
      <c r="N70" s="79">
        <v>11592</v>
      </c>
      <c r="O70" s="113"/>
      <c r="P70" s="75">
        <f t="shared" si="6"/>
        <v>21592</v>
      </c>
      <c r="Q70" s="76">
        <v>0</v>
      </c>
      <c r="R70" s="75">
        <f t="shared" si="13"/>
        <v>21592</v>
      </c>
      <c r="S70" s="112" t="s">
        <v>304</v>
      </c>
    </row>
    <row r="71" spans="2:19" ht="19.5" thickBot="1" x14ac:dyDescent="0.35">
      <c r="B71" s="194" t="s">
        <v>124</v>
      </c>
      <c r="C71" s="118" t="s">
        <v>303</v>
      </c>
      <c r="D71" s="121" t="s">
        <v>302</v>
      </c>
      <c r="E71" s="117" t="s">
        <v>298</v>
      </c>
      <c r="F71" s="116">
        <v>40942.11</v>
      </c>
      <c r="G71" s="116">
        <v>40894.239999999998</v>
      </c>
      <c r="H71" s="116">
        <v>54792.77</v>
      </c>
      <c r="I71" s="115">
        <f>SUM(F71:H71)/3</f>
        <v>45543.040000000001</v>
      </c>
      <c r="J71" s="110">
        <v>40894</v>
      </c>
      <c r="K71" s="100">
        <f t="shared" si="14"/>
        <v>40894.239999999998</v>
      </c>
      <c r="L71" s="114">
        <f>I71-J71</f>
        <v>4649.0400000000009</v>
      </c>
      <c r="M71" s="80">
        <v>40894</v>
      </c>
      <c r="N71" s="79"/>
      <c r="O71" s="113"/>
      <c r="P71" s="75">
        <f t="shared" si="6"/>
        <v>40894</v>
      </c>
      <c r="Q71" s="76">
        <v>37698</v>
      </c>
      <c r="R71" s="75">
        <f t="shared" si="13"/>
        <v>3196</v>
      </c>
      <c r="S71" s="112" t="s">
        <v>301</v>
      </c>
    </row>
    <row r="72" spans="2:19" ht="19.5" thickBot="1" x14ac:dyDescent="0.35">
      <c r="B72" s="194" t="s">
        <v>124</v>
      </c>
      <c r="C72" s="118" t="s">
        <v>300</v>
      </c>
      <c r="D72" s="121" t="s">
        <v>299</v>
      </c>
      <c r="E72" s="117" t="s">
        <v>298</v>
      </c>
      <c r="F72" s="116">
        <v>22377.84</v>
      </c>
      <c r="G72" s="116">
        <v>22848.53</v>
      </c>
      <c r="H72" s="116">
        <v>23062.23</v>
      </c>
      <c r="I72" s="115">
        <f>SUM(F72:H72)/3</f>
        <v>22762.866666666665</v>
      </c>
      <c r="J72" s="110">
        <v>22378</v>
      </c>
      <c r="K72" s="100">
        <f t="shared" si="14"/>
        <v>22377.84</v>
      </c>
      <c r="L72" s="114">
        <f>I72-J72</f>
        <v>384.86666666666497</v>
      </c>
      <c r="M72" s="80">
        <v>23000</v>
      </c>
      <c r="N72" s="79"/>
      <c r="O72" s="113"/>
      <c r="P72" s="75">
        <f t="shared" ref="P72:P103" si="15">M72+N72</f>
        <v>23000</v>
      </c>
      <c r="Q72" s="76">
        <v>14565</v>
      </c>
      <c r="R72" s="75">
        <f t="shared" si="13"/>
        <v>8435</v>
      </c>
      <c r="S72" s="112" t="s">
        <v>297</v>
      </c>
    </row>
    <row r="73" spans="2:19" ht="19.5" thickBot="1" x14ac:dyDescent="0.35">
      <c r="B73" s="194" t="s">
        <v>124</v>
      </c>
      <c r="C73" s="118" t="s">
        <v>296</v>
      </c>
      <c r="D73" s="121" t="s">
        <v>295</v>
      </c>
      <c r="E73" s="117" t="s">
        <v>290</v>
      </c>
      <c r="F73" s="116">
        <v>588.66</v>
      </c>
      <c r="G73" s="116">
        <v>2069.9699999999998</v>
      </c>
      <c r="H73" s="116">
        <v>525</v>
      </c>
      <c r="I73" s="115">
        <f>SUM(F73:H73)/3</f>
        <v>1061.2099999999998</v>
      </c>
      <c r="J73" s="110">
        <v>525</v>
      </c>
      <c r="K73" s="100">
        <f t="shared" si="14"/>
        <v>525</v>
      </c>
      <c r="L73" s="114">
        <f>I73-J73</f>
        <v>536.20999999999981</v>
      </c>
      <c r="M73" s="80">
        <v>600</v>
      </c>
      <c r="N73" s="79"/>
      <c r="O73" s="113"/>
      <c r="P73" s="75">
        <f t="shared" si="15"/>
        <v>600</v>
      </c>
      <c r="Q73" s="76">
        <v>2873</v>
      </c>
      <c r="R73" s="75">
        <f t="shared" si="13"/>
        <v>-2273</v>
      </c>
      <c r="S73" s="112" t="s">
        <v>294</v>
      </c>
    </row>
    <row r="74" spans="2:19" ht="19.5" thickBot="1" x14ac:dyDescent="0.35">
      <c r="B74" s="193" t="s">
        <v>19</v>
      </c>
      <c r="C74" s="118" t="s">
        <v>148</v>
      </c>
      <c r="D74" s="112" t="s">
        <v>147</v>
      </c>
      <c r="E74" s="117" t="s">
        <v>290</v>
      </c>
      <c r="F74" s="116">
        <v>47674.61</v>
      </c>
      <c r="G74" s="116">
        <v>17912.13</v>
      </c>
      <c r="H74" s="116">
        <v>9933.51</v>
      </c>
      <c r="I74" s="115">
        <v>25173.416666666668</v>
      </c>
      <c r="J74" s="110">
        <v>9934</v>
      </c>
      <c r="K74" s="100">
        <f t="shared" si="14"/>
        <v>9933.51</v>
      </c>
      <c r="L74" s="114">
        <v>15239.416666666668</v>
      </c>
      <c r="M74" s="80">
        <v>9000</v>
      </c>
      <c r="N74" s="79"/>
      <c r="O74" s="120"/>
      <c r="P74" s="75">
        <f t="shared" si="15"/>
        <v>9000</v>
      </c>
      <c r="Q74" s="76">
        <v>0</v>
      </c>
      <c r="R74" s="75">
        <f t="shared" si="13"/>
        <v>9000</v>
      </c>
      <c r="S74" s="112" t="s">
        <v>293</v>
      </c>
    </row>
    <row r="75" spans="2:19" ht="19.5" thickBot="1" x14ac:dyDescent="0.35">
      <c r="B75" s="191" t="s">
        <v>124</v>
      </c>
      <c r="C75" s="104" t="s">
        <v>292</v>
      </c>
      <c r="D75" s="103" t="s">
        <v>291</v>
      </c>
      <c r="E75" s="102" t="s">
        <v>290</v>
      </c>
      <c r="F75" s="68">
        <v>7054.77</v>
      </c>
      <c r="G75" s="68">
        <v>13253.6</v>
      </c>
      <c r="H75" s="68">
        <v>7531.44</v>
      </c>
      <c r="I75" s="68">
        <f>SUM(F75:H75)/3</f>
        <v>9279.9366666666665</v>
      </c>
      <c r="J75" s="101">
        <v>7055</v>
      </c>
      <c r="K75" s="100">
        <f t="shared" si="14"/>
        <v>7054.77</v>
      </c>
      <c r="L75" s="99">
        <f>I75-J75</f>
        <v>2224.9366666666665</v>
      </c>
      <c r="M75" s="80">
        <v>7055</v>
      </c>
      <c r="N75" s="79">
        <v>2945</v>
      </c>
      <c r="O75" s="120"/>
      <c r="P75" s="75">
        <f t="shared" si="15"/>
        <v>10000</v>
      </c>
      <c r="Q75" s="76">
        <v>9832</v>
      </c>
      <c r="R75" s="75">
        <f t="shared" si="13"/>
        <v>168</v>
      </c>
      <c r="S75" s="103" t="s">
        <v>289</v>
      </c>
    </row>
    <row r="76" spans="2:19" ht="19.5" thickBot="1" x14ac:dyDescent="0.35">
      <c r="B76" s="191" t="s">
        <v>124</v>
      </c>
      <c r="C76" s="104" t="s">
        <v>288</v>
      </c>
      <c r="D76" s="103" t="s">
        <v>287</v>
      </c>
      <c r="E76" s="102" t="s">
        <v>286</v>
      </c>
      <c r="F76" s="68">
        <v>424078.45</v>
      </c>
      <c r="G76" s="68">
        <v>435030.69</v>
      </c>
      <c r="H76" s="68">
        <v>565183.29</v>
      </c>
      <c r="I76" s="68">
        <f>SUM(F76:H76)/3</f>
        <v>474764.14333333337</v>
      </c>
      <c r="J76" s="101">
        <v>424078</v>
      </c>
      <c r="K76" s="100">
        <f t="shared" si="14"/>
        <v>424078.45</v>
      </c>
      <c r="L76" s="99">
        <f>I76-J76</f>
        <v>50686.14333333337</v>
      </c>
      <c r="M76" s="80">
        <v>400000</v>
      </c>
      <c r="N76" s="79"/>
      <c r="O76" s="98"/>
      <c r="P76" s="75">
        <f t="shared" si="15"/>
        <v>400000</v>
      </c>
      <c r="Q76" s="76">
        <v>405646</v>
      </c>
      <c r="R76" s="75">
        <f t="shared" si="13"/>
        <v>-5646</v>
      </c>
      <c r="S76" s="103"/>
    </row>
    <row r="77" spans="2:19" ht="19.5" thickBot="1" x14ac:dyDescent="0.35">
      <c r="B77" s="191" t="s">
        <v>19</v>
      </c>
      <c r="C77" s="118" t="s">
        <v>285</v>
      </c>
      <c r="D77" s="112" t="s">
        <v>284</v>
      </c>
      <c r="E77" s="102" t="s">
        <v>283</v>
      </c>
      <c r="F77" s="116">
        <v>149622.60999999999</v>
      </c>
      <c r="G77" s="116">
        <v>16538.79</v>
      </c>
      <c r="H77" s="116">
        <v>21332.37</v>
      </c>
      <c r="I77" s="115">
        <v>62497.923333333332</v>
      </c>
      <c r="J77" s="110">
        <v>16539</v>
      </c>
      <c r="K77" s="100">
        <f t="shared" si="14"/>
        <v>16538.79</v>
      </c>
      <c r="L77" s="114">
        <v>45958.923333333332</v>
      </c>
      <c r="M77" s="80">
        <v>16000</v>
      </c>
      <c r="N77" s="79">
        <v>5000</v>
      </c>
      <c r="O77" s="98"/>
      <c r="P77" s="75">
        <f t="shared" si="15"/>
        <v>21000</v>
      </c>
      <c r="Q77" s="76">
        <v>59946</v>
      </c>
      <c r="R77" s="75">
        <f t="shared" si="13"/>
        <v>-38946</v>
      </c>
      <c r="S77" s="103"/>
    </row>
    <row r="78" spans="2:19" ht="19.5" hidden="1" thickBot="1" x14ac:dyDescent="0.35">
      <c r="B78" s="191" t="s">
        <v>20</v>
      </c>
      <c r="C78" s="104" t="s">
        <v>285</v>
      </c>
      <c r="D78" s="103" t="s">
        <v>284</v>
      </c>
      <c r="E78" s="102" t="s">
        <v>283</v>
      </c>
      <c r="F78" s="68">
        <v>16977.27</v>
      </c>
      <c r="G78" s="68">
        <v>20915.07</v>
      </c>
      <c r="H78" s="68">
        <v>29630.79</v>
      </c>
      <c r="I78" s="111">
        <v>22507.710000000003</v>
      </c>
      <c r="J78" s="110">
        <v>16977</v>
      </c>
      <c r="K78" s="100">
        <f t="shared" si="14"/>
        <v>16977.27</v>
      </c>
      <c r="L78" s="109">
        <v>5530.7100000000028</v>
      </c>
      <c r="M78" s="80">
        <v>16000</v>
      </c>
      <c r="N78" s="79">
        <v>6000</v>
      </c>
      <c r="O78" s="98"/>
      <c r="P78" s="77">
        <f t="shared" si="15"/>
        <v>22000</v>
      </c>
      <c r="Q78" s="76">
        <v>15000</v>
      </c>
      <c r="R78" s="75">
        <f t="shared" si="13"/>
        <v>7000</v>
      </c>
      <c r="S78" s="183"/>
    </row>
    <row r="79" spans="2:19" ht="31.5" thickBot="1" x14ac:dyDescent="0.35">
      <c r="B79" s="191" t="s">
        <v>124</v>
      </c>
      <c r="C79" s="104" t="s">
        <v>282</v>
      </c>
      <c r="D79" s="103" t="s">
        <v>281</v>
      </c>
      <c r="E79" s="102" t="s">
        <v>262</v>
      </c>
      <c r="F79" s="68">
        <v>16456.93</v>
      </c>
      <c r="G79" s="68">
        <v>15151.23</v>
      </c>
      <c r="H79" s="68">
        <v>17737.169999999998</v>
      </c>
      <c r="I79" s="68">
        <f>SUM(F79:H79)/3</f>
        <v>16448.443333333333</v>
      </c>
      <c r="J79" s="101">
        <v>15151</v>
      </c>
      <c r="K79" s="100">
        <f t="shared" si="14"/>
        <v>15151.23</v>
      </c>
      <c r="L79" s="99">
        <f>I79-J79</f>
        <v>1297.4433333333327</v>
      </c>
      <c r="M79" s="80">
        <v>15151</v>
      </c>
      <c r="N79" s="79">
        <v>1297</v>
      </c>
      <c r="O79" s="98"/>
      <c r="P79" s="75">
        <f t="shared" si="15"/>
        <v>16448</v>
      </c>
      <c r="Q79" s="76">
        <v>12850</v>
      </c>
      <c r="R79" s="75">
        <f t="shared" si="13"/>
        <v>3598</v>
      </c>
      <c r="S79" s="103" t="s">
        <v>280</v>
      </c>
    </row>
    <row r="80" spans="2:19" ht="19.5" thickBot="1" x14ac:dyDescent="0.35">
      <c r="B80" s="191" t="s">
        <v>124</v>
      </c>
      <c r="C80" s="104" t="s">
        <v>279</v>
      </c>
      <c r="D80" s="103" t="s">
        <v>278</v>
      </c>
      <c r="E80" s="102" t="s">
        <v>262</v>
      </c>
      <c r="F80" s="68">
        <v>10216.41</v>
      </c>
      <c r="G80" s="68">
        <v>13122.57</v>
      </c>
      <c r="H80" s="68">
        <v>9639.35</v>
      </c>
      <c r="I80" s="68">
        <f>SUM(F80:H80)/3</f>
        <v>10992.776666666667</v>
      </c>
      <c r="J80" s="101">
        <v>9639</v>
      </c>
      <c r="K80" s="100">
        <f t="shared" si="14"/>
        <v>9639.35</v>
      </c>
      <c r="L80" s="99">
        <f>I80-J80</f>
        <v>1353.7766666666666</v>
      </c>
      <c r="M80" s="80">
        <v>9500</v>
      </c>
      <c r="N80" s="79"/>
      <c r="O80" s="98"/>
      <c r="P80" s="75">
        <f t="shared" si="15"/>
        <v>9500</v>
      </c>
      <c r="Q80" s="76">
        <v>0</v>
      </c>
      <c r="R80" s="75">
        <f t="shared" si="13"/>
        <v>9500</v>
      </c>
      <c r="S80" s="103" t="s">
        <v>277</v>
      </c>
    </row>
    <row r="81" spans="1:19" ht="46.5" thickBot="1" x14ac:dyDescent="0.35">
      <c r="B81" s="193" t="s">
        <v>19</v>
      </c>
      <c r="C81" s="118" t="s">
        <v>275</v>
      </c>
      <c r="D81" s="112" t="s">
        <v>274</v>
      </c>
      <c r="E81" s="102" t="s">
        <v>262</v>
      </c>
      <c r="F81" s="116">
        <v>15247.7</v>
      </c>
      <c r="G81" s="116">
        <v>82043.5</v>
      </c>
      <c r="H81" s="116">
        <v>38534.370000000003</v>
      </c>
      <c r="I81" s="115">
        <v>45275.19</v>
      </c>
      <c r="J81" s="110">
        <v>15248</v>
      </c>
      <c r="K81" s="100">
        <f t="shared" si="14"/>
        <v>15247.7</v>
      </c>
      <c r="L81" s="114">
        <v>30027.190000000002</v>
      </c>
      <c r="M81" s="80">
        <v>46500</v>
      </c>
      <c r="N81" s="79"/>
      <c r="O81" s="113"/>
      <c r="P81" s="75">
        <f t="shared" si="15"/>
        <v>46500</v>
      </c>
      <c r="Q81" s="76">
        <v>0</v>
      </c>
      <c r="R81" s="75">
        <f t="shared" si="13"/>
        <v>46500</v>
      </c>
      <c r="S81" s="112" t="s">
        <v>276</v>
      </c>
    </row>
    <row r="82" spans="1:19" ht="19.5" hidden="1" thickBot="1" x14ac:dyDescent="0.35">
      <c r="B82" s="193" t="s">
        <v>20</v>
      </c>
      <c r="C82" s="118" t="s">
        <v>275</v>
      </c>
      <c r="D82" s="112" t="s">
        <v>274</v>
      </c>
      <c r="E82" s="102" t="s">
        <v>262</v>
      </c>
      <c r="F82" s="119">
        <v>2905.36</v>
      </c>
      <c r="G82" s="119">
        <v>7288.15</v>
      </c>
      <c r="H82" s="119">
        <v>639.38</v>
      </c>
      <c r="I82" s="115">
        <v>3610.9633333333331</v>
      </c>
      <c r="J82" s="110">
        <v>639</v>
      </c>
      <c r="K82" s="100">
        <f t="shared" si="14"/>
        <v>639.38</v>
      </c>
      <c r="L82" s="114">
        <v>2971.9633333333331</v>
      </c>
      <c r="M82" s="80">
        <v>5500</v>
      </c>
      <c r="N82" s="79"/>
      <c r="O82" s="113"/>
      <c r="P82" s="77">
        <f t="shared" si="15"/>
        <v>5500</v>
      </c>
      <c r="Q82" s="76">
        <v>0</v>
      </c>
      <c r="R82" s="75">
        <f t="shared" si="13"/>
        <v>5500</v>
      </c>
      <c r="S82" s="184" t="s">
        <v>273</v>
      </c>
    </row>
    <row r="83" spans="1:19" ht="31.5" thickBot="1" x14ac:dyDescent="0.35">
      <c r="B83" s="191" t="s">
        <v>124</v>
      </c>
      <c r="C83" s="104" t="s">
        <v>272</v>
      </c>
      <c r="D83" s="103" t="s">
        <v>271</v>
      </c>
      <c r="E83" s="102" t="s">
        <v>262</v>
      </c>
      <c r="F83" s="68">
        <v>4042.1</v>
      </c>
      <c r="G83" s="68">
        <v>7841.76</v>
      </c>
      <c r="H83" s="68">
        <v>4050</v>
      </c>
      <c r="I83" s="68">
        <f t="shared" ref="I83:I90" si="16">SUM(F83:H83)/3</f>
        <v>5311.2866666666669</v>
      </c>
      <c r="J83" s="101">
        <v>4042</v>
      </c>
      <c r="K83" s="100">
        <f t="shared" si="14"/>
        <v>4042.1</v>
      </c>
      <c r="L83" s="99">
        <f t="shared" ref="L83:L90" si="17">I83-J83</f>
        <v>1269.2866666666669</v>
      </c>
      <c r="M83" s="80">
        <v>4042</v>
      </c>
      <c r="N83" s="79">
        <v>1958</v>
      </c>
      <c r="O83" s="98"/>
      <c r="P83" s="75">
        <f t="shared" si="15"/>
        <v>6000</v>
      </c>
      <c r="Q83" s="76">
        <v>6662</v>
      </c>
      <c r="R83" s="75">
        <f t="shared" si="13"/>
        <v>-662</v>
      </c>
      <c r="S83" s="103" t="s">
        <v>270</v>
      </c>
    </row>
    <row r="84" spans="1:19" ht="19.5" thickBot="1" x14ac:dyDescent="0.35">
      <c r="B84" s="191" t="s">
        <v>124</v>
      </c>
      <c r="C84" s="104" t="s">
        <v>269</v>
      </c>
      <c r="D84" s="103" t="s">
        <v>268</v>
      </c>
      <c r="E84" s="102" t="s">
        <v>262</v>
      </c>
      <c r="F84" s="68">
        <v>9455.84</v>
      </c>
      <c r="G84" s="68">
        <v>538.33000000000004</v>
      </c>
      <c r="H84" s="68">
        <v>0</v>
      </c>
      <c r="I84" s="68">
        <f t="shared" si="16"/>
        <v>3331.39</v>
      </c>
      <c r="J84" s="101">
        <v>0</v>
      </c>
      <c r="K84" s="100">
        <v>538</v>
      </c>
      <c r="L84" s="99">
        <f t="shared" si="17"/>
        <v>3331.39</v>
      </c>
      <c r="M84" s="80">
        <v>1000</v>
      </c>
      <c r="N84" s="79">
        <v>2331</v>
      </c>
      <c r="O84" s="98"/>
      <c r="P84" s="75">
        <f t="shared" si="15"/>
        <v>3331</v>
      </c>
      <c r="Q84" s="76">
        <v>8353</v>
      </c>
      <c r="R84" s="75">
        <f t="shared" si="13"/>
        <v>-5022</v>
      </c>
      <c r="S84" s="103"/>
    </row>
    <row r="85" spans="1:19" ht="31.5" thickBot="1" x14ac:dyDescent="0.35">
      <c r="B85" s="191" t="s">
        <v>124</v>
      </c>
      <c r="C85" s="104" t="s">
        <v>267</v>
      </c>
      <c r="D85" s="103" t="s">
        <v>266</v>
      </c>
      <c r="E85" s="102" t="s">
        <v>262</v>
      </c>
      <c r="F85" s="68">
        <v>10933.01</v>
      </c>
      <c r="G85" s="68">
        <v>1030.76</v>
      </c>
      <c r="H85" s="68">
        <v>2808.89</v>
      </c>
      <c r="I85" s="68">
        <f t="shared" si="16"/>
        <v>4924.22</v>
      </c>
      <c r="J85" s="101">
        <v>1031</v>
      </c>
      <c r="K85" s="100">
        <f>MIN(F85:H85)</f>
        <v>1030.76</v>
      </c>
      <c r="L85" s="99">
        <f t="shared" si="17"/>
        <v>3893.2200000000003</v>
      </c>
      <c r="M85" s="80">
        <v>1031</v>
      </c>
      <c r="N85" s="79">
        <v>3969</v>
      </c>
      <c r="O85" s="98"/>
      <c r="P85" s="75">
        <f t="shared" si="15"/>
        <v>5000</v>
      </c>
      <c r="Q85" s="76">
        <v>8567</v>
      </c>
      <c r="R85" s="75">
        <f t="shared" si="13"/>
        <v>-3567</v>
      </c>
      <c r="S85" s="103" t="s">
        <v>265</v>
      </c>
    </row>
    <row r="86" spans="1:19" ht="19.5" thickBot="1" x14ac:dyDescent="0.35">
      <c r="B86" s="191" t="s">
        <v>124</v>
      </c>
      <c r="C86" s="104" t="s">
        <v>264</v>
      </c>
      <c r="D86" s="103" t="s">
        <v>263</v>
      </c>
      <c r="E86" s="102" t="s">
        <v>262</v>
      </c>
      <c r="F86" s="68">
        <v>0</v>
      </c>
      <c r="G86" s="68">
        <v>0</v>
      </c>
      <c r="H86" s="68">
        <v>2306.2800000000002</v>
      </c>
      <c r="I86" s="68">
        <f t="shared" si="16"/>
        <v>768.7600000000001</v>
      </c>
      <c r="J86" s="101">
        <v>0</v>
      </c>
      <c r="K86" s="100">
        <v>2306</v>
      </c>
      <c r="L86" s="99">
        <f t="shared" si="17"/>
        <v>768.7600000000001</v>
      </c>
      <c r="M86" s="80">
        <v>0</v>
      </c>
      <c r="N86" s="79"/>
      <c r="O86" s="98"/>
      <c r="P86" s="75">
        <f t="shared" si="15"/>
        <v>0</v>
      </c>
      <c r="Q86" s="76">
        <v>0</v>
      </c>
      <c r="R86" s="75">
        <f t="shared" si="13"/>
        <v>0</v>
      </c>
      <c r="S86" s="103" t="s">
        <v>261</v>
      </c>
    </row>
    <row r="87" spans="1:19" ht="19.5" thickBot="1" x14ac:dyDescent="0.35">
      <c r="B87" s="191" t="s">
        <v>124</v>
      </c>
      <c r="C87" s="104" t="s">
        <v>260</v>
      </c>
      <c r="D87" s="103" t="s">
        <v>259</v>
      </c>
      <c r="E87" s="102" t="s">
        <v>258</v>
      </c>
      <c r="F87" s="68">
        <v>1107.48</v>
      </c>
      <c r="G87" s="68">
        <v>11867.56</v>
      </c>
      <c r="H87" s="68">
        <v>26143.99</v>
      </c>
      <c r="I87" s="68">
        <f t="shared" si="16"/>
        <v>13039.676666666666</v>
      </c>
      <c r="J87" s="101">
        <v>1107</v>
      </c>
      <c r="K87" s="100">
        <f>MIN(F87:H87)</f>
        <v>1107.48</v>
      </c>
      <c r="L87" s="99">
        <f t="shared" si="17"/>
        <v>11932.676666666666</v>
      </c>
      <c r="M87" s="80">
        <v>9700</v>
      </c>
      <c r="N87" s="79"/>
      <c r="O87" s="98"/>
      <c r="P87" s="75">
        <f t="shared" si="15"/>
        <v>9700</v>
      </c>
      <c r="Q87" s="76">
        <v>9767</v>
      </c>
      <c r="R87" s="75">
        <f t="shared" si="13"/>
        <v>-67</v>
      </c>
      <c r="S87" s="103" t="s">
        <v>257</v>
      </c>
    </row>
    <row r="88" spans="1:19" s="105" customFormat="1" ht="19.5" thickBot="1" x14ac:dyDescent="0.35">
      <c r="A88" s="201"/>
      <c r="B88" s="196" t="s">
        <v>124</v>
      </c>
      <c r="C88" s="86" t="s">
        <v>256</v>
      </c>
      <c r="D88" s="74" t="s">
        <v>255</v>
      </c>
      <c r="E88" s="85" t="s">
        <v>252</v>
      </c>
      <c r="F88" s="84">
        <v>231</v>
      </c>
      <c r="G88" s="84">
        <v>0</v>
      </c>
      <c r="H88" s="84">
        <v>55.97</v>
      </c>
      <c r="I88" s="84">
        <f t="shared" si="16"/>
        <v>95.65666666666668</v>
      </c>
      <c r="J88" s="83">
        <v>0</v>
      </c>
      <c r="K88" s="82">
        <v>56</v>
      </c>
      <c r="L88" s="106">
        <f t="shared" si="17"/>
        <v>95.65666666666668</v>
      </c>
      <c r="M88" s="80">
        <v>0</v>
      </c>
      <c r="N88" s="79"/>
      <c r="O88" s="98"/>
      <c r="P88" s="75">
        <f t="shared" si="15"/>
        <v>0</v>
      </c>
      <c r="Q88" s="76">
        <v>0</v>
      </c>
      <c r="R88" s="75">
        <f t="shared" si="13"/>
        <v>0</v>
      </c>
      <c r="S88" s="103" t="s">
        <v>120</v>
      </c>
    </row>
    <row r="89" spans="1:19" ht="19.5" thickBot="1" x14ac:dyDescent="0.35">
      <c r="B89" s="191" t="s">
        <v>124</v>
      </c>
      <c r="C89" s="104" t="s">
        <v>254</v>
      </c>
      <c r="D89" s="103" t="s">
        <v>253</v>
      </c>
      <c r="E89" s="102" t="s">
        <v>252</v>
      </c>
      <c r="F89" s="68">
        <v>0</v>
      </c>
      <c r="G89" s="68">
        <v>0</v>
      </c>
      <c r="H89" s="68">
        <v>8163.35</v>
      </c>
      <c r="I89" s="68">
        <f t="shared" si="16"/>
        <v>2721.1166666666668</v>
      </c>
      <c r="J89" s="101">
        <v>0</v>
      </c>
      <c r="K89" s="100">
        <v>8163</v>
      </c>
      <c r="L89" s="99">
        <f t="shared" si="17"/>
        <v>2721.1166666666668</v>
      </c>
      <c r="M89" s="80">
        <v>13600</v>
      </c>
      <c r="N89" s="79"/>
      <c r="O89" s="98"/>
      <c r="P89" s="75">
        <f t="shared" si="15"/>
        <v>13600</v>
      </c>
      <c r="Q89" s="76">
        <v>72462</v>
      </c>
      <c r="R89" s="75">
        <f t="shared" si="13"/>
        <v>-58862</v>
      </c>
      <c r="S89" s="103"/>
    </row>
    <row r="90" spans="1:19" ht="19.5" thickBot="1" x14ac:dyDescent="0.35">
      <c r="B90" s="191" t="s">
        <v>169</v>
      </c>
      <c r="C90" s="104" t="s">
        <v>251</v>
      </c>
      <c r="D90" s="103" t="s">
        <v>250</v>
      </c>
      <c r="E90" s="102" t="s">
        <v>249</v>
      </c>
      <c r="F90" s="68">
        <v>0</v>
      </c>
      <c r="G90" s="68">
        <v>0</v>
      </c>
      <c r="H90" s="68">
        <v>188970.61</v>
      </c>
      <c r="I90" s="68">
        <f t="shared" si="16"/>
        <v>62990.203333333331</v>
      </c>
      <c r="J90" s="101">
        <v>0</v>
      </c>
      <c r="K90" s="100">
        <v>188971</v>
      </c>
      <c r="L90" s="99">
        <f t="shared" si="17"/>
        <v>62990.203333333331</v>
      </c>
      <c r="M90" s="80">
        <v>146706</v>
      </c>
      <c r="N90" s="79"/>
      <c r="O90" s="98"/>
      <c r="P90" s="75">
        <f t="shared" si="15"/>
        <v>146706</v>
      </c>
      <c r="Q90" s="76">
        <v>65549</v>
      </c>
      <c r="R90" s="75">
        <f t="shared" si="13"/>
        <v>81157</v>
      </c>
      <c r="S90" s="103"/>
    </row>
    <row r="91" spans="1:19" ht="19.5" thickBot="1" x14ac:dyDescent="0.35">
      <c r="B91" s="193" t="s">
        <v>19</v>
      </c>
      <c r="C91" s="118" t="s">
        <v>248</v>
      </c>
      <c r="D91" s="112" t="s">
        <v>247</v>
      </c>
      <c r="E91" s="117" t="s">
        <v>246</v>
      </c>
      <c r="F91" s="116">
        <v>40713.82</v>
      </c>
      <c r="G91" s="116">
        <v>37935.1</v>
      </c>
      <c r="H91" s="116">
        <v>46189.58</v>
      </c>
      <c r="I91" s="115">
        <v>41612.833333333336</v>
      </c>
      <c r="J91" s="110">
        <v>37935</v>
      </c>
      <c r="K91" s="100">
        <f>MIN(F91:H91)</f>
        <v>37935.1</v>
      </c>
      <c r="L91" s="114">
        <v>3677.8333333333358</v>
      </c>
      <c r="M91" s="80">
        <v>37935</v>
      </c>
      <c r="N91" s="79">
        <v>3678</v>
      </c>
      <c r="O91" s="113"/>
      <c r="P91" s="75">
        <f t="shared" si="15"/>
        <v>41613</v>
      </c>
      <c r="Q91" s="76">
        <v>49955</v>
      </c>
      <c r="R91" s="75">
        <f t="shared" si="13"/>
        <v>-8342</v>
      </c>
      <c r="S91" s="112"/>
    </row>
    <row r="92" spans="1:19" ht="19.5" hidden="1" thickBot="1" x14ac:dyDescent="0.35">
      <c r="B92" s="191" t="s">
        <v>20</v>
      </c>
      <c r="C92" s="104" t="s">
        <v>248</v>
      </c>
      <c r="D92" s="103" t="s">
        <v>247</v>
      </c>
      <c r="E92" s="102" t="s">
        <v>246</v>
      </c>
      <c r="F92" s="68">
        <v>111974.77</v>
      </c>
      <c r="G92" s="68">
        <v>5024.13</v>
      </c>
      <c r="H92" s="68">
        <v>72615.710000000006</v>
      </c>
      <c r="I92" s="111">
        <v>63204.87</v>
      </c>
      <c r="J92" s="110">
        <v>5024</v>
      </c>
      <c r="K92" s="100">
        <f>MIN(F92:H92)</f>
        <v>5024.13</v>
      </c>
      <c r="L92" s="109">
        <v>58180.87</v>
      </c>
      <c r="M92" s="80">
        <v>20000</v>
      </c>
      <c r="N92" s="79">
        <v>10000</v>
      </c>
      <c r="O92" s="108"/>
      <c r="P92" s="77">
        <f t="shared" si="15"/>
        <v>30000</v>
      </c>
      <c r="Q92" s="76">
        <v>44000</v>
      </c>
      <c r="R92" s="75">
        <f t="shared" si="13"/>
        <v>-14000</v>
      </c>
      <c r="S92" s="183"/>
    </row>
    <row r="93" spans="1:19" ht="19.5" thickBot="1" x14ac:dyDescent="0.35">
      <c r="B93" s="191" t="s">
        <v>124</v>
      </c>
      <c r="C93" s="104" t="s">
        <v>245</v>
      </c>
      <c r="D93" s="103" t="s">
        <v>244</v>
      </c>
      <c r="E93" s="102" t="s">
        <v>239</v>
      </c>
      <c r="F93" s="68">
        <v>77324.84</v>
      </c>
      <c r="G93" s="68">
        <v>24525.89</v>
      </c>
      <c r="H93" s="68">
        <v>34891.480000000003</v>
      </c>
      <c r="I93" s="68">
        <f>SUM(F93:H93)/3</f>
        <v>45580.736666666664</v>
      </c>
      <c r="J93" s="101">
        <v>34891</v>
      </c>
      <c r="K93" s="100">
        <f>MIN(F93:H93)</f>
        <v>24525.89</v>
      </c>
      <c r="L93" s="99">
        <f>I93-J93</f>
        <v>10689.736666666664</v>
      </c>
      <c r="M93" s="80">
        <v>19000</v>
      </c>
      <c r="N93" s="79"/>
      <c r="O93" s="98"/>
      <c r="P93" s="75">
        <f t="shared" si="15"/>
        <v>19000</v>
      </c>
      <c r="Q93" s="76">
        <v>48697</v>
      </c>
      <c r="R93" s="75">
        <f t="shared" si="13"/>
        <v>-29697</v>
      </c>
      <c r="S93" s="103"/>
    </row>
    <row r="94" spans="1:19" ht="19.5" thickBot="1" x14ac:dyDescent="0.35">
      <c r="B94" s="191" t="s">
        <v>124</v>
      </c>
      <c r="C94" s="104" t="s">
        <v>243</v>
      </c>
      <c r="D94" s="103" t="s">
        <v>242</v>
      </c>
      <c r="E94" s="102" t="s">
        <v>239</v>
      </c>
      <c r="F94" s="68">
        <v>52853.66</v>
      </c>
      <c r="G94" s="68">
        <v>-290.13</v>
      </c>
      <c r="H94" s="68">
        <v>95454.84</v>
      </c>
      <c r="I94" s="68">
        <f>SUM(F94:H94)/3</f>
        <v>49339.456666666665</v>
      </c>
      <c r="J94" s="101">
        <v>0</v>
      </c>
      <c r="K94" s="100">
        <v>52854</v>
      </c>
      <c r="L94" s="99">
        <f>I94-J94</f>
        <v>49339.456666666665</v>
      </c>
      <c r="M94" s="80">
        <v>108150</v>
      </c>
      <c r="N94" s="79"/>
      <c r="O94" s="98"/>
      <c r="P94" s="75">
        <f t="shared" si="15"/>
        <v>108150</v>
      </c>
      <c r="Q94" s="76">
        <v>44339</v>
      </c>
      <c r="R94" s="75">
        <f t="shared" si="13"/>
        <v>63811</v>
      </c>
      <c r="S94" s="103"/>
    </row>
    <row r="95" spans="1:19" ht="19.5" thickBot="1" x14ac:dyDescent="0.35">
      <c r="B95" s="191" t="s">
        <v>124</v>
      </c>
      <c r="C95" s="104" t="s">
        <v>241</v>
      </c>
      <c r="D95" s="103" t="s">
        <v>240</v>
      </c>
      <c r="E95" s="102" t="s">
        <v>239</v>
      </c>
      <c r="F95" s="68">
        <v>0</v>
      </c>
      <c r="G95" s="68">
        <v>19880.830000000002</v>
      </c>
      <c r="H95" s="68">
        <v>7288.96</v>
      </c>
      <c r="I95" s="68">
        <f>SUM(F95:H95)/3</f>
        <v>9056.5966666666664</v>
      </c>
      <c r="J95" s="101">
        <v>0</v>
      </c>
      <c r="K95" s="100">
        <v>7289</v>
      </c>
      <c r="L95" s="99">
        <f>I95-J95</f>
        <v>9056.5966666666664</v>
      </c>
      <c r="M95" s="80">
        <v>10000</v>
      </c>
      <c r="N95" s="79"/>
      <c r="O95" s="98"/>
      <c r="P95" s="75">
        <f t="shared" si="15"/>
        <v>10000</v>
      </c>
      <c r="Q95" s="76">
        <v>9764</v>
      </c>
      <c r="R95" s="75">
        <f t="shared" si="13"/>
        <v>236</v>
      </c>
      <c r="S95" s="103"/>
    </row>
    <row r="96" spans="1:19" ht="19.5" thickBot="1" x14ac:dyDescent="0.35">
      <c r="B96" s="191" t="s">
        <v>124</v>
      </c>
      <c r="C96" s="104" t="s">
        <v>238</v>
      </c>
      <c r="D96" s="103" t="s">
        <v>237</v>
      </c>
      <c r="E96" s="102" t="s">
        <v>236</v>
      </c>
      <c r="F96" s="68"/>
      <c r="G96" s="68"/>
      <c r="H96" s="68"/>
      <c r="I96" s="68"/>
      <c r="J96" s="101"/>
      <c r="K96" s="100">
        <v>0</v>
      </c>
      <c r="L96" s="99"/>
      <c r="M96" s="80">
        <v>120000</v>
      </c>
      <c r="N96" s="79"/>
      <c r="O96" s="98"/>
      <c r="P96" s="75">
        <f t="shared" si="15"/>
        <v>120000</v>
      </c>
      <c r="Q96" s="76">
        <v>0</v>
      </c>
      <c r="R96" s="75">
        <f t="shared" si="13"/>
        <v>120000</v>
      </c>
      <c r="S96" s="103" t="s">
        <v>235</v>
      </c>
    </row>
    <row r="97" spans="1:19" ht="19.5" thickBot="1" x14ac:dyDescent="0.35">
      <c r="B97" s="191" t="s">
        <v>124</v>
      </c>
      <c r="C97" s="104" t="s">
        <v>234</v>
      </c>
      <c r="D97" s="103" t="s">
        <v>233</v>
      </c>
      <c r="E97" s="102" t="s">
        <v>232</v>
      </c>
      <c r="F97" s="68"/>
      <c r="G97" s="68"/>
      <c r="H97" s="68"/>
      <c r="I97" s="68"/>
      <c r="J97" s="101"/>
      <c r="K97" s="100">
        <v>0</v>
      </c>
      <c r="L97" s="99"/>
      <c r="M97" s="80">
        <v>200000</v>
      </c>
      <c r="N97" s="79"/>
      <c r="O97" s="98"/>
      <c r="P97" s="75">
        <f t="shared" si="15"/>
        <v>200000</v>
      </c>
      <c r="Q97" s="76">
        <v>0</v>
      </c>
      <c r="R97" s="75">
        <f t="shared" si="13"/>
        <v>200000</v>
      </c>
      <c r="S97" s="103" t="s">
        <v>231</v>
      </c>
    </row>
    <row r="98" spans="1:19" ht="19.5" thickBot="1" x14ac:dyDescent="0.35">
      <c r="B98" s="191" t="s">
        <v>124</v>
      </c>
      <c r="C98" s="104" t="s">
        <v>230</v>
      </c>
      <c r="D98" s="103" t="s">
        <v>229</v>
      </c>
      <c r="E98" s="102" t="s">
        <v>223</v>
      </c>
      <c r="F98" s="68">
        <v>15949.4</v>
      </c>
      <c r="G98" s="68">
        <v>21374.14</v>
      </c>
      <c r="H98" s="68">
        <v>5870</v>
      </c>
      <c r="I98" s="68">
        <f t="shared" ref="I98:I131" si="18">SUM(F98:H98)/3</f>
        <v>14397.846666666666</v>
      </c>
      <c r="J98" s="101">
        <v>5870</v>
      </c>
      <c r="K98" s="100">
        <f>MIN(F98:H98)</f>
        <v>5870</v>
      </c>
      <c r="L98" s="99">
        <f t="shared" ref="L98:L131" si="19">I98-J98</f>
        <v>8527.8466666666664</v>
      </c>
      <c r="M98" s="80">
        <v>0</v>
      </c>
      <c r="N98" s="79"/>
      <c r="O98" s="98"/>
      <c r="P98" s="75">
        <f t="shared" si="15"/>
        <v>0</v>
      </c>
      <c r="Q98" s="76">
        <v>2679</v>
      </c>
      <c r="R98" s="75">
        <f t="shared" ref="R98:R129" si="20">P98-Q98</f>
        <v>-2679</v>
      </c>
      <c r="S98" s="103" t="s">
        <v>228</v>
      </c>
    </row>
    <row r="99" spans="1:19" ht="19.5" thickBot="1" x14ac:dyDescent="0.35">
      <c r="B99" s="191" t="s">
        <v>124</v>
      </c>
      <c r="C99" s="104" t="s">
        <v>227</v>
      </c>
      <c r="D99" s="103" t="s">
        <v>226</v>
      </c>
      <c r="E99" s="102" t="s">
        <v>223</v>
      </c>
      <c r="F99" s="68">
        <v>21500.81</v>
      </c>
      <c r="G99" s="68">
        <v>42185.55</v>
      </c>
      <c r="H99" s="68">
        <v>48888.29</v>
      </c>
      <c r="I99" s="68">
        <f t="shared" si="18"/>
        <v>37524.883333333331</v>
      </c>
      <c r="J99" s="101">
        <v>21501</v>
      </c>
      <c r="K99" s="100">
        <f>MIN(F99:H99)</f>
        <v>21500.81</v>
      </c>
      <c r="L99" s="99">
        <f t="shared" si="19"/>
        <v>16023.883333333331</v>
      </c>
      <c r="M99" s="80">
        <v>21501</v>
      </c>
      <c r="N99" s="79">
        <v>5873</v>
      </c>
      <c r="O99" s="98"/>
      <c r="P99" s="75">
        <f t="shared" si="15"/>
        <v>27374</v>
      </c>
      <c r="Q99" s="76">
        <v>25773</v>
      </c>
      <c r="R99" s="75">
        <f t="shared" si="20"/>
        <v>1601</v>
      </c>
      <c r="S99" s="103"/>
    </row>
    <row r="100" spans="1:19" s="105" customFormat="1" ht="19.5" thickBot="1" x14ac:dyDescent="0.35">
      <c r="A100" s="201"/>
      <c r="B100" s="196" t="s">
        <v>124</v>
      </c>
      <c r="C100" s="86" t="s">
        <v>225</v>
      </c>
      <c r="D100" s="74" t="s">
        <v>224</v>
      </c>
      <c r="E100" s="85" t="s">
        <v>223</v>
      </c>
      <c r="F100" s="84">
        <v>677.53</v>
      </c>
      <c r="G100" s="84">
        <v>724.77</v>
      </c>
      <c r="H100" s="84">
        <v>146.59</v>
      </c>
      <c r="I100" s="84">
        <f t="shared" si="18"/>
        <v>516.29666666666662</v>
      </c>
      <c r="J100" s="83">
        <v>147</v>
      </c>
      <c r="K100" s="82">
        <f>MIN(F100:H100)</f>
        <v>146.59</v>
      </c>
      <c r="L100" s="106">
        <f t="shared" si="19"/>
        <v>369.29666666666662</v>
      </c>
      <c r="M100" s="80">
        <v>0</v>
      </c>
      <c r="N100" s="79"/>
      <c r="O100" s="98"/>
      <c r="P100" s="75">
        <f t="shared" si="15"/>
        <v>0</v>
      </c>
      <c r="Q100" s="76">
        <v>0</v>
      </c>
      <c r="R100" s="75">
        <f t="shared" si="20"/>
        <v>0</v>
      </c>
      <c r="S100" s="103" t="s">
        <v>120</v>
      </c>
    </row>
    <row r="101" spans="1:19" ht="19.5" thickBot="1" x14ac:dyDescent="0.35">
      <c r="B101" s="191" t="s">
        <v>19</v>
      </c>
      <c r="C101" s="104" t="s">
        <v>222</v>
      </c>
      <c r="D101" s="103" t="s">
        <v>221</v>
      </c>
      <c r="E101" s="102" t="s">
        <v>220</v>
      </c>
      <c r="F101" s="68">
        <v>0</v>
      </c>
      <c r="G101" s="68">
        <v>0</v>
      </c>
      <c r="H101" s="68">
        <v>0</v>
      </c>
      <c r="I101" s="68">
        <f t="shared" si="18"/>
        <v>0</v>
      </c>
      <c r="J101" s="101">
        <v>0</v>
      </c>
      <c r="K101" s="100">
        <v>0</v>
      </c>
      <c r="L101" s="99">
        <f t="shared" si="19"/>
        <v>0</v>
      </c>
      <c r="M101" s="80">
        <v>0</v>
      </c>
      <c r="N101" s="79">
        <v>1000000</v>
      </c>
      <c r="O101" s="98"/>
      <c r="P101" s="75">
        <f t="shared" si="15"/>
        <v>1000000</v>
      </c>
      <c r="Q101" s="76">
        <v>475000</v>
      </c>
      <c r="R101" s="75">
        <f t="shared" si="20"/>
        <v>525000</v>
      </c>
      <c r="S101" s="103" t="s">
        <v>219</v>
      </c>
    </row>
    <row r="102" spans="1:19" ht="19.5" thickBot="1" x14ac:dyDescent="0.35">
      <c r="B102" s="191" t="s">
        <v>124</v>
      </c>
      <c r="C102" s="104" t="s">
        <v>218</v>
      </c>
      <c r="D102" s="103" t="s">
        <v>217</v>
      </c>
      <c r="E102" s="102" t="s">
        <v>210</v>
      </c>
      <c r="F102" s="68">
        <v>32567.16</v>
      </c>
      <c r="G102" s="68">
        <v>37766.519999999997</v>
      </c>
      <c r="H102" s="68">
        <v>28603.919999999998</v>
      </c>
      <c r="I102" s="68">
        <f t="shared" si="18"/>
        <v>32979.199999999997</v>
      </c>
      <c r="J102" s="101">
        <v>28604</v>
      </c>
      <c r="K102" s="100">
        <f>MIN(F102:H102)</f>
        <v>28603.919999999998</v>
      </c>
      <c r="L102" s="99">
        <f t="shared" si="19"/>
        <v>4375.1999999999971</v>
      </c>
      <c r="M102" s="80">
        <v>28604</v>
      </c>
      <c r="N102" s="79">
        <v>4375</v>
      </c>
      <c r="O102" s="98"/>
      <c r="P102" s="75">
        <f t="shared" si="15"/>
        <v>32979</v>
      </c>
      <c r="Q102" s="76">
        <v>37664</v>
      </c>
      <c r="R102" s="75">
        <f t="shared" si="20"/>
        <v>-4685</v>
      </c>
      <c r="S102" s="103"/>
    </row>
    <row r="103" spans="1:19" ht="19.5" thickBot="1" x14ac:dyDescent="0.35">
      <c r="B103" s="191" t="s">
        <v>124</v>
      </c>
      <c r="C103" s="104" t="s">
        <v>216</v>
      </c>
      <c r="D103" s="103" t="s">
        <v>215</v>
      </c>
      <c r="E103" s="102" t="s">
        <v>210</v>
      </c>
      <c r="F103" s="68">
        <v>1706.57</v>
      </c>
      <c r="G103" s="68">
        <v>2790.34</v>
      </c>
      <c r="H103" s="68">
        <v>1947.57</v>
      </c>
      <c r="I103" s="68">
        <f t="shared" si="18"/>
        <v>2148.16</v>
      </c>
      <c r="J103" s="101">
        <v>1707</v>
      </c>
      <c r="K103" s="100">
        <f>MIN(F103:H103)</f>
        <v>1706.57</v>
      </c>
      <c r="L103" s="99">
        <f t="shared" si="19"/>
        <v>441.15999999999985</v>
      </c>
      <c r="M103" s="80">
        <v>1707</v>
      </c>
      <c r="N103" s="79">
        <v>441</v>
      </c>
      <c r="O103" s="98"/>
      <c r="P103" s="75">
        <f t="shared" si="15"/>
        <v>2148</v>
      </c>
      <c r="Q103" s="76">
        <v>5569</v>
      </c>
      <c r="R103" s="75">
        <f t="shared" si="20"/>
        <v>-3421</v>
      </c>
      <c r="S103" s="103"/>
    </row>
    <row r="104" spans="1:19" ht="19.5" thickBot="1" x14ac:dyDescent="0.35">
      <c r="B104" s="191" t="s">
        <v>124</v>
      </c>
      <c r="C104" s="104" t="s">
        <v>214</v>
      </c>
      <c r="D104" s="103" t="s">
        <v>213</v>
      </c>
      <c r="E104" s="102" t="s">
        <v>210</v>
      </c>
      <c r="F104" s="68">
        <v>50798.92</v>
      </c>
      <c r="G104" s="68">
        <v>72109.19</v>
      </c>
      <c r="H104" s="68">
        <v>31804.3</v>
      </c>
      <c r="I104" s="68">
        <f t="shared" si="18"/>
        <v>51570.803333333337</v>
      </c>
      <c r="J104" s="101">
        <v>31804</v>
      </c>
      <c r="K104" s="100">
        <f>MIN(F104:H104)</f>
        <v>31804.3</v>
      </c>
      <c r="L104" s="99">
        <f t="shared" si="19"/>
        <v>19766.803333333337</v>
      </c>
      <c r="M104" s="80">
        <v>31804</v>
      </c>
      <c r="N104" s="79">
        <v>19767</v>
      </c>
      <c r="P104" s="75">
        <f t="shared" ref="P104:P135" si="21">M104+N104</f>
        <v>51571</v>
      </c>
      <c r="Q104" s="76">
        <v>58650</v>
      </c>
      <c r="R104" s="75">
        <f t="shared" si="20"/>
        <v>-7079</v>
      </c>
      <c r="S104" s="103"/>
    </row>
    <row r="105" spans="1:19" ht="19.5" thickBot="1" x14ac:dyDescent="0.35">
      <c r="B105" s="191" t="s">
        <v>124</v>
      </c>
      <c r="C105" s="104" t="s">
        <v>212</v>
      </c>
      <c r="D105" s="103" t="s">
        <v>211</v>
      </c>
      <c r="E105" s="102" t="s">
        <v>210</v>
      </c>
      <c r="F105" s="68">
        <v>11822.45</v>
      </c>
      <c r="G105" s="68">
        <v>4495.82</v>
      </c>
      <c r="H105" s="68">
        <v>6540.22</v>
      </c>
      <c r="I105" s="68">
        <f t="shared" si="18"/>
        <v>7619.4966666666669</v>
      </c>
      <c r="J105" s="101">
        <v>4496</v>
      </c>
      <c r="K105" s="100">
        <f>MIN(F105:H105)</f>
        <v>4495.82</v>
      </c>
      <c r="L105" s="99">
        <f t="shared" si="19"/>
        <v>3123.4966666666669</v>
      </c>
      <c r="M105" s="80">
        <v>4500</v>
      </c>
      <c r="N105" s="79">
        <v>3120</v>
      </c>
      <c r="O105" s="98"/>
      <c r="P105" s="75">
        <f t="shared" si="21"/>
        <v>7620</v>
      </c>
      <c r="Q105" s="76">
        <v>10709</v>
      </c>
      <c r="R105" s="75">
        <f t="shared" si="20"/>
        <v>-3089</v>
      </c>
      <c r="S105" s="103"/>
    </row>
    <row r="106" spans="1:19" ht="19.5" thickBot="1" x14ac:dyDescent="0.35">
      <c r="B106" s="191" t="s">
        <v>124</v>
      </c>
      <c r="C106" s="104" t="s">
        <v>209</v>
      </c>
      <c r="D106" s="103" t="s">
        <v>208</v>
      </c>
      <c r="E106" s="102" t="s">
        <v>189</v>
      </c>
      <c r="F106" s="68">
        <v>14563.5</v>
      </c>
      <c r="G106" s="68">
        <v>5210.97</v>
      </c>
      <c r="H106" s="68">
        <v>9357.39</v>
      </c>
      <c r="I106" s="68">
        <f t="shared" si="18"/>
        <v>9710.6200000000008</v>
      </c>
      <c r="J106" s="101">
        <v>5211</v>
      </c>
      <c r="K106" s="100">
        <f>MIN(F106:H106)</f>
        <v>5210.97</v>
      </c>
      <c r="L106" s="99">
        <f t="shared" si="19"/>
        <v>4499.6200000000008</v>
      </c>
      <c r="M106" s="80">
        <v>19795</v>
      </c>
      <c r="N106" s="79"/>
      <c r="O106" s="98">
        <v>112000</v>
      </c>
      <c r="P106" s="75">
        <f t="shared" si="21"/>
        <v>19795</v>
      </c>
      <c r="Q106" s="76">
        <v>21060</v>
      </c>
      <c r="R106" s="75">
        <f t="shared" si="20"/>
        <v>-1265</v>
      </c>
      <c r="S106" s="103" t="s">
        <v>207</v>
      </c>
    </row>
    <row r="107" spans="1:19" s="107" customFormat="1" ht="19.5" thickBot="1" x14ac:dyDescent="0.35">
      <c r="A107" s="145"/>
      <c r="B107" s="191" t="s">
        <v>19</v>
      </c>
      <c r="C107" s="104" t="s">
        <v>206</v>
      </c>
      <c r="D107" s="103" t="s">
        <v>205</v>
      </c>
      <c r="E107" s="102" t="s">
        <v>189</v>
      </c>
      <c r="F107" s="68">
        <v>0</v>
      </c>
      <c r="G107" s="68">
        <v>0</v>
      </c>
      <c r="H107" s="68">
        <v>1241.2</v>
      </c>
      <c r="I107" s="68">
        <f t="shared" si="18"/>
        <v>413.73333333333335</v>
      </c>
      <c r="J107" s="101">
        <v>0</v>
      </c>
      <c r="K107" s="100">
        <v>1241</v>
      </c>
      <c r="L107" s="99">
        <f t="shared" si="19"/>
        <v>413.73333333333335</v>
      </c>
      <c r="M107" s="80">
        <v>0</v>
      </c>
      <c r="N107" s="79"/>
      <c r="O107" s="98"/>
      <c r="P107" s="75">
        <f t="shared" si="21"/>
        <v>0</v>
      </c>
      <c r="Q107" s="76">
        <v>0</v>
      </c>
      <c r="R107" s="75">
        <f t="shared" si="20"/>
        <v>0</v>
      </c>
      <c r="S107" s="103" t="s">
        <v>120</v>
      </c>
    </row>
    <row r="108" spans="1:19" s="30" customFormat="1" ht="31.5" thickBot="1" x14ac:dyDescent="0.35">
      <c r="A108" s="199"/>
      <c r="B108" s="191" t="s">
        <v>19</v>
      </c>
      <c r="C108" s="104" t="s">
        <v>204</v>
      </c>
      <c r="D108" s="103" t="s">
        <v>203</v>
      </c>
      <c r="E108" s="102" t="s">
        <v>189</v>
      </c>
      <c r="F108" s="68">
        <v>54353.3</v>
      </c>
      <c r="G108" s="68">
        <v>222875.27</v>
      </c>
      <c r="H108" s="68">
        <v>428685.96</v>
      </c>
      <c r="I108" s="68">
        <f t="shared" si="18"/>
        <v>235304.84333333335</v>
      </c>
      <c r="J108" s="101">
        <v>54353</v>
      </c>
      <c r="K108" s="100">
        <f>MIN(F108:H108)</f>
        <v>54353.3</v>
      </c>
      <c r="L108" s="99">
        <f t="shared" si="19"/>
        <v>180951.84333333335</v>
      </c>
      <c r="M108" s="80">
        <v>282228</v>
      </c>
      <c r="N108" s="79">
        <v>15000</v>
      </c>
      <c r="O108" s="98"/>
      <c r="P108" s="75">
        <f t="shared" si="21"/>
        <v>297228</v>
      </c>
      <c r="Q108" s="76">
        <v>183099</v>
      </c>
      <c r="R108" s="75">
        <f t="shared" si="20"/>
        <v>114129</v>
      </c>
      <c r="S108" s="103" t="s">
        <v>202</v>
      </c>
    </row>
    <row r="109" spans="1:19" ht="19.5" thickBot="1" x14ac:dyDescent="0.35">
      <c r="B109" s="191" t="s">
        <v>19</v>
      </c>
      <c r="C109" s="104" t="s">
        <v>201</v>
      </c>
      <c r="D109" s="103" t="s">
        <v>200</v>
      </c>
      <c r="E109" s="102" t="s">
        <v>189</v>
      </c>
      <c r="F109" s="68">
        <v>84217.79</v>
      </c>
      <c r="G109" s="68">
        <v>87258.18</v>
      </c>
      <c r="H109" s="68">
        <v>228383.41</v>
      </c>
      <c r="I109" s="68">
        <f t="shared" si="18"/>
        <v>133286.46</v>
      </c>
      <c r="J109" s="101">
        <v>84218</v>
      </c>
      <c r="K109" s="100">
        <f>MIN(F109:H109)</f>
        <v>84217.79</v>
      </c>
      <c r="L109" s="99">
        <f t="shared" si="19"/>
        <v>49068.459999999992</v>
      </c>
      <c r="M109" s="80">
        <v>256000</v>
      </c>
      <c r="N109" s="79">
        <v>44000</v>
      </c>
      <c r="O109" s="98"/>
      <c r="P109" s="75">
        <f t="shared" si="21"/>
        <v>300000</v>
      </c>
      <c r="Q109" s="76">
        <v>324708</v>
      </c>
      <c r="R109" s="75">
        <f t="shared" si="20"/>
        <v>-24708</v>
      </c>
      <c r="S109" s="103" t="s">
        <v>199</v>
      </c>
    </row>
    <row r="110" spans="1:19" ht="31.5" thickBot="1" x14ac:dyDescent="0.35">
      <c r="B110" s="191" t="s">
        <v>124</v>
      </c>
      <c r="C110" s="104" t="s">
        <v>198</v>
      </c>
      <c r="D110" s="103" t="s">
        <v>197</v>
      </c>
      <c r="E110" s="102" t="s">
        <v>196</v>
      </c>
      <c r="F110" s="68">
        <v>63193.78</v>
      </c>
      <c r="G110" s="68">
        <v>37764.550000000003</v>
      </c>
      <c r="H110" s="68">
        <v>57259.1</v>
      </c>
      <c r="I110" s="68">
        <f t="shared" si="18"/>
        <v>52739.143333333333</v>
      </c>
      <c r="J110" s="101">
        <v>37765</v>
      </c>
      <c r="K110" s="100">
        <f>MIN(F110:H110)</f>
        <v>37764.550000000003</v>
      </c>
      <c r="L110" s="99">
        <f t="shared" si="19"/>
        <v>14974.143333333333</v>
      </c>
      <c r="M110" s="80">
        <v>41000</v>
      </c>
      <c r="N110" s="79">
        <v>52354</v>
      </c>
      <c r="O110" s="98">
        <v>2000</v>
      </c>
      <c r="P110" s="75">
        <f t="shared" si="21"/>
        <v>93354</v>
      </c>
      <c r="Q110" s="76">
        <v>105452</v>
      </c>
      <c r="R110" s="75">
        <f t="shared" si="20"/>
        <v>-12098</v>
      </c>
      <c r="S110" s="103" t="s">
        <v>195</v>
      </c>
    </row>
    <row r="111" spans="1:19" s="105" customFormat="1" ht="19.5" thickBot="1" x14ac:dyDescent="0.35">
      <c r="A111" s="201"/>
      <c r="B111" s="196" t="s">
        <v>124</v>
      </c>
      <c r="C111" s="86" t="s">
        <v>194</v>
      </c>
      <c r="D111" s="74" t="s">
        <v>193</v>
      </c>
      <c r="E111" s="85"/>
      <c r="F111" s="84">
        <v>0</v>
      </c>
      <c r="G111" s="84">
        <v>0</v>
      </c>
      <c r="H111" s="84">
        <v>24</v>
      </c>
      <c r="I111" s="84">
        <f t="shared" si="18"/>
        <v>8</v>
      </c>
      <c r="J111" s="83">
        <v>0</v>
      </c>
      <c r="K111" s="82">
        <v>24</v>
      </c>
      <c r="L111" s="106">
        <f t="shared" si="19"/>
        <v>8</v>
      </c>
      <c r="M111" s="80">
        <v>0</v>
      </c>
      <c r="N111" s="79"/>
      <c r="O111" s="98"/>
      <c r="P111" s="75">
        <f t="shared" si="21"/>
        <v>0</v>
      </c>
      <c r="Q111" s="76"/>
      <c r="R111" s="75">
        <f t="shared" si="20"/>
        <v>0</v>
      </c>
      <c r="S111" s="103" t="s">
        <v>192</v>
      </c>
    </row>
    <row r="112" spans="1:19" ht="19.5" thickBot="1" x14ac:dyDescent="0.35">
      <c r="B112" s="191" t="s">
        <v>124</v>
      </c>
      <c r="C112" s="104" t="s">
        <v>191</v>
      </c>
      <c r="D112" s="103" t="s">
        <v>190</v>
      </c>
      <c r="E112" s="102" t="s">
        <v>189</v>
      </c>
      <c r="F112" s="68">
        <v>30950.45</v>
      </c>
      <c r="G112" s="68">
        <v>-77.510000000000005</v>
      </c>
      <c r="H112" s="68">
        <v>328186.68</v>
      </c>
      <c r="I112" s="68">
        <f t="shared" si="18"/>
        <v>119686.54</v>
      </c>
      <c r="J112" s="101">
        <v>0</v>
      </c>
      <c r="K112" s="100">
        <f t="shared" ref="K112:K143" si="22">MIN(F112:H112)</f>
        <v>-77.510000000000005</v>
      </c>
      <c r="L112" s="99">
        <f t="shared" si="19"/>
        <v>119686.54</v>
      </c>
      <c r="M112" s="80"/>
      <c r="N112" s="79"/>
      <c r="O112" s="98">
        <v>82000</v>
      </c>
      <c r="P112" s="75">
        <f t="shared" si="21"/>
        <v>0</v>
      </c>
      <c r="Q112" s="76">
        <v>74933</v>
      </c>
      <c r="R112" s="75">
        <f t="shared" si="20"/>
        <v>-74933</v>
      </c>
      <c r="S112" s="103" t="s">
        <v>188</v>
      </c>
    </row>
    <row r="113" spans="1:19" s="30" customFormat="1" ht="19.5" thickBot="1" x14ac:dyDescent="0.35">
      <c r="A113" s="199"/>
      <c r="B113" s="196" t="s">
        <v>124</v>
      </c>
      <c r="C113" s="86" t="s">
        <v>187</v>
      </c>
      <c r="D113" s="74" t="s">
        <v>186</v>
      </c>
      <c r="E113" s="85" t="s">
        <v>128</v>
      </c>
      <c r="F113" s="84">
        <v>896.29</v>
      </c>
      <c r="G113" s="84">
        <v>0</v>
      </c>
      <c r="H113" s="84">
        <v>0</v>
      </c>
      <c r="I113" s="84">
        <f t="shared" si="18"/>
        <v>298.76333333333332</v>
      </c>
      <c r="J113" s="83">
        <v>0</v>
      </c>
      <c r="K113" s="82">
        <f t="shared" si="22"/>
        <v>0</v>
      </c>
      <c r="L113" s="81">
        <f t="shared" si="19"/>
        <v>298.76333333333332</v>
      </c>
      <c r="M113" s="80">
        <v>0</v>
      </c>
      <c r="N113" s="79"/>
      <c r="O113" s="78"/>
      <c r="P113" s="75">
        <f t="shared" si="21"/>
        <v>0</v>
      </c>
      <c r="Q113" s="76">
        <v>1366</v>
      </c>
      <c r="R113" s="75">
        <f t="shared" si="20"/>
        <v>-1366</v>
      </c>
      <c r="S113" s="103" t="s">
        <v>120</v>
      </c>
    </row>
    <row r="114" spans="1:19" ht="19.5" thickBot="1" x14ac:dyDescent="0.35">
      <c r="B114" s="196" t="s">
        <v>124</v>
      </c>
      <c r="C114" s="86" t="s">
        <v>185</v>
      </c>
      <c r="D114" s="74" t="s">
        <v>184</v>
      </c>
      <c r="E114" s="85" t="s">
        <v>128</v>
      </c>
      <c r="F114" s="84">
        <v>507.48</v>
      </c>
      <c r="G114" s="84">
        <v>39.76</v>
      </c>
      <c r="H114" s="84">
        <v>435.45</v>
      </c>
      <c r="I114" s="84">
        <f t="shared" si="18"/>
        <v>327.56333333333333</v>
      </c>
      <c r="J114" s="83">
        <v>40</v>
      </c>
      <c r="K114" s="82">
        <f t="shared" si="22"/>
        <v>39.76</v>
      </c>
      <c r="L114" s="81">
        <f t="shared" si="19"/>
        <v>287.56333333333333</v>
      </c>
      <c r="M114" s="80">
        <v>0</v>
      </c>
      <c r="N114" s="79"/>
      <c r="O114" s="78"/>
      <c r="P114" s="75">
        <f t="shared" si="21"/>
        <v>0</v>
      </c>
      <c r="Q114" s="76">
        <v>0</v>
      </c>
      <c r="R114" s="75">
        <f t="shared" si="20"/>
        <v>0</v>
      </c>
      <c r="S114" s="103" t="s">
        <v>120</v>
      </c>
    </row>
    <row r="115" spans="1:19" s="87" customFormat="1" ht="19.5" thickBot="1" x14ac:dyDescent="0.35">
      <c r="A115" s="145"/>
      <c r="B115" s="196" t="s">
        <v>124</v>
      </c>
      <c r="C115" s="86" t="s">
        <v>183</v>
      </c>
      <c r="D115" s="74" t="s">
        <v>182</v>
      </c>
      <c r="E115" s="85" t="s">
        <v>128</v>
      </c>
      <c r="F115" s="84">
        <v>149.78</v>
      </c>
      <c r="G115" s="84">
        <v>0</v>
      </c>
      <c r="H115" s="84">
        <v>0</v>
      </c>
      <c r="I115" s="84">
        <f t="shared" si="18"/>
        <v>49.926666666666669</v>
      </c>
      <c r="J115" s="83">
        <v>0</v>
      </c>
      <c r="K115" s="82">
        <f t="shared" si="22"/>
        <v>0</v>
      </c>
      <c r="L115" s="81">
        <f t="shared" si="19"/>
        <v>49.926666666666669</v>
      </c>
      <c r="M115" s="80">
        <v>0</v>
      </c>
      <c r="N115" s="79"/>
      <c r="O115" s="78"/>
      <c r="P115" s="75">
        <f t="shared" si="21"/>
        <v>0</v>
      </c>
      <c r="Q115" s="76">
        <v>0</v>
      </c>
      <c r="R115" s="75">
        <f t="shared" si="20"/>
        <v>0</v>
      </c>
      <c r="S115" s="103" t="s">
        <v>120</v>
      </c>
    </row>
    <row r="116" spans="1:19" ht="19.5" thickBot="1" x14ac:dyDescent="0.35">
      <c r="B116" s="196" t="s">
        <v>124</v>
      </c>
      <c r="C116" s="86" t="s">
        <v>181</v>
      </c>
      <c r="D116" s="74" t="s">
        <v>180</v>
      </c>
      <c r="E116" s="85" t="s">
        <v>128</v>
      </c>
      <c r="F116" s="84">
        <v>100.53</v>
      </c>
      <c r="G116" s="84">
        <v>2621.23</v>
      </c>
      <c r="H116" s="84">
        <v>0</v>
      </c>
      <c r="I116" s="84">
        <f t="shared" si="18"/>
        <v>907.25333333333344</v>
      </c>
      <c r="J116" s="83">
        <v>0</v>
      </c>
      <c r="K116" s="82">
        <f t="shared" si="22"/>
        <v>0</v>
      </c>
      <c r="L116" s="81">
        <f t="shared" si="19"/>
        <v>907.25333333333344</v>
      </c>
      <c r="M116" s="80">
        <v>0</v>
      </c>
      <c r="N116" s="79"/>
      <c r="O116" s="78"/>
      <c r="P116" s="75">
        <f t="shared" si="21"/>
        <v>0</v>
      </c>
      <c r="Q116" s="76">
        <v>0</v>
      </c>
      <c r="R116" s="75">
        <f t="shared" si="20"/>
        <v>0</v>
      </c>
      <c r="S116" s="103" t="s">
        <v>120</v>
      </c>
    </row>
    <row r="117" spans="1:19" ht="19.5" thickBot="1" x14ac:dyDescent="0.35">
      <c r="B117" s="196" t="s">
        <v>124</v>
      </c>
      <c r="C117" s="86" t="s">
        <v>179</v>
      </c>
      <c r="D117" s="74" t="s">
        <v>178</v>
      </c>
      <c r="E117" s="85" t="s">
        <v>128</v>
      </c>
      <c r="F117" s="84">
        <v>70623.710000000006</v>
      </c>
      <c r="G117" s="84">
        <v>36613.040000000001</v>
      </c>
      <c r="H117" s="84">
        <v>3194.06</v>
      </c>
      <c r="I117" s="84">
        <f t="shared" si="18"/>
        <v>36810.269999999997</v>
      </c>
      <c r="J117" s="83">
        <v>3194</v>
      </c>
      <c r="K117" s="82">
        <f t="shared" si="22"/>
        <v>3194.06</v>
      </c>
      <c r="L117" s="81">
        <f t="shared" si="19"/>
        <v>33616.269999999997</v>
      </c>
      <c r="M117" s="80">
        <v>0</v>
      </c>
      <c r="N117" s="79"/>
      <c r="O117" s="78"/>
      <c r="P117" s="75">
        <f t="shared" si="21"/>
        <v>0</v>
      </c>
      <c r="Q117" s="76">
        <v>0</v>
      </c>
      <c r="R117" s="75">
        <f t="shared" si="20"/>
        <v>0</v>
      </c>
      <c r="S117" s="103" t="s">
        <v>120</v>
      </c>
    </row>
    <row r="118" spans="1:19" ht="19.5" thickBot="1" x14ac:dyDescent="0.35">
      <c r="B118" s="196" t="s">
        <v>124</v>
      </c>
      <c r="C118" s="86" t="s">
        <v>177</v>
      </c>
      <c r="D118" s="74" t="s">
        <v>176</v>
      </c>
      <c r="E118" s="85" t="s">
        <v>128</v>
      </c>
      <c r="F118" s="84">
        <v>175.28</v>
      </c>
      <c r="G118" s="84">
        <v>0</v>
      </c>
      <c r="H118" s="84">
        <v>0</v>
      </c>
      <c r="I118" s="84">
        <f t="shared" si="18"/>
        <v>58.426666666666669</v>
      </c>
      <c r="J118" s="83">
        <v>0</v>
      </c>
      <c r="K118" s="82">
        <f t="shared" si="22"/>
        <v>0</v>
      </c>
      <c r="L118" s="81">
        <f t="shared" si="19"/>
        <v>58.426666666666669</v>
      </c>
      <c r="M118" s="80">
        <v>0</v>
      </c>
      <c r="N118" s="79"/>
      <c r="O118" s="78"/>
      <c r="P118" s="75">
        <f t="shared" si="21"/>
        <v>0</v>
      </c>
      <c r="Q118" s="76">
        <v>0</v>
      </c>
      <c r="R118" s="75">
        <f t="shared" si="20"/>
        <v>0</v>
      </c>
      <c r="S118" s="103" t="s">
        <v>120</v>
      </c>
    </row>
    <row r="119" spans="1:19" ht="19.5" thickBot="1" x14ac:dyDescent="0.35">
      <c r="B119" s="196" t="s">
        <v>19</v>
      </c>
      <c r="C119" s="86" t="s">
        <v>175</v>
      </c>
      <c r="D119" s="74" t="s">
        <v>174</v>
      </c>
      <c r="E119" s="85" t="s">
        <v>128</v>
      </c>
      <c r="F119" s="84">
        <v>185986.44</v>
      </c>
      <c r="G119" s="84">
        <v>181407.3</v>
      </c>
      <c r="H119" s="84">
        <v>317379.39</v>
      </c>
      <c r="I119" s="84">
        <f t="shared" si="18"/>
        <v>228257.71</v>
      </c>
      <c r="J119" s="83">
        <v>181407</v>
      </c>
      <c r="K119" s="82">
        <f t="shared" si="22"/>
        <v>181407.3</v>
      </c>
      <c r="L119" s="81">
        <f t="shared" si="19"/>
        <v>46850.709999999992</v>
      </c>
      <c r="M119" s="80">
        <v>0</v>
      </c>
      <c r="N119" s="79"/>
      <c r="O119" s="78"/>
      <c r="P119" s="75">
        <f t="shared" si="21"/>
        <v>0</v>
      </c>
      <c r="Q119" s="76">
        <v>0</v>
      </c>
      <c r="R119" s="75">
        <f t="shared" si="20"/>
        <v>0</v>
      </c>
      <c r="S119" s="103" t="s">
        <v>120</v>
      </c>
    </row>
    <row r="120" spans="1:19" ht="19.5" thickBot="1" x14ac:dyDescent="0.35">
      <c r="B120" s="196" t="s">
        <v>124</v>
      </c>
      <c r="C120" s="86" t="s">
        <v>173</v>
      </c>
      <c r="D120" s="74" t="s">
        <v>172</v>
      </c>
      <c r="E120" s="85" t="s">
        <v>128</v>
      </c>
      <c r="F120" s="84">
        <v>15053.9</v>
      </c>
      <c r="G120" s="84">
        <v>0</v>
      </c>
      <c r="H120" s="84">
        <v>5995.97</v>
      </c>
      <c r="I120" s="84">
        <f t="shared" si="18"/>
        <v>7016.623333333333</v>
      </c>
      <c r="J120" s="83">
        <v>0</v>
      </c>
      <c r="K120" s="82">
        <f t="shared" si="22"/>
        <v>0</v>
      </c>
      <c r="L120" s="81">
        <f t="shared" si="19"/>
        <v>7016.623333333333</v>
      </c>
      <c r="M120" s="80">
        <v>0</v>
      </c>
      <c r="N120" s="79"/>
      <c r="O120" s="78"/>
      <c r="P120" s="75">
        <f t="shared" si="21"/>
        <v>0</v>
      </c>
      <c r="Q120" s="76">
        <v>0</v>
      </c>
      <c r="R120" s="75">
        <f t="shared" si="20"/>
        <v>0</v>
      </c>
      <c r="S120" s="103" t="s">
        <v>120</v>
      </c>
    </row>
    <row r="121" spans="1:19" ht="19.5" thickBot="1" x14ac:dyDescent="0.35">
      <c r="B121" s="196" t="s">
        <v>124</v>
      </c>
      <c r="C121" s="86" t="s">
        <v>171</v>
      </c>
      <c r="D121" s="74" t="s">
        <v>170</v>
      </c>
      <c r="E121" s="85" t="s">
        <v>128</v>
      </c>
      <c r="F121" s="84">
        <v>0</v>
      </c>
      <c r="G121" s="84">
        <v>0</v>
      </c>
      <c r="H121" s="84">
        <v>141.21</v>
      </c>
      <c r="I121" s="84">
        <f t="shared" si="18"/>
        <v>47.07</v>
      </c>
      <c r="J121" s="83">
        <v>0</v>
      </c>
      <c r="K121" s="82">
        <f t="shared" si="22"/>
        <v>0</v>
      </c>
      <c r="L121" s="81">
        <f t="shared" si="19"/>
        <v>47.07</v>
      </c>
      <c r="M121" s="80">
        <v>0</v>
      </c>
      <c r="N121" s="79"/>
      <c r="O121" s="78"/>
      <c r="P121" s="75">
        <f t="shared" si="21"/>
        <v>0</v>
      </c>
      <c r="Q121" s="76">
        <v>160635</v>
      </c>
      <c r="R121" s="75">
        <f t="shared" si="20"/>
        <v>-160635</v>
      </c>
      <c r="S121" s="103" t="s">
        <v>120</v>
      </c>
    </row>
    <row r="122" spans="1:19" s="87" customFormat="1" ht="19.5" thickBot="1" x14ac:dyDescent="0.35">
      <c r="A122" s="145"/>
      <c r="B122" s="196" t="s">
        <v>169</v>
      </c>
      <c r="C122" s="86" t="s">
        <v>168</v>
      </c>
      <c r="D122" s="74" t="s">
        <v>167</v>
      </c>
      <c r="E122" s="85" t="s">
        <v>128</v>
      </c>
      <c r="F122" s="84">
        <v>50.3</v>
      </c>
      <c r="G122" s="84">
        <v>598.66999999999996</v>
      </c>
      <c r="H122" s="97">
        <v>495.84</v>
      </c>
      <c r="I122" s="96">
        <f t="shared" si="18"/>
        <v>381.6033333333333</v>
      </c>
      <c r="J122" s="95">
        <v>50</v>
      </c>
      <c r="K122" s="82">
        <f t="shared" si="22"/>
        <v>50.3</v>
      </c>
      <c r="L122" s="81">
        <f t="shared" si="19"/>
        <v>331.6033333333333</v>
      </c>
      <c r="M122" s="80">
        <v>0</v>
      </c>
      <c r="N122" s="79"/>
      <c r="O122" s="78"/>
      <c r="P122" s="75">
        <f t="shared" si="21"/>
        <v>0</v>
      </c>
      <c r="Q122" s="76">
        <v>0</v>
      </c>
      <c r="R122" s="75">
        <f t="shared" si="20"/>
        <v>0</v>
      </c>
      <c r="S122" s="103" t="s">
        <v>120</v>
      </c>
    </row>
    <row r="123" spans="1:19" ht="19.5" thickBot="1" x14ac:dyDescent="0.35">
      <c r="B123" s="196" t="s">
        <v>124</v>
      </c>
      <c r="C123" s="86" t="s">
        <v>166</v>
      </c>
      <c r="D123" s="74" t="s">
        <v>165</v>
      </c>
      <c r="E123" s="85" t="s">
        <v>128</v>
      </c>
      <c r="F123" s="84">
        <v>-1950</v>
      </c>
      <c r="G123" s="84">
        <v>60138.07</v>
      </c>
      <c r="H123" s="84">
        <v>11044.03</v>
      </c>
      <c r="I123" s="84">
        <f t="shared" si="18"/>
        <v>23077.366666666669</v>
      </c>
      <c r="J123" s="83">
        <v>0</v>
      </c>
      <c r="K123" s="82">
        <f t="shared" si="22"/>
        <v>-1950</v>
      </c>
      <c r="L123" s="81">
        <f t="shared" si="19"/>
        <v>23077.366666666669</v>
      </c>
      <c r="M123" s="80">
        <v>0</v>
      </c>
      <c r="N123" s="79"/>
      <c r="O123" s="78"/>
      <c r="P123" s="75">
        <f t="shared" si="21"/>
        <v>0</v>
      </c>
      <c r="Q123" s="76">
        <v>0</v>
      </c>
      <c r="R123" s="75">
        <f t="shared" si="20"/>
        <v>0</v>
      </c>
      <c r="S123" s="103" t="s">
        <v>120</v>
      </c>
    </row>
    <row r="124" spans="1:19" ht="19.5" thickBot="1" x14ac:dyDescent="0.35">
      <c r="B124" s="196" t="s">
        <v>124</v>
      </c>
      <c r="C124" s="86" t="s">
        <v>164</v>
      </c>
      <c r="D124" s="74" t="s">
        <v>163</v>
      </c>
      <c r="E124" s="85" t="s">
        <v>128</v>
      </c>
      <c r="F124" s="84">
        <v>1500</v>
      </c>
      <c r="G124" s="84">
        <v>0</v>
      </c>
      <c r="H124" s="84">
        <v>0</v>
      </c>
      <c r="I124" s="84">
        <f t="shared" si="18"/>
        <v>500</v>
      </c>
      <c r="J124" s="83">
        <v>0</v>
      </c>
      <c r="K124" s="82">
        <f t="shared" si="22"/>
        <v>0</v>
      </c>
      <c r="L124" s="81">
        <f t="shared" si="19"/>
        <v>500</v>
      </c>
      <c r="M124" s="80">
        <v>0</v>
      </c>
      <c r="N124" s="79"/>
      <c r="O124" s="78"/>
      <c r="P124" s="75">
        <f t="shared" si="21"/>
        <v>0</v>
      </c>
      <c r="Q124" s="76">
        <v>0</v>
      </c>
      <c r="R124" s="75">
        <f t="shared" si="20"/>
        <v>0</v>
      </c>
      <c r="S124" s="103" t="s">
        <v>120</v>
      </c>
    </row>
    <row r="125" spans="1:19" ht="19.5" thickBot="1" x14ac:dyDescent="0.35">
      <c r="B125" s="196" t="s">
        <v>124</v>
      </c>
      <c r="C125" s="86" t="s">
        <v>162</v>
      </c>
      <c r="D125" s="74" t="s">
        <v>161</v>
      </c>
      <c r="E125" s="85" t="s">
        <v>128</v>
      </c>
      <c r="F125" s="84">
        <v>0</v>
      </c>
      <c r="G125" s="84">
        <v>166.12</v>
      </c>
      <c r="H125" s="84">
        <v>0</v>
      </c>
      <c r="I125" s="84">
        <f t="shared" si="18"/>
        <v>55.373333333333335</v>
      </c>
      <c r="J125" s="83">
        <v>0</v>
      </c>
      <c r="K125" s="82">
        <f t="shared" si="22"/>
        <v>0</v>
      </c>
      <c r="L125" s="81">
        <f t="shared" si="19"/>
        <v>55.373333333333335</v>
      </c>
      <c r="M125" s="80">
        <v>0</v>
      </c>
      <c r="N125" s="79"/>
      <c r="O125" s="78"/>
      <c r="P125" s="75">
        <f t="shared" si="21"/>
        <v>0</v>
      </c>
      <c r="Q125" s="76">
        <v>0</v>
      </c>
      <c r="R125" s="75">
        <f t="shared" si="20"/>
        <v>0</v>
      </c>
      <c r="S125" s="103" t="s">
        <v>120</v>
      </c>
    </row>
    <row r="126" spans="1:19" ht="19.5" thickBot="1" x14ac:dyDescent="0.35">
      <c r="B126" s="196" t="s">
        <v>124</v>
      </c>
      <c r="C126" s="86" t="s">
        <v>160</v>
      </c>
      <c r="D126" s="74" t="s">
        <v>159</v>
      </c>
      <c r="E126" s="85" t="s">
        <v>128</v>
      </c>
      <c r="F126" s="84">
        <v>694.26</v>
      </c>
      <c r="G126" s="84">
        <v>345.74</v>
      </c>
      <c r="H126" s="84">
        <v>1773.38</v>
      </c>
      <c r="I126" s="84">
        <f t="shared" si="18"/>
        <v>937.79333333333341</v>
      </c>
      <c r="J126" s="83">
        <v>346</v>
      </c>
      <c r="K126" s="82">
        <f t="shared" si="22"/>
        <v>345.74</v>
      </c>
      <c r="L126" s="81">
        <f t="shared" si="19"/>
        <v>591.79333333333341</v>
      </c>
      <c r="M126" s="80">
        <v>0</v>
      </c>
      <c r="N126" s="79"/>
      <c r="O126" s="78"/>
      <c r="P126" s="75">
        <f t="shared" si="21"/>
        <v>0</v>
      </c>
      <c r="Q126" s="76">
        <v>0</v>
      </c>
      <c r="R126" s="75">
        <f t="shared" si="20"/>
        <v>0</v>
      </c>
      <c r="S126" s="103" t="s">
        <v>120</v>
      </c>
    </row>
    <row r="127" spans="1:19" s="87" customFormat="1" ht="19.5" thickBot="1" x14ac:dyDescent="0.35">
      <c r="A127" s="145"/>
      <c r="B127" s="196" t="s">
        <v>19</v>
      </c>
      <c r="C127" s="86" t="s">
        <v>158</v>
      </c>
      <c r="D127" s="74" t="s">
        <v>157</v>
      </c>
      <c r="E127" s="85" t="s">
        <v>128</v>
      </c>
      <c r="F127" s="84">
        <v>55115.24</v>
      </c>
      <c r="G127" s="84">
        <v>49202.31</v>
      </c>
      <c r="H127" s="97">
        <v>5151.6099999999997</v>
      </c>
      <c r="I127" s="96">
        <f t="shared" si="18"/>
        <v>36489.719999999994</v>
      </c>
      <c r="J127" s="95">
        <v>5152</v>
      </c>
      <c r="K127" s="82">
        <f t="shared" si="22"/>
        <v>5151.6099999999997</v>
      </c>
      <c r="L127" s="81">
        <f t="shared" si="19"/>
        <v>31337.719999999994</v>
      </c>
      <c r="M127" s="80">
        <v>0</v>
      </c>
      <c r="N127" s="79"/>
      <c r="O127" s="78"/>
      <c r="P127" s="75">
        <f t="shared" si="21"/>
        <v>0</v>
      </c>
      <c r="Q127" s="76">
        <v>0</v>
      </c>
      <c r="R127" s="75">
        <f t="shared" si="20"/>
        <v>0</v>
      </c>
      <c r="S127" s="103" t="s">
        <v>120</v>
      </c>
    </row>
    <row r="128" spans="1:19" s="87" customFormat="1" ht="19.5" thickBot="1" x14ac:dyDescent="0.35">
      <c r="A128" s="145"/>
      <c r="B128" s="196" t="s">
        <v>124</v>
      </c>
      <c r="C128" s="86" t="s">
        <v>156</v>
      </c>
      <c r="D128" s="74" t="s">
        <v>155</v>
      </c>
      <c r="E128" s="85" t="s">
        <v>128</v>
      </c>
      <c r="F128" s="84">
        <v>76767.759999999995</v>
      </c>
      <c r="G128" s="84">
        <v>136949.32999999999</v>
      </c>
      <c r="H128" s="84">
        <v>31572.81</v>
      </c>
      <c r="I128" s="84">
        <f t="shared" si="18"/>
        <v>81763.299999999988</v>
      </c>
      <c r="J128" s="83">
        <v>31573</v>
      </c>
      <c r="K128" s="82">
        <f t="shared" si="22"/>
        <v>31572.81</v>
      </c>
      <c r="L128" s="81">
        <f t="shared" si="19"/>
        <v>50190.299999999988</v>
      </c>
      <c r="M128" s="80">
        <v>0</v>
      </c>
      <c r="N128" s="79"/>
      <c r="O128" s="78"/>
      <c r="P128" s="75">
        <f t="shared" si="21"/>
        <v>0</v>
      </c>
      <c r="Q128" s="76">
        <v>0</v>
      </c>
      <c r="R128" s="75">
        <f t="shared" si="20"/>
        <v>0</v>
      </c>
      <c r="S128" s="103" t="s">
        <v>120</v>
      </c>
    </row>
    <row r="129" spans="1:19" ht="19.5" thickBot="1" x14ac:dyDescent="0.35">
      <c r="B129" s="196" t="s">
        <v>124</v>
      </c>
      <c r="C129" s="86" t="s">
        <v>154</v>
      </c>
      <c r="D129" s="74" t="s">
        <v>153</v>
      </c>
      <c r="E129" s="85" t="s">
        <v>128</v>
      </c>
      <c r="F129" s="84">
        <v>0</v>
      </c>
      <c r="G129" s="84">
        <v>5973.59</v>
      </c>
      <c r="H129" s="84">
        <v>10758.3</v>
      </c>
      <c r="I129" s="84">
        <f t="shared" si="18"/>
        <v>5577.2966666666662</v>
      </c>
      <c r="J129" s="83">
        <v>0</v>
      </c>
      <c r="K129" s="82">
        <f t="shared" si="22"/>
        <v>0</v>
      </c>
      <c r="L129" s="81">
        <f t="shared" si="19"/>
        <v>5577.2966666666662</v>
      </c>
      <c r="M129" s="80">
        <v>0</v>
      </c>
      <c r="N129" s="79"/>
      <c r="O129" s="78"/>
      <c r="P129" s="75">
        <f t="shared" si="21"/>
        <v>0</v>
      </c>
      <c r="Q129" s="76">
        <v>0</v>
      </c>
      <c r="R129" s="75">
        <f t="shared" si="20"/>
        <v>0</v>
      </c>
      <c r="S129" s="103" t="s">
        <v>120</v>
      </c>
    </row>
    <row r="130" spans="1:19" ht="19.5" thickBot="1" x14ac:dyDescent="0.35">
      <c r="B130" s="196" t="s">
        <v>124</v>
      </c>
      <c r="C130" s="86" t="s">
        <v>152</v>
      </c>
      <c r="D130" s="74" t="s">
        <v>151</v>
      </c>
      <c r="E130" s="85" t="s">
        <v>128</v>
      </c>
      <c r="F130" s="84">
        <v>146.54</v>
      </c>
      <c r="G130" s="84">
        <v>631.29999999999995</v>
      </c>
      <c r="H130" s="84">
        <v>0</v>
      </c>
      <c r="I130" s="84">
        <f t="shared" si="18"/>
        <v>259.27999999999997</v>
      </c>
      <c r="J130" s="83">
        <v>0</v>
      </c>
      <c r="K130" s="82">
        <f t="shared" si="22"/>
        <v>0</v>
      </c>
      <c r="L130" s="81">
        <f t="shared" si="19"/>
        <v>259.27999999999997</v>
      </c>
      <c r="M130" s="80">
        <v>0</v>
      </c>
      <c r="N130" s="79"/>
      <c r="O130" s="78"/>
      <c r="P130" s="75">
        <f t="shared" si="21"/>
        <v>0</v>
      </c>
      <c r="Q130" s="76">
        <v>0</v>
      </c>
      <c r="R130" s="75">
        <f t="shared" ref="R130:R143" si="23">P130-Q130</f>
        <v>0</v>
      </c>
      <c r="S130" s="103" t="s">
        <v>120</v>
      </c>
    </row>
    <row r="131" spans="1:19" ht="19.5" thickBot="1" x14ac:dyDescent="0.35">
      <c r="B131" s="196" t="s">
        <v>124</v>
      </c>
      <c r="C131" s="86" t="s">
        <v>150</v>
      </c>
      <c r="D131" s="74" t="s">
        <v>149</v>
      </c>
      <c r="E131" s="85" t="s">
        <v>128</v>
      </c>
      <c r="F131" s="84">
        <v>7093.3</v>
      </c>
      <c r="G131" s="84">
        <v>2686.82</v>
      </c>
      <c r="H131" s="84">
        <v>1068.7</v>
      </c>
      <c r="I131" s="84">
        <f t="shared" si="18"/>
        <v>3616.273333333334</v>
      </c>
      <c r="J131" s="83">
        <v>1069</v>
      </c>
      <c r="K131" s="82">
        <f t="shared" si="22"/>
        <v>1068.7</v>
      </c>
      <c r="L131" s="81">
        <f t="shared" si="19"/>
        <v>2547.273333333334</v>
      </c>
      <c r="M131" s="80">
        <v>0</v>
      </c>
      <c r="N131" s="79"/>
      <c r="O131" s="78"/>
      <c r="P131" s="75">
        <f t="shared" si="21"/>
        <v>0</v>
      </c>
      <c r="Q131" s="76">
        <v>0</v>
      </c>
      <c r="R131" s="75">
        <f t="shared" si="23"/>
        <v>0</v>
      </c>
      <c r="S131" s="103" t="s">
        <v>120</v>
      </c>
    </row>
    <row r="132" spans="1:19" ht="19.5" hidden="1" thickBot="1" x14ac:dyDescent="0.35">
      <c r="B132" s="197" t="s">
        <v>20</v>
      </c>
      <c r="C132" s="94" t="s">
        <v>148</v>
      </c>
      <c r="D132" s="93" t="s">
        <v>147</v>
      </c>
      <c r="E132" s="85" t="s">
        <v>128</v>
      </c>
      <c r="F132" s="92">
        <v>3338.7</v>
      </c>
      <c r="G132" s="92">
        <v>294.04000000000002</v>
      </c>
      <c r="H132" s="92">
        <v>0</v>
      </c>
      <c r="I132" s="91">
        <v>1210.9133333333332</v>
      </c>
      <c r="J132" s="90">
        <v>0</v>
      </c>
      <c r="K132" s="82">
        <f t="shared" si="22"/>
        <v>0</v>
      </c>
      <c r="L132" s="89">
        <v>1210.9133333333332</v>
      </c>
      <c r="M132" s="80"/>
      <c r="N132" s="79"/>
      <c r="O132" s="88"/>
      <c r="P132" s="77">
        <f t="shared" si="21"/>
        <v>0</v>
      </c>
      <c r="Q132" s="76">
        <v>0</v>
      </c>
      <c r="R132" s="75">
        <f t="shared" si="23"/>
        <v>0</v>
      </c>
      <c r="S132" s="183" t="s">
        <v>120</v>
      </c>
    </row>
    <row r="133" spans="1:19" ht="19.5" thickBot="1" x14ac:dyDescent="0.35">
      <c r="B133" s="196" t="s">
        <v>124</v>
      </c>
      <c r="C133" s="86" t="s">
        <v>146</v>
      </c>
      <c r="D133" s="74" t="s">
        <v>145</v>
      </c>
      <c r="E133" s="85" t="s">
        <v>128</v>
      </c>
      <c r="F133" s="84">
        <v>64292.41</v>
      </c>
      <c r="G133" s="84">
        <v>0</v>
      </c>
      <c r="H133" s="84">
        <v>0</v>
      </c>
      <c r="I133" s="84">
        <f t="shared" ref="I133:I143" si="24">SUM(F133:H133)/3</f>
        <v>21430.803333333333</v>
      </c>
      <c r="J133" s="83">
        <v>0</v>
      </c>
      <c r="K133" s="82">
        <f t="shared" si="22"/>
        <v>0</v>
      </c>
      <c r="L133" s="81">
        <f t="shared" ref="L133:L143" si="25">I133-J133</f>
        <v>21430.803333333333</v>
      </c>
      <c r="M133" s="80">
        <v>0</v>
      </c>
      <c r="N133" s="79"/>
      <c r="O133" s="78"/>
      <c r="P133" s="75">
        <f t="shared" si="21"/>
        <v>0</v>
      </c>
      <c r="Q133" s="76">
        <v>0</v>
      </c>
      <c r="R133" s="75">
        <f t="shared" si="23"/>
        <v>0</v>
      </c>
      <c r="S133" s="103" t="s">
        <v>120</v>
      </c>
    </row>
    <row r="134" spans="1:19" ht="19.5" thickBot="1" x14ac:dyDescent="0.35">
      <c r="B134" s="196" t="s">
        <v>19</v>
      </c>
      <c r="C134" s="86" t="s">
        <v>144</v>
      </c>
      <c r="D134" s="74" t="s">
        <v>143</v>
      </c>
      <c r="E134" s="85" t="s">
        <v>128</v>
      </c>
      <c r="F134" s="84">
        <v>39334.78</v>
      </c>
      <c r="G134" s="84">
        <v>0</v>
      </c>
      <c r="H134" s="84">
        <v>0</v>
      </c>
      <c r="I134" s="84">
        <f t="shared" si="24"/>
        <v>13111.593333333332</v>
      </c>
      <c r="J134" s="83">
        <v>0</v>
      </c>
      <c r="K134" s="82">
        <f t="shared" si="22"/>
        <v>0</v>
      </c>
      <c r="L134" s="81">
        <f t="shared" si="25"/>
        <v>13111.593333333332</v>
      </c>
      <c r="M134" s="80">
        <v>0</v>
      </c>
      <c r="N134" s="79"/>
      <c r="O134" s="78"/>
      <c r="P134" s="75">
        <f t="shared" si="21"/>
        <v>0</v>
      </c>
      <c r="Q134" s="76">
        <v>0</v>
      </c>
      <c r="R134" s="75">
        <f t="shared" si="23"/>
        <v>0</v>
      </c>
      <c r="S134" s="103" t="s">
        <v>120</v>
      </c>
    </row>
    <row r="135" spans="1:19" ht="19.5" thickBot="1" x14ac:dyDescent="0.35">
      <c r="B135" s="196" t="s">
        <v>124</v>
      </c>
      <c r="C135" s="86" t="s">
        <v>142</v>
      </c>
      <c r="D135" s="74" t="s">
        <v>141</v>
      </c>
      <c r="E135" s="85" t="s">
        <v>128</v>
      </c>
      <c r="F135" s="84">
        <v>78974</v>
      </c>
      <c r="G135" s="84">
        <v>52465.98</v>
      </c>
      <c r="H135" s="84">
        <v>4057.05</v>
      </c>
      <c r="I135" s="84">
        <f t="shared" si="24"/>
        <v>45165.676666666666</v>
      </c>
      <c r="J135" s="83">
        <v>4057</v>
      </c>
      <c r="K135" s="82">
        <f t="shared" si="22"/>
        <v>4057.05</v>
      </c>
      <c r="L135" s="81">
        <f t="shared" si="25"/>
        <v>41108.676666666666</v>
      </c>
      <c r="M135" s="80">
        <v>0</v>
      </c>
      <c r="N135" s="79"/>
      <c r="O135" s="78"/>
      <c r="P135" s="75">
        <f t="shared" si="21"/>
        <v>0</v>
      </c>
      <c r="Q135" s="76">
        <v>0</v>
      </c>
      <c r="R135" s="75">
        <f t="shared" si="23"/>
        <v>0</v>
      </c>
      <c r="S135" s="103" t="s">
        <v>120</v>
      </c>
    </row>
    <row r="136" spans="1:19" ht="19.5" thickBot="1" x14ac:dyDescent="0.35">
      <c r="B136" s="196" t="s">
        <v>124</v>
      </c>
      <c r="C136" s="86" t="s">
        <v>140</v>
      </c>
      <c r="D136" s="74" t="s">
        <v>139</v>
      </c>
      <c r="E136" s="85" t="s">
        <v>128</v>
      </c>
      <c r="F136" s="84">
        <v>25.3</v>
      </c>
      <c r="G136" s="84">
        <v>0</v>
      </c>
      <c r="H136" s="84">
        <v>194.52</v>
      </c>
      <c r="I136" s="84">
        <f t="shared" si="24"/>
        <v>73.273333333333341</v>
      </c>
      <c r="J136" s="83">
        <v>0</v>
      </c>
      <c r="K136" s="82">
        <f t="shared" si="22"/>
        <v>0</v>
      </c>
      <c r="L136" s="81">
        <f t="shared" si="25"/>
        <v>73.273333333333341</v>
      </c>
      <c r="M136" s="80">
        <v>0</v>
      </c>
      <c r="N136" s="79"/>
      <c r="O136" s="78"/>
      <c r="P136" s="75">
        <f t="shared" ref="P136:P143" si="26">M136+N136</f>
        <v>0</v>
      </c>
      <c r="Q136" s="76">
        <v>0</v>
      </c>
      <c r="R136" s="75">
        <f t="shared" si="23"/>
        <v>0</v>
      </c>
      <c r="S136" s="103" t="s">
        <v>120</v>
      </c>
    </row>
    <row r="137" spans="1:19" ht="19.5" thickBot="1" x14ac:dyDescent="0.35">
      <c r="B137" s="196" t="s">
        <v>124</v>
      </c>
      <c r="C137" s="86" t="s">
        <v>138</v>
      </c>
      <c r="D137" s="74" t="s">
        <v>137</v>
      </c>
      <c r="E137" s="85" t="s">
        <v>128</v>
      </c>
      <c r="F137" s="84">
        <v>5755.95</v>
      </c>
      <c r="G137" s="84">
        <v>5003.54</v>
      </c>
      <c r="H137" s="84">
        <v>15052.56</v>
      </c>
      <c r="I137" s="84">
        <f t="shared" si="24"/>
        <v>8604.0166666666664</v>
      </c>
      <c r="J137" s="83">
        <v>5004</v>
      </c>
      <c r="K137" s="82">
        <f t="shared" si="22"/>
        <v>5003.54</v>
      </c>
      <c r="L137" s="81">
        <f t="shared" si="25"/>
        <v>3600.0166666666664</v>
      </c>
      <c r="M137" s="50">
        <v>0</v>
      </c>
      <c r="O137" s="78"/>
      <c r="P137" s="75">
        <f t="shared" si="26"/>
        <v>0</v>
      </c>
      <c r="Q137" s="76">
        <v>0</v>
      </c>
      <c r="R137" s="75">
        <f t="shared" si="23"/>
        <v>0</v>
      </c>
      <c r="S137" s="103" t="s">
        <v>120</v>
      </c>
    </row>
    <row r="138" spans="1:19" ht="19.5" thickBot="1" x14ac:dyDescent="0.35">
      <c r="B138" s="196" t="s">
        <v>124</v>
      </c>
      <c r="C138" s="86" t="s">
        <v>136</v>
      </c>
      <c r="D138" s="74" t="s">
        <v>135</v>
      </c>
      <c r="E138" s="85" t="s">
        <v>128</v>
      </c>
      <c r="F138" s="84">
        <v>0</v>
      </c>
      <c r="G138" s="84">
        <v>46251.83</v>
      </c>
      <c r="H138" s="84">
        <v>1856.65</v>
      </c>
      <c r="I138" s="84">
        <f t="shared" si="24"/>
        <v>16036.160000000002</v>
      </c>
      <c r="J138" s="83">
        <v>0</v>
      </c>
      <c r="K138" s="82">
        <f t="shared" si="22"/>
        <v>0</v>
      </c>
      <c r="L138" s="81">
        <f t="shared" si="25"/>
        <v>16036.160000000002</v>
      </c>
      <c r="M138" s="80">
        <v>0</v>
      </c>
      <c r="N138" s="79"/>
      <c r="O138" s="78"/>
      <c r="P138" s="75">
        <f t="shared" si="26"/>
        <v>0</v>
      </c>
      <c r="Q138" s="76">
        <v>0</v>
      </c>
      <c r="R138" s="75">
        <f t="shared" si="23"/>
        <v>0</v>
      </c>
      <c r="S138" s="103" t="s">
        <v>120</v>
      </c>
    </row>
    <row r="139" spans="1:19" s="87" customFormat="1" ht="19.5" thickBot="1" x14ac:dyDescent="0.35">
      <c r="A139" s="145"/>
      <c r="B139" s="196" t="s">
        <v>124</v>
      </c>
      <c r="C139" s="86" t="s">
        <v>134</v>
      </c>
      <c r="D139" s="74" t="s">
        <v>133</v>
      </c>
      <c r="E139" s="85" t="s">
        <v>128</v>
      </c>
      <c r="F139" s="84">
        <v>1315.32</v>
      </c>
      <c r="G139" s="84">
        <v>4459.9799999999996</v>
      </c>
      <c r="H139" s="84">
        <v>385.31</v>
      </c>
      <c r="I139" s="84">
        <f t="shared" si="24"/>
        <v>2053.5366666666664</v>
      </c>
      <c r="J139" s="83">
        <v>385</v>
      </c>
      <c r="K139" s="82">
        <f t="shared" si="22"/>
        <v>385.31</v>
      </c>
      <c r="L139" s="81">
        <f t="shared" si="25"/>
        <v>1668.5366666666664</v>
      </c>
      <c r="M139" s="80">
        <v>0</v>
      </c>
      <c r="N139" s="79"/>
      <c r="O139" s="78"/>
      <c r="P139" s="75">
        <f t="shared" si="26"/>
        <v>0</v>
      </c>
      <c r="Q139" s="76">
        <v>0</v>
      </c>
      <c r="R139" s="75">
        <f t="shared" si="23"/>
        <v>0</v>
      </c>
      <c r="S139" s="103" t="s">
        <v>120</v>
      </c>
    </row>
    <row r="140" spans="1:19" ht="19.5" thickBot="1" x14ac:dyDescent="0.35">
      <c r="B140" s="196" t="s">
        <v>124</v>
      </c>
      <c r="C140" s="86" t="s">
        <v>132</v>
      </c>
      <c r="D140" s="74" t="s">
        <v>131</v>
      </c>
      <c r="E140" s="85" t="s">
        <v>128</v>
      </c>
      <c r="F140" s="84">
        <v>4270.12</v>
      </c>
      <c r="G140" s="84">
        <v>2475.1799999999998</v>
      </c>
      <c r="H140" s="84">
        <v>1459.56</v>
      </c>
      <c r="I140" s="84">
        <f t="shared" si="24"/>
        <v>2734.9533333333329</v>
      </c>
      <c r="J140" s="83">
        <v>1460</v>
      </c>
      <c r="K140" s="82">
        <f t="shared" si="22"/>
        <v>1459.56</v>
      </c>
      <c r="L140" s="81">
        <f t="shared" si="25"/>
        <v>1274.9533333333329</v>
      </c>
      <c r="M140" s="80">
        <v>0</v>
      </c>
      <c r="N140" s="79"/>
      <c r="O140" s="78"/>
      <c r="P140" s="75">
        <f t="shared" si="26"/>
        <v>0</v>
      </c>
      <c r="Q140" s="76">
        <v>0</v>
      </c>
      <c r="R140" s="75">
        <f t="shared" si="23"/>
        <v>0</v>
      </c>
      <c r="S140" s="103" t="s">
        <v>120</v>
      </c>
    </row>
    <row r="141" spans="1:19" ht="19.5" thickBot="1" x14ac:dyDescent="0.35">
      <c r="B141" s="196" t="s">
        <v>124</v>
      </c>
      <c r="C141" s="86" t="s">
        <v>130</v>
      </c>
      <c r="D141" s="74" t="s">
        <v>129</v>
      </c>
      <c r="E141" s="85" t="s">
        <v>128</v>
      </c>
      <c r="F141" s="84">
        <v>29400.63</v>
      </c>
      <c r="G141" s="84">
        <v>13832.37</v>
      </c>
      <c r="H141" s="84">
        <v>-4608.22</v>
      </c>
      <c r="I141" s="84">
        <f t="shared" si="24"/>
        <v>12874.926666666666</v>
      </c>
      <c r="J141" s="83">
        <v>0</v>
      </c>
      <c r="K141" s="82">
        <f t="shared" si="22"/>
        <v>-4608.22</v>
      </c>
      <c r="L141" s="81">
        <f t="shared" si="25"/>
        <v>12874.926666666666</v>
      </c>
      <c r="M141" s="80">
        <v>0</v>
      </c>
      <c r="N141" s="79"/>
      <c r="O141" s="78"/>
      <c r="P141" s="75">
        <f t="shared" si="26"/>
        <v>0</v>
      </c>
      <c r="Q141" s="76">
        <v>0</v>
      </c>
      <c r="R141" s="75">
        <f t="shared" si="23"/>
        <v>0</v>
      </c>
      <c r="S141" s="103" t="s">
        <v>120</v>
      </c>
    </row>
    <row r="142" spans="1:19" ht="19.5" thickBot="1" x14ac:dyDescent="0.35">
      <c r="B142" s="196" t="s">
        <v>124</v>
      </c>
      <c r="C142" s="86" t="s">
        <v>127</v>
      </c>
      <c r="D142" s="74" t="s">
        <v>126</v>
      </c>
      <c r="E142" s="85" t="s">
        <v>125</v>
      </c>
      <c r="F142" s="84">
        <v>129.44999999999999</v>
      </c>
      <c r="G142" s="84">
        <v>1691.2</v>
      </c>
      <c r="H142" s="84">
        <v>335.33</v>
      </c>
      <c r="I142" s="84">
        <f t="shared" si="24"/>
        <v>718.66</v>
      </c>
      <c r="J142" s="83">
        <v>129</v>
      </c>
      <c r="K142" s="82">
        <f t="shared" si="22"/>
        <v>129.44999999999999</v>
      </c>
      <c r="L142" s="81">
        <f t="shared" si="25"/>
        <v>589.66</v>
      </c>
      <c r="M142" s="80">
        <v>0</v>
      </c>
      <c r="N142" s="79"/>
      <c r="O142" s="78"/>
      <c r="P142" s="75">
        <f t="shared" si="26"/>
        <v>0</v>
      </c>
      <c r="Q142" s="76">
        <v>0</v>
      </c>
      <c r="R142" s="75">
        <f t="shared" si="23"/>
        <v>0</v>
      </c>
      <c r="S142" s="103" t="s">
        <v>120</v>
      </c>
    </row>
    <row r="143" spans="1:19" ht="19.5" thickBot="1" x14ac:dyDescent="0.35">
      <c r="B143" s="196" t="s">
        <v>124</v>
      </c>
      <c r="C143" s="86" t="s">
        <v>123</v>
      </c>
      <c r="D143" s="74" t="s">
        <v>122</v>
      </c>
      <c r="E143" s="85" t="s">
        <v>121</v>
      </c>
      <c r="F143" s="84">
        <v>26885.39</v>
      </c>
      <c r="G143" s="84">
        <v>18434.09</v>
      </c>
      <c r="H143" s="84">
        <v>82832.5</v>
      </c>
      <c r="I143" s="84">
        <f t="shared" si="24"/>
        <v>42717.326666666668</v>
      </c>
      <c r="J143" s="83">
        <v>18434</v>
      </c>
      <c r="K143" s="82">
        <f t="shared" si="22"/>
        <v>18434.09</v>
      </c>
      <c r="L143" s="81">
        <f t="shared" si="25"/>
        <v>24283.326666666668</v>
      </c>
      <c r="M143" s="80">
        <v>0</v>
      </c>
      <c r="N143" s="79"/>
      <c r="O143" s="78"/>
      <c r="P143" s="75">
        <f t="shared" si="26"/>
        <v>0</v>
      </c>
      <c r="Q143" s="76">
        <v>0</v>
      </c>
      <c r="R143" s="75">
        <f t="shared" si="23"/>
        <v>0</v>
      </c>
      <c r="S143" s="103" t="s">
        <v>120</v>
      </c>
    </row>
    <row r="144" spans="1:19" s="69" customFormat="1" hidden="1" x14ac:dyDescent="0.3">
      <c r="A144" s="202"/>
      <c r="B144" s="70"/>
      <c r="C144" s="70"/>
      <c r="D144" s="70"/>
      <c r="E144" s="73"/>
      <c r="F144" s="59">
        <f t="shared" ref="F144:P144" si="27">SUM(F2:F143)</f>
        <v>6382632.8900000043</v>
      </c>
      <c r="G144" s="59">
        <f t="shared" si="27"/>
        <v>5644531.290000001</v>
      </c>
      <c r="H144" s="59">
        <f t="shared" si="27"/>
        <v>7832286.2699999949</v>
      </c>
      <c r="I144" s="72">
        <f t="shared" si="27"/>
        <v>6619816.8166666683</v>
      </c>
      <c r="J144" s="59">
        <f t="shared" si="27"/>
        <v>3814388.4000000004</v>
      </c>
      <c r="K144" s="72">
        <f t="shared" si="27"/>
        <v>4522971.9399999985</v>
      </c>
      <c r="L144" s="59">
        <f t="shared" si="27"/>
        <v>2805428.416666667</v>
      </c>
      <c r="M144" s="57">
        <f t="shared" si="27"/>
        <v>5318371</v>
      </c>
      <c r="N144" s="56">
        <f t="shared" si="27"/>
        <v>1948400</v>
      </c>
      <c r="O144" s="71">
        <f t="shared" si="27"/>
        <v>988500</v>
      </c>
      <c r="P144" s="71">
        <f t="shared" si="27"/>
        <v>7266771</v>
      </c>
      <c r="Q144" s="71">
        <f>SUM(Q2:Q143)-13313</f>
        <v>6578984.1600000001</v>
      </c>
      <c r="R144" s="71">
        <f>SUM(R2:R143)</f>
        <v>674473.84</v>
      </c>
      <c r="S144" s="70"/>
    </row>
    <row r="145" spans="1:19" hidden="1" x14ac:dyDescent="0.3">
      <c r="I145" s="58">
        <v>675000</v>
      </c>
      <c r="J145" s="58"/>
      <c r="K145" s="58">
        <v>675000</v>
      </c>
      <c r="L145" s="68" t="s">
        <v>119</v>
      </c>
      <c r="M145" s="57"/>
      <c r="N145" s="56"/>
      <c r="O145" s="55"/>
      <c r="Q145" s="55"/>
      <c r="R145" s="55"/>
    </row>
    <row r="146" spans="1:19" hidden="1" x14ac:dyDescent="0.3">
      <c r="I146" s="58">
        <v>120000</v>
      </c>
      <c r="J146" s="58"/>
      <c r="K146" s="58">
        <v>120000</v>
      </c>
      <c r="L146" s="68" t="s">
        <v>118</v>
      </c>
      <c r="M146" s="57"/>
      <c r="N146" s="56"/>
      <c r="O146" s="55"/>
      <c r="Q146" s="55"/>
      <c r="R146" s="55"/>
    </row>
    <row r="147" spans="1:19" hidden="1" x14ac:dyDescent="0.3">
      <c r="C147" s="51"/>
      <c r="I147" s="58">
        <v>200000</v>
      </c>
      <c r="J147" s="58"/>
      <c r="K147" s="58">
        <v>200000</v>
      </c>
      <c r="L147" s="68" t="s">
        <v>117</v>
      </c>
      <c r="M147" s="57"/>
      <c r="N147" s="56"/>
      <c r="O147" s="55"/>
      <c r="Q147" s="55"/>
      <c r="R147" s="55"/>
    </row>
    <row r="148" spans="1:19" hidden="1" x14ac:dyDescent="0.3">
      <c r="I148" s="58">
        <v>227000</v>
      </c>
      <c r="J148" s="58"/>
      <c r="K148" s="58">
        <v>227000</v>
      </c>
      <c r="L148" s="68" t="s">
        <v>116</v>
      </c>
      <c r="M148" s="57"/>
      <c r="N148" s="56"/>
      <c r="O148" s="55"/>
      <c r="Q148" s="55"/>
      <c r="R148" s="55"/>
    </row>
    <row r="149" spans="1:19" hidden="1" x14ac:dyDescent="0.3">
      <c r="I149" s="58">
        <v>44000</v>
      </c>
      <c r="J149" s="58"/>
      <c r="K149" s="58">
        <v>44000</v>
      </c>
      <c r="L149" s="68" t="s">
        <v>115</v>
      </c>
      <c r="M149" s="57"/>
      <c r="N149" s="56"/>
      <c r="O149" s="55"/>
      <c r="Q149" s="55"/>
      <c r="R149" s="55"/>
    </row>
    <row r="150" spans="1:19" hidden="1" x14ac:dyDescent="0.3">
      <c r="I150" s="58">
        <v>190000</v>
      </c>
      <c r="J150" s="58"/>
      <c r="K150" s="58">
        <v>190000</v>
      </c>
      <c r="L150" s="68" t="s">
        <v>114</v>
      </c>
      <c r="M150" s="57"/>
      <c r="N150" s="56"/>
      <c r="O150" s="55"/>
      <c r="Q150" s="55"/>
      <c r="R150" s="55"/>
    </row>
    <row r="151" spans="1:19" hidden="1" x14ac:dyDescent="0.3">
      <c r="I151" s="58">
        <f>SUM(I144:I150)</f>
        <v>8075816.8166666683</v>
      </c>
      <c r="J151" s="58"/>
      <c r="K151" s="58">
        <f>SUM(K144:K150)</f>
        <v>5978971.9399999985</v>
      </c>
      <c r="L151" s="68"/>
      <c r="M151" s="57"/>
      <c r="N151" s="56"/>
      <c r="O151" s="55"/>
      <c r="Q151" s="55"/>
      <c r="R151" s="55"/>
    </row>
    <row r="152" spans="1:19" s="30" customFormat="1" hidden="1" x14ac:dyDescent="0.3">
      <c r="A152" s="199"/>
      <c r="B152" s="61"/>
      <c r="C152" s="61"/>
      <c r="D152" s="61"/>
      <c r="E152" s="67"/>
      <c r="F152" s="65"/>
      <c r="G152" s="65"/>
      <c r="H152" s="65"/>
      <c r="I152" s="65"/>
      <c r="J152" s="66"/>
      <c r="K152" s="66"/>
      <c r="L152" s="65"/>
      <c r="M152" s="64"/>
      <c r="N152" s="63"/>
      <c r="O152" s="62"/>
      <c r="P152" s="62"/>
      <c r="Q152" s="62"/>
      <c r="R152" s="62"/>
      <c r="S152" s="61"/>
    </row>
    <row r="153" spans="1:19" s="30" customFormat="1" hidden="1" x14ac:dyDescent="0.3">
      <c r="A153" s="199"/>
      <c r="B153" s="61"/>
      <c r="C153" s="61"/>
      <c r="D153" s="61"/>
      <c r="E153" s="67"/>
      <c r="F153" s="65"/>
      <c r="G153" s="65"/>
      <c r="H153" s="65"/>
      <c r="I153" s="65"/>
      <c r="J153" s="66"/>
      <c r="K153" s="66"/>
      <c r="L153" s="65"/>
      <c r="M153" s="64"/>
      <c r="N153" s="63"/>
      <c r="O153" s="62"/>
      <c r="P153" s="62"/>
      <c r="Q153" s="62"/>
      <c r="R153" s="62"/>
      <c r="S153" s="61"/>
    </row>
    <row r="154" spans="1:19" s="30" customFormat="1" hidden="1" x14ac:dyDescent="0.3">
      <c r="A154" s="199"/>
      <c r="B154" s="61"/>
      <c r="C154" s="61"/>
      <c r="D154" s="61"/>
      <c r="E154" s="67"/>
      <c r="F154" s="65"/>
      <c r="G154" s="65"/>
      <c r="H154" s="65"/>
      <c r="I154" s="65"/>
      <c r="J154" s="66"/>
      <c r="K154" s="66"/>
      <c r="L154" s="65"/>
      <c r="M154" s="64"/>
      <c r="N154" s="63"/>
      <c r="O154" s="62"/>
      <c r="P154" s="62"/>
      <c r="Q154" s="62"/>
      <c r="R154" s="62"/>
      <c r="S154" s="61"/>
    </row>
    <row r="155" spans="1:19" s="30" customFormat="1" hidden="1" x14ac:dyDescent="0.3">
      <c r="A155" s="199"/>
      <c r="B155" s="61"/>
      <c r="C155" s="61"/>
      <c r="D155" s="61"/>
      <c r="E155" s="67"/>
      <c r="F155" s="65"/>
      <c r="G155" s="65"/>
      <c r="H155" s="65"/>
      <c r="I155" s="65"/>
      <c r="J155" s="66"/>
      <c r="K155" s="66"/>
      <c r="L155" s="65"/>
      <c r="M155" s="64"/>
      <c r="N155" s="63"/>
      <c r="O155" s="62"/>
      <c r="P155" s="62"/>
      <c r="Q155" s="62"/>
      <c r="R155" s="62"/>
      <c r="S155" s="61"/>
    </row>
    <row r="156" spans="1:19" s="30" customFormat="1" hidden="1" x14ac:dyDescent="0.3">
      <c r="A156" s="199"/>
      <c r="B156" s="61"/>
      <c r="C156" s="61"/>
      <c r="D156" s="61"/>
      <c r="E156" s="67"/>
      <c r="F156" s="65"/>
      <c r="G156" s="65"/>
      <c r="H156" s="65"/>
      <c r="I156" s="65"/>
      <c r="J156" s="66"/>
      <c r="K156" s="66"/>
      <c r="L156" s="65"/>
      <c r="M156" s="64"/>
      <c r="N156" s="63"/>
      <c r="O156" s="62"/>
      <c r="P156" s="62"/>
      <c r="Q156" s="62"/>
      <c r="R156" s="62"/>
      <c r="S156" s="61"/>
    </row>
    <row r="157" spans="1:19" s="30" customFormat="1" x14ac:dyDescent="0.3">
      <c r="A157" s="199"/>
      <c r="B157" s="61"/>
      <c r="C157" s="61"/>
      <c r="D157" s="61"/>
      <c r="E157" s="67"/>
      <c r="F157" s="65"/>
      <c r="G157" s="65"/>
      <c r="H157" s="65"/>
      <c r="I157" s="65"/>
      <c r="J157" s="66"/>
      <c r="K157" s="66"/>
      <c r="L157" s="65"/>
      <c r="M157" s="64"/>
      <c r="N157" s="63"/>
      <c r="O157" s="62"/>
      <c r="P157" s="62"/>
      <c r="Q157" s="62"/>
      <c r="R157" s="62"/>
      <c r="S157" s="61"/>
    </row>
    <row r="158" spans="1:19" s="30" customFormat="1" x14ac:dyDescent="0.3">
      <c r="A158" s="199"/>
      <c r="B158" s="61"/>
      <c r="C158" s="61"/>
      <c r="D158" s="61"/>
      <c r="E158" s="67"/>
      <c r="F158" s="65"/>
      <c r="G158" s="65"/>
      <c r="H158" s="65"/>
      <c r="I158" s="65"/>
      <c r="J158" s="66"/>
      <c r="K158" s="66"/>
      <c r="L158" s="65"/>
      <c r="M158" s="64"/>
      <c r="N158" s="63"/>
      <c r="O158" s="62"/>
      <c r="P158" s="62"/>
      <c r="Q158" s="62"/>
      <c r="R158" s="62"/>
      <c r="S158" s="61"/>
    </row>
    <row r="159" spans="1:19" s="30" customFormat="1" x14ac:dyDescent="0.3">
      <c r="A159" s="199"/>
      <c r="B159" s="61"/>
      <c r="C159" s="61"/>
      <c r="D159" s="61"/>
      <c r="E159" s="67"/>
      <c r="F159" s="65"/>
      <c r="G159" s="65"/>
      <c r="H159" s="65"/>
      <c r="I159" s="65"/>
      <c r="J159" s="66"/>
      <c r="K159" s="66"/>
      <c r="L159" s="65"/>
      <c r="M159" s="64"/>
      <c r="N159" s="63"/>
      <c r="O159" s="62"/>
      <c r="P159" s="62"/>
      <c r="Q159" s="62"/>
      <c r="R159" s="62"/>
      <c r="S159" s="61"/>
    </row>
    <row r="160" spans="1:19" s="30" customFormat="1" x14ac:dyDescent="0.3">
      <c r="A160" s="199"/>
      <c r="B160" s="61"/>
      <c r="C160" s="61"/>
      <c r="D160" s="61"/>
      <c r="E160" s="67"/>
      <c r="F160" s="65"/>
      <c r="G160" s="65"/>
      <c r="H160" s="65"/>
      <c r="I160" s="65"/>
      <c r="J160" s="66"/>
      <c r="K160" s="66"/>
      <c r="L160" s="65"/>
      <c r="M160" s="64"/>
      <c r="N160" s="63"/>
      <c r="O160" s="62"/>
      <c r="P160" s="62"/>
      <c r="Q160" s="62"/>
      <c r="R160" s="62"/>
      <c r="S160" s="61"/>
    </row>
    <row r="161" spans="1:20" s="30" customFormat="1" x14ac:dyDescent="0.3">
      <c r="A161" s="199"/>
      <c r="B161" s="61"/>
      <c r="C161" s="61"/>
      <c r="D161" s="61"/>
      <c r="E161" s="67"/>
      <c r="F161" s="65"/>
      <c r="G161" s="65"/>
      <c r="H161" s="65"/>
      <c r="I161" s="65"/>
      <c r="J161" s="66"/>
      <c r="K161" s="66"/>
      <c r="L161" s="65"/>
      <c r="M161" s="64"/>
      <c r="N161" s="63"/>
      <c r="O161" s="62"/>
      <c r="P161" s="62"/>
      <c r="Q161" s="62"/>
      <c r="R161" s="62"/>
      <c r="S161" s="61"/>
    </row>
    <row r="162" spans="1:20" s="30" customFormat="1" x14ac:dyDescent="0.3">
      <c r="A162" s="199"/>
      <c r="B162" s="61"/>
      <c r="C162" s="61"/>
      <c r="D162" s="61"/>
      <c r="E162" s="67"/>
      <c r="F162" s="65"/>
      <c r="G162" s="65"/>
      <c r="H162" s="65"/>
      <c r="I162" s="65"/>
      <c r="J162" s="66"/>
      <c r="K162" s="66"/>
      <c r="L162" s="65"/>
      <c r="M162" s="64"/>
      <c r="N162" s="63"/>
      <c r="O162" s="62"/>
      <c r="P162" s="62"/>
      <c r="Q162" s="62"/>
      <c r="R162" s="62"/>
      <c r="S162" s="61"/>
    </row>
    <row r="163" spans="1:20" s="30" customFormat="1" x14ac:dyDescent="0.3">
      <c r="A163" s="199"/>
      <c r="B163" s="61"/>
      <c r="C163" s="61"/>
      <c r="D163" s="61"/>
      <c r="E163" s="67"/>
      <c r="F163" s="65"/>
      <c r="G163" s="65"/>
      <c r="H163" s="65"/>
      <c r="I163" s="65"/>
      <c r="J163" s="66"/>
      <c r="K163" s="66"/>
      <c r="L163" s="65"/>
      <c r="M163" s="64"/>
      <c r="N163" s="63"/>
      <c r="O163" s="62"/>
      <c r="P163" s="62"/>
      <c r="Q163" s="62"/>
      <c r="R163" s="62"/>
      <c r="S163" s="61"/>
    </row>
    <row r="164" spans="1:20" s="30" customFormat="1" x14ac:dyDescent="0.3">
      <c r="A164" s="199"/>
      <c r="B164" s="61"/>
      <c r="C164" s="61"/>
      <c r="D164" s="61"/>
      <c r="E164" s="67"/>
      <c r="F164" s="65"/>
      <c r="G164" s="65"/>
      <c r="H164" s="65"/>
      <c r="I164" s="65"/>
      <c r="J164" s="66"/>
      <c r="K164" s="66"/>
      <c r="L164" s="65"/>
      <c r="M164" s="64"/>
      <c r="N164" s="63"/>
      <c r="O164" s="62"/>
      <c r="P164" s="62"/>
      <c r="Q164" s="62"/>
      <c r="R164" s="62"/>
      <c r="S164" s="61"/>
    </row>
    <row r="165" spans="1:20" s="30" customFormat="1" x14ac:dyDescent="0.3">
      <c r="A165" s="199"/>
      <c r="B165" s="61"/>
      <c r="C165" s="61"/>
      <c r="D165" s="61"/>
      <c r="E165" s="67"/>
      <c r="F165" s="65"/>
      <c r="G165" s="65"/>
      <c r="H165" s="65"/>
      <c r="I165" s="65"/>
      <c r="J165" s="66"/>
      <c r="K165" s="66"/>
      <c r="L165" s="65"/>
      <c r="M165" s="64"/>
      <c r="N165" s="63"/>
      <c r="O165" s="62"/>
      <c r="P165" s="62"/>
      <c r="Q165" s="62"/>
      <c r="R165" s="62"/>
      <c r="S165" s="61"/>
    </row>
    <row r="166" spans="1:20" s="30" customFormat="1" x14ac:dyDescent="0.3">
      <c r="A166" s="199"/>
      <c r="B166" s="61"/>
      <c r="C166" s="61"/>
      <c r="D166" s="61"/>
      <c r="E166" s="67"/>
      <c r="F166" s="65"/>
      <c r="G166" s="65"/>
      <c r="H166" s="65"/>
      <c r="I166" s="65"/>
      <c r="J166" s="66"/>
      <c r="K166" s="66"/>
      <c r="L166" s="65"/>
      <c r="M166" s="64"/>
      <c r="N166" s="63"/>
      <c r="O166" s="62"/>
      <c r="P166" s="62"/>
      <c r="Q166" s="62"/>
      <c r="R166" s="62"/>
      <c r="S166" s="61"/>
    </row>
    <row r="167" spans="1:20" s="30" customFormat="1" x14ac:dyDescent="0.3">
      <c r="A167" s="199"/>
      <c r="B167" s="61"/>
      <c r="C167" s="61"/>
      <c r="D167" s="61"/>
      <c r="E167" s="67"/>
      <c r="F167" s="65"/>
      <c r="G167" s="65"/>
      <c r="H167" s="65"/>
      <c r="I167" s="65"/>
      <c r="J167" s="66"/>
      <c r="K167" s="66"/>
      <c r="L167" s="65"/>
      <c r="M167" s="64"/>
      <c r="N167" s="63"/>
      <c r="O167" s="62"/>
      <c r="P167" s="62"/>
      <c r="Q167" s="62"/>
      <c r="R167" s="62"/>
      <c r="S167" s="61"/>
    </row>
    <row r="168" spans="1:20" s="30" customFormat="1" ht="15" x14ac:dyDescent="0.25">
      <c r="A168" s="199"/>
      <c r="B168" s="61"/>
      <c r="C168" s="61"/>
      <c r="D168" s="61"/>
      <c r="E168" s="6"/>
      <c r="F168" s="224" t="s">
        <v>8</v>
      </c>
      <c r="G168" s="225"/>
      <c r="H168" s="225"/>
      <c r="I168" s="225"/>
      <c r="J168" s="226"/>
      <c r="K168" s="10"/>
      <c r="L168" s="11"/>
      <c r="M168" s="18"/>
      <c r="N168" s="24"/>
      <c r="O168" s="14"/>
      <c r="P168" s="181"/>
      <c r="Q168" s="14"/>
      <c r="R168" s="14"/>
      <c r="S168" s="181"/>
      <c r="T168" s="26"/>
    </row>
    <row r="169" spans="1:20" s="30" customFormat="1" ht="30" hidden="1" x14ac:dyDescent="0.25">
      <c r="A169" s="199"/>
      <c r="B169" s="61"/>
      <c r="C169" s="61"/>
      <c r="D169" s="61"/>
      <c r="E169" s="9" t="s">
        <v>0</v>
      </c>
      <c r="F169" s="22">
        <v>2009</v>
      </c>
      <c r="G169" s="8">
        <v>2010</v>
      </c>
      <c r="H169" s="8">
        <v>2011</v>
      </c>
      <c r="I169" s="8" t="s">
        <v>1</v>
      </c>
      <c r="J169" s="23" t="s">
        <v>7</v>
      </c>
      <c r="K169" s="12" t="s">
        <v>2</v>
      </c>
      <c r="L169" s="13" t="s">
        <v>3</v>
      </c>
      <c r="M169" s="19" t="s">
        <v>5</v>
      </c>
      <c r="N169" s="25" t="s">
        <v>4</v>
      </c>
      <c r="O169" s="15" t="s">
        <v>16</v>
      </c>
      <c r="P169" s="15"/>
      <c r="Q169" s="15"/>
      <c r="R169" s="15"/>
      <c r="S169" s="182" t="s">
        <v>17</v>
      </c>
      <c r="T169" s="25" t="s">
        <v>6</v>
      </c>
    </row>
    <row r="170" spans="1:20" s="30" customFormat="1" hidden="1" x14ac:dyDescent="0.3">
      <c r="A170" s="199"/>
      <c r="B170" s="61"/>
      <c r="C170" s="61"/>
      <c r="D170" s="61"/>
      <c r="E170" s="67"/>
      <c r="F170" s="65"/>
      <c r="G170" s="65"/>
      <c r="H170" s="65"/>
      <c r="I170" s="65"/>
      <c r="J170" s="66"/>
      <c r="K170" s="66"/>
      <c r="L170" s="65"/>
      <c r="M170" s="64"/>
      <c r="N170" s="63"/>
      <c r="O170" s="62"/>
      <c r="P170" s="62"/>
      <c r="Q170" s="62"/>
      <c r="R170" s="62"/>
      <c r="S170" s="61"/>
    </row>
    <row r="171" spans="1:20" s="30" customFormat="1" hidden="1" x14ac:dyDescent="0.3">
      <c r="A171" s="199"/>
      <c r="B171" s="61"/>
      <c r="C171" s="61"/>
      <c r="D171" s="61"/>
      <c r="E171" s="67"/>
      <c r="F171" s="65"/>
      <c r="G171" s="65"/>
      <c r="H171" s="65"/>
      <c r="I171" s="65"/>
      <c r="J171" s="66"/>
      <c r="K171" s="66"/>
      <c r="L171" s="65"/>
      <c r="M171" s="64"/>
      <c r="N171" s="63"/>
      <c r="O171" s="62"/>
      <c r="P171" s="62"/>
      <c r="Q171" s="62"/>
      <c r="R171" s="62"/>
      <c r="S171" s="61"/>
    </row>
    <row r="172" spans="1:20" s="30" customFormat="1" hidden="1" x14ac:dyDescent="0.3">
      <c r="A172" s="199"/>
      <c r="B172" s="61"/>
      <c r="C172" s="61"/>
      <c r="D172" s="61"/>
      <c r="E172" s="67"/>
      <c r="F172" s="65"/>
      <c r="G172" s="65"/>
      <c r="H172" s="65"/>
      <c r="I172" s="65"/>
      <c r="J172" s="66"/>
      <c r="K172" s="66"/>
      <c r="L172" s="65"/>
      <c r="M172" s="64"/>
      <c r="N172" s="63"/>
      <c r="O172" s="62"/>
      <c r="P172" s="62"/>
      <c r="Q172" s="62"/>
      <c r="R172" s="62"/>
      <c r="S172" s="61"/>
    </row>
    <row r="173" spans="1:20" s="30" customFormat="1" hidden="1" x14ac:dyDescent="0.3">
      <c r="A173" s="199"/>
      <c r="B173" s="61"/>
      <c r="C173" s="61"/>
      <c r="D173" s="61"/>
      <c r="E173" s="67"/>
      <c r="F173" s="65"/>
      <c r="G173" s="65"/>
      <c r="H173" s="65"/>
      <c r="I173" s="65"/>
      <c r="J173" s="66"/>
      <c r="K173" s="66"/>
      <c r="L173" s="65"/>
      <c r="M173" s="64"/>
      <c r="N173" s="63"/>
      <c r="O173" s="62"/>
      <c r="P173" s="62"/>
      <c r="Q173" s="62"/>
      <c r="R173" s="62"/>
      <c r="S173" s="61"/>
    </row>
    <row r="174" spans="1:20" s="30" customFormat="1" hidden="1" x14ac:dyDescent="0.3">
      <c r="A174" s="199"/>
      <c r="B174" s="61"/>
      <c r="C174" s="61"/>
      <c r="D174" s="61"/>
      <c r="E174" s="67"/>
      <c r="F174" s="65"/>
      <c r="G174" s="65"/>
      <c r="H174" s="65"/>
      <c r="I174" s="65"/>
      <c r="J174" s="66"/>
      <c r="K174" s="66"/>
      <c r="L174" s="65"/>
      <c r="M174" s="64"/>
      <c r="N174" s="63"/>
      <c r="O174" s="62"/>
      <c r="P174" s="62"/>
      <c r="Q174" s="62"/>
      <c r="R174" s="62"/>
      <c r="S174" s="61"/>
    </row>
    <row r="175" spans="1:20" s="30" customFormat="1" hidden="1" x14ac:dyDescent="0.3">
      <c r="A175" s="199"/>
      <c r="B175" s="61"/>
      <c r="C175" s="61"/>
      <c r="D175" s="61"/>
      <c r="E175" s="67"/>
      <c r="F175" s="65"/>
      <c r="G175" s="65"/>
      <c r="H175" s="65"/>
      <c r="I175" s="65"/>
      <c r="J175" s="66"/>
      <c r="K175" s="66"/>
      <c r="L175" s="65"/>
      <c r="M175" s="64"/>
      <c r="N175" s="63"/>
      <c r="O175" s="62"/>
      <c r="P175" s="62"/>
      <c r="Q175" s="62"/>
      <c r="R175" s="62"/>
      <c r="S175" s="61"/>
    </row>
    <row r="176" spans="1:20" s="30" customFormat="1" hidden="1" x14ac:dyDescent="0.3">
      <c r="A176" s="199"/>
      <c r="B176" s="61"/>
      <c r="C176" s="61"/>
      <c r="D176" s="61"/>
      <c r="E176" s="67"/>
      <c r="F176" s="65"/>
      <c r="G176" s="65"/>
      <c r="H176" s="65"/>
      <c r="I176" s="65"/>
      <c r="J176" s="66"/>
      <c r="K176" s="66"/>
      <c r="L176" s="65"/>
      <c r="M176" s="64"/>
      <c r="N176" s="63"/>
      <c r="O176" s="62"/>
      <c r="P176" s="62"/>
      <c r="Q176" s="62"/>
      <c r="R176" s="62"/>
      <c r="S176" s="61"/>
    </row>
    <row r="177" spans="1:19" s="30" customFormat="1" hidden="1" x14ac:dyDescent="0.3">
      <c r="A177" s="199"/>
      <c r="B177" s="61"/>
      <c r="C177" s="61"/>
      <c r="D177" s="61"/>
      <c r="E177" s="67"/>
      <c r="F177" s="65"/>
      <c r="G177" s="65"/>
      <c r="H177" s="65"/>
      <c r="I177" s="65"/>
      <c r="J177" s="66"/>
      <c r="K177" s="66"/>
      <c r="L177" s="65"/>
      <c r="M177" s="64"/>
      <c r="N177" s="63"/>
      <c r="O177" s="62"/>
      <c r="P177" s="62"/>
      <c r="Q177" s="62"/>
      <c r="R177" s="62"/>
      <c r="S177" s="61"/>
    </row>
    <row r="178" spans="1:19" s="30" customFormat="1" hidden="1" x14ac:dyDescent="0.3">
      <c r="A178" s="199"/>
      <c r="B178" s="61"/>
      <c r="C178" s="61"/>
      <c r="D178" s="61"/>
      <c r="E178" s="67"/>
      <c r="F178" s="65"/>
      <c r="G178" s="65"/>
      <c r="H178" s="65"/>
      <c r="I178" s="65"/>
      <c r="J178" s="66"/>
      <c r="K178" s="66"/>
      <c r="L178" s="65"/>
      <c r="M178" s="64"/>
      <c r="N178" s="63"/>
      <c r="O178" s="62"/>
      <c r="P178" s="62"/>
      <c r="Q178" s="62"/>
      <c r="R178" s="62"/>
      <c r="S178" s="61"/>
    </row>
    <row r="179" spans="1:19" s="30" customFormat="1" hidden="1" x14ac:dyDescent="0.3">
      <c r="A179" s="199"/>
      <c r="B179" s="61"/>
      <c r="C179" s="61"/>
      <c r="D179" s="61"/>
      <c r="E179" s="67"/>
      <c r="F179" s="65"/>
      <c r="G179" s="65"/>
      <c r="H179" s="65"/>
      <c r="I179" s="65"/>
      <c r="J179" s="66"/>
      <c r="K179" s="66"/>
      <c r="L179" s="65"/>
      <c r="M179" s="64"/>
      <c r="N179" s="63"/>
      <c r="O179" s="62"/>
      <c r="P179" s="62"/>
      <c r="Q179" s="62"/>
      <c r="R179" s="62"/>
      <c r="S179" s="61"/>
    </row>
    <row r="180" spans="1:19" s="30" customFormat="1" x14ac:dyDescent="0.3">
      <c r="A180" s="199"/>
      <c r="B180" s="61"/>
      <c r="C180" s="61"/>
      <c r="D180" s="61"/>
      <c r="E180" s="67"/>
      <c r="F180" s="65"/>
      <c r="G180" s="65"/>
      <c r="H180" s="65"/>
      <c r="I180" s="65"/>
      <c r="J180" s="66"/>
      <c r="K180" s="66"/>
      <c r="L180" s="65"/>
      <c r="M180" s="64"/>
      <c r="N180" s="63"/>
      <c r="O180" s="62"/>
      <c r="P180" s="62"/>
      <c r="Q180" s="62"/>
      <c r="R180" s="62"/>
      <c r="S180" s="61"/>
    </row>
    <row r="181" spans="1:19" s="30" customFormat="1" x14ac:dyDescent="0.3">
      <c r="A181" s="199"/>
      <c r="B181" s="61"/>
      <c r="C181" s="61"/>
      <c r="D181" s="61"/>
      <c r="E181" s="67"/>
      <c r="F181" s="65"/>
      <c r="G181" s="65"/>
      <c r="H181" s="65"/>
      <c r="I181" s="65"/>
      <c r="J181" s="66"/>
      <c r="K181" s="66"/>
      <c r="L181" s="65"/>
      <c r="M181" s="64"/>
      <c r="N181" s="63"/>
      <c r="O181" s="62"/>
      <c r="P181" s="62"/>
      <c r="Q181" s="62"/>
      <c r="R181" s="62"/>
      <c r="S181" s="61"/>
    </row>
    <row r="182" spans="1:19" s="30" customFormat="1" x14ac:dyDescent="0.3">
      <c r="A182" s="199"/>
      <c r="B182" s="61"/>
      <c r="C182" s="61"/>
      <c r="D182" s="61"/>
      <c r="E182" s="67"/>
      <c r="F182" s="65"/>
      <c r="G182" s="65"/>
      <c r="H182" s="65"/>
      <c r="I182" s="65"/>
      <c r="J182" s="66"/>
      <c r="K182" s="66"/>
      <c r="L182" s="65"/>
      <c r="M182" s="64"/>
      <c r="N182" s="63"/>
      <c r="O182" s="62"/>
      <c r="P182" s="62"/>
      <c r="Q182" s="62"/>
      <c r="R182" s="62"/>
      <c r="S182" s="61"/>
    </row>
    <row r="183" spans="1:19" s="30" customFormat="1" x14ac:dyDescent="0.3">
      <c r="A183" s="199"/>
      <c r="B183" s="61"/>
      <c r="C183" s="61"/>
      <c r="D183" s="61"/>
      <c r="E183" s="67"/>
      <c r="F183" s="65"/>
      <c r="G183" s="65"/>
      <c r="H183" s="65"/>
      <c r="I183" s="65"/>
      <c r="J183" s="66"/>
      <c r="K183" s="66"/>
      <c r="L183" s="65"/>
      <c r="M183" s="64"/>
      <c r="N183" s="63"/>
      <c r="O183" s="62"/>
      <c r="P183" s="62"/>
      <c r="Q183" s="62"/>
      <c r="R183" s="62"/>
      <c r="S183" s="61"/>
    </row>
    <row r="184" spans="1:19" s="30" customFormat="1" x14ac:dyDescent="0.3">
      <c r="A184" s="199"/>
      <c r="B184" s="61"/>
      <c r="C184" s="61"/>
      <c r="D184" s="61"/>
      <c r="E184" s="67"/>
      <c r="F184" s="65"/>
      <c r="G184" s="65"/>
      <c r="H184" s="65"/>
      <c r="I184" s="65"/>
      <c r="J184" s="66"/>
      <c r="K184" s="66"/>
      <c r="L184" s="65"/>
      <c r="M184" s="64"/>
      <c r="N184" s="63"/>
      <c r="O184" s="62"/>
      <c r="P184" s="62"/>
      <c r="Q184" s="62"/>
      <c r="R184" s="62"/>
      <c r="S184" s="61"/>
    </row>
    <row r="185" spans="1:19" s="30" customFormat="1" x14ac:dyDescent="0.3">
      <c r="A185" s="199"/>
      <c r="B185" s="61"/>
      <c r="C185" s="61"/>
      <c r="D185" s="61"/>
      <c r="E185" s="67"/>
      <c r="F185" s="65"/>
      <c r="G185" s="65"/>
      <c r="H185" s="65"/>
      <c r="I185" s="65"/>
      <c r="J185" s="66"/>
      <c r="K185" s="66"/>
      <c r="L185" s="65"/>
      <c r="M185" s="64"/>
      <c r="N185" s="63"/>
      <c r="O185" s="62"/>
      <c r="P185" s="62"/>
      <c r="Q185" s="62"/>
      <c r="R185" s="62"/>
      <c r="S185" s="61"/>
    </row>
    <row r="186" spans="1:19" s="30" customFormat="1" x14ac:dyDescent="0.3">
      <c r="A186" s="199"/>
      <c r="B186" s="61"/>
      <c r="C186" s="61"/>
      <c r="D186" s="61"/>
      <c r="E186" s="67"/>
      <c r="F186" s="65"/>
      <c r="G186" s="65"/>
      <c r="H186" s="65"/>
      <c r="I186" s="65"/>
      <c r="J186" s="66"/>
      <c r="K186" s="66"/>
      <c r="L186" s="65"/>
      <c r="M186" s="64"/>
      <c r="N186" s="63"/>
      <c r="O186" s="62"/>
      <c r="P186" s="62"/>
      <c r="Q186" s="62"/>
      <c r="R186" s="62"/>
      <c r="S186" s="61"/>
    </row>
    <row r="187" spans="1:19" s="30" customFormat="1" x14ac:dyDescent="0.3">
      <c r="A187" s="199"/>
      <c r="B187" s="61"/>
      <c r="C187" s="61"/>
      <c r="D187" s="61"/>
      <c r="E187" s="67"/>
      <c r="F187" s="65"/>
      <c r="G187" s="65"/>
      <c r="H187" s="65"/>
      <c r="I187" s="65"/>
      <c r="J187" s="66"/>
      <c r="K187" s="66"/>
      <c r="L187" s="65"/>
      <c r="M187" s="64"/>
      <c r="N187" s="63"/>
      <c r="O187" s="62"/>
      <c r="P187" s="62"/>
      <c r="Q187" s="62"/>
      <c r="R187" s="62"/>
      <c r="S187" s="61"/>
    </row>
    <row r="188" spans="1:19" s="30" customFormat="1" x14ac:dyDescent="0.3">
      <c r="A188" s="199"/>
      <c r="B188" s="61"/>
      <c r="C188" s="61"/>
      <c r="D188" s="61"/>
      <c r="E188" s="67"/>
      <c r="F188" s="65"/>
      <c r="G188" s="65"/>
      <c r="H188" s="65"/>
      <c r="I188" s="65"/>
      <c r="J188" s="66"/>
      <c r="K188" s="66"/>
      <c r="L188" s="65"/>
      <c r="M188" s="64"/>
      <c r="N188" s="63"/>
      <c r="O188" s="62"/>
      <c r="P188" s="62"/>
      <c r="Q188" s="62"/>
      <c r="R188" s="62"/>
      <c r="S188" s="61"/>
    </row>
    <row r="189" spans="1:19" s="30" customFormat="1" x14ac:dyDescent="0.3">
      <c r="A189" s="199"/>
      <c r="B189" s="61"/>
      <c r="C189" s="61"/>
      <c r="D189" s="61"/>
      <c r="E189" s="67"/>
      <c r="F189" s="65"/>
      <c r="G189" s="65"/>
      <c r="H189" s="65"/>
      <c r="I189" s="65"/>
      <c r="J189" s="66"/>
      <c r="K189" s="66"/>
      <c r="L189" s="65"/>
      <c r="M189" s="64"/>
      <c r="N189" s="63"/>
      <c r="O189" s="62"/>
      <c r="P189" s="62"/>
      <c r="Q189" s="62"/>
      <c r="R189" s="62"/>
      <c r="S189" s="61"/>
    </row>
    <row r="190" spans="1:19" s="30" customFormat="1" x14ac:dyDescent="0.3">
      <c r="A190" s="199"/>
      <c r="B190" s="61"/>
      <c r="C190" s="61"/>
      <c r="D190" s="61"/>
      <c r="E190" s="67"/>
      <c r="F190" s="65"/>
      <c r="G190" s="65"/>
      <c r="H190" s="65"/>
      <c r="I190" s="65"/>
      <c r="J190" s="66"/>
      <c r="K190" s="66"/>
      <c r="L190" s="65"/>
      <c r="M190" s="64"/>
      <c r="N190" s="63"/>
      <c r="O190" s="62"/>
      <c r="P190" s="62"/>
      <c r="Q190" s="62"/>
      <c r="R190" s="62"/>
      <c r="S190" s="61"/>
    </row>
    <row r="191" spans="1:19" s="30" customFormat="1" x14ac:dyDescent="0.3">
      <c r="A191" s="199"/>
      <c r="B191" s="61"/>
      <c r="C191" s="61"/>
      <c r="D191" s="61"/>
      <c r="E191" s="67"/>
      <c r="F191" s="65"/>
      <c r="G191" s="65"/>
      <c r="H191" s="65"/>
      <c r="I191" s="65"/>
      <c r="J191" s="66"/>
      <c r="K191" s="66"/>
      <c r="L191" s="65"/>
      <c r="M191" s="64"/>
      <c r="N191" s="63"/>
      <c r="O191" s="62"/>
      <c r="P191" s="62"/>
      <c r="Q191" s="62"/>
      <c r="R191" s="62"/>
      <c r="S191" s="61"/>
    </row>
    <row r="192" spans="1:19" s="30" customFormat="1" x14ac:dyDescent="0.3">
      <c r="A192" s="199"/>
      <c r="B192" s="61"/>
      <c r="C192" s="61"/>
      <c r="D192" s="61"/>
      <c r="E192" s="67"/>
      <c r="F192" s="65"/>
      <c r="G192" s="65"/>
      <c r="H192" s="65"/>
      <c r="I192" s="65"/>
      <c r="J192" s="66"/>
      <c r="K192" s="66"/>
      <c r="L192" s="65"/>
      <c r="M192" s="64"/>
      <c r="N192" s="63"/>
      <c r="O192" s="62"/>
      <c r="P192" s="62"/>
      <c r="Q192" s="62"/>
      <c r="R192" s="62"/>
      <c r="S192" s="61"/>
    </row>
    <row r="193" spans="1:19" s="30" customFormat="1" x14ac:dyDescent="0.3">
      <c r="A193" s="199"/>
      <c r="B193" s="61"/>
      <c r="C193" s="61"/>
      <c r="D193" s="61"/>
      <c r="E193" s="67"/>
      <c r="F193" s="65"/>
      <c r="G193" s="65"/>
      <c r="H193" s="65"/>
      <c r="I193" s="65"/>
      <c r="J193" s="66"/>
      <c r="K193" s="66"/>
      <c r="L193" s="65"/>
      <c r="M193" s="64"/>
      <c r="N193" s="63"/>
      <c r="O193" s="62"/>
      <c r="P193" s="62"/>
      <c r="Q193" s="62"/>
      <c r="R193" s="62"/>
      <c r="S193" s="61"/>
    </row>
    <row r="194" spans="1:19" s="30" customFormat="1" x14ac:dyDescent="0.3">
      <c r="A194" s="199"/>
      <c r="B194" s="61"/>
      <c r="C194" s="61"/>
      <c r="D194" s="61"/>
      <c r="E194" s="67"/>
      <c r="F194" s="65"/>
      <c r="G194" s="65"/>
      <c r="H194" s="65"/>
      <c r="I194" s="65"/>
      <c r="J194" s="66"/>
      <c r="K194" s="66"/>
      <c r="L194" s="65"/>
      <c r="M194" s="64"/>
      <c r="N194" s="63"/>
      <c r="O194" s="62"/>
      <c r="P194" s="62"/>
      <c r="Q194" s="62"/>
      <c r="R194" s="62"/>
      <c r="S194" s="61"/>
    </row>
    <row r="195" spans="1:19" s="30" customFormat="1" x14ac:dyDescent="0.3">
      <c r="A195" s="199"/>
      <c r="B195" s="61"/>
      <c r="C195" s="61"/>
      <c r="D195" s="61"/>
      <c r="E195" s="67"/>
      <c r="F195" s="65"/>
      <c r="G195" s="65"/>
      <c r="H195" s="65"/>
      <c r="I195" s="65"/>
      <c r="J195" s="66"/>
      <c r="K195" s="66"/>
      <c r="L195" s="65"/>
      <c r="M195" s="64"/>
      <c r="N195" s="63"/>
      <c r="O195" s="62"/>
      <c r="P195" s="62"/>
      <c r="Q195" s="62"/>
      <c r="R195" s="62"/>
      <c r="S195" s="61"/>
    </row>
    <row r="196" spans="1:19" s="30" customFormat="1" x14ac:dyDescent="0.3">
      <c r="A196" s="199"/>
      <c r="B196" s="61"/>
      <c r="C196" s="61"/>
      <c r="D196" s="61"/>
      <c r="E196" s="67"/>
      <c r="F196" s="65"/>
      <c r="G196" s="65"/>
      <c r="H196" s="65"/>
      <c r="I196" s="65"/>
      <c r="J196" s="66"/>
      <c r="K196" s="66"/>
      <c r="L196" s="65"/>
      <c r="M196" s="64"/>
      <c r="N196" s="63"/>
      <c r="O196" s="62"/>
      <c r="P196" s="62"/>
      <c r="Q196" s="62"/>
      <c r="R196" s="62"/>
      <c r="S196" s="61"/>
    </row>
    <row r="197" spans="1:19" s="30" customFormat="1" x14ac:dyDescent="0.3">
      <c r="A197" s="199"/>
      <c r="B197" s="61"/>
      <c r="C197" s="61"/>
      <c r="D197" s="61"/>
      <c r="E197" s="67"/>
      <c r="F197" s="65"/>
      <c r="G197" s="65"/>
      <c r="H197" s="65"/>
      <c r="I197" s="65"/>
      <c r="J197" s="66"/>
      <c r="K197" s="66"/>
      <c r="L197" s="65"/>
      <c r="M197" s="64"/>
      <c r="N197" s="63"/>
      <c r="O197" s="62"/>
      <c r="P197" s="62"/>
      <c r="Q197" s="62"/>
      <c r="R197" s="62"/>
      <c r="S197" s="61"/>
    </row>
    <row r="198" spans="1:19" s="30" customFormat="1" x14ac:dyDescent="0.3">
      <c r="A198" s="199"/>
      <c r="B198" s="61"/>
      <c r="C198" s="61"/>
      <c r="D198" s="61"/>
      <c r="E198" s="67"/>
      <c r="F198" s="65"/>
      <c r="G198" s="65"/>
      <c r="H198" s="65"/>
      <c r="I198" s="65"/>
      <c r="J198" s="66"/>
      <c r="K198" s="66"/>
      <c r="L198" s="65"/>
      <c r="M198" s="64"/>
      <c r="N198" s="63"/>
      <c r="O198" s="62"/>
      <c r="P198" s="62"/>
      <c r="Q198" s="62"/>
      <c r="R198" s="62"/>
      <c r="S198" s="61"/>
    </row>
    <row r="199" spans="1:19" s="30" customFormat="1" x14ac:dyDescent="0.3">
      <c r="A199" s="199"/>
      <c r="B199" s="61"/>
      <c r="C199" s="61"/>
      <c r="D199" s="61"/>
      <c r="E199" s="67"/>
      <c r="F199" s="65"/>
      <c r="G199" s="65"/>
      <c r="H199" s="65"/>
      <c r="I199" s="65"/>
      <c r="J199" s="66"/>
      <c r="K199" s="66"/>
      <c r="L199" s="65"/>
      <c r="M199" s="64"/>
      <c r="N199" s="63"/>
      <c r="O199" s="62"/>
      <c r="P199" s="62"/>
      <c r="Q199" s="62"/>
      <c r="R199" s="62"/>
      <c r="S199" s="61"/>
    </row>
    <row r="200" spans="1:19" s="30" customFormat="1" x14ac:dyDescent="0.3">
      <c r="A200" s="199"/>
      <c r="B200" s="61"/>
      <c r="C200" s="61"/>
      <c r="D200" s="61"/>
      <c r="E200" s="67"/>
      <c r="F200" s="65"/>
      <c r="G200" s="65"/>
      <c r="H200" s="65"/>
      <c r="I200" s="65"/>
      <c r="J200" s="66"/>
      <c r="K200" s="66"/>
      <c r="L200" s="65"/>
      <c r="M200" s="64"/>
      <c r="N200" s="63"/>
      <c r="O200" s="62"/>
      <c r="P200" s="62"/>
      <c r="Q200" s="62"/>
      <c r="R200" s="62"/>
      <c r="S200" s="61"/>
    </row>
    <row r="201" spans="1:19" s="30" customFormat="1" x14ac:dyDescent="0.3">
      <c r="A201" s="199"/>
      <c r="B201" s="61"/>
      <c r="C201" s="61"/>
      <c r="D201" s="61"/>
      <c r="E201" s="67"/>
      <c r="F201" s="65"/>
      <c r="G201" s="65"/>
      <c r="H201" s="65"/>
      <c r="I201" s="65"/>
      <c r="J201" s="66"/>
      <c r="K201" s="66"/>
      <c r="L201" s="65"/>
      <c r="M201" s="64"/>
      <c r="N201" s="63"/>
      <c r="O201" s="62"/>
      <c r="P201" s="62"/>
      <c r="Q201" s="62"/>
      <c r="R201" s="62"/>
      <c r="S201" s="61"/>
    </row>
    <row r="202" spans="1:19" s="30" customFormat="1" x14ac:dyDescent="0.3">
      <c r="A202" s="199"/>
      <c r="B202" s="61"/>
      <c r="C202" s="61"/>
      <c r="D202" s="61"/>
      <c r="E202" s="67"/>
      <c r="F202" s="65"/>
      <c r="G202" s="65"/>
      <c r="H202" s="65"/>
      <c r="I202" s="65"/>
      <c r="J202" s="66"/>
      <c r="K202" s="66"/>
      <c r="L202" s="65"/>
      <c r="M202" s="64"/>
      <c r="N202" s="63"/>
      <c r="O202" s="62"/>
      <c r="P202" s="62"/>
      <c r="Q202" s="62"/>
      <c r="R202" s="62"/>
      <c r="S202" s="61"/>
    </row>
    <row r="203" spans="1:19" s="30" customFormat="1" x14ac:dyDescent="0.3">
      <c r="A203" s="199"/>
      <c r="B203" s="61"/>
      <c r="C203" s="61"/>
      <c r="D203" s="61"/>
      <c r="E203" s="67"/>
      <c r="F203" s="65"/>
      <c r="G203" s="65"/>
      <c r="H203" s="65"/>
      <c r="I203" s="65"/>
      <c r="J203" s="66"/>
      <c r="K203" s="66"/>
      <c r="L203" s="65"/>
      <c r="M203" s="64"/>
      <c r="N203" s="63"/>
      <c r="O203" s="62"/>
      <c r="P203" s="62"/>
      <c r="Q203" s="62"/>
      <c r="R203" s="62"/>
      <c r="S203" s="61"/>
    </row>
    <row r="204" spans="1:19" s="30" customFormat="1" x14ac:dyDescent="0.3">
      <c r="A204" s="199"/>
      <c r="B204" s="61"/>
      <c r="C204" s="61"/>
      <c r="D204" s="61"/>
      <c r="E204" s="67"/>
      <c r="F204" s="65"/>
      <c r="G204" s="65"/>
      <c r="H204" s="65"/>
      <c r="I204" s="65"/>
      <c r="J204" s="66"/>
      <c r="K204" s="66"/>
      <c r="L204" s="65"/>
      <c r="M204" s="64"/>
      <c r="N204" s="63"/>
      <c r="O204" s="62"/>
      <c r="P204" s="62"/>
      <c r="Q204" s="62"/>
      <c r="R204" s="62"/>
      <c r="S204" s="61"/>
    </row>
    <row r="205" spans="1:19" s="30" customFormat="1" x14ac:dyDescent="0.3">
      <c r="A205" s="199"/>
      <c r="B205" s="61"/>
      <c r="C205" s="61"/>
      <c r="D205" s="61"/>
      <c r="E205" s="67"/>
      <c r="F205" s="65"/>
      <c r="G205" s="65"/>
      <c r="H205" s="65"/>
      <c r="I205" s="65"/>
      <c r="J205" s="66"/>
      <c r="K205" s="66"/>
      <c r="L205" s="65"/>
      <c r="M205" s="64"/>
      <c r="N205" s="63"/>
      <c r="O205" s="62"/>
      <c r="P205" s="62"/>
      <c r="Q205" s="62"/>
      <c r="R205" s="62"/>
      <c r="S205" s="61"/>
    </row>
    <row r="206" spans="1:19" s="30" customFormat="1" x14ac:dyDescent="0.3">
      <c r="A206" s="199"/>
      <c r="B206" s="61"/>
      <c r="C206" s="61"/>
      <c r="D206" s="61"/>
      <c r="E206" s="67"/>
      <c r="F206" s="65"/>
      <c r="G206" s="65"/>
      <c r="H206" s="65"/>
      <c r="I206" s="65"/>
      <c r="J206" s="66"/>
      <c r="K206" s="66"/>
      <c r="L206" s="65"/>
      <c r="M206" s="64"/>
      <c r="N206" s="63"/>
      <c r="O206" s="62"/>
      <c r="P206" s="62"/>
      <c r="Q206" s="62"/>
      <c r="R206" s="62"/>
      <c r="S206" s="61"/>
    </row>
    <row r="207" spans="1:19" s="30" customFormat="1" x14ac:dyDescent="0.3">
      <c r="A207" s="199"/>
      <c r="B207" s="61"/>
      <c r="C207" s="61"/>
      <c r="D207" s="61"/>
      <c r="E207" s="67"/>
      <c r="F207" s="65"/>
      <c r="G207" s="65"/>
      <c r="H207" s="65"/>
      <c r="I207" s="65"/>
      <c r="J207" s="66"/>
      <c r="K207" s="66"/>
      <c r="L207" s="65"/>
      <c r="M207" s="64"/>
      <c r="N207" s="63"/>
      <c r="O207" s="62"/>
      <c r="P207" s="62"/>
      <c r="Q207" s="62"/>
      <c r="R207" s="62"/>
      <c r="S207" s="61"/>
    </row>
    <row r="208" spans="1:19" s="30" customFormat="1" x14ac:dyDescent="0.3">
      <c r="A208" s="199"/>
      <c r="B208" s="61"/>
      <c r="C208" s="61"/>
      <c r="D208" s="61"/>
      <c r="E208" s="67"/>
      <c r="F208" s="65"/>
      <c r="G208" s="65"/>
      <c r="H208" s="65"/>
      <c r="I208" s="65"/>
      <c r="J208" s="66"/>
      <c r="K208" s="66"/>
      <c r="L208" s="65"/>
      <c r="M208" s="64"/>
      <c r="N208" s="63"/>
      <c r="O208" s="62"/>
      <c r="P208" s="62"/>
      <c r="Q208" s="62"/>
      <c r="R208" s="62"/>
      <c r="S208" s="61"/>
    </row>
    <row r="209" spans="1:19" s="30" customFormat="1" x14ac:dyDescent="0.3">
      <c r="A209" s="199"/>
      <c r="B209" s="61"/>
      <c r="C209" s="61"/>
      <c r="D209" s="61"/>
      <c r="E209" s="67"/>
      <c r="F209" s="65"/>
      <c r="G209" s="65"/>
      <c r="H209" s="65"/>
      <c r="I209" s="65"/>
      <c r="J209" s="66"/>
      <c r="K209" s="66"/>
      <c r="L209" s="65"/>
      <c r="M209" s="64"/>
      <c r="N209" s="63"/>
      <c r="O209" s="62"/>
      <c r="P209" s="62"/>
      <c r="Q209" s="62"/>
      <c r="R209" s="62"/>
      <c r="S209" s="61"/>
    </row>
    <row r="210" spans="1:19" s="30" customFormat="1" x14ac:dyDescent="0.3">
      <c r="A210" s="199"/>
      <c r="B210" s="61"/>
      <c r="C210" s="61"/>
      <c r="D210" s="61"/>
      <c r="E210" s="67"/>
      <c r="F210" s="65"/>
      <c r="G210" s="65"/>
      <c r="H210" s="65"/>
      <c r="I210" s="65"/>
      <c r="J210" s="66"/>
      <c r="K210" s="66"/>
      <c r="L210" s="65"/>
      <c r="M210" s="64"/>
      <c r="N210" s="63"/>
      <c r="O210" s="62"/>
      <c r="P210" s="62"/>
      <c r="Q210" s="62"/>
      <c r="R210" s="62"/>
      <c r="S210" s="61"/>
    </row>
    <row r="211" spans="1:19" s="30" customFormat="1" x14ac:dyDescent="0.3">
      <c r="A211" s="199"/>
      <c r="B211" s="61"/>
      <c r="C211" s="61"/>
      <c r="D211" s="61"/>
      <c r="E211" s="67"/>
      <c r="F211" s="65"/>
      <c r="G211" s="65"/>
      <c r="H211" s="65"/>
      <c r="I211" s="65"/>
      <c r="J211" s="66"/>
      <c r="K211" s="66"/>
      <c r="L211" s="65"/>
      <c r="M211" s="64"/>
      <c r="N211" s="63"/>
      <c r="O211" s="62"/>
      <c r="P211" s="62"/>
      <c r="Q211" s="62"/>
      <c r="R211" s="62"/>
      <c r="S211" s="61"/>
    </row>
    <row r="212" spans="1:19" s="30" customFormat="1" x14ac:dyDescent="0.3">
      <c r="A212" s="199"/>
      <c r="B212" s="61"/>
      <c r="C212" s="61"/>
      <c r="D212" s="61"/>
      <c r="E212" s="67"/>
      <c r="F212" s="65"/>
      <c r="G212" s="65"/>
      <c r="H212" s="65"/>
      <c r="I212" s="65"/>
      <c r="J212" s="66"/>
      <c r="K212" s="66"/>
      <c r="L212" s="65"/>
      <c r="M212" s="64"/>
      <c r="N212" s="63"/>
      <c r="O212" s="62"/>
      <c r="P212" s="62"/>
      <c r="Q212" s="62"/>
      <c r="R212" s="62"/>
      <c r="S212" s="61"/>
    </row>
    <row r="213" spans="1:19" s="30" customFormat="1" x14ac:dyDescent="0.3">
      <c r="A213" s="199"/>
      <c r="B213" s="61"/>
      <c r="C213" s="61"/>
      <c r="D213" s="61"/>
      <c r="E213" s="67"/>
      <c r="F213" s="65"/>
      <c r="G213" s="65"/>
      <c r="H213" s="65"/>
      <c r="I213" s="65"/>
      <c r="J213" s="66"/>
      <c r="K213" s="66"/>
      <c r="L213" s="65"/>
      <c r="M213" s="64"/>
      <c r="N213" s="63"/>
      <c r="O213" s="62"/>
      <c r="P213" s="62"/>
      <c r="Q213" s="62"/>
      <c r="R213" s="62"/>
      <c r="S213" s="61"/>
    </row>
    <row r="214" spans="1:19" s="30" customFormat="1" x14ac:dyDescent="0.3">
      <c r="A214" s="199"/>
      <c r="B214" s="61"/>
      <c r="C214" s="61"/>
      <c r="D214" s="61"/>
      <c r="E214" s="67"/>
      <c r="F214" s="65"/>
      <c r="G214" s="65"/>
      <c r="H214" s="65"/>
      <c r="I214" s="65"/>
      <c r="J214" s="66"/>
      <c r="K214" s="66"/>
      <c r="L214" s="65"/>
      <c r="M214" s="64"/>
      <c r="N214" s="63"/>
      <c r="O214" s="62"/>
      <c r="P214" s="62"/>
      <c r="Q214" s="62"/>
      <c r="R214" s="62"/>
      <c r="S214" s="61"/>
    </row>
    <row r="215" spans="1:19" s="30" customFormat="1" x14ac:dyDescent="0.3">
      <c r="A215" s="199"/>
      <c r="B215" s="61"/>
      <c r="C215" s="61"/>
      <c r="D215" s="61"/>
      <c r="E215" s="67"/>
      <c r="F215" s="65"/>
      <c r="G215" s="65"/>
      <c r="H215" s="65"/>
      <c r="I215" s="65"/>
      <c r="J215" s="66"/>
      <c r="K215" s="66"/>
      <c r="L215" s="65"/>
      <c r="M215" s="64"/>
      <c r="N215" s="63"/>
      <c r="O215" s="62"/>
      <c r="P215" s="62"/>
      <c r="Q215" s="62"/>
      <c r="R215" s="62"/>
      <c r="S215" s="61"/>
    </row>
    <row r="216" spans="1:19" s="30" customFormat="1" x14ac:dyDescent="0.3">
      <c r="A216" s="199"/>
      <c r="B216" s="61"/>
      <c r="C216" s="61"/>
      <c r="D216" s="61"/>
      <c r="E216" s="67"/>
      <c r="F216" s="65"/>
      <c r="G216" s="65"/>
      <c r="H216" s="65"/>
      <c r="I216" s="65"/>
      <c r="J216" s="66"/>
      <c r="K216" s="66"/>
      <c r="L216" s="65"/>
      <c r="M216" s="64"/>
      <c r="N216" s="63"/>
      <c r="O216" s="62"/>
      <c r="P216" s="62"/>
      <c r="Q216" s="62"/>
      <c r="R216" s="62"/>
      <c r="S216" s="61"/>
    </row>
    <row r="217" spans="1:19" s="30" customFormat="1" x14ac:dyDescent="0.3">
      <c r="A217" s="199"/>
      <c r="B217" s="61"/>
      <c r="C217" s="61"/>
      <c r="D217" s="61"/>
      <c r="E217" s="67"/>
      <c r="F217" s="65"/>
      <c r="G217" s="65"/>
      <c r="H217" s="65"/>
      <c r="I217" s="65"/>
      <c r="J217" s="66"/>
      <c r="K217" s="66"/>
      <c r="L217" s="65"/>
      <c r="M217" s="64"/>
      <c r="N217" s="63"/>
      <c r="O217" s="62"/>
      <c r="P217" s="62"/>
      <c r="Q217" s="62"/>
      <c r="R217" s="62"/>
      <c r="S217" s="61"/>
    </row>
    <row r="218" spans="1:19" s="30" customFormat="1" x14ac:dyDescent="0.3">
      <c r="A218" s="199"/>
      <c r="B218" s="61"/>
      <c r="C218" s="61"/>
      <c r="D218" s="61"/>
      <c r="E218" s="67"/>
      <c r="F218" s="65"/>
      <c r="G218" s="65"/>
      <c r="H218" s="65"/>
      <c r="I218" s="65"/>
      <c r="J218" s="66"/>
      <c r="K218" s="66"/>
      <c r="L218" s="65"/>
      <c r="M218" s="64"/>
      <c r="N218" s="63"/>
      <c r="O218" s="62"/>
      <c r="P218" s="62"/>
      <c r="Q218" s="62"/>
      <c r="R218" s="62"/>
      <c r="S218" s="61"/>
    </row>
    <row r="219" spans="1:19" s="30" customFormat="1" x14ac:dyDescent="0.3">
      <c r="A219" s="199"/>
      <c r="B219" s="61"/>
      <c r="C219" s="61"/>
      <c r="D219" s="61"/>
      <c r="E219" s="67"/>
      <c r="F219" s="65"/>
      <c r="G219" s="65"/>
      <c r="H219" s="65"/>
      <c r="I219" s="65"/>
      <c r="J219" s="66"/>
      <c r="K219" s="66"/>
      <c r="L219" s="65"/>
      <c r="M219" s="64"/>
      <c r="N219" s="63"/>
      <c r="O219" s="62"/>
      <c r="P219" s="62"/>
      <c r="Q219" s="62"/>
      <c r="R219" s="62"/>
      <c r="S219" s="61"/>
    </row>
    <row r="220" spans="1:19" s="30" customFormat="1" x14ac:dyDescent="0.3">
      <c r="A220" s="199"/>
      <c r="B220" s="61"/>
      <c r="C220" s="61"/>
      <c r="D220" s="61"/>
      <c r="E220" s="67"/>
      <c r="F220" s="65"/>
      <c r="G220" s="65"/>
      <c r="H220" s="65"/>
      <c r="I220" s="65"/>
      <c r="J220" s="66"/>
      <c r="K220" s="66"/>
      <c r="L220" s="65"/>
      <c r="M220" s="64"/>
      <c r="N220" s="63"/>
      <c r="O220" s="62"/>
      <c r="P220" s="62"/>
      <c r="Q220" s="62"/>
      <c r="R220" s="62"/>
      <c r="S220" s="61"/>
    </row>
    <row r="221" spans="1:19" s="30" customFormat="1" x14ac:dyDescent="0.3">
      <c r="A221" s="199"/>
      <c r="B221" s="61"/>
      <c r="C221" s="61"/>
      <c r="D221" s="61"/>
      <c r="E221" s="67"/>
      <c r="F221" s="65"/>
      <c r="G221" s="65"/>
      <c r="H221" s="65"/>
      <c r="I221" s="65"/>
      <c r="J221" s="66"/>
      <c r="K221" s="66"/>
      <c r="L221" s="65"/>
      <c r="M221" s="64"/>
      <c r="N221" s="63"/>
      <c r="O221" s="62"/>
      <c r="P221" s="62"/>
      <c r="Q221" s="62"/>
      <c r="R221" s="62"/>
      <c r="S221" s="61"/>
    </row>
    <row r="222" spans="1:19" s="30" customFormat="1" x14ac:dyDescent="0.3">
      <c r="A222" s="199"/>
      <c r="B222" s="61"/>
      <c r="C222" s="61"/>
      <c r="D222" s="61"/>
      <c r="E222" s="67"/>
      <c r="F222" s="65"/>
      <c r="G222" s="65"/>
      <c r="H222" s="65"/>
      <c r="I222" s="65"/>
      <c r="J222" s="66"/>
      <c r="K222" s="66"/>
      <c r="L222" s="65"/>
      <c r="M222" s="64"/>
      <c r="N222" s="63"/>
      <c r="O222" s="62"/>
      <c r="P222" s="62"/>
      <c r="Q222" s="62"/>
      <c r="R222" s="62"/>
      <c r="S222" s="61"/>
    </row>
    <row r="223" spans="1:19" s="30" customFormat="1" x14ac:dyDescent="0.3">
      <c r="A223" s="199"/>
      <c r="B223" s="61"/>
      <c r="C223" s="61"/>
      <c r="D223" s="61"/>
      <c r="E223" s="67"/>
      <c r="F223" s="65"/>
      <c r="G223" s="65"/>
      <c r="H223" s="65"/>
      <c r="I223" s="65"/>
      <c r="J223" s="66"/>
      <c r="K223" s="66"/>
      <c r="L223" s="65"/>
      <c r="M223" s="64"/>
      <c r="N223" s="63"/>
      <c r="O223" s="62"/>
      <c r="P223" s="62"/>
      <c r="Q223" s="62"/>
      <c r="R223" s="62"/>
      <c r="S223" s="61"/>
    </row>
    <row r="224" spans="1:19" s="30" customFormat="1" x14ac:dyDescent="0.3">
      <c r="A224" s="199"/>
      <c r="B224" s="61"/>
      <c r="C224" s="61"/>
      <c r="D224" s="61"/>
      <c r="E224" s="67"/>
      <c r="F224" s="65"/>
      <c r="G224" s="65"/>
      <c r="H224" s="65"/>
      <c r="I224" s="65"/>
      <c r="J224" s="66"/>
      <c r="K224" s="66"/>
      <c r="L224" s="65"/>
      <c r="M224" s="64"/>
      <c r="N224" s="63"/>
      <c r="O224" s="62"/>
      <c r="P224" s="62"/>
      <c r="Q224" s="62"/>
      <c r="R224" s="62"/>
      <c r="S224" s="61"/>
    </row>
    <row r="225" spans="1:19" s="30" customFormat="1" x14ac:dyDescent="0.3">
      <c r="A225" s="199"/>
      <c r="B225" s="61"/>
      <c r="C225" s="61"/>
      <c r="D225" s="61"/>
      <c r="E225" s="67"/>
      <c r="F225" s="65"/>
      <c r="G225" s="65"/>
      <c r="H225" s="65"/>
      <c r="I225" s="65"/>
      <c r="J225" s="66"/>
      <c r="K225" s="66"/>
      <c r="L225" s="65"/>
      <c r="M225" s="64"/>
      <c r="N225" s="63"/>
      <c r="O225" s="62"/>
      <c r="P225" s="62"/>
      <c r="Q225" s="62"/>
      <c r="R225" s="62"/>
      <c r="S225" s="61"/>
    </row>
    <row r="226" spans="1:19" s="30" customFormat="1" x14ac:dyDescent="0.3">
      <c r="A226" s="199"/>
      <c r="B226" s="61"/>
      <c r="C226" s="61"/>
      <c r="D226" s="61"/>
      <c r="E226" s="67"/>
      <c r="F226" s="65"/>
      <c r="G226" s="65"/>
      <c r="H226" s="65"/>
      <c r="I226" s="65"/>
      <c r="J226" s="66"/>
      <c r="K226" s="66"/>
      <c r="L226" s="65"/>
      <c r="M226" s="64"/>
      <c r="N226" s="63"/>
      <c r="O226" s="62"/>
      <c r="P226" s="62"/>
      <c r="Q226" s="62"/>
      <c r="R226" s="62"/>
      <c r="S226" s="61"/>
    </row>
    <row r="227" spans="1:19" s="30" customFormat="1" x14ac:dyDescent="0.3">
      <c r="A227" s="199"/>
      <c r="B227" s="61"/>
      <c r="C227" s="61"/>
      <c r="D227" s="61"/>
      <c r="E227" s="67"/>
      <c r="F227" s="65"/>
      <c r="G227" s="65"/>
      <c r="H227" s="65"/>
      <c r="I227" s="65"/>
      <c r="J227" s="66"/>
      <c r="K227" s="66"/>
      <c r="L227" s="65"/>
      <c r="M227" s="64"/>
      <c r="N227" s="63"/>
      <c r="O227" s="62"/>
      <c r="P227" s="62"/>
      <c r="Q227" s="62"/>
      <c r="R227" s="62"/>
      <c r="S227" s="61"/>
    </row>
    <row r="228" spans="1:19" s="30" customFormat="1" x14ac:dyDescent="0.3">
      <c r="A228" s="199"/>
      <c r="B228" s="61"/>
      <c r="C228" s="61"/>
      <c r="D228" s="61"/>
      <c r="E228" s="67"/>
      <c r="F228" s="65"/>
      <c r="G228" s="65"/>
      <c r="H228" s="65"/>
      <c r="I228" s="65"/>
      <c r="J228" s="66"/>
      <c r="K228" s="66"/>
      <c r="L228" s="65"/>
      <c r="M228" s="64"/>
      <c r="N228" s="63"/>
      <c r="O228" s="62"/>
      <c r="P228" s="62"/>
      <c r="Q228" s="62"/>
      <c r="R228" s="62"/>
      <c r="S228" s="61"/>
    </row>
    <row r="229" spans="1:19" s="30" customFormat="1" x14ac:dyDescent="0.3">
      <c r="A229" s="199"/>
      <c r="B229" s="61"/>
      <c r="C229" s="61"/>
      <c r="D229" s="61"/>
      <c r="E229" s="67"/>
      <c r="F229" s="65"/>
      <c r="G229" s="65"/>
      <c r="H229" s="65"/>
      <c r="I229" s="65"/>
      <c r="J229" s="66"/>
      <c r="K229" s="66"/>
      <c r="L229" s="65"/>
      <c r="M229" s="64"/>
      <c r="N229" s="63"/>
      <c r="O229" s="62"/>
      <c r="P229" s="62"/>
      <c r="Q229" s="62"/>
      <c r="R229" s="62"/>
      <c r="S229" s="61"/>
    </row>
    <row r="230" spans="1:19" s="30" customFormat="1" x14ac:dyDescent="0.3">
      <c r="A230" s="199"/>
      <c r="B230" s="61"/>
      <c r="C230" s="61"/>
      <c r="D230" s="61"/>
      <c r="E230" s="67"/>
      <c r="F230" s="65"/>
      <c r="G230" s="65"/>
      <c r="H230" s="65"/>
      <c r="I230" s="65"/>
      <c r="J230" s="66"/>
      <c r="K230" s="66"/>
      <c r="L230" s="65"/>
      <c r="M230" s="64"/>
      <c r="N230" s="63"/>
      <c r="O230" s="62"/>
      <c r="P230" s="62"/>
      <c r="Q230" s="62"/>
      <c r="R230" s="62"/>
      <c r="S230" s="61"/>
    </row>
    <row r="231" spans="1:19" s="30" customFormat="1" x14ac:dyDescent="0.3">
      <c r="A231" s="199"/>
      <c r="B231" s="61"/>
      <c r="C231" s="61"/>
      <c r="D231" s="61"/>
      <c r="E231" s="67"/>
      <c r="F231" s="65"/>
      <c r="G231" s="65"/>
      <c r="H231" s="65"/>
      <c r="I231" s="65"/>
      <c r="J231" s="66"/>
      <c r="K231" s="66"/>
      <c r="L231" s="65"/>
      <c r="M231" s="64"/>
      <c r="N231" s="63"/>
      <c r="O231" s="62"/>
      <c r="P231" s="62"/>
      <c r="Q231" s="62"/>
      <c r="R231" s="62"/>
      <c r="S231" s="61"/>
    </row>
    <row r="232" spans="1:19" s="30" customFormat="1" x14ac:dyDescent="0.3">
      <c r="A232" s="199"/>
      <c r="B232" s="61"/>
      <c r="C232" s="61"/>
      <c r="D232" s="61"/>
      <c r="E232" s="67"/>
      <c r="F232" s="65"/>
      <c r="G232" s="65"/>
      <c r="H232" s="65"/>
      <c r="I232" s="65"/>
      <c r="J232" s="66"/>
      <c r="K232" s="66"/>
      <c r="L232" s="65"/>
      <c r="M232" s="64"/>
      <c r="N232" s="63"/>
      <c r="O232" s="62"/>
      <c r="P232" s="62"/>
      <c r="Q232" s="62"/>
      <c r="R232" s="62"/>
      <c r="S232" s="61"/>
    </row>
    <row r="233" spans="1:19" s="30" customFormat="1" x14ac:dyDescent="0.3">
      <c r="A233" s="199"/>
      <c r="B233" s="61"/>
      <c r="C233" s="61"/>
      <c r="D233" s="61"/>
      <c r="E233" s="67"/>
      <c r="F233" s="65"/>
      <c r="G233" s="65"/>
      <c r="H233" s="65"/>
      <c r="I233" s="65"/>
      <c r="J233" s="66"/>
      <c r="K233" s="66"/>
      <c r="L233" s="65"/>
      <c r="M233" s="64"/>
      <c r="N233" s="63"/>
      <c r="O233" s="62"/>
      <c r="P233" s="62"/>
      <c r="Q233" s="62"/>
      <c r="R233" s="62"/>
      <c r="S233" s="61"/>
    </row>
    <row r="234" spans="1:19" s="30" customFormat="1" x14ac:dyDescent="0.3">
      <c r="A234" s="199"/>
      <c r="B234" s="61"/>
      <c r="C234" s="61"/>
      <c r="D234" s="61"/>
      <c r="E234" s="67"/>
      <c r="F234" s="65"/>
      <c r="G234" s="65"/>
      <c r="H234" s="65"/>
      <c r="I234" s="65"/>
      <c r="J234" s="66"/>
      <c r="K234" s="66"/>
      <c r="L234" s="65"/>
      <c r="M234" s="64"/>
      <c r="N234" s="63"/>
      <c r="O234" s="62"/>
      <c r="P234" s="62"/>
      <c r="Q234" s="62"/>
      <c r="R234" s="62"/>
      <c r="S234" s="61"/>
    </row>
    <row r="235" spans="1:19" s="30" customFormat="1" x14ac:dyDescent="0.3">
      <c r="A235" s="199"/>
      <c r="B235" s="61"/>
      <c r="C235" s="61"/>
      <c r="D235" s="61"/>
      <c r="E235" s="67"/>
      <c r="F235" s="65"/>
      <c r="G235" s="65"/>
      <c r="H235" s="65"/>
      <c r="I235" s="65"/>
      <c r="J235" s="66"/>
      <c r="K235" s="66"/>
      <c r="L235" s="65"/>
      <c r="M235" s="64"/>
      <c r="N235" s="63"/>
      <c r="O235" s="62"/>
      <c r="P235" s="62"/>
      <c r="Q235" s="62"/>
      <c r="R235" s="62"/>
      <c r="S235" s="61"/>
    </row>
    <row r="236" spans="1:19" s="30" customFormat="1" x14ac:dyDescent="0.3">
      <c r="A236" s="199"/>
      <c r="B236" s="61"/>
      <c r="C236" s="61"/>
      <c r="D236" s="61"/>
      <c r="E236" s="67"/>
      <c r="F236" s="65"/>
      <c r="G236" s="65"/>
      <c r="H236" s="65"/>
      <c r="I236" s="65"/>
      <c r="J236" s="66"/>
      <c r="K236" s="66"/>
      <c r="L236" s="65"/>
      <c r="M236" s="64"/>
      <c r="N236" s="63"/>
      <c r="O236" s="62"/>
      <c r="P236" s="62"/>
      <c r="Q236" s="62"/>
      <c r="R236" s="62"/>
      <c r="S236" s="61"/>
    </row>
    <row r="237" spans="1:19" s="30" customFormat="1" x14ac:dyDescent="0.3">
      <c r="A237" s="199"/>
      <c r="B237" s="61"/>
      <c r="C237" s="61"/>
      <c r="D237" s="61"/>
      <c r="E237" s="67"/>
      <c r="F237" s="65"/>
      <c r="G237" s="65"/>
      <c r="H237" s="65"/>
      <c r="I237" s="65"/>
      <c r="J237" s="66"/>
      <c r="K237" s="66"/>
      <c r="L237" s="65"/>
      <c r="M237" s="64"/>
      <c r="N237" s="63"/>
      <c r="O237" s="62"/>
      <c r="P237" s="62"/>
      <c r="Q237" s="62"/>
      <c r="R237" s="62"/>
      <c r="S237" s="61"/>
    </row>
    <row r="238" spans="1:19" s="30" customFormat="1" x14ac:dyDescent="0.3">
      <c r="A238" s="199"/>
      <c r="B238" s="61"/>
      <c r="C238" s="61"/>
      <c r="D238" s="61"/>
      <c r="E238" s="67"/>
      <c r="F238" s="65"/>
      <c r="G238" s="65"/>
      <c r="H238" s="65"/>
      <c r="I238" s="65"/>
      <c r="J238" s="66"/>
      <c r="K238" s="66"/>
      <c r="L238" s="65"/>
      <c r="M238" s="64"/>
      <c r="N238" s="63"/>
      <c r="O238" s="62"/>
      <c r="P238" s="62"/>
      <c r="Q238" s="62"/>
      <c r="R238" s="62"/>
      <c r="S238" s="61"/>
    </row>
    <row r="239" spans="1:19" s="30" customFormat="1" x14ac:dyDescent="0.3">
      <c r="A239" s="199"/>
      <c r="B239" s="61"/>
      <c r="C239" s="61"/>
      <c r="D239" s="61"/>
      <c r="E239" s="67"/>
      <c r="F239" s="65"/>
      <c r="G239" s="65"/>
      <c r="H239" s="65"/>
      <c r="I239" s="65"/>
      <c r="J239" s="66"/>
      <c r="K239" s="66"/>
      <c r="L239" s="65"/>
      <c r="M239" s="64"/>
      <c r="N239" s="63"/>
      <c r="O239" s="62"/>
      <c r="P239" s="62"/>
      <c r="Q239" s="62"/>
      <c r="R239" s="62"/>
      <c r="S239" s="61"/>
    </row>
    <row r="240" spans="1:19" s="30" customFormat="1" x14ac:dyDescent="0.3">
      <c r="A240" s="199"/>
      <c r="B240" s="61"/>
      <c r="C240" s="61"/>
      <c r="D240" s="61"/>
      <c r="E240" s="67"/>
      <c r="F240" s="65"/>
      <c r="G240" s="65"/>
      <c r="H240" s="65"/>
      <c r="I240" s="65"/>
      <c r="J240" s="66"/>
      <c r="K240" s="66"/>
      <c r="L240" s="65"/>
      <c r="M240" s="64"/>
      <c r="N240" s="63"/>
      <c r="O240" s="62"/>
      <c r="P240" s="62"/>
      <c r="Q240" s="62"/>
      <c r="R240" s="62"/>
      <c r="S240" s="61"/>
    </row>
    <row r="241" spans="1:19" s="30" customFormat="1" x14ac:dyDescent="0.3">
      <c r="A241" s="199"/>
      <c r="B241" s="61"/>
      <c r="C241" s="61"/>
      <c r="D241" s="61"/>
      <c r="E241" s="67"/>
      <c r="F241" s="65"/>
      <c r="G241" s="65"/>
      <c r="H241" s="65"/>
      <c r="I241" s="65"/>
      <c r="J241" s="66"/>
      <c r="K241" s="66"/>
      <c r="L241" s="65"/>
      <c r="M241" s="64"/>
      <c r="N241" s="63"/>
      <c r="O241" s="62"/>
      <c r="P241" s="62"/>
      <c r="Q241" s="62"/>
      <c r="R241" s="62"/>
      <c r="S241" s="61"/>
    </row>
    <row r="242" spans="1:19" s="30" customFormat="1" x14ac:dyDescent="0.3">
      <c r="A242" s="199"/>
      <c r="B242" s="61"/>
      <c r="C242" s="61"/>
      <c r="D242" s="61"/>
      <c r="E242" s="67"/>
      <c r="F242" s="65"/>
      <c r="G242" s="65"/>
      <c r="H242" s="65"/>
      <c r="I242" s="65"/>
      <c r="J242" s="66"/>
      <c r="K242" s="66"/>
      <c r="L242" s="65"/>
      <c r="M242" s="64"/>
      <c r="N242" s="63"/>
      <c r="O242" s="62"/>
      <c r="P242" s="62"/>
      <c r="Q242" s="62"/>
      <c r="R242" s="62"/>
      <c r="S242" s="61"/>
    </row>
    <row r="243" spans="1:19" s="30" customFormat="1" x14ac:dyDescent="0.3">
      <c r="A243" s="199"/>
      <c r="B243" s="61"/>
      <c r="C243" s="61"/>
      <c r="D243" s="61"/>
      <c r="E243" s="67"/>
      <c r="F243" s="65"/>
      <c r="G243" s="65"/>
      <c r="H243" s="65"/>
      <c r="I243" s="65"/>
      <c r="J243" s="66"/>
      <c r="K243" s="66"/>
      <c r="L243" s="65"/>
      <c r="M243" s="64"/>
      <c r="N243" s="63"/>
      <c r="O243" s="62"/>
      <c r="P243" s="62"/>
      <c r="Q243" s="62"/>
      <c r="R243" s="62"/>
      <c r="S243" s="61"/>
    </row>
    <row r="244" spans="1:19" s="30" customFormat="1" x14ac:dyDescent="0.3">
      <c r="A244" s="199"/>
      <c r="B244" s="61"/>
      <c r="C244" s="61"/>
      <c r="D244" s="61"/>
      <c r="E244" s="67"/>
      <c r="F244" s="65"/>
      <c r="G244" s="65"/>
      <c r="H244" s="65"/>
      <c r="I244" s="65"/>
      <c r="J244" s="66"/>
      <c r="K244" s="66"/>
      <c r="L244" s="65"/>
      <c r="M244" s="64"/>
      <c r="N244" s="63"/>
      <c r="O244" s="62"/>
      <c r="P244" s="62"/>
      <c r="Q244" s="62"/>
      <c r="R244" s="62"/>
      <c r="S244" s="61"/>
    </row>
    <row r="245" spans="1:19" s="30" customFormat="1" x14ac:dyDescent="0.3">
      <c r="A245" s="199"/>
      <c r="B245" s="61"/>
      <c r="C245" s="61"/>
      <c r="D245" s="61"/>
      <c r="E245" s="67"/>
      <c r="F245" s="65"/>
      <c r="G245" s="65"/>
      <c r="H245" s="65"/>
      <c r="I245" s="65"/>
      <c r="J245" s="66"/>
      <c r="K245" s="66"/>
      <c r="L245" s="65"/>
      <c r="M245" s="64"/>
      <c r="N245" s="63"/>
      <c r="O245" s="62"/>
      <c r="P245" s="62"/>
      <c r="Q245" s="62"/>
      <c r="R245" s="62"/>
      <c r="S245" s="61"/>
    </row>
    <row r="246" spans="1:19" s="30" customFormat="1" x14ac:dyDescent="0.3">
      <c r="A246" s="199"/>
      <c r="B246" s="61"/>
      <c r="C246" s="61"/>
      <c r="D246" s="61"/>
      <c r="E246" s="67"/>
      <c r="F246" s="65"/>
      <c r="G246" s="65"/>
      <c r="H246" s="65"/>
      <c r="I246" s="65"/>
      <c r="J246" s="66"/>
      <c r="K246" s="66"/>
      <c r="L246" s="65"/>
      <c r="M246" s="64"/>
      <c r="N246" s="63"/>
      <c r="O246" s="62"/>
      <c r="P246" s="62"/>
      <c r="Q246" s="62"/>
      <c r="R246" s="62"/>
      <c r="S246" s="61"/>
    </row>
    <row r="247" spans="1:19" s="30" customFormat="1" x14ac:dyDescent="0.3">
      <c r="A247" s="199"/>
      <c r="B247" s="61"/>
      <c r="C247" s="61"/>
      <c r="D247" s="61"/>
      <c r="E247" s="67"/>
      <c r="F247" s="65"/>
      <c r="G247" s="65"/>
      <c r="H247" s="65"/>
      <c r="I247" s="65"/>
      <c r="J247" s="66"/>
      <c r="K247" s="66"/>
      <c r="L247" s="65"/>
      <c r="M247" s="64"/>
      <c r="N247" s="63"/>
      <c r="O247" s="62"/>
      <c r="P247" s="62"/>
      <c r="Q247" s="62"/>
      <c r="R247" s="62"/>
      <c r="S247" s="61"/>
    </row>
    <row r="248" spans="1:19" s="30" customFormat="1" x14ac:dyDescent="0.3">
      <c r="A248" s="199"/>
      <c r="B248" s="61"/>
      <c r="C248" s="61"/>
      <c r="D248" s="61"/>
      <c r="E248" s="67"/>
      <c r="F248" s="65"/>
      <c r="G248" s="65"/>
      <c r="H248" s="65"/>
      <c r="I248" s="65"/>
      <c r="J248" s="66"/>
      <c r="K248" s="66"/>
      <c r="L248" s="65"/>
      <c r="M248" s="64"/>
      <c r="N248" s="63"/>
      <c r="O248" s="62"/>
      <c r="P248" s="62"/>
      <c r="Q248" s="62"/>
      <c r="R248" s="62"/>
      <c r="S248" s="61"/>
    </row>
    <row r="249" spans="1:19" s="30" customFormat="1" x14ac:dyDescent="0.3">
      <c r="A249" s="199"/>
      <c r="B249" s="61"/>
      <c r="C249" s="61"/>
      <c r="D249" s="61"/>
      <c r="E249" s="67"/>
      <c r="F249" s="65"/>
      <c r="G249" s="65"/>
      <c r="H249" s="65"/>
      <c r="I249" s="65"/>
      <c r="J249" s="66"/>
      <c r="K249" s="66"/>
      <c r="L249" s="65"/>
      <c r="M249" s="64"/>
      <c r="N249" s="63"/>
      <c r="O249" s="62"/>
      <c r="P249" s="62"/>
      <c r="Q249" s="62"/>
      <c r="R249" s="62"/>
      <c r="S249" s="61"/>
    </row>
    <row r="250" spans="1:19" s="30" customFormat="1" x14ac:dyDescent="0.3">
      <c r="A250" s="199"/>
      <c r="B250" s="61"/>
      <c r="C250" s="61"/>
      <c r="D250" s="61"/>
      <c r="E250" s="67"/>
      <c r="F250" s="65"/>
      <c r="G250" s="65"/>
      <c r="H250" s="65"/>
      <c r="I250" s="65"/>
      <c r="J250" s="66"/>
      <c r="K250" s="66"/>
      <c r="L250" s="65"/>
      <c r="M250" s="64"/>
      <c r="N250" s="63"/>
      <c r="O250" s="62"/>
      <c r="P250" s="62"/>
      <c r="Q250" s="62"/>
      <c r="R250" s="62"/>
      <c r="S250" s="61"/>
    </row>
    <row r="251" spans="1:19" s="30" customFormat="1" x14ac:dyDescent="0.3">
      <c r="A251" s="199"/>
      <c r="B251" s="61"/>
      <c r="C251" s="61"/>
      <c r="D251" s="61"/>
      <c r="E251" s="67"/>
      <c r="F251" s="65"/>
      <c r="G251" s="65"/>
      <c r="H251" s="65"/>
      <c r="I251" s="65"/>
      <c r="J251" s="66"/>
      <c r="K251" s="66"/>
      <c r="L251" s="65"/>
      <c r="M251" s="64"/>
      <c r="N251" s="63"/>
      <c r="O251" s="62"/>
      <c r="P251" s="62"/>
      <c r="Q251" s="62"/>
      <c r="R251" s="62"/>
      <c r="S251" s="61"/>
    </row>
    <row r="252" spans="1:19" s="30" customFormat="1" x14ac:dyDescent="0.3">
      <c r="A252" s="199"/>
      <c r="B252" s="61"/>
      <c r="C252" s="61"/>
      <c r="D252" s="61"/>
      <c r="E252" s="67"/>
      <c r="F252" s="65"/>
      <c r="G252" s="65"/>
      <c r="H252" s="65"/>
      <c r="I252" s="65"/>
      <c r="J252" s="66"/>
      <c r="K252" s="66"/>
      <c r="L252" s="65"/>
      <c r="M252" s="64"/>
      <c r="N252" s="63"/>
      <c r="O252" s="62"/>
      <c r="P252" s="62"/>
      <c r="Q252" s="62"/>
      <c r="R252" s="62"/>
      <c r="S252" s="61"/>
    </row>
    <row r="253" spans="1:19" s="30" customFormat="1" x14ac:dyDescent="0.3">
      <c r="A253" s="199"/>
      <c r="B253" s="61"/>
      <c r="C253" s="61"/>
      <c r="D253" s="61"/>
      <c r="E253" s="67"/>
      <c r="F253" s="65"/>
      <c r="G253" s="65"/>
      <c r="H253" s="65"/>
      <c r="I253" s="65"/>
      <c r="J253" s="66"/>
      <c r="K253" s="66"/>
      <c r="L253" s="65"/>
      <c r="M253" s="64"/>
      <c r="N253" s="63"/>
      <c r="O253" s="62"/>
      <c r="P253" s="62"/>
      <c r="Q253" s="62"/>
      <c r="R253" s="62"/>
      <c r="S253" s="61"/>
    </row>
    <row r="254" spans="1:19" s="30" customFormat="1" x14ac:dyDescent="0.3">
      <c r="A254" s="199"/>
      <c r="B254" s="61"/>
      <c r="C254" s="61"/>
      <c r="D254" s="61"/>
      <c r="E254" s="67"/>
      <c r="F254" s="65"/>
      <c r="G254" s="65"/>
      <c r="H254" s="65"/>
      <c r="I254" s="65"/>
      <c r="J254" s="66"/>
      <c r="K254" s="66"/>
      <c r="L254" s="65"/>
      <c r="M254" s="64"/>
      <c r="N254" s="63"/>
      <c r="O254" s="62"/>
      <c r="P254" s="62"/>
      <c r="Q254" s="62"/>
      <c r="R254" s="62"/>
      <c r="S254" s="61"/>
    </row>
    <row r="255" spans="1:19" s="30" customFormat="1" x14ac:dyDescent="0.3">
      <c r="A255" s="199"/>
      <c r="B255" s="61"/>
      <c r="C255" s="61"/>
      <c r="D255" s="61"/>
      <c r="E255" s="67"/>
      <c r="F255" s="65"/>
      <c r="G255" s="65"/>
      <c r="H255" s="65"/>
      <c r="I255" s="65"/>
      <c r="J255" s="66"/>
      <c r="K255" s="66"/>
      <c r="L255" s="65"/>
      <c r="M255" s="64"/>
      <c r="N255" s="63"/>
      <c r="O255" s="62"/>
      <c r="P255" s="62"/>
      <c r="Q255" s="62"/>
      <c r="R255" s="62"/>
      <c r="S255" s="61"/>
    </row>
    <row r="256" spans="1:19" s="30" customFormat="1" x14ac:dyDescent="0.3">
      <c r="A256" s="199"/>
      <c r="B256" s="61"/>
      <c r="C256" s="61"/>
      <c r="D256" s="61"/>
      <c r="E256" s="67"/>
      <c r="F256" s="65"/>
      <c r="G256" s="65"/>
      <c r="H256" s="65"/>
      <c r="I256" s="65"/>
      <c r="J256" s="66"/>
      <c r="K256" s="66"/>
      <c r="L256" s="65"/>
      <c r="M256" s="64"/>
      <c r="N256" s="63"/>
      <c r="O256" s="62"/>
      <c r="P256" s="62"/>
      <c r="Q256" s="62"/>
      <c r="R256" s="62"/>
      <c r="S256" s="61"/>
    </row>
    <row r="257" spans="1:19" s="30" customFormat="1" x14ac:dyDescent="0.3">
      <c r="A257" s="199"/>
      <c r="B257" s="61"/>
      <c r="C257" s="61"/>
      <c r="D257" s="61"/>
      <c r="E257" s="67"/>
      <c r="F257" s="65"/>
      <c r="G257" s="65"/>
      <c r="H257" s="65"/>
      <c r="I257" s="65"/>
      <c r="J257" s="66"/>
      <c r="K257" s="66"/>
      <c r="L257" s="65"/>
      <c r="M257" s="64"/>
      <c r="N257" s="63"/>
      <c r="O257" s="62"/>
      <c r="P257" s="62"/>
      <c r="Q257" s="62"/>
      <c r="R257" s="62"/>
      <c r="S257" s="61"/>
    </row>
    <row r="258" spans="1:19" s="30" customFormat="1" x14ac:dyDescent="0.3">
      <c r="A258" s="199"/>
      <c r="B258" s="61"/>
      <c r="C258" s="61"/>
      <c r="D258" s="61"/>
      <c r="E258" s="67"/>
      <c r="F258" s="65"/>
      <c r="G258" s="65"/>
      <c r="H258" s="65"/>
      <c r="I258" s="65"/>
      <c r="J258" s="66"/>
      <c r="K258" s="66"/>
      <c r="L258" s="65"/>
      <c r="M258" s="64"/>
      <c r="N258" s="63"/>
      <c r="O258" s="62"/>
      <c r="P258" s="62"/>
      <c r="Q258" s="62"/>
      <c r="R258" s="62"/>
      <c r="S258" s="61"/>
    </row>
    <row r="259" spans="1:19" s="30" customFormat="1" x14ac:dyDescent="0.3">
      <c r="A259" s="199"/>
      <c r="B259" s="61"/>
      <c r="C259" s="61"/>
      <c r="D259" s="61"/>
      <c r="E259" s="67"/>
      <c r="F259" s="65"/>
      <c r="G259" s="65"/>
      <c r="H259" s="65"/>
      <c r="I259" s="65"/>
      <c r="J259" s="66"/>
      <c r="K259" s="66"/>
      <c r="L259" s="65"/>
      <c r="M259" s="64"/>
      <c r="N259" s="63"/>
      <c r="O259" s="62"/>
      <c r="P259" s="62"/>
      <c r="Q259" s="62"/>
      <c r="R259" s="62"/>
      <c r="S259" s="61"/>
    </row>
    <row r="260" spans="1:19" s="30" customFormat="1" x14ac:dyDescent="0.3">
      <c r="A260" s="199"/>
      <c r="B260" s="61"/>
      <c r="C260" s="61"/>
      <c r="D260" s="61"/>
      <c r="E260" s="67"/>
      <c r="F260" s="65"/>
      <c r="G260" s="65"/>
      <c r="H260" s="65"/>
      <c r="I260" s="65"/>
      <c r="J260" s="66"/>
      <c r="K260" s="66"/>
      <c r="L260" s="65"/>
      <c r="M260" s="64"/>
      <c r="N260" s="63"/>
      <c r="O260" s="62"/>
      <c r="P260" s="62"/>
      <c r="Q260" s="62"/>
      <c r="R260" s="62"/>
      <c r="S260" s="61"/>
    </row>
    <row r="261" spans="1:19" s="30" customFormat="1" x14ac:dyDescent="0.3">
      <c r="A261" s="199"/>
      <c r="B261" s="61"/>
      <c r="C261" s="61"/>
      <c r="D261" s="61"/>
      <c r="E261" s="67"/>
      <c r="F261" s="65"/>
      <c r="G261" s="65"/>
      <c r="H261" s="65"/>
      <c r="I261" s="65"/>
      <c r="J261" s="66"/>
      <c r="K261" s="66"/>
      <c r="L261" s="65"/>
      <c r="M261" s="64"/>
      <c r="N261" s="63"/>
      <c r="O261" s="62"/>
      <c r="P261" s="62"/>
      <c r="Q261" s="62"/>
      <c r="R261" s="62"/>
      <c r="S261" s="61"/>
    </row>
    <row r="262" spans="1:19" s="30" customFormat="1" x14ac:dyDescent="0.3">
      <c r="A262" s="199"/>
      <c r="B262" s="61"/>
      <c r="C262" s="61"/>
      <c r="D262" s="61"/>
      <c r="E262" s="67"/>
      <c r="F262" s="65"/>
      <c r="G262" s="65"/>
      <c r="H262" s="65"/>
      <c r="I262" s="65"/>
      <c r="J262" s="66"/>
      <c r="K262" s="66"/>
      <c r="L262" s="65"/>
      <c r="M262" s="64"/>
      <c r="N262" s="63"/>
      <c r="O262" s="62"/>
      <c r="P262" s="62"/>
      <c r="Q262" s="62"/>
      <c r="R262" s="62"/>
      <c r="S262" s="61"/>
    </row>
    <row r="263" spans="1:19" s="30" customFormat="1" x14ac:dyDescent="0.3">
      <c r="A263" s="199"/>
      <c r="B263" s="61"/>
      <c r="C263" s="61"/>
      <c r="D263" s="61"/>
      <c r="E263" s="67"/>
      <c r="F263" s="65"/>
      <c r="G263" s="65"/>
      <c r="H263" s="65"/>
      <c r="I263" s="65"/>
      <c r="J263" s="66"/>
      <c r="K263" s="66"/>
      <c r="L263" s="65"/>
      <c r="M263" s="64"/>
      <c r="N263" s="63"/>
      <c r="O263" s="62"/>
      <c r="P263" s="62"/>
      <c r="Q263" s="62"/>
      <c r="R263" s="62"/>
      <c r="S263" s="61"/>
    </row>
    <row r="264" spans="1:19" s="30" customFormat="1" x14ac:dyDescent="0.3">
      <c r="A264" s="199"/>
      <c r="B264" s="61"/>
      <c r="C264" s="61"/>
      <c r="D264" s="61"/>
      <c r="E264" s="67"/>
      <c r="F264" s="65"/>
      <c r="G264" s="65"/>
      <c r="H264" s="65"/>
      <c r="I264" s="65"/>
      <c r="J264" s="66"/>
      <c r="K264" s="66"/>
      <c r="L264" s="65"/>
      <c r="M264" s="64"/>
      <c r="N264" s="63"/>
      <c r="O264" s="62"/>
      <c r="P264" s="62"/>
      <c r="Q264" s="62"/>
      <c r="R264" s="62"/>
      <c r="S264" s="61"/>
    </row>
    <row r="265" spans="1:19" s="30" customFormat="1" x14ac:dyDescent="0.3">
      <c r="A265" s="199"/>
      <c r="B265" s="61"/>
      <c r="C265" s="61"/>
      <c r="D265" s="61"/>
      <c r="E265" s="67"/>
      <c r="F265" s="65"/>
      <c r="G265" s="65"/>
      <c r="H265" s="65"/>
      <c r="I265" s="65"/>
      <c r="J265" s="66"/>
      <c r="K265" s="66"/>
      <c r="L265" s="65"/>
      <c r="M265" s="64"/>
      <c r="N265" s="63"/>
      <c r="O265" s="62"/>
      <c r="P265" s="62"/>
      <c r="Q265" s="62"/>
      <c r="R265" s="62"/>
      <c r="S265" s="61"/>
    </row>
    <row r="266" spans="1:19" s="30" customFormat="1" x14ac:dyDescent="0.3">
      <c r="A266" s="199"/>
      <c r="B266" s="61"/>
      <c r="C266" s="61"/>
      <c r="D266" s="61"/>
      <c r="E266" s="67"/>
      <c r="F266" s="65"/>
      <c r="G266" s="65"/>
      <c r="H266" s="65"/>
      <c r="I266" s="65"/>
      <c r="J266" s="66"/>
      <c r="K266" s="66"/>
      <c r="L266" s="65"/>
      <c r="M266" s="64"/>
      <c r="N266" s="63"/>
      <c r="O266" s="62"/>
      <c r="P266" s="62"/>
      <c r="Q266" s="62"/>
      <c r="R266" s="62"/>
      <c r="S266" s="61"/>
    </row>
    <row r="267" spans="1:19" s="30" customFormat="1" x14ac:dyDescent="0.3">
      <c r="A267" s="199"/>
      <c r="B267" s="61"/>
      <c r="C267" s="61"/>
      <c r="D267" s="61"/>
      <c r="E267" s="67"/>
      <c r="F267" s="65"/>
      <c r="G267" s="65"/>
      <c r="H267" s="65"/>
      <c r="I267" s="65"/>
      <c r="J267" s="66"/>
      <c r="K267" s="66"/>
      <c r="L267" s="65"/>
      <c r="M267" s="64"/>
      <c r="N267" s="63"/>
      <c r="O267" s="62"/>
      <c r="P267" s="62"/>
      <c r="Q267" s="62"/>
      <c r="R267" s="62"/>
      <c r="S267" s="61"/>
    </row>
    <row r="268" spans="1:19" s="30" customFormat="1" x14ac:dyDescent="0.3">
      <c r="A268" s="199"/>
      <c r="B268" s="61"/>
      <c r="C268" s="61"/>
      <c r="D268" s="61"/>
      <c r="E268" s="67"/>
      <c r="F268" s="65"/>
      <c r="G268" s="65"/>
      <c r="H268" s="65"/>
      <c r="I268" s="65"/>
      <c r="J268" s="66"/>
      <c r="K268" s="66"/>
      <c r="L268" s="65"/>
      <c r="M268" s="64"/>
      <c r="N268" s="63"/>
      <c r="O268" s="62"/>
      <c r="P268" s="62"/>
      <c r="Q268" s="62"/>
      <c r="R268" s="62"/>
      <c r="S268" s="61"/>
    </row>
    <row r="269" spans="1:19" s="30" customFormat="1" x14ac:dyDescent="0.3">
      <c r="A269" s="199"/>
      <c r="B269" s="61"/>
      <c r="C269" s="61"/>
      <c r="D269" s="61"/>
      <c r="E269" s="67"/>
      <c r="F269" s="65"/>
      <c r="G269" s="65"/>
      <c r="H269" s="65"/>
      <c r="I269" s="65"/>
      <c r="J269" s="66"/>
      <c r="K269" s="66"/>
      <c r="L269" s="65"/>
      <c r="M269" s="64"/>
      <c r="N269" s="63"/>
      <c r="O269" s="62"/>
      <c r="P269" s="62"/>
      <c r="Q269" s="62"/>
      <c r="R269" s="62"/>
      <c r="S269" s="61"/>
    </row>
    <row r="270" spans="1:19" s="30" customFormat="1" x14ac:dyDescent="0.3">
      <c r="A270" s="199"/>
      <c r="B270" s="61"/>
      <c r="C270" s="61"/>
      <c r="D270" s="61"/>
      <c r="E270" s="67"/>
      <c r="F270" s="65"/>
      <c r="G270" s="65"/>
      <c r="H270" s="65"/>
      <c r="I270" s="65"/>
      <c r="J270" s="66"/>
      <c r="K270" s="66"/>
      <c r="L270" s="65"/>
      <c r="M270" s="64"/>
      <c r="N270" s="63"/>
      <c r="O270" s="62"/>
      <c r="P270" s="62"/>
      <c r="Q270" s="62"/>
      <c r="R270" s="62"/>
      <c r="S270" s="61"/>
    </row>
    <row r="271" spans="1:19" s="30" customFormat="1" x14ac:dyDescent="0.3">
      <c r="A271" s="199"/>
      <c r="B271" s="61"/>
      <c r="C271" s="61"/>
      <c r="D271" s="61"/>
      <c r="E271" s="67"/>
      <c r="F271" s="65"/>
      <c r="G271" s="65"/>
      <c r="H271" s="65"/>
      <c r="I271" s="65"/>
      <c r="J271" s="66"/>
      <c r="K271" s="66"/>
      <c r="L271" s="65"/>
      <c r="M271" s="64"/>
      <c r="N271" s="63"/>
      <c r="O271" s="62"/>
      <c r="P271" s="62"/>
      <c r="Q271" s="62"/>
      <c r="R271" s="62"/>
      <c r="S271" s="61"/>
    </row>
    <row r="272" spans="1:19" s="30" customFormat="1" x14ac:dyDescent="0.3">
      <c r="A272" s="199"/>
      <c r="B272" s="61"/>
      <c r="C272" s="61"/>
      <c r="D272" s="61"/>
      <c r="E272" s="67"/>
      <c r="F272" s="65"/>
      <c r="G272" s="65"/>
      <c r="H272" s="65"/>
      <c r="I272" s="65"/>
      <c r="J272" s="66"/>
      <c r="K272" s="66"/>
      <c r="L272" s="65"/>
      <c r="M272" s="64"/>
      <c r="N272" s="63"/>
      <c r="O272" s="62"/>
      <c r="P272" s="62"/>
      <c r="Q272" s="62"/>
      <c r="R272" s="62"/>
      <c r="S272" s="61"/>
    </row>
    <row r="273" spans="1:19" s="30" customFormat="1" x14ac:dyDescent="0.3">
      <c r="A273" s="199"/>
      <c r="B273" s="61"/>
      <c r="C273" s="61"/>
      <c r="D273" s="61"/>
      <c r="E273" s="67"/>
      <c r="F273" s="65"/>
      <c r="G273" s="65"/>
      <c r="H273" s="65"/>
      <c r="I273" s="65"/>
      <c r="J273" s="66"/>
      <c r="K273" s="66"/>
      <c r="L273" s="65"/>
      <c r="M273" s="64"/>
      <c r="N273" s="63"/>
      <c r="O273" s="62"/>
      <c r="P273" s="62"/>
      <c r="Q273" s="62"/>
      <c r="R273" s="62"/>
      <c r="S273" s="61"/>
    </row>
    <row r="274" spans="1:19" s="30" customFormat="1" x14ac:dyDescent="0.3">
      <c r="A274" s="199"/>
      <c r="B274" s="61"/>
      <c r="C274" s="61"/>
      <c r="D274" s="61"/>
      <c r="E274" s="67"/>
      <c r="F274" s="65"/>
      <c r="G274" s="65"/>
      <c r="H274" s="65"/>
      <c r="I274" s="65"/>
      <c r="J274" s="66"/>
      <c r="K274" s="66"/>
      <c r="L274" s="65"/>
      <c r="M274" s="64"/>
      <c r="N274" s="63"/>
      <c r="O274" s="62"/>
      <c r="P274" s="62"/>
      <c r="Q274" s="62"/>
      <c r="R274" s="62"/>
      <c r="S274" s="61"/>
    </row>
    <row r="275" spans="1:19" s="30" customFormat="1" x14ac:dyDescent="0.3">
      <c r="A275" s="199"/>
      <c r="B275" s="61"/>
      <c r="C275" s="61"/>
      <c r="D275" s="61"/>
      <c r="E275" s="67"/>
      <c r="F275" s="65"/>
      <c r="G275" s="65"/>
      <c r="H275" s="65"/>
      <c r="I275" s="65"/>
      <c r="J275" s="66"/>
      <c r="K275" s="66"/>
      <c r="L275" s="65"/>
      <c r="M275" s="64"/>
      <c r="N275" s="63"/>
      <c r="O275" s="62"/>
      <c r="P275" s="62"/>
      <c r="Q275" s="62"/>
      <c r="R275" s="62"/>
      <c r="S275" s="61"/>
    </row>
    <row r="276" spans="1:19" s="30" customFormat="1" x14ac:dyDescent="0.3">
      <c r="A276" s="199"/>
      <c r="B276" s="61"/>
      <c r="C276" s="61"/>
      <c r="D276" s="61"/>
      <c r="E276" s="67"/>
      <c r="F276" s="65"/>
      <c r="G276" s="65"/>
      <c r="H276" s="65"/>
      <c r="I276" s="65"/>
      <c r="J276" s="66"/>
      <c r="K276" s="66"/>
      <c r="L276" s="65"/>
      <c r="M276" s="64"/>
      <c r="N276" s="63"/>
      <c r="O276" s="62"/>
      <c r="P276" s="62"/>
      <c r="Q276" s="62"/>
      <c r="R276" s="62"/>
      <c r="S276" s="61"/>
    </row>
    <row r="277" spans="1:19" s="30" customFormat="1" x14ac:dyDescent="0.3">
      <c r="A277" s="199"/>
      <c r="B277" s="61"/>
      <c r="C277" s="61"/>
      <c r="D277" s="61"/>
      <c r="E277" s="67"/>
      <c r="F277" s="65"/>
      <c r="G277" s="65"/>
      <c r="H277" s="65"/>
      <c r="I277" s="65"/>
      <c r="J277" s="66"/>
      <c r="K277" s="66"/>
      <c r="L277" s="65"/>
      <c r="M277" s="64"/>
      <c r="N277" s="63"/>
      <c r="O277" s="62"/>
      <c r="P277" s="62"/>
      <c r="Q277" s="62"/>
      <c r="R277" s="62"/>
      <c r="S277" s="61"/>
    </row>
    <row r="278" spans="1:19" s="30" customFormat="1" x14ac:dyDescent="0.3">
      <c r="A278" s="199"/>
      <c r="B278" s="61"/>
      <c r="C278" s="61"/>
      <c r="D278" s="61"/>
      <c r="E278" s="67"/>
      <c r="F278" s="65"/>
      <c r="G278" s="65"/>
      <c r="H278" s="65"/>
      <c r="I278" s="65"/>
      <c r="J278" s="66"/>
      <c r="K278" s="66"/>
      <c r="L278" s="65"/>
      <c r="M278" s="64"/>
      <c r="N278" s="63"/>
      <c r="O278" s="62"/>
      <c r="P278" s="62"/>
      <c r="Q278" s="62"/>
      <c r="R278" s="62"/>
      <c r="S278" s="61"/>
    </row>
    <row r="279" spans="1:19" s="30" customFormat="1" x14ac:dyDescent="0.3">
      <c r="A279" s="199"/>
      <c r="B279" s="61"/>
      <c r="C279" s="61"/>
      <c r="D279" s="61"/>
      <c r="E279" s="67"/>
      <c r="F279" s="65"/>
      <c r="G279" s="65"/>
      <c r="H279" s="65"/>
      <c r="I279" s="65"/>
      <c r="J279" s="66"/>
      <c r="K279" s="66"/>
      <c r="L279" s="65"/>
      <c r="M279" s="64"/>
      <c r="N279" s="63"/>
      <c r="O279" s="62"/>
      <c r="P279" s="62"/>
      <c r="Q279" s="62"/>
      <c r="R279" s="62"/>
      <c r="S279" s="61"/>
    </row>
    <row r="280" spans="1:19" s="30" customFormat="1" x14ac:dyDescent="0.3">
      <c r="A280" s="199"/>
      <c r="B280" s="61"/>
      <c r="C280" s="61"/>
      <c r="D280" s="61"/>
      <c r="E280" s="67"/>
      <c r="F280" s="65"/>
      <c r="G280" s="65"/>
      <c r="H280" s="65"/>
      <c r="I280" s="65"/>
      <c r="J280" s="66"/>
      <c r="K280" s="66"/>
      <c r="L280" s="65"/>
      <c r="M280" s="64"/>
      <c r="N280" s="63"/>
      <c r="O280" s="62"/>
      <c r="P280" s="62"/>
      <c r="Q280" s="62"/>
      <c r="R280" s="62"/>
      <c r="S280" s="61"/>
    </row>
    <row r="281" spans="1:19" s="30" customFormat="1" x14ac:dyDescent="0.3">
      <c r="A281" s="199"/>
      <c r="B281" s="61"/>
      <c r="C281" s="61"/>
      <c r="D281" s="61"/>
      <c r="E281" s="67"/>
      <c r="F281" s="65"/>
      <c r="G281" s="65"/>
      <c r="H281" s="65"/>
      <c r="I281" s="65"/>
      <c r="J281" s="66"/>
      <c r="K281" s="66"/>
      <c r="L281" s="65"/>
      <c r="M281" s="64"/>
      <c r="N281" s="63"/>
      <c r="O281" s="62"/>
      <c r="P281" s="62"/>
      <c r="Q281" s="62"/>
      <c r="R281" s="62"/>
      <c r="S281" s="61"/>
    </row>
    <row r="282" spans="1:19" s="30" customFormat="1" x14ac:dyDescent="0.3">
      <c r="A282" s="199"/>
      <c r="B282" s="61"/>
      <c r="C282" s="61"/>
      <c r="D282" s="61"/>
      <c r="E282" s="67"/>
      <c r="F282" s="65"/>
      <c r="G282" s="65"/>
      <c r="H282" s="65"/>
      <c r="I282" s="65"/>
      <c r="J282" s="66"/>
      <c r="K282" s="66"/>
      <c r="L282" s="65"/>
      <c r="M282" s="64"/>
      <c r="N282" s="63"/>
      <c r="O282" s="62"/>
      <c r="P282" s="62"/>
      <c r="Q282" s="62"/>
      <c r="R282" s="62"/>
      <c r="S282" s="61"/>
    </row>
    <row r="283" spans="1:19" s="30" customFormat="1" x14ac:dyDescent="0.3">
      <c r="A283" s="199"/>
      <c r="B283" s="61"/>
      <c r="C283" s="61"/>
      <c r="D283" s="61"/>
      <c r="E283" s="67"/>
      <c r="F283" s="65"/>
      <c r="G283" s="65"/>
      <c r="H283" s="65"/>
      <c r="I283" s="65"/>
      <c r="J283" s="66"/>
      <c r="K283" s="66"/>
      <c r="L283" s="65"/>
      <c r="M283" s="64"/>
      <c r="N283" s="63"/>
      <c r="O283" s="62"/>
      <c r="P283" s="62"/>
      <c r="Q283" s="62"/>
      <c r="R283" s="62"/>
      <c r="S283" s="61"/>
    </row>
    <row r="284" spans="1:19" s="30" customFormat="1" x14ac:dyDescent="0.3">
      <c r="A284" s="199"/>
      <c r="B284" s="61"/>
      <c r="C284" s="61"/>
      <c r="D284" s="61"/>
      <c r="E284" s="67"/>
      <c r="F284" s="65"/>
      <c r="G284" s="65"/>
      <c r="H284" s="65"/>
      <c r="I284" s="65"/>
      <c r="J284" s="66"/>
      <c r="K284" s="66"/>
      <c r="L284" s="65"/>
      <c r="M284" s="64"/>
      <c r="N284" s="63"/>
      <c r="O284" s="62"/>
      <c r="P284" s="62"/>
      <c r="Q284" s="62"/>
      <c r="R284" s="62"/>
      <c r="S284" s="61"/>
    </row>
    <row r="285" spans="1:19" s="30" customFormat="1" x14ac:dyDescent="0.3">
      <c r="A285" s="199"/>
      <c r="B285" s="61"/>
      <c r="C285" s="61"/>
      <c r="D285" s="61"/>
      <c r="E285" s="67"/>
      <c r="F285" s="65"/>
      <c r="G285" s="65"/>
      <c r="H285" s="65"/>
      <c r="I285" s="65"/>
      <c r="J285" s="66"/>
      <c r="K285" s="66"/>
      <c r="L285" s="65"/>
      <c r="M285" s="64"/>
      <c r="N285" s="63"/>
      <c r="O285" s="62"/>
      <c r="P285" s="62"/>
      <c r="Q285" s="62"/>
      <c r="R285" s="62"/>
      <c r="S285" s="61"/>
    </row>
    <row r="286" spans="1:19" s="30" customFormat="1" x14ac:dyDescent="0.3">
      <c r="A286" s="199"/>
      <c r="B286" s="61"/>
      <c r="C286" s="61"/>
      <c r="D286" s="61"/>
      <c r="E286" s="67"/>
      <c r="F286" s="65"/>
      <c r="G286" s="65"/>
      <c r="H286" s="65"/>
      <c r="I286" s="65"/>
      <c r="J286" s="66"/>
      <c r="K286" s="66"/>
      <c r="L286" s="65"/>
      <c r="M286" s="64"/>
      <c r="N286" s="63"/>
      <c r="O286" s="62"/>
      <c r="P286" s="62"/>
      <c r="Q286" s="62"/>
      <c r="R286" s="62"/>
      <c r="S286" s="61"/>
    </row>
    <row r="287" spans="1:19" s="30" customFormat="1" x14ac:dyDescent="0.3">
      <c r="A287" s="199"/>
      <c r="B287" s="61"/>
      <c r="C287" s="61"/>
      <c r="D287" s="61"/>
      <c r="E287" s="67"/>
      <c r="F287" s="65"/>
      <c r="G287" s="65"/>
      <c r="H287" s="65"/>
      <c r="I287" s="65"/>
      <c r="J287" s="66"/>
      <c r="K287" s="66"/>
      <c r="L287" s="65"/>
      <c r="M287" s="64"/>
      <c r="N287" s="63"/>
      <c r="O287" s="62"/>
      <c r="P287" s="62"/>
      <c r="Q287" s="62"/>
      <c r="R287" s="62"/>
      <c r="S287" s="61"/>
    </row>
    <row r="288" spans="1:19" s="30" customFormat="1" x14ac:dyDescent="0.3">
      <c r="A288" s="199"/>
      <c r="B288" s="61"/>
      <c r="C288" s="61"/>
      <c r="D288" s="61"/>
      <c r="E288" s="67"/>
      <c r="F288" s="65"/>
      <c r="G288" s="65"/>
      <c r="H288" s="65"/>
      <c r="I288" s="65"/>
      <c r="J288" s="66"/>
      <c r="K288" s="66"/>
      <c r="L288" s="65"/>
      <c r="M288" s="64"/>
      <c r="N288" s="63"/>
      <c r="O288" s="62"/>
      <c r="P288" s="62"/>
      <c r="Q288" s="62"/>
      <c r="R288" s="62"/>
      <c r="S288" s="61"/>
    </row>
    <row r="289" spans="1:19" s="30" customFormat="1" x14ac:dyDescent="0.3">
      <c r="A289" s="199"/>
      <c r="B289" s="61"/>
      <c r="C289" s="61"/>
      <c r="D289" s="61"/>
      <c r="E289" s="67"/>
      <c r="F289" s="65"/>
      <c r="G289" s="65"/>
      <c r="H289" s="65"/>
      <c r="I289" s="65"/>
      <c r="J289" s="66"/>
      <c r="K289" s="66"/>
      <c r="L289" s="65"/>
      <c r="M289" s="64"/>
      <c r="N289" s="63"/>
      <c r="O289" s="62"/>
      <c r="P289" s="62"/>
      <c r="Q289" s="62"/>
      <c r="R289" s="62"/>
      <c r="S289" s="61"/>
    </row>
    <row r="290" spans="1:19" s="30" customFormat="1" x14ac:dyDescent="0.3">
      <c r="A290" s="199"/>
      <c r="B290" s="61"/>
      <c r="C290" s="61"/>
      <c r="D290" s="61"/>
      <c r="E290" s="67"/>
      <c r="F290" s="65"/>
      <c r="G290" s="65"/>
      <c r="H290" s="65"/>
      <c r="I290" s="65"/>
      <c r="J290" s="66"/>
      <c r="K290" s="66"/>
      <c r="L290" s="65"/>
      <c r="M290" s="64"/>
      <c r="N290" s="63"/>
      <c r="O290" s="62"/>
      <c r="P290" s="62"/>
      <c r="Q290" s="62"/>
      <c r="R290" s="62"/>
      <c r="S290" s="61"/>
    </row>
    <row r="291" spans="1:19" s="30" customFormat="1" x14ac:dyDescent="0.3">
      <c r="A291" s="199"/>
      <c r="B291" s="61"/>
      <c r="C291" s="61"/>
      <c r="D291" s="61"/>
      <c r="E291" s="67"/>
      <c r="F291" s="65"/>
      <c r="G291" s="65"/>
      <c r="H291" s="65"/>
      <c r="I291" s="65"/>
      <c r="J291" s="66"/>
      <c r="K291" s="66"/>
      <c r="L291" s="65"/>
      <c r="M291" s="64"/>
      <c r="N291" s="63"/>
      <c r="O291" s="62"/>
      <c r="P291" s="62"/>
      <c r="Q291" s="62"/>
      <c r="R291" s="62"/>
      <c r="S291" s="61"/>
    </row>
    <row r="292" spans="1:19" s="30" customFormat="1" x14ac:dyDescent="0.3">
      <c r="A292" s="199"/>
      <c r="B292" s="61"/>
      <c r="C292" s="61"/>
      <c r="D292" s="61"/>
      <c r="E292" s="67"/>
      <c r="F292" s="65"/>
      <c r="G292" s="65"/>
      <c r="H292" s="65"/>
      <c r="I292" s="65"/>
      <c r="J292" s="66"/>
      <c r="K292" s="66"/>
      <c r="L292" s="65"/>
      <c r="M292" s="64"/>
      <c r="N292" s="63"/>
      <c r="O292" s="62"/>
      <c r="P292" s="62"/>
      <c r="Q292" s="62"/>
      <c r="R292" s="62"/>
      <c r="S292" s="61"/>
    </row>
    <row r="293" spans="1:19" s="30" customFormat="1" x14ac:dyDescent="0.3">
      <c r="A293" s="199"/>
      <c r="B293" s="61"/>
      <c r="C293" s="61"/>
      <c r="D293" s="61"/>
      <c r="E293" s="67"/>
      <c r="F293" s="65"/>
      <c r="G293" s="65"/>
      <c r="H293" s="65"/>
      <c r="I293" s="65"/>
      <c r="J293" s="66"/>
      <c r="K293" s="66"/>
      <c r="L293" s="65"/>
      <c r="M293" s="64"/>
      <c r="N293" s="63"/>
      <c r="O293" s="62"/>
      <c r="P293" s="62"/>
      <c r="Q293" s="62"/>
      <c r="R293" s="62"/>
      <c r="S293" s="61"/>
    </row>
    <row r="294" spans="1:19" s="30" customFormat="1" x14ac:dyDescent="0.3">
      <c r="A294" s="199"/>
      <c r="B294" s="61"/>
      <c r="C294" s="61"/>
      <c r="D294" s="61"/>
      <c r="E294" s="67"/>
      <c r="F294" s="65"/>
      <c r="G294" s="65"/>
      <c r="H294" s="65"/>
      <c r="I294" s="65"/>
      <c r="J294" s="66"/>
      <c r="K294" s="66"/>
      <c r="L294" s="65"/>
      <c r="M294" s="64"/>
      <c r="N294" s="63"/>
      <c r="O294" s="62"/>
      <c r="P294" s="62"/>
      <c r="Q294" s="62"/>
      <c r="R294" s="62"/>
      <c r="S294" s="61"/>
    </row>
    <row r="295" spans="1:19" s="30" customFormat="1" x14ac:dyDescent="0.3">
      <c r="A295" s="199"/>
      <c r="B295" s="61"/>
      <c r="C295" s="61"/>
      <c r="D295" s="61"/>
      <c r="E295" s="67"/>
      <c r="F295" s="65"/>
      <c r="G295" s="65"/>
      <c r="H295" s="65"/>
      <c r="I295" s="65"/>
      <c r="J295" s="66"/>
      <c r="K295" s="66"/>
      <c r="L295" s="65"/>
      <c r="M295" s="64"/>
      <c r="N295" s="63"/>
      <c r="O295" s="62"/>
      <c r="P295" s="62"/>
      <c r="Q295" s="62"/>
      <c r="R295" s="62"/>
      <c r="S295" s="61"/>
    </row>
    <row r="296" spans="1:19" s="30" customFormat="1" x14ac:dyDescent="0.3">
      <c r="A296" s="199"/>
      <c r="B296" s="61"/>
      <c r="C296" s="61"/>
      <c r="D296" s="61"/>
      <c r="E296" s="67"/>
      <c r="F296" s="65"/>
      <c r="G296" s="65"/>
      <c r="H296" s="65"/>
      <c r="I296" s="65"/>
      <c r="J296" s="66"/>
      <c r="K296" s="66"/>
      <c r="L296" s="65"/>
      <c r="M296" s="64"/>
      <c r="N296" s="63"/>
      <c r="O296" s="62"/>
      <c r="P296" s="62"/>
      <c r="Q296" s="62"/>
      <c r="R296" s="62"/>
      <c r="S296" s="61"/>
    </row>
    <row r="297" spans="1:19" s="30" customFormat="1" x14ac:dyDescent="0.3">
      <c r="A297" s="199"/>
      <c r="B297" s="61"/>
      <c r="C297" s="61"/>
      <c r="D297" s="61"/>
      <c r="E297" s="67"/>
      <c r="F297" s="65"/>
      <c r="G297" s="65"/>
      <c r="H297" s="65"/>
      <c r="I297" s="65"/>
      <c r="J297" s="66"/>
      <c r="K297" s="66"/>
      <c r="L297" s="65"/>
      <c r="M297" s="64"/>
      <c r="N297" s="63"/>
      <c r="O297" s="62"/>
      <c r="P297" s="62"/>
      <c r="Q297" s="62"/>
      <c r="R297" s="62"/>
      <c r="S297" s="61"/>
    </row>
    <row r="298" spans="1:19" s="30" customFormat="1" x14ac:dyDescent="0.3">
      <c r="A298" s="199"/>
      <c r="B298" s="61"/>
      <c r="C298" s="61"/>
      <c r="D298" s="61"/>
      <c r="E298" s="67"/>
      <c r="F298" s="65"/>
      <c r="G298" s="65"/>
      <c r="H298" s="65"/>
      <c r="I298" s="65"/>
      <c r="J298" s="66"/>
      <c r="K298" s="66"/>
      <c r="L298" s="65"/>
      <c r="M298" s="64"/>
      <c r="N298" s="63"/>
      <c r="O298" s="62"/>
      <c r="P298" s="62"/>
      <c r="Q298" s="62"/>
      <c r="R298" s="62"/>
      <c r="S298" s="61"/>
    </row>
    <row r="299" spans="1:19" s="30" customFormat="1" x14ac:dyDescent="0.3">
      <c r="A299" s="199"/>
      <c r="B299" s="61"/>
      <c r="C299" s="61"/>
      <c r="D299" s="61"/>
      <c r="E299" s="67"/>
      <c r="F299" s="65"/>
      <c r="G299" s="65"/>
      <c r="H299" s="65"/>
      <c r="I299" s="65"/>
      <c r="J299" s="66"/>
      <c r="K299" s="66"/>
      <c r="L299" s="65"/>
      <c r="M299" s="64"/>
      <c r="N299" s="63"/>
      <c r="O299" s="62"/>
      <c r="P299" s="62"/>
      <c r="Q299" s="62"/>
      <c r="R299" s="62"/>
      <c r="S299" s="61"/>
    </row>
    <row r="300" spans="1:19" s="30" customFormat="1" x14ac:dyDescent="0.3">
      <c r="A300" s="199"/>
      <c r="B300" s="61"/>
      <c r="C300" s="61"/>
      <c r="D300" s="61"/>
      <c r="E300" s="67"/>
      <c r="F300" s="65"/>
      <c r="G300" s="65"/>
      <c r="H300" s="65"/>
      <c r="I300" s="65"/>
      <c r="J300" s="66"/>
      <c r="K300" s="66"/>
      <c r="L300" s="65"/>
      <c r="M300" s="64"/>
      <c r="N300" s="63"/>
      <c r="O300" s="62"/>
      <c r="P300" s="62"/>
      <c r="Q300" s="62"/>
      <c r="R300" s="62"/>
      <c r="S300" s="61"/>
    </row>
    <row r="301" spans="1:19" s="30" customFormat="1" x14ac:dyDescent="0.3">
      <c r="A301" s="199"/>
      <c r="B301" s="61"/>
      <c r="C301" s="61"/>
      <c r="D301" s="61"/>
      <c r="E301" s="67"/>
      <c r="F301" s="65"/>
      <c r="G301" s="65"/>
      <c r="H301" s="65"/>
      <c r="I301" s="65"/>
      <c r="J301" s="66"/>
      <c r="K301" s="66"/>
      <c r="L301" s="65"/>
      <c r="M301" s="64"/>
      <c r="N301" s="63"/>
      <c r="O301" s="62"/>
      <c r="P301" s="62"/>
      <c r="Q301" s="62"/>
      <c r="R301" s="62"/>
      <c r="S301" s="61"/>
    </row>
    <row r="302" spans="1:19" s="30" customFormat="1" x14ac:dyDescent="0.3">
      <c r="A302" s="199"/>
      <c r="B302" s="61"/>
      <c r="C302" s="61"/>
      <c r="D302" s="61"/>
      <c r="E302" s="67"/>
      <c r="F302" s="65"/>
      <c r="G302" s="65"/>
      <c r="H302" s="65"/>
      <c r="I302" s="65"/>
      <c r="J302" s="66"/>
      <c r="K302" s="66"/>
      <c r="L302" s="65"/>
      <c r="M302" s="64"/>
      <c r="N302" s="63"/>
      <c r="O302" s="62"/>
      <c r="P302" s="62"/>
      <c r="Q302" s="62"/>
      <c r="R302" s="62"/>
      <c r="S302" s="61"/>
    </row>
    <row r="303" spans="1:19" s="30" customFormat="1" x14ac:dyDescent="0.3">
      <c r="A303" s="199"/>
      <c r="B303" s="61"/>
      <c r="C303" s="61"/>
      <c r="D303" s="61"/>
      <c r="E303" s="67"/>
      <c r="F303" s="65"/>
      <c r="G303" s="65"/>
      <c r="H303" s="65"/>
      <c r="I303" s="65"/>
      <c r="J303" s="66"/>
      <c r="K303" s="66"/>
      <c r="L303" s="65"/>
      <c r="M303" s="64"/>
      <c r="N303" s="63"/>
      <c r="O303" s="62"/>
      <c r="P303" s="62"/>
      <c r="Q303" s="62"/>
      <c r="R303" s="62"/>
      <c r="S303" s="61"/>
    </row>
    <row r="304" spans="1:19" s="30" customFormat="1" x14ac:dyDescent="0.3">
      <c r="A304" s="199"/>
      <c r="B304" s="61"/>
      <c r="C304" s="61"/>
      <c r="D304" s="61"/>
      <c r="E304" s="67"/>
      <c r="F304" s="65"/>
      <c r="G304" s="65"/>
      <c r="H304" s="65"/>
      <c r="I304" s="65"/>
      <c r="J304" s="66"/>
      <c r="K304" s="66"/>
      <c r="L304" s="65"/>
      <c r="M304" s="64"/>
      <c r="N304" s="63"/>
      <c r="O304" s="62"/>
      <c r="P304" s="62"/>
      <c r="Q304" s="62"/>
      <c r="R304" s="62"/>
      <c r="S304" s="61"/>
    </row>
    <row r="305" spans="1:19" s="30" customFormat="1" x14ac:dyDescent="0.3">
      <c r="A305" s="199"/>
      <c r="B305" s="61"/>
      <c r="C305" s="61"/>
      <c r="D305" s="61"/>
      <c r="E305" s="67"/>
      <c r="F305" s="65"/>
      <c r="G305" s="65"/>
      <c r="H305" s="65"/>
      <c r="I305" s="65"/>
      <c r="J305" s="66"/>
      <c r="K305" s="66"/>
      <c r="L305" s="65"/>
      <c r="M305" s="64"/>
      <c r="N305" s="63"/>
      <c r="O305" s="62"/>
      <c r="P305" s="62"/>
      <c r="Q305" s="62"/>
      <c r="R305" s="62"/>
      <c r="S305" s="61"/>
    </row>
    <row r="306" spans="1:19" s="30" customFormat="1" x14ac:dyDescent="0.3">
      <c r="A306" s="199"/>
      <c r="B306" s="61"/>
      <c r="C306" s="61"/>
      <c r="D306" s="61"/>
      <c r="E306" s="67"/>
      <c r="F306" s="65"/>
      <c r="G306" s="65"/>
      <c r="H306" s="65"/>
      <c r="I306" s="65"/>
      <c r="J306" s="66"/>
      <c r="K306" s="66"/>
      <c r="L306" s="65"/>
      <c r="M306" s="64"/>
      <c r="N306" s="63"/>
      <c r="O306" s="62"/>
      <c r="P306" s="62"/>
      <c r="Q306" s="62"/>
      <c r="R306" s="62"/>
      <c r="S306" s="61"/>
    </row>
    <row r="307" spans="1:19" s="30" customFormat="1" x14ac:dyDescent="0.3">
      <c r="A307" s="199"/>
      <c r="B307" s="61"/>
      <c r="C307" s="61"/>
      <c r="D307" s="61"/>
      <c r="E307" s="67"/>
      <c r="F307" s="65"/>
      <c r="G307" s="65"/>
      <c r="H307" s="65"/>
      <c r="I307" s="65"/>
      <c r="J307" s="66"/>
      <c r="K307" s="66"/>
      <c r="L307" s="65"/>
      <c r="M307" s="64"/>
      <c r="N307" s="63"/>
      <c r="O307" s="62"/>
      <c r="P307" s="62"/>
      <c r="Q307" s="62"/>
      <c r="R307" s="62"/>
      <c r="S307" s="61"/>
    </row>
    <row r="308" spans="1:19" s="30" customFormat="1" x14ac:dyDescent="0.3">
      <c r="A308" s="199"/>
      <c r="B308" s="61"/>
      <c r="C308" s="61"/>
      <c r="D308" s="61"/>
      <c r="E308" s="67"/>
      <c r="F308" s="65"/>
      <c r="G308" s="65"/>
      <c r="H308" s="65"/>
      <c r="I308" s="65"/>
      <c r="J308" s="66"/>
      <c r="K308" s="66"/>
      <c r="L308" s="65"/>
      <c r="M308" s="64"/>
      <c r="N308" s="63"/>
      <c r="O308" s="62"/>
      <c r="P308" s="62"/>
      <c r="Q308" s="62"/>
      <c r="R308" s="62"/>
      <c r="S308" s="61"/>
    </row>
    <row r="309" spans="1:19" s="30" customFormat="1" x14ac:dyDescent="0.3">
      <c r="A309" s="199"/>
      <c r="B309" s="61"/>
      <c r="C309" s="61"/>
      <c r="D309" s="61"/>
      <c r="E309" s="67"/>
      <c r="F309" s="65"/>
      <c r="G309" s="65"/>
      <c r="H309" s="65"/>
      <c r="I309" s="65"/>
      <c r="J309" s="66"/>
      <c r="K309" s="66"/>
      <c r="L309" s="65"/>
      <c r="M309" s="64"/>
      <c r="N309" s="63"/>
      <c r="O309" s="62"/>
      <c r="P309" s="62"/>
      <c r="Q309" s="62"/>
      <c r="R309" s="62"/>
      <c r="S309" s="61"/>
    </row>
    <row r="310" spans="1:19" s="30" customFormat="1" x14ac:dyDescent="0.3">
      <c r="A310" s="199"/>
      <c r="B310" s="61"/>
      <c r="C310" s="61"/>
      <c r="D310" s="61"/>
      <c r="E310" s="67"/>
      <c r="F310" s="65"/>
      <c r="G310" s="65"/>
      <c r="H310" s="65"/>
      <c r="I310" s="65"/>
      <c r="J310" s="66"/>
      <c r="K310" s="66"/>
      <c r="L310" s="65"/>
      <c r="M310" s="64"/>
      <c r="N310" s="63"/>
      <c r="O310" s="62"/>
      <c r="P310" s="62"/>
      <c r="Q310" s="62"/>
      <c r="R310" s="62"/>
      <c r="S310" s="61"/>
    </row>
    <row r="311" spans="1:19" s="30" customFormat="1" x14ac:dyDescent="0.3">
      <c r="A311" s="199"/>
      <c r="B311" s="61"/>
      <c r="C311" s="61"/>
      <c r="D311" s="61"/>
      <c r="E311" s="67"/>
      <c r="F311" s="65"/>
      <c r="G311" s="65"/>
      <c r="H311" s="65"/>
      <c r="I311" s="65"/>
      <c r="J311" s="66"/>
      <c r="K311" s="66"/>
      <c r="L311" s="65"/>
      <c r="M311" s="64"/>
      <c r="N311" s="63"/>
      <c r="O311" s="62"/>
      <c r="P311" s="62"/>
      <c r="Q311" s="62"/>
      <c r="R311" s="62"/>
      <c r="S311" s="61"/>
    </row>
    <row r="312" spans="1:19" s="30" customFormat="1" x14ac:dyDescent="0.3">
      <c r="A312" s="199"/>
      <c r="B312" s="61"/>
      <c r="C312" s="61"/>
      <c r="D312" s="61"/>
      <c r="E312" s="67"/>
      <c r="F312" s="65"/>
      <c r="G312" s="65"/>
      <c r="H312" s="65"/>
      <c r="I312" s="65"/>
      <c r="J312" s="66"/>
      <c r="K312" s="66"/>
      <c r="L312" s="65"/>
      <c r="M312" s="64"/>
      <c r="N312" s="63"/>
      <c r="O312" s="62"/>
      <c r="P312" s="62"/>
      <c r="Q312" s="62"/>
      <c r="R312" s="62"/>
      <c r="S312" s="61"/>
    </row>
    <row r="313" spans="1:19" s="30" customFormat="1" x14ac:dyDescent="0.3">
      <c r="A313" s="199"/>
      <c r="B313" s="61"/>
      <c r="C313" s="61"/>
      <c r="D313" s="61"/>
      <c r="E313" s="67"/>
      <c r="F313" s="65"/>
      <c r="G313" s="65"/>
      <c r="H313" s="65"/>
      <c r="I313" s="65"/>
      <c r="J313" s="66"/>
      <c r="K313" s="66"/>
      <c r="L313" s="65"/>
      <c r="M313" s="64"/>
      <c r="N313" s="63"/>
      <c r="O313" s="62"/>
      <c r="P313" s="62"/>
      <c r="Q313" s="62"/>
      <c r="R313" s="62"/>
      <c r="S313" s="61"/>
    </row>
    <row r="314" spans="1:19" s="30" customFormat="1" x14ac:dyDescent="0.3">
      <c r="A314" s="199"/>
      <c r="B314" s="61"/>
      <c r="C314" s="61"/>
      <c r="D314" s="61"/>
      <c r="E314" s="67"/>
      <c r="F314" s="65"/>
      <c r="G314" s="65"/>
      <c r="H314" s="65"/>
      <c r="I314" s="65"/>
      <c r="J314" s="66"/>
      <c r="K314" s="66"/>
      <c r="L314" s="65"/>
      <c r="M314" s="64"/>
      <c r="N314" s="63"/>
      <c r="O314" s="62"/>
      <c r="P314" s="62"/>
      <c r="Q314" s="62"/>
      <c r="R314" s="62"/>
      <c r="S314" s="61"/>
    </row>
    <row r="315" spans="1:19" s="30" customFormat="1" x14ac:dyDescent="0.3">
      <c r="A315" s="199"/>
      <c r="B315" s="61"/>
      <c r="C315" s="61"/>
      <c r="D315" s="61"/>
      <c r="E315" s="67"/>
      <c r="F315" s="65"/>
      <c r="G315" s="65"/>
      <c r="H315" s="65"/>
      <c r="I315" s="65"/>
      <c r="J315" s="66"/>
      <c r="K315" s="66"/>
      <c r="L315" s="65"/>
      <c r="M315" s="64"/>
      <c r="N315" s="63"/>
      <c r="O315" s="62"/>
      <c r="P315" s="62"/>
      <c r="Q315" s="62"/>
      <c r="R315" s="62"/>
      <c r="S315" s="61"/>
    </row>
    <row r="316" spans="1:19" s="30" customFormat="1" x14ac:dyDescent="0.3">
      <c r="A316" s="199"/>
      <c r="B316" s="61"/>
      <c r="C316" s="61"/>
      <c r="D316" s="61"/>
      <c r="E316" s="67"/>
      <c r="F316" s="65"/>
      <c r="G316" s="65"/>
      <c r="H316" s="65"/>
      <c r="I316" s="65"/>
      <c r="J316" s="66"/>
      <c r="K316" s="66"/>
      <c r="L316" s="65"/>
      <c r="M316" s="64"/>
      <c r="N316" s="63"/>
      <c r="O316" s="62"/>
      <c r="P316" s="62"/>
      <c r="Q316" s="62"/>
      <c r="R316" s="62"/>
      <c r="S316" s="61"/>
    </row>
    <row r="317" spans="1:19" s="30" customFormat="1" x14ac:dyDescent="0.3">
      <c r="A317" s="199"/>
      <c r="B317" s="61"/>
      <c r="C317" s="61"/>
      <c r="D317" s="61"/>
      <c r="E317" s="67"/>
      <c r="F317" s="65"/>
      <c r="G317" s="65"/>
      <c r="H317" s="65"/>
      <c r="I317" s="65"/>
      <c r="J317" s="66"/>
      <c r="K317" s="66"/>
      <c r="L317" s="65"/>
      <c r="M317" s="64"/>
      <c r="N317" s="63"/>
      <c r="O317" s="62"/>
      <c r="P317" s="62"/>
      <c r="Q317" s="62"/>
      <c r="R317" s="62"/>
      <c r="S317" s="61"/>
    </row>
    <row r="318" spans="1:19" s="30" customFormat="1" x14ac:dyDescent="0.3">
      <c r="A318" s="199"/>
      <c r="B318" s="61"/>
      <c r="C318" s="61"/>
      <c r="D318" s="61"/>
      <c r="E318" s="67"/>
      <c r="F318" s="65"/>
      <c r="G318" s="65"/>
      <c r="H318" s="65"/>
      <c r="I318" s="65"/>
      <c r="J318" s="66"/>
      <c r="K318" s="66"/>
      <c r="L318" s="65"/>
      <c r="M318" s="64"/>
      <c r="N318" s="63"/>
      <c r="O318" s="62"/>
      <c r="P318" s="62"/>
      <c r="Q318" s="62"/>
      <c r="R318" s="62"/>
      <c r="S318" s="61"/>
    </row>
    <row r="319" spans="1:19" s="30" customFormat="1" x14ac:dyDescent="0.3">
      <c r="A319" s="199"/>
      <c r="B319" s="61"/>
      <c r="C319" s="61"/>
      <c r="D319" s="61"/>
      <c r="E319" s="67"/>
      <c r="F319" s="65"/>
      <c r="G319" s="65"/>
      <c r="H319" s="65"/>
      <c r="I319" s="65"/>
      <c r="J319" s="66"/>
      <c r="K319" s="66"/>
      <c r="L319" s="65"/>
      <c r="M319" s="64"/>
      <c r="N319" s="63"/>
      <c r="O319" s="62"/>
      <c r="P319" s="62"/>
      <c r="Q319" s="62"/>
      <c r="R319" s="62"/>
      <c r="S319" s="61"/>
    </row>
    <row r="320" spans="1:19" s="30" customFormat="1" x14ac:dyDescent="0.3">
      <c r="A320" s="199"/>
      <c r="B320" s="61"/>
      <c r="C320" s="61"/>
      <c r="D320" s="61"/>
      <c r="E320" s="67"/>
      <c r="F320" s="65"/>
      <c r="G320" s="65"/>
      <c r="H320" s="65"/>
      <c r="I320" s="65"/>
      <c r="J320" s="66"/>
      <c r="K320" s="66"/>
      <c r="L320" s="65"/>
      <c r="M320" s="64"/>
      <c r="N320" s="63"/>
      <c r="O320" s="62"/>
      <c r="P320" s="62"/>
      <c r="Q320" s="62"/>
      <c r="R320" s="62"/>
      <c r="S320" s="61"/>
    </row>
    <row r="321" spans="1:19" s="30" customFormat="1" x14ac:dyDescent="0.3">
      <c r="A321" s="199"/>
      <c r="B321" s="61"/>
      <c r="C321" s="61"/>
      <c r="D321" s="61"/>
      <c r="E321" s="67"/>
      <c r="F321" s="65"/>
      <c r="G321" s="65"/>
      <c r="H321" s="65"/>
      <c r="I321" s="65"/>
      <c r="J321" s="66"/>
      <c r="K321" s="66"/>
      <c r="L321" s="65"/>
      <c r="M321" s="64"/>
      <c r="N321" s="63"/>
      <c r="O321" s="62"/>
      <c r="P321" s="62"/>
      <c r="Q321" s="62"/>
      <c r="R321" s="62"/>
      <c r="S321" s="61"/>
    </row>
    <row r="322" spans="1:19" s="30" customFormat="1" x14ac:dyDescent="0.3">
      <c r="A322" s="199"/>
      <c r="B322" s="61"/>
      <c r="C322" s="61"/>
      <c r="D322" s="61"/>
      <c r="E322" s="67"/>
      <c r="F322" s="65"/>
      <c r="G322" s="65"/>
      <c r="H322" s="65"/>
      <c r="I322" s="65"/>
      <c r="J322" s="66"/>
      <c r="K322" s="66"/>
      <c r="L322" s="65"/>
      <c r="M322" s="64"/>
      <c r="N322" s="63"/>
      <c r="O322" s="62"/>
      <c r="P322" s="62"/>
      <c r="Q322" s="62"/>
      <c r="R322" s="62"/>
      <c r="S322" s="61"/>
    </row>
    <row r="323" spans="1:19" s="30" customFormat="1" x14ac:dyDescent="0.3">
      <c r="A323" s="199"/>
      <c r="B323" s="61"/>
      <c r="C323" s="61"/>
      <c r="D323" s="61"/>
      <c r="E323" s="67"/>
      <c r="F323" s="65"/>
      <c r="G323" s="65"/>
      <c r="H323" s="65"/>
      <c r="I323" s="65"/>
      <c r="J323" s="66"/>
      <c r="K323" s="66"/>
      <c r="L323" s="65"/>
      <c r="M323" s="64"/>
      <c r="N323" s="63"/>
      <c r="O323" s="62"/>
      <c r="P323" s="62"/>
      <c r="Q323" s="62"/>
      <c r="R323" s="62"/>
      <c r="S323" s="61"/>
    </row>
    <row r="324" spans="1:19" s="30" customFormat="1" x14ac:dyDescent="0.3">
      <c r="A324" s="199"/>
      <c r="B324" s="61"/>
      <c r="C324" s="61"/>
      <c r="D324" s="61"/>
      <c r="E324" s="67"/>
      <c r="F324" s="65"/>
      <c r="G324" s="65"/>
      <c r="H324" s="65"/>
      <c r="I324" s="65"/>
      <c r="J324" s="66"/>
      <c r="K324" s="66"/>
      <c r="L324" s="65"/>
      <c r="M324" s="64"/>
      <c r="N324" s="63"/>
      <c r="O324" s="62"/>
      <c r="P324" s="62"/>
      <c r="Q324" s="62"/>
      <c r="R324" s="62"/>
      <c r="S324" s="61"/>
    </row>
    <row r="325" spans="1:19" s="30" customFormat="1" x14ac:dyDescent="0.3">
      <c r="A325" s="199"/>
      <c r="B325" s="61"/>
      <c r="C325" s="61"/>
      <c r="D325" s="61"/>
      <c r="E325" s="67"/>
      <c r="F325" s="65"/>
      <c r="G325" s="65"/>
      <c r="H325" s="65"/>
      <c r="I325" s="65"/>
      <c r="J325" s="66"/>
      <c r="K325" s="66"/>
      <c r="L325" s="65"/>
      <c r="M325" s="64"/>
      <c r="N325" s="63"/>
      <c r="O325" s="62"/>
      <c r="P325" s="62"/>
      <c r="Q325" s="62"/>
      <c r="R325" s="62"/>
      <c r="S325" s="61"/>
    </row>
    <row r="326" spans="1:19" s="30" customFormat="1" x14ac:dyDescent="0.3">
      <c r="A326" s="199"/>
      <c r="B326" s="61"/>
      <c r="C326" s="61"/>
      <c r="D326" s="61"/>
      <c r="E326" s="67"/>
      <c r="F326" s="65"/>
      <c r="G326" s="65"/>
      <c r="H326" s="65"/>
      <c r="I326" s="65"/>
      <c r="J326" s="66"/>
      <c r="K326" s="66"/>
      <c r="L326" s="65"/>
      <c r="M326" s="64"/>
      <c r="N326" s="63"/>
      <c r="O326" s="62"/>
      <c r="P326" s="62"/>
      <c r="Q326" s="62"/>
      <c r="R326" s="62"/>
      <c r="S326" s="61"/>
    </row>
    <row r="327" spans="1:19" s="30" customFormat="1" x14ac:dyDescent="0.3">
      <c r="A327" s="199"/>
      <c r="B327" s="61"/>
      <c r="C327" s="61"/>
      <c r="D327" s="61"/>
      <c r="E327" s="67"/>
      <c r="F327" s="65"/>
      <c r="G327" s="65"/>
      <c r="H327" s="65"/>
      <c r="I327" s="65"/>
      <c r="J327" s="66"/>
      <c r="K327" s="66"/>
      <c r="L327" s="65"/>
      <c r="M327" s="64"/>
      <c r="N327" s="63"/>
      <c r="O327" s="62"/>
      <c r="P327" s="62"/>
      <c r="Q327" s="62"/>
      <c r="R327" s="62"/>
      <c r="S327" s="61"/>
    </row>
    <row r="328" spans="1:19" s="30" customFormat="1" x14ac:dyDescent="0.3">
      <c r="A328" s="199"/>
      <c r="B328" s="61"/>
      <c r="C328" s="61"/>
      <c r="D328" s="61"/>
      <c r="E328" s="67"/>
      <c r="F328" s="65"/>
      <c r="G328" s="65"/>
      <c r="H328" s="65"/>
      <c r="I328" s="65"/>
      <c r="J328" s="66"/>
      <c r="K328" s="66"/>
      <c r="L328" s="65"/>
      <c r="M328" s="64"/>
      <c r="N328" s="63"/>
      <c r="O328" s="62"/>
      <c r="P328" s="62"/>
      <c r="Q328" s="62"/>
      <c r="R328" s="62"/>
      <c r="S328" s="61"/>
    </row>
    <row r="329" spans="1:19" s="30" customFormat="1" x14ac:dyDescent="0.3">
      <c r="A329" s="199"/>
      <c r="B329" s="61"/>
      <c r="C329" s="61"/>
      <c r="D329" s="61"/>
      <c r="E329" s="67"/>
      <c r="F329" s="65"/>
      <c r="G329" s="65"/>
      <c r="H329" s="65"/>
      <c r="I329" s="65"/>
      <c r="J329" s="66"/>
      <c r="K329" s="66"/>
      <c r="L329" s="65"/>
      <c r="M329" s="64"/>
      <c r="N329" s="63"/>
      <c r="O329" s="62"/>
      <c r="P329" s="62"/>
      <c r="Q329" s="62"/>
      <c r="R329" s="62"/>
      <c r="S329" s="61"/>
    </row>
    <row r="330" spans="1:19" s="30" customFormat="1" x14ac:dyDescent="0.3">
      <c r="A330" s="199"/>
      <c r="B330" s="61"/>
      <c r="C330" s="61"/>
      <c r="D330" s="61"/>
      <c r="E330" s="67"/>
      <c r="F330" s="65"/>
      <c r="G330" s="65"/>
      <c r="H330" s="65"/>
      <c r="I330" s="65"/>
      <c r="J330" s="66"/>
      <c r="K330" s="66"/>
      <c r="L330" s="65"/>
      <c r="M330" s="64"/>
      <c r="N330" s="63"/>
      <c r="O330" s="62"/>
      <c r="P330" s="62"/>
      <c r="Q330" s="62"/>
      <c r="R330" s="62"/>
      <c r="S330" s="61"/>
    </row>
    <row r="331" spans="1:19" s="30" customFormat="1" x14ac:dyDescent="0.3">
      <c r="A331" s="199"/>
      <c r="B331" s="61"/>
      <c r="C331" s="61"/>
      <c r="D331" s="61"/>
      <c r="E331" s="67"/>
      <c r="F331" s="65"/>
      <c r="G331" s="65"/>
      <c r="H331" s="65"/>
      <c r="I331" s="65"/>
      <c r="J331" s="66"/>
      <c r="K331" s="66"/>
      <c r="L331" s="65"/>
      <c r="M331" s="64"/>
      <c r="N331" s="63"/>
      <c r="O331" s="62"/>
      <c r="P331" s="62"/>
      <c r="Q331" s="62"/>
      <c r="R331" s="62"/>
      <c r="S331" s="61"/>
    </row>
    <row r="332" spans="1:19" s="30" customFormat="1" x14ac:dyDescent="0.3">
      <c r="A332" s="199"/>
      <c r="B332" s="61"/>
      <c r="C332" s="61"/>
      <c r="D332" s="61"/>
      <c r="E332" s="67"/>
      <c r="F332" s="65"/>
      <c r="G332" s="65"/>
      <c r="H332" s="65"/>
      <c r="I332" s="65"/>
      <c r="J332" s="66"/>
      <c r="K332" s="66"/>
      <c r="L332" s="65"/>
      <c r="M332" s="64"/>
      <c r="N332" s="63"/>
      <c r="O332" s="62"/>
      <c r="P332" s="62"/>
      <c r="Q332" s="62"/>
      <c r="R332" s="62"/>
      <c r="S332" s="61"/>
    </row>
    <row r="333" spans="1:19" s="30" customFormat="1" x14ac:dyDescent="0.3">
      <c r="A333" s="199"/>
      <c r="B333" s="61"/>
      <c r="C333" s="61"/>
      <c r="D333" s="61"/>
      <c r="E333" s="67"/>
      <c r="F333" s="65"/>
      <c r="G333" s="65"/>
      <c r="H333" s="65"/>
      <c r="I333" s="65"/>
      <c r="J333" s="66"/>
      <c r="K333" s="66"/>
      <c r="L333" s="65"/>
      <c r="M333" s="64"/>
      <c r="N333" s="63"/>
      <c r="O333" s="62"/>
      <c r="P333" s="62"/>
      <c r="Q333" s="62"/>
      <c r="R333" s="62"/>
      <c r="S333" s="61"/>
    </row>
    <row r="334" spans="1:19" s="30" customFormat="1" x14ac:dyDescent="0.3">
      <c r="A334" s="199"/>
      <c r="B334" s="61"/>
      <c r="C334" s="61"/>
      <c r="D334" s="61"/>
      <c r="E334" s="67"/>
      <c r="F334" s="65"/>
      <c r="G334" s="65"/>
      <c r="H334" s="65"/>
      <c r="I334" s="65"/>
      <c r="J334" s="66"/>
      <c r="K334" s="66"/>
      <c r="L334" s="65"/>
      <c r="M334" s="64"/>
      <c r="N334" s="63"/>
      <c r="O334" s="62"/>
      <c r="P334" s="62"/>
      <c r="Q334" s="62"/>
      <c r="R334" s="62"/>
      <c r="S334" s="61"/>
    </row>
    <row r="335" spans="1:19" s="30" customFormat="1" x14ac:dyDescent="0.3">
      <c r="A335" s="199"/>
      <c r="B335" s="61"/>
      <c r="C335" s="61"/>
      <c r="D335" s="61"/>
      <c r="E335" s="67"/>
      <c r="F335" s="65"/>
      <c r="G335" s="65"/>
      <c r="H335" s="65"/>
      <c r="I335" s="65"/>
      <c r="J335" s="66"/>
      <c r="K335" s="66"/>
      <c r="L335" s="65"/>
      <c r="M335" s="64"/>
      <c r="N335" s="63"/>
      <c r="O335" s="62"/>
      <c r="P335" s="62"/>
      <c r="Q335" s="62"/>
      <c r="R335" s="62"/>
      <c r="S335" s="61"/>
    </row>
    <row r="336" spans="1:19" s="30" customFormat="1" x14ac:dyDescent="0.3">
      <c r="A336" s="199"/>
      <c r="B336" s="61"/>
      <c r="C336" s="61"/>
      <c r="D336" s="61"/>
      <c r="E336" s="67"/>
      <c r="F336" s="65"/>
      <c r="G336" s="65"/>
      <c r="H336" s="65"/>
      <c r="I336" s="65"/>
      <c r="J336" s="66"/>
      <c r="K336" s="66"/>
      <c r="L336" s="65"/>
      <c r="M336" s="64"/>
      <c r="N336" s="63"/>
      <c r="O336" s="62"/>
      <c r="P336" s="62"/>
      <c r="Q336" s="62"/>
      <c r="R336" s="62"/>
      <c r="S336" s="61"/>
    </row>
    <row r="337" spans="1:19" s="30" customFormat="1" x14ac:dyDescent="0.3">
      <c r="A337" s="199"/>
      <c r="B337" s="61"/>
      <c r="C337" s="61"/>
      <c r="D337" s="61"/>
      <c r="E337" s="67"/>
      <c r="F337" s="65"/>
      <c r="G337" s="65"/>
      <c r="H337" s="65"/>
      <c r="I337" s="65"/>
      <c r="J337" s="66"/>
      <c r="K337" s="66"/>
      <c r="L337" s="65"/>
      <c r="M337" s="64"/>
      <c r="N337" s="63"/>
      <c r="O337" s="62"/>
      <c r="P337" s="62"/>
      <c r="Q337" s="62"/>
      <c r="R337" s="62"/>
      <c r="S337" s="61"/>
    </row>
    <row r="338" spans="1:19" s="30" customFormat="1" x14ac:dyDescent="0.3">
      <c r="A338" s="199"/>
      <c r="B338" s="61"/>
      <c r="C338" s="61"/>
      <c r="D338" s="61"/>
      <c r="E338" s="67"/>
      <c r="F338" s="65"/>
      <c r="G338" s="65"/>
      <c r="H338" s="65"/>
      <c r="I338" s="65"/>
      <c r="J338" s="66"/>
      <c r="K338" s="66"/>
      <c r="L338" s="65"/>
      <c r="M338" s="64"/>
      <c r="N338" s="63"/>
      <c r="O338" s="62"/>
      <c r="P338" s="62"/>
      <c r="Q338" s="62"/>
      <c r="R338" s="62"/>
      <c r="S338" s="61"/>
    </row>
    <row r="339" spans="1:19" s="30" customFormat="1" x14ac:dyDescent="0.3">
      <c r="A339" s="199"/>
      <c r="B339" s="61"/>
      <c r="C339" s="61"/>
      <c r="D339" s="61"/>
      <c r="E339" s="67"/>
      <c r="F339" s="65"/>
      <c r="G339" s="65"/>
      <c r="H339" s="65"/>
      <c r="I339" s="65"/>
      <c r="J339" s="66"/>
      <c r="K339" s="66"/>
      <c r="L339" s="65"/>
      <c r="M339" s="64"/>
      <c r="N339" s="63"/>
      <c r="O339" s="62"/>
      <c r="P339" s="62"/>
      <c r="Q339" s="62"/>
      <c r="R339" s="62"/>
      <c r="S339" s="61"/>
    </row>
    <row r="340" spans="1:19" s="30" customFormat="1" x14ac:dyDescent="0.3">
      <c r="A340" s="199"/>
      <c r="B340" s="61"/>
      <c r="C340" s="61"/>
      <c r="D340" s="61"/>
      <c r="E340" s="67"/>
      <c r="F340" s="65"/>
      <c r="G340" s="65"/>
      <c r="H340" s="65"/>
      <c r="I340" s="65"/>
      <c r="J340" s="66"/>
      <c r="K340" s="66"/>
      <c r="L340" s="65"/>
      <c r="M340" s="64"/>
      <c r="N340" s="63"/>
      <c r="O340" s="62"/>
      <c r="P340" s="62"/>
      <c r="Q340" s="62"/>
      <c r="R340" s="62"/>
      <c r="S340" s="61"/>
    </row>
    <row r="341" spans="1:19" s="30" customFormat="1" x14ac:dyDescent="0.3">
      <c r="A341" s="199"/>
      <c r="B341" s="61"/>
      <c r="C341" s="61"/>
      <c r="D341" s="61"/>
      <c r="E341" s="67"/>
      <c r="F341" s="65"/>
      <c r="G341" s="65"/>
      <c r="H341" s="65"/>
      <c r="I341" s="65"/>
      <c r="J341" s="66"/>
      <c r="K341" s="66"/>
      <c r="L341" s="65"/>
      <c r="M341" s="64"/>
      <c r="N341" s="63"/>
      <c r="O341" s="62"/>
      <c r="P341" s="62"/>
      <c r="Q341" s="62"/>
      <c r="R341" s="62"/>
      <c r="S341" s="61"/>
    </row>
    <row r="342" spans="1:19" s="30" customFormat="1" x14ac:dyDescent="0.3">
      <c r="A342" s="199"/>
      <c r="B342" s="61"/>
      <c r="C342" s="61"/>
      <c r="D342" s="61"/>
      <c r="E342" s="67"/>
      <c r="F342" s="65"/>
      <c r="G342" s="65"/>
      <c r="H342" s="65"/>
      <c r="I342" s="65"/>
      <c r="J342" s="66"/>
      <c r="K342" s="66"/>
      <c r="L342" s="65"/>
      <c r="M342" s="64"/>
      <c r="N342" s="63"/>
      <c r="O342" s="62"/>
      <c r="P342" s="62"/>
      <c r="Q342" s="62"/>
      <c r="R342" s="62"/>
      <c r="S342" s="61"/>
    </row>
    <row r="343" spans="1:19" s="30" customFormat="1" x14ac:dyDescent="0.3">
      <c r="A343" s="199"/>
      <c r="B343" s="61"/>
      <c r="C343" s="61"/>
      <c r="D343" s="61"/>
      <c r="E343" s="67"/>
      <c r="F343" s="65"/>
      <c r="G343" s="65"/>
      <c r="H343" s="65"/>
      <c r="I343" s="65"/>
      <c r="J343" s="66"/>
      <c r="K343" s="66"/>
      <c r="L343" s="65"/>
      <c r="M343" s="64"/>
      <c r="N343" s="63"/>
      <c r="O343" s="62"/>
      <c r="P343" s="62"/>
      <c r="Q343" s="62"/>
      <c r="R343" s="62"/>
      <c r="S343" s="61"/>
    </row>
    <row r="344" spans="1:19" s="30" customFormat="1" x14ac:dyDescent="0.3">
      <c r="A344" s="199"/>
      <c r="B344" s="61"/>
      <c r="C344" s="61"/>
      <c r="D344" s="61"/>
      <c r="E344" s="67"/>
      <c r="F344" s="65"/>
      <c r="G344" s="65"/>
      <c r="H344" s="65"/>
      <c r="I344" s="65"/>
      <c r="J344" s="66"/>
      <c r="K344" s="66"/>
      <c r="L344" s="65"/>
      <c r="M344" s="64"/>
      <c r="N344" s="63"/>
      <c r="O344" s="62"/>
      <c r="P344" s="62"/>
      <c r="Q344" s="62"/>
      <c r="R344" s="62"/>
      <c r="S344" s="61"/>
    </row>
    <row r="345" spans="1:19" s="30" customFormat="1" x14ac:dyDescent="0.3">
      <c r="A345" s="199"/>
      <c r="B345" s="61"/>
      <c r="C345" s="61"/>
      <c r="D345" s="61"/>
      <c r="E345" s="67"/>
      <c r="F345" s="65"/>
      <c r="G345" s="65"/>
      <c r="H345" s="65"/>
      <c r="I345" s="65"/>
      <c r="J345" s="66"/>
      <c r="K345" s="66"/>
      <c r="L345" s="65"/>
      <c r="M345" s="64"/>
      <c r="N345" s="63"/>
      <c r="O345" s="62"/>
      <c r="P345" s="62"/>
      <c r="Q345" s="62"/>
      <c r="R345" s="62"/>
      <c r="S345" s="61"/>
    </row>
    <row r="346" spans="1:19" s="30" customFormat="1" x14ac:dyDescent="0.3">
      <c r="A346" s="199"/>
      <c r="B346" s="61"/>
      <c r="C346" s="61"/>
      <c r="D346" s="61"/>
      <c r="E346" s="67"/>
      <c r="F346" s="65"/>
      <c r="G346" s="65"/>
      <c r="H346" s="65"/>
      <c r="I346" s="65"/>
      <c r="J346" s="66"/>
      <c r="K346" s="66"/>
      <c r="L346" s="65"/>
      <c r="M346" s="64"/>
      <c r="N346" s="63"/>
      <c r="O346" s="62"/>
      <c r="P346" s="62"/>
      <c r="Q346" s="62"/>
      <c r="R346" s="62"/>
      <c r="S346" s="61"/>
    </row>
    <row r="347" spans="1:19" s="30" customFormat="1" x14ac:dyDescent="0.3">
      <c r="A347" s="199"/>
      <c r="B347" s="61"/>
      <c r="C347" s="61"/>
      <c r="D347" s="61"/>
      <c r="E347" s="67"/>
      <c r="F347" s="65"/>
      <c r="G347" s="65"/>
      <c r="H347" s="65"/>
      <c r="I347" s="65"/>
      <c r="J347" s="66"/>
      <c r="K347" s="66"/>
      <c r="L347" s="65"/>
      <c r="M347" s="64"/>
      <c r="N347" s="63"/>
      <c r="O347" s="62"/>
      <c r="P347" s="62"/>
      <c r="Q347" s="62"/>
      <c r="R347" s="62"/>
      <c r="S347" s="61"/>
    </row>
    <row r="348" spans="1:19" s="30" customFormat="1" x14ac:dyDescent="0.3">
      <c r="A348" s="199"/>
      <c r="B348" s="61"/>
      <c r="C348" s="61"/>
      <c r="D348" s="61"/>
      <c r="E348" s="67"/>
      <c r="F348" s="65"/>
      <c r="G348" s="65"/>
      <c r="H348" s="65"/>
      <c r="I348" s="65"/>
      <c r="J348" s="66"/>
      <c r="K348" s="66"/>
      <c r="L348" s="65"/>
      <c r="M348" s="64"/>
      <c r="N348" s="63"/>
      <c r="O348" s="62"/>
      <c r="P348" s="62"/>
      <c r="Q348" s="62"/>
      <c r="R348" s="62"/>
      <c r="S348" s="61"/>
    </row>
    <row r="349" spans="1:19" s="30" customFormat="1" x14ac:dyDescent="0.3">
      <c r="A349" s="199"/>
      <c r="B349" s="61"/>
      <c r="C349" s="61"/>
      <c r="D349" s="61"/>
      <c r="E349" s="67"/>
      <c r="F349" s="65"/>
      <c r="G349" s="65"/>
      <c r="H349" s="65"/>
      <c r="I349" s="65"/>
      <c r="J349" s="66"/>
      <c r="K349" s="66"/>
      <c r="L349" s="65"/>
      <c r="M349" s="64"/>
      <c r="N349" s="63"/>
      <c r="O349" s="62"/>
      <c r="P349" s="62"/>
      <c r="Q349" s="62"/>
      <c r="R349" s="62"/>
      <c r="S349" s="61"/>
    </row>
    <row r="350" spans="1:19" s="30" customFormat="1" x14ac:dyDescent="0.3">
      <c r="A350" s="199"/>
      <c r="B350" s="61"/>
      <c r="C350" s="61"/>
      <c r="D350" s="61"/>
      <c r="E350" s="67"/>
      <c r="F350" s="65"/>
      <c r="G350" s="65"/>
      <c r="H350" s="65"/>
      <c r="I350" s="65"/>
      <c r="J350" s="66"/>
      <c r="K350" s="66"/>
      <c r="L350" s="65"/>
      <c r="M350" s="64"/>
      <c r="N350" s="63"/>
      <c r="O350" s="62"/>
      <c r="P350" s="62"/>
      <c r="Q350" s="62"/>
      <c r="R350" s="62"/>
      <c r="S350" s="61"/>
    </row>
    <row r="351" spans="1:19" s="30" customFormat="1" x14ac:dyDescent="0.3">
      <c r="A351" s="199"/>
      <c r="B351" s="61"/>
      <c r="C351" s="61"/>
      <c r="D351" s="61"/>
      <c r="E351" s="67"/>
      <c r="F351" s="65"/>
      <c r="G351" s="65"/>
      <c r="H351" s="65"/>
      <c r="I351" s="65"/>
      <c r="J351" s="66"/>
      <c r="K351" s="66"/>
      <c r="L351" s="65"/>
      <c r="M351" s="64"/>
      <c r="N351" s="63"/>
      <c r="O351" s="62"/>
      <c r="P351" s="62"/>
      <c r="Q351" s="62"/>
      <c r="R351" s="62"/>
      <c r="S351" s="61"/>
    </row>
    <row r="352" spans="1:19" s="30" customFormat="1" x14ac:dyDescent="0.3">
      <c r="A352" s="199"/>
      <c r="B352" s="61"/>
      <c r="C352" s="61"/>
      <c r="D352" s="61"/>
      <c r="E352" s="67"/>
      <c r="F352" s="65"/>
      <c r="G352" s="65"/>
      <c r="H352" s="65"/>
      <c r="I352" s="65"/>
      <c r="J352" s="66"/>
      <c r="K352" s="66"/>
      <c r="L352" s="65"/>
      <c r="M352" s="64"/>
      <c r="N352" s="63"/>
      <c r="O352" s="62"/>
      <c r="P352" s="62"/>
      <c r="Q352" s="62"/>
      <c r="R352" s="62"/>
      <c r="S352" s="61"/>
    </row>
    <row r="353" spans="1:19" s="30" customFormat="1" x14ac:dyDescent="0.3">
      <c r="A353" s="199"/>
      <c r="B353" s="61"/>
      <c r="C353" s="61"/>
      <c r="D353" s="61"/>
      <c r="E353" s="67"/>
      <c r="F353" s="65"/>
      <c r="G353" s="65"/>
      <c r="H353" s="65"/>
      <c r="I353" s="65"/>
      <c r="J353" s="66"/>
      <c r="K353" s="66"/>
      <c r="L353" s="65"/>
      <c r="M353" s="64"/>
      <c r="N353" s="63"/>
      <c r="O353" s="62"/>
      <c r="P353" s="62"/>
      <c r="Q353" s="62"/>
      <c r="R353" s="62"/>
      <c r="S353" s="61"/>
    </row>
    <row r="354" spans="1:19" s="30" customFormat="1" x14ac:dyDescent="0.3">
      <c r="A354" s="199"/>
      <c r="B354" s="61"/>
      <c r="C354" s="61"/>
      <c r="D354" s="61"/>
      <c r="E354" s="67"/>
      <c r="F354" s="65"/>
      <c r="G354" s="65"/>
      <c r="H354" s="65"/>
      <c r="I354" s="65"/>
      <c r="J354" s="66"/>
      <c r="K354" s="66"/>
      <c r="L354" s="65"/>
      <c r="M354" s="64"/>
      <c r="N354" s="63"/>
      <c r="O354" s="62"/>
      <c r="P354" s="62"/>
      <c r="Q354" s="62"/>
      <c r="R354" s="62"/>
      <c r="S354" s="61"/>
    </row>
    <row r="355" spans="1:19" s="30" customFormat="1" x14ac:dyDescent="0.3">
      <c r="A355" s="199"/>
      <c r="B355" s="61"/>
      <c r="C355" s="61"/>
      <c r="D355" s="61"/>
      <c r="E355" s="67"/>
      <c r="F355" s="65"/>
      <c r="G355" s="65"/>
      <c r="H355" s="65"/>
      <c r="I355" s="65"/>
      <c r="J355" s="66"/>
      <c r="K355" s="66"/>
      <c r="L355" s="65"/>
      <c r="M355" s="64"/>
      <c r="N355" s="63"/>
      <c r="O355" s="62"/>
      <c r="P355" s="62"/>
      <c r="Q355" s="62"/>
      <c r="R355" s="62"/>
      <c r="S355" s="61"/>
    </row>
    <row r="356" spans="1:19" s="30" customFormat="1" x14ac:dyDescent="0.3">
      <c r="A356" s="199"/>
      <c r="B356" s="61"/>
      <c r="C356" s="61"/>
      <c r="D356" s="61"/>
      <c r="E356" s="67"/>
      <c r="F356" s="65"/>
      <c r="G356" s="65"/>
      <c r="H356" s="65"/>
      <c r="I356" s="65"/>
      <c r="J356" s="66"/>
      <c r="K356" s="66"/>
      <c r="L356" s="65"/>
      <c r="M356" s="64"/>
      <c r="N356" s="63"/>
      <c r="O356" s="62"/>
      <c r="P356" s="62"/>
      <c r="Q356" s="62"/>
      <c r="R356" s="62"/>
      <c r="S356" s="61"/>
    </row>
    <row r="357" spans="1:19" s="30" customFormat="1" x14ac:dyDescent="0.3">
      <c r="A357" s="199"/>
      <c r="B357" s="61"/>
      <c r="C357" s="61"/>
      <c r="D357" s="61"/>
      <c r="E357" s="67"/>
      <c r="F357" s="65"/>
      <c r="G357" s="65"/>
      <c r="H357" s="65"/>
      <c r="I357" s="65"/>
      <c r="J357" s="66"/>
      <c r="K357" s="66"/>
      <c r="L357" s="65"/>
      <c r="M357" s="64"/>
      <c r="N357" s="63"/>
      <c r="O357" s="62"/>
      <c r="P357" s="62"/>
      <c r="Q357" s="62"/>
      <c r="R357" s="62"/>
      <c r="S357" s="61"/>
    </row>
    <row r="358" spans="1:19" s="30" customFormat="1" x14ac:dyDescent="0.3">
      <c r="A358" s="199"/>
      <c r="B358" s="61"/>
      <c r="C358" s="61"/>
      <c r="D358" s="61"/>
      <c r="E358" s="67"/>
      <c r="F358" s="65"/>
      <c r="G358" s="65"/>
      <c r="H358" s="65"/>
      <c r="I358" s="65"/>
      <c r="J358" s="66"/>
      <c r="K358" s="66"/>
      <c r="L358" s="65"/>
      <c r="M358" s="64"/>
      <c r="N358" s="63"/>
      <c r="O358" s="62"/>
      <c r="P358" s="62"/>
      <c r="Q358" s="62"/>
      <c r="R358" s="62"/>
      <c r="S358" s="61"/>
    </row>
    <row r="359" spans="1:19" s="30" customFormat="1" x14ac:dyDescent="0.3">
      <c r="A359" s="199"/>
      <c r="B359" s="61"/>
      <c r="C359" s="61"/>
      <c r="D359" s="61"/>
      <c r="E359" s="67"/>
      <c r="F359" s="65"/>
      <c r="G359" s="65"/>
      <c r="H359" s="65"/>
      <c r="I359" s="65"/>
      <c r="J359" s="66"/>
      <c r="K359" s="66"/>
      <c r="L359" s="65"/>
      <c r="M359" s="64"/>
      <c r="N359" s="63"/>
      <c r="O359" s="62"/>
      <c r="P359" s="62"/>
      <c r="Q359" s="62"/>
      <c r="R359" s="62"/>
      <c r="S359" s="61"/>
    </row>
    <row r="360" spans="1:19" s="30" customFormat="1" x14ac:dyDescent="0.3">
      <c r="A360" s="199"/>
      <c r="B360" s="61"/>
      <c r="C360" s="61"/>
      <c r="D360" s="61"/>
      <c r="E360" s="67"/>
      <c r="F360" s="65"/>
      <c r="G360" s="65"/>
      <c r="H360" s="65"/>
      <c r="I360" s="65"/>
      <c r="J360" s="66"/>
      <c r="K360" s="66"/>
      <c r="L360" s="65"/>
      <c r="M360" s="64"/>
      <c r="N360" s="63"/>
      <c r="O360" s="62"/>
      <c r="P360" s="62"/>
      <c r="Q360" s="62"/>
      <c r="R360" s="62"/>
      <c r="S360" s="61"/>
    </row>
    <row r="361" spans="1:19" s="30" customFormat="1" x14ac:dyDescent="0.3">
      <c r="A361" s="199"/>
      <c r="B361" s="61"/>
      <c r="C361" s="61"/>
      <c r="D361" s="61"/>
      <c r="E361" s="67"/>
      <c r="F361" s="65"/>
      <c r="G361" s="65"/>
      <c r="H361" s="65"/>
      <c r="I361" s="65"/>
      <c r="J361" s="66"/>
      <c r="K361" s="66"/>
      <c r="L361" s="65"/>
      <c r="M361" s="64"/>
      <c r="N361" s="63"/>
      <c r="O361" s="62"/>
      <c r="P361" s="62"/>
      <c r="Q361" s="62"/>
      <c r="R361" s="62"/>
      <c r="S361" s="61"/>
    </row>
    <row r="362" spans="1:19" s="30" customFormat="1" x14ac:dyDescent="0.3">
      <c r="A362" s="199"/>
      <c r="B362" s="61"/>
      <c r="C362" s="61"/>
      <c r="D362" s="61"/>
      <c r="E362" s="67"/>
      <c r="F362" s="65"/>
      <c r="G362" s="65"/>
      <c r="H362" s="65"/>
      <c r="I362" s="65"/>
      <c r="J362" s="66"/>
      <c r="K362" s="66"/>
      <c r="L362" s="65"/>
      <c r="M362" s="64"/>
      <c r="N362" s="63"/>
      <c r="O362" s="62"/>
      <c r="P362" s="62"/>
      <c r="Q362" s="62"/>
      <c r="R362" s="62"/>
      <c r="S362" s="61"/>
    </row>
    <row r="363" spans="1:19" s="30" customFormat="1" x14ac:dyDescent="0.3">
      <c r="A363" s="199"/>
      <c r="B363" s="61"/>
      <c r="C363" s="61"/>
      <c r="D363" s="61"/>
      <c r="E363" s="67"/>
      <c r="F363" s="65"/>
      <c r="G363" s="65"/>
      <c r="H363" s="65"/>
      <c r="I363" s="65"/>
      <c r="J363" s="66"/>
      <c r="K363" s="66"/>
      <c r="L363" s="65"/>
      <c r="M363" s="64"/>
      <c r="N363" s="63"/>
      <c r="O363" s="62"/>
      <c r="P363" s="62"/>
      <c r="Q363" s="62"/>
      <c r="R363" s="62"/>
      <c r="S363" s="61"/>
    </row>
    <row r="364" spans="1:19" s="30" customFormat="1" x14ac:dyDescent="0.3">
      <c r="A364" s="199"/>
      <c r="B364" s="61"/>
      <c r="C364" s="61"/>
      <c r="D364" s="61"/>
      <c r="E364" s="67"/>
      <c r="F364" s="65"/>
      <c r="G364" s="65"/>
      <c r="H364" s="65"/>
      <c r="I364" s="65"/>
      <c r="J364" s="66"/>
      <c r="K364" s="66"/>
      <c r="L364" s="65"/>
      <c r="M364" s="64"/>
      <c r="N364" s="63"/>
      <c r="O364" s="62"/>
      <c r="P364" s="62"/>
      <c r="Q364" s="62"/>
      <c r="R364" s="62"/>
      <c r="S364" s="61"/>
    </row>
    <row r="365" spans="1:19" s="30" customFormat="1" x14ac:dyDescent="0.3">
      <c r="A365" s="199"/>
      <c r="B365" s="61"/>
      <c r="C365" s="61"/>
      <c r="D365" s="61"/>
      <c r="E365" s="67"/>
      <c r="F365" s="65"/>
      <c r="G365" s="65"/>
      <c r="H365" s="65"/>
      <c r="I365" s="65"/>
      <c r="J365" s="66"/>
      <c r="K365" s="66"/>
      <c r="L365" s="65"/>
      <c r="M365" s="64"/>
      <c r="N365" s="63"/>
      <c r="O365" s="62"/>
      <c r="P365" s="62"/>
      <c r="Q365" s="62"/>
      <c r="R365" s="62"/>
      <c r="S365" s="61"/>
    </row>
    <row r="366" spans="1:19" s="30" customFormat="1" x14ac:dyDescent="0.3">
      <c r="A366" s="199"/>
      <c r="B366" s="61"/>
      <c r="C366" s="61"/>
      <c r="D366" s="61"/>
      <c r="E366" s="67"/>
      <c r="F366" s="65"/>
      <c r="G366" s="65"/>
      <c r="H366" s="65"/>
      <c r="I366" s="65"/>
      <c r="J366" s="66"/>
      <c r="K366" s="66"/>
      <c r="L366" s="65"/>
      <c r="M366" s="64"/>
      <c r="N366" s="63"/>
      <c r="O366" s="62"/>
      <c r="P366" s="62"/>
      <c r="Q366" s="62"/>
      <c r="R366" s="62"/>
      <c r="S366" s="61"/>
    </row>
    <row r="367" spans="1:19" s="30" customFormat="1" x14ac:dyDescent="0.3">
      <c r="A367" s="199"/>
      <c r="B367" s="61"/>
      <c r="C367" s="61"/>
      <c r="D367" s="61"/>
      <c r="E367" s="67"/>
      <c r="F367" s="65"/>
      <c r="G367" s="65"/>
      <c r="H367" s="65"/>
      <c r="I367" s="65"/>
      <c r="J367" s="66"/>
      <c r="K367" s="66"/>
      <c r="L367" s="65"/>
      <c r="M367" s="64"/>
      <c r="N367" s="63"/>
      <c r="O367" s="62"/>
      <c r="P367" s="62"/>
      <c r="Q367" s="62"/>
      <c r="R367" s="62"/>
      <c r="S367" s="61"/>
    </row>
    <row r="368" spans="1:19" s="30" customFormat="1" x14ac:dyDescent="0.3">
      <c r="A368" s="199"/>
      <c r="B368" s="61"/>
      <c r="C368" s="61"/>
      <c r="D368" s="61"/>
      <c r="E368" s="67"/>
      <c r="F368" s="65"/>
      <c r="G368" s="65"/>
      <c r="H368" s="65"/>
      <c r="I368" s="65"/>
      <c r="J368" s="66"/>
      <c r="K368" s="66"/>
      <c r="L368" s="65"/>
      <c r="M368" s="64"/>
      <c r="N368" s="63"/>
      <c r="O368" s="62"/>
      <c r="P368" s="62"/>
      <c r="Q368" s="62"/>
      <c r="R368" s="62"/>
      <c r="S368" s="61"/>
    </row>
    <row r="369" spans="1:19" s="30" customFormat="1" x14ac:dyDescent="0.3">
      <c r="A369" s="199"/>
      <c r="B369" s="61"/>
      <c r="C369" s="61"/>
      <c r="D369" s="61"/>
      <c r="E369" s="67"/>
      <c r="F369" s="65"/>
      <c r="G369" s="65"/>
      <c r="H369" s="65"/>
      <c r="I369" s="65"/>
      <c r="J369" s="66"/>
      <c r="K369" s="66"/>
      <c r="L369" s="65"/>
      <c r="M369" s="64"/>
      <c r="N369" s="63"/>
      <c r="O369" s="62"/>
      <c r="P369" s="62"/>
      <c r="Q369" s="62"/>
      <c r="R369" s="62"/>
      <c r="S369" s="61"/>
    </row>
    <row r="370" spans="1:19" s="30" customFormat="1" x14ac:dyDescent="0.3">
      <c r="A370" s="199"/>
      <c r="B370" s="61"/>
      <c r="C370" s="61"/>
      <c r="D370" s="61"/>
      <c r="E370" s="67"/>
      <c r="F370" s="65"/>
      <c r="G370" s="65"/>
      <c r="H370" s="65"/>
      <c r="I370" s="65"/>
      <c r="J370" s="66"/>
      <c r="K370" s="66"/>
      <c r="L370" s="65"/>
      <c r="M370" s="64"/>
      <c r="N370" s="63"/>
      <c r="O370" s="62"/>
      <c r="P370" s="62"/>
      <c r="Q370" s="62"/>
      <c r="R370" s="62"/>
      <c r="S370" s="61"/>
    </row>
    <row r="371" spans="1:19" s="30" customFormat="1" x14ac:dyDescent="0.3">
      <c r="A371" s="199"/>
      <c r="B371" s="61"/>
      <c r="C371" s="61"/>
      <c r="D371" s="61"/>
      <c r="E371" s="67"/>
      <c r="F371" s="65"/>
      <c r="G371" s="65"/>
      <c r="H371" s="65"/>
      <c r="I371" s="65"/>
      <c r="J371" s="66"/>
      <c r="K371" s="66"/>
      <c r="L371" s="65"/>
      <c r="M371" s="64"/>
      <c r="N371" s="63"/>
      <c r="O371" s="62"/>
      <c r="P371" s="62"/>
      <c r="Q371" s="62"/>
      <c r="R371" s="62"/>
      <c r="S371" s="61"/>
    </row>
    <row r="372" spans="1:19" s="30" customFormat="1" x14ac:dyDescent="0.3">
      <c r="A372" s="199"/>
      <c r="B372" s="61"/>
      <c r="C372" s="61"/>
      <c r="D372" s="61"/>
      <c r="E372" s="67"/>
      <c r="F372" s="65"/>
      <c r="G372" s="65"/>
      <c r="H372" s="65"/>
      <c r="I372" s="65"/>
      <c r="J372" s="66"/>
      <c r="K372" s="66"/>
      <c r="L372" s="65"/>
      <c r="M372" s="64"/>
      <c r="N372" s="63"/>
      <c r="O372" s="62"/>
      <c r="P372" s="62"/>
      <c r="Q372" s="62"/>
      <c r="R372" s="62"/>
      <c r="S372" s="61"/>
    </row>
    <row r="373" spans="1:19" s="30" customFormat="1" x14ac:dyDescent="0.3">
      <c r="A373" s="199"/>
      <c r="B373" s="61"/>
      <c r="C373" s="61"/>
      <c r="D373" s="61"/>
      <c r="E373" s="67"/>
      <c r="F373" s="65"/>
      <c r="G373" s="65"/>
      <c r="H373" s="65"/>
      <c r="I373" s="65"/>
      <c r="J373" s="66"/>
      <c r="K373" s="66"/>
      <c r="L373" s="65"/>
      <c r="M373" s="64"/>
      <c r="N373" s="63"/>
      <c r="O373" s="62"/>
      <c r="P373" s="62"/>
      <c r="Q373" s="62"/>
      <c r="R373" s="62"/>
      <c r="S373" s="61"/>
    </row>
    <row r="374" spans="1:19" s="30" customFormat="1" x14ac:dyDescent="0.3">
      <c r="A374" s="199"/>
      <c r="B374" s="61"/>
      <c r="C374" s="61"/>
      <c r="D374" s="61"/>
      <c r="E374" s="67"/>
      <c r="F374" s="65"/>
      <c r="G374" s="65"/>
      <c r="H374" s="65"/>
      <c r="I374" s="65"/>
      <c r="J374" s="66"/>
      <c r="K374" s="66"/>
      <c r="L374" s="65"/>
      <c r="M374" s="64"/>
      <c r="N374" s="63"/>
      <c r="O374" s="62"/>
      <c r="P374" s="62"/>
      <c r="Q374" s="62"/>
      <c r="R374" s="62"/>
      <c r="S374" s="61"/>
    </row>
    <row r="375" spans="1:19" s="30" customFormat="1" x14ac:dyDescent="0.3">
      <c r="A375" s="199"/>
      <c r="B375" s="61"/>
      <c r="C375" s="61"/>
      <c r="D375" s="61"/>
      <c r="E375" s="67"/>
      <c r="F375" s="65"/>
      <c r="G375" s="65"/>
      <c r="H375" s="65"/>
      <c r="I375" s="65"/>
      <c r="J375" s="66"/>
      <c r="K375" s="66"/>
      <c r="L375" s="65"/>
      <c r="M375" s="64"/>
      <c r="N375" s="63"/>
      <c r="O375" s="62"/>
      <c r="P375" s="62"/>
      <c r="Q375" s="62"/>
      <c r="R375" s="62"/>
      <c r="S375" s="61"/>
    </row>
    <row r="376" spans="1:19" s="30" customFormat="1" x14ac:dyDescent="0.3">
      <c r="A376" s="199"/>
      <c r="B376" s="61"/>
      <c r="C376" s="61"/>
      <c r="D376" s="61"/>
      <c r="E376" s="67"/>
      <c r="F376" s="65"/>
      <c r="G376" s="65"/>
      <c r="H376" s="65"/>
      <c r="I376" s="65"/>
      <c r="J376" s="66"/>
      <c r="K376" s="66"/>
      <c r="L376" s="65"/>
      <c r="M376" s="64"/>
      <c r="N376" s="63"/>
      <c r="O376" s="62"/>
      <c r="P376" s="62"/>
      <c r="Q376" s="62"/>
      <c r="R376" s="62"/>
      <c r="S376" s="61"/>
    </row>
    <row r="377" spans="1:19" s="30" customFormat="1" x14ac:dyDescent="0.3">
      <c r="A377" s="199"/>
      <c r="B377" s="61"/>
      <c r="C377" s="61"/>
      <c r="D377" s="61"/>
      <c r="E377" s="67"/>
      <c r="F377" s="65"/>
      <c r="G377" s="65"/>
      <c r="H377" s="65"/>
      <c r="I377" s="65"/>
      <c r="J377" s="66"/>
      <c r="K377" s="66"/>
      <c r="L377" s="65"/>
      <c r="M377" s="64"/>
      <c r="N377" s="63"/>
      <c r="O377" s="62"/>
      <c r="P377" s="62"/>
      <c r="Q377" s="62"/>
      <c r="R377" s="62"/>
      <c r="S377" s="61"/>
    </row>
    <row r="378" spans="1:19" s="30" customFormat="1" x14ac:dyDescent="0.3">
      <c r="A378" s="199"/>
      <c r="B378" s="61"/>
      <c r="C378" s="61"/>
      <c r="D378" s="61"/>
      <c r="E378" s="67"/>
      <c r="F378" s="65"/>
      <c r="G378" s="65"/>
      <c r="H378" s="65"/>
      <c r="I378" s="65"/>
      <c r="J378" s="66"/>
      <c r="K378" s="66"/>
      <c r="L378" s="65"/>
      <c r="M378" s="64"/>
      <c r="N378" s="63"/>
      <c r="O378" s="62"/>
      <c r="P378" s="62"/>
      <c r="Q378" s="62"/>
      <c r="R378" s="62"/>
      <c r="S378" s="61"/>
    </row>
    <row r="379" spans="1:19" s="30" customFormat="1" x14ac:dyDescent="0.3">
      <c r="A379" s="199"/>
      <c r="B379" s="61"/>
      <c r="C379" s="61"/>
      <c r="D379" s="61"/>
      <c r="E379" s="67"/>
      <c r="F379" s="65"/>
      <c r="G379" s="65"/>
      <c r="H379" s="65"/>
      <c r="I379" s="65"/>
      <c r="J379" s="66"/>
      <c r="K379" s="66"/>
      <c r="L379" s="65"/>
      <c r="M379" s="64"/>
      <c r="N379" s="63"/>
      <c r="O379" s="62"/>
      <c r="P379" s="62"/>
      <c r="Q379" s="62"/>
      <c r="R379" s="62"/>
      <c r="S379" s="61"/>
    </row>
    <row r="380" spans="1:19" s="30" customFormat="1" x14ac:dyDescent="0.3">
      <c r="A380" s="199"/>
      <c r="B380" s="61"/>
      <c r="C380" s="61"/>
      <c r="D380" s="61"/>
      <c r="E380" s="67"/>
      <c r="F380" s="65"/>
      <c r="G380" s="65"/>
      <c r="H380" s="65"/>
      <c r="I380" s="65"/>
      <c r="J380" s="66"/>
      <c r="K380" s="66"/>
      <c r="L380" s="65"/>
      <c r="M380" s="64"/>
      <c r="N380" s="63"/>
      <c r="O380" s="62"/>
      <c r="P380" s="62"/>
      <c r="Q380" s="62"/>
      <c r="R380" s="62"/>
      <c r="S380" s="61"/>
    </row>
    <row r="381" spans="1:19" s="30" customFormat="1" x14ac:dyDescent="0.3">
      <c r="A381" s="199"/>
      <c r="B381" s="61"/>
      <c r="C381" s="61"/>
      <c r="D381" s="61"/>
      <c r="E381" s="67"/>
      <c r="F381" s="65"/>
      <c r="G381" s="65"/>
      <c r="H381" s="65"/>
      <c r="I381" s="65"/>
      <c r="J381" s="66"/>
      <c r="K381" s="66"/>
      <c r="L381" s="65"/>
      <c r="M381" s="64"/>
      <c r="N381" s="63"/>
      <c r="O381" s="62"/>
      <c r="P381" s="62"/>
      <c r="Q381" s="62"/>
      <c r="R381" s="62"/>
      <c r="S381" s="61"/>
    </row>
    <row r="382" spans="1:19" s="30" customFormat="1" x14ac:dyDescent="0.3">
      <c r="A382" s="199"/>
      <c r="B382" s="61"/>
      <c r="C382" s="61"/>
      <c r="D382" s="61"/>
      <c r="E382" s="67"/>
      <c r="F382" s="65"/>
      <c r="G382" s="65"/>
      <c r="H382" s="65"/>
      <c r="I382" s="65"/>
      <c r="J382" s="66"/>
      <c r="K382" s="66"/>
      <c r="L382" s="65"/>
      <c r="M382" s="64"/>
      <c r="N382" s="63"/>
      <c r="O382" s="62"/>
      <c r="P382" s="62"/>
      <c r="Q382" s="62"/>
      <c r="R382" s="62"/>
      <c r="S382" s="61"/>
    </row>
    <row r="383" spans="1:19" s="30" customFormat="1" x14ac:dyDescent="0.3">
      <c r="A383" s="199"/>
      <c r="B383" s="61"/>
      <c r="C383" s="61"/>
      <c r="D383" s="61"/>
      <c r="E383" s="67"/>
      <c r="F383" s="65"/>
      <c r="G383" s="65"/>
      <c r="H383" s="65"/>
      <c r="I383" s="65"/>
      <c r="J383" s="66"/>
      <c r="K383" s="66"/>
      <c r="L383" s="65"/>
      <c r="M383" s="64"/>
      <c r="N383" s="63"/>
      <c r="O383" s="62"/>
      <c r="P383" s="62"/>
      <c r="Q383" s="62"/>
      <c r="R383" s="62"/>
      <c r="S383" s="61"/>
    </row>
    <row r="384" spans="1:19" s="30" customFormat="1" x14ac:dyDescent="0.3">
      <c r="A384" s="199"/>
      <c r="B384" s="61"/>
      <c r="C384" s="61"/>
      <c r="D384" s="61"/>
      <c r="E384" s="67"/>
      <c r="F384" s="65"/>
      <c r="G384" s="65"/>
      <c r="H384" s="65"/>
      <c r="I384" s="65"/>
      <c r="J384" s="66"/>
      <c r="K384" s="66"/>
      <c r="L384" s="65"/>
      <c r="M384" s="64"/>
      <c r="N384" s="63"/>
      <c r="O384" s="62"/>
      <c r="P384" s="62"/>
      <c r="Q384" s="62"/>
      <c r="R384" s="62"/>
      <c r="S384" s="61"/>
    </row>
    <row r="385" spans="1:19" s="30" customFormat="1" x14ac:dyDescent="0.3">
      <c r="A385" s="199"/>
      <c r="B385" s="61"/>
      <c r="C385" s="61"/>
      <c r="D385" s="61"/>
      <c r="E385" s="67"/>
      <c r="F385" s="65"/>
      <c r="G385" s="65"/>
      <c r="H385" s="65"/>
      <c r="I385" s="65"/>
      <c r="J385" s="66"/>
      <c r="K385" s="66"/>
      <c r="L385" s="65"/>
      <c r="M385" s="64"/>
      <c r="N385" s="63"/>
      <c r="O385" s="62"/>
      <c r="P385" s="62"/>
      <c r="Q385" s="62"/>
      <c r="R385" s="62"/>
      <c r="S385" s="61"/>
    </row>
    <row r="386" spans="1:19" s="30" customFormat="1" x14ac:dyDescent="0.3">
      <c r="A386" s="199"/>
      <c r="B386" s="61"/>
      <c r="C386" s="61"/>
      <c r="D386" s="61"/>
      <c r="E386" s="67"/>
      <c r="F386" s="65"/>
      <c r="G386" s="65"/>
      <c r="H386" s="65"/>
      <c r="I386" s="65"/>
      <c r="J386" s="66"/>
      <c r="K386" s="66"/>
      <c r="L386" s="65"/>
      <c r="M386" s="64"/>
      <c r="N386" s="63"/>
      <c r="O386" s="62"/>
      <c r="P386" s="62"/>
      <c r="Q386" s="62"/>
      <c r="R386" s="62"/>
      <c r="S386" s="61"/>
    </row>
    <row r="387" spans="1:19" s="30" customFormat="1" x14ac:dyDescent="0.3">
      <c r="A387" s="199"/>
      <c r="B387" s="61"/>
      <c r="C387" s="61"/>
      <c r="D387" s="61"/>
      <c r="E387" s="67"/>
      <c r="F387" s="65"/>
      <c r="G387" s="65"/>
      <c r="H387" s="65"/>
      <c r="I387" s="65"/>
      <c r="J387" s="66"/>
      <c r="K387" s="66"/>
      <c r="L387" s="65"/>
      <c r="M387" s="64"/>
      <c r="N387" s="63"/>
      <c r="O387" s="62"/>
      <c r="P387" s="62"/>
      <c r="Q387" s="62"/>
      <c r="R387" s="62"/>
      <c r="S387" s="61"/>
    </row>
    <row r="388" spans="1:19" s="30" customFormat="1" x14ac:dyDescent="0.3">
      <c r="A388" s="199"/>
      <c r="B388" s="61"/>
      <c r="C388" s="61"/>
      <c r="D388" s="61"/>
      <c r="E388" s="67"/>
      <c r="F388" s="65"/>
      <c r="G388" s="65"/>
      <c r="H388" s="65"/>
      <c r="I388" s="65"/>
      <c r="J388" s="66"/>
      <c r="K388" s="66"/>
      <c r="L388" s="65"/>
      <c r="M388" s="64"/>
      <c r="N388" s="63"/>
      <c r="O388" s="62"/>
      <c r="P388" s="62"/>
      <c r="Q388" s="62"/>
      <c r="R388" s="62"/>
      <c r="S388" s="61"/>
    </row>
    <row r="389" spans="1:19" s="30" customFormat="1" x14ac:dyDescent="0.3">
      <c r="A389" s="199"/>
      <c r="B389" s="61"/>
      <c r="C389" s="61"/>
      <c r="D389" s="61"/>
      <c r="E389" s="67"/>
      <c r="F389" s="65"/>
      <c r="G389" s="65"/>
      <c r="H389" s="65"/>
      <c r="I389" s="65"/>
      <c r="J389" s="66"/>
      <c r="K389" s="66"/>
      <c r="L389" s="65"/>
      <c r="M389" s="64"/>
      <c r="N389" s="63"/>
      <c r="O389" s="62"/>
      <c r="P389" s="62"/>
      <c r="Q389" s="62"/>
      <c r="R389" s="62"/>
      <c r="S389" s="61"/>
    </row>
    <row r="390" spans="1:19" s="30" customFormat="1" x14ac:dyDescent="0.3">
      <c r="A390" s="199"/>
      <c r="B390" s="61"/>
      <c r="C390" s="61"/>
      <c r="D390" s="61"/>
      <c r="E390" s="67"/>
      <c r="F390" s="65"/>
      <c r="G390" s="65"/>
      <c r="H390" s="65"/>
      <c r="I390" s="65"/>
      <c r="J390" s="66"/>
      <c r="K390" s="66"/>
      <c r="L390" s="65"/>
      <c r="M390" s="64"/>
      <c r="N390" s="63"/>
      <c r="O390" s="62"/>
      <c r="P390" s="62"/>
      <c r="Q390" s="62"/>
      <c r="R390" s="62"/>
      <c r="S390" s="61"/>
    </row>
    <row r="391" spans="1:19" s="30" customFormat="1" x14ac:dyDescent="0.3">
      <c r="A391" s="199"/>
      <c r="B391" s="61"/>
      <c r="C391" s="61"/>
      <c r="D391" s="61"/>
      <c r="E391" s="67"/>
      <c r="F391" s="65"/>
      <c r="G391" s="65"/>
      <c r="H391" s="65"/>
      <c r="I391" s="65"/>
      <c r="J391" s="66"/>
      <c r="K391" s="66"/>
      <c r="L391" s="65"/>
      <c r="M391" s="64"/>
      <c r="N391" s="63"/>
      <c r="O391" s="62"/>
      <c r="P391" s="62"/>
      <c r="Q391" s="62"/>
      <c r="R391" s="62"/>
      <c r="S391" s="61"/>
    </row>
    <row r="392" spans="1:19" s="30" customFormat="1" x14ac:dyDescent="0.3">
      <c r="A392" s="199"/>
      <c r="B392" s="61"/>
      <c r="C392" s="61"/>
      <c r="D392" s="61"/>
      <c r="E392" s="67"/>
      <c r="F392" s="65"/>
      <c r="G392" s="65"/>
      <c r="H392" s="65"/>
      <c r="I392" s="65"/>
      <c r="J392" s="66"/>
      <c r="K392" s="66"/>
      <c r="L392" s="65"/>
      <c r="M392" s="64"/>
      <c r="N392" s="63"/>
      <c r="O392" s="62"/>
      <c r="P392" s="62"/>
      <c r="Q392" s="62"/>
      <c r="R392" s="62"/>
      <c r="S392" s="61"/>
    </row>
    <row r="393" spans="1:19" s="30" customFormat="1" x14ac:dyDescent="0.3">
      <c r="A393" s="199"/>
      <c r="B393" s="61"/>
      <c r="C393" s="61"/>
      <c r="D393" s="61"/>
      <c r="E393" s="67"/>
      <c r="F393" s="65"/>
      <c r="G393" s="65"/>
      <c r="H393" s="65"/>
      <c r="I393" s="65"/>
      <c r="J393" s="66"/>
      <c r="K393" s="66"/>
      <c r="L393" s="65"/>
      <c r="M393" s="64"/>
      <c r="N393" s="63"/>
      <c r="O393" s="62"/>
      <c r="P393" s="62"/>
      <c r="Q393" s="62"/>
      <c r="R393" s="62"/>
      <c r="S393" s="61"/>
    </row>
    <row r="394" spans="1:19" x14ac:dyDescent="0.3">
      <c r="J394" s="59"/>
      <c r="K394" s="60"/>
      <c r="M394" s="57"/>
      <c r="N394" s="56"/>
      <c r="O394" s="55"/>
      <c r="Q394" s="55"/>
      <c r="R394" s="55"/>
    </row>
    <row r="395" spans="1:19" x14ac:dyDescent="0.3">
      <c r="J395" s="59"/>
      <c r="K395" s="58"/>
      <c r="M395" s="57"/>
      <c r="N395" s="56"/>
      <c r="O395" s="55"/>
      <c r="Q395" s="55"/>
      <c r="R395" s="55"/>
    </row>
    <row r="396" spans="1:19" x14ac:dyDescent="0.3">
      <c r="J396" s="59"/>
      <c r="K396" s="58"/>
      <c r="M396" s="57"/>
      <c r="N396" s="56"/>
      <c r="O396" s="55"/>
      <c r="Q396" s="55"/>
      <c r="R396" s="55"/>
    </row>
    <row r="397" spans="1:19" x14ac:dyDescent="0.3">
      <c r="J397" s="59"/>
      <c r="K397" s="58"/>
      <c r="M397" s="57"/>
      <c r="N397" s="56"/>
      <c r="O397" s="55"/>
      <c r="Q397" s="55"/>
      <c r="R397" s="55"/>
    </row>
    <row r="398" spans="1:19" x14ac:dyDescent="0.3">
      <c r="J398" s="59"/>
      <c r="K398" s="58"/>
      <c r="M398" s="57"/>
      <c r="N398" s="56"/>
      <c r="O398" s="55"/>
      <c r="Q398" s="55"/>
      <c r="R398" s="55"/>
    </row>
    <row r="399" spans="1:19" x14ac:dyDescent="0.3">
      <c r="J399" s="59"/>
      <c r="K399" s="58"/>
      <c r="M399" s="57"/>
      <c r="N399" s="56"/>
      <c r="O399" s="55"/>
      <c r="Q399" s="55"/>
      <c r="R399" s="55"/>
    </row>
    <row r="400" spans="1:19" x14ac:dyDescent="0.3">
      <c r="J400" s="59"/>
      <c r="K400" s="58"/>
      <c r="M400" s="57"/>
      <c r="N400" s="56"/>
      <c r="O400" s="55"/>
      <c r="Q400" s="55"/>
      <c r="R400" s="55"/>
    </row>
    <row r="401" spans="10:18" x14ac:dyDescent="0.3">
      <c r="J401" s="59"/>
      <c r="K401" s="58"/>
      <c r="M401" s="57"/>
      <c r="N401" s="56"/>
      <c r="O401" s="55"/>
      <c r="Q401" s="55"/>
      <c r="R401" s="55"/>
    </row>
    <row r="402" spans="10:18" x14ac:dyDescent="0.3">
      <c r="J402" s="59"/>
      <c r="K402" s="58"/>
      <c r="M402" s="57"/>
      <c r="N402" s="56"/>
      <c r="O402" s="55"/>
      <c r="Q402" s="55"/>
      <c r="R402" s="55"/>
    </row>
    <row r="403" spans="10:18" x14ac:dyDescent="0.3">
      <c r="J403" s="59"/>
      <c r="K403" s="58"/>
      <c r="M403" s="57"/>
      <c r="N403" s="56"/>
      <c r="O403" s="55"/>
      <c r="Q403" s="55"/>
      <c r="R403" s="55"/>
    </row>
    <row r="404" spans="10:18" x14ac:dyDescent="0.3">
      <c r="J404" s="59"/>
      <c r="K404" s="58"/>
      <c r="M404" s="57"/>
      <c r="N404" s="56"/>
      <c r="O404" s="55"/>
      <c r="Q404" s="55"/>
      <c r="R404" s="55"/>
    </row>
    <row r="405" spans="10:18" x14ac:dyDescent="0.3">
      <c r="J405" s="59"/>
      <c r="K405" s="58"/>
      <c r="M405" s="57"/>
      <c r="N405" s="56"/>
      <c r="O405" s="55"/>
      <c r="Q405" s="55"/>
      <c r="R405" s="55"/>
    </row>
    <row r="406" spans="10:18" x14ac:dyDescent="0.3">
      <c r="J406" s="59"/>
      <c r="K406" s="58"/>
      <c r="M406" s="57"/>
      <c r="N406" s="56"/>
      <c r="O406" s="55"/>
      <c r="Q406" s="55"/>
      <c r="R406" s="55"/>
    </row>
    <row r="407" spans="10:18" x14ac:dyDescent="0.3">
      <c r="J407" s="59"/>
      <c r="K407" s="58"/>
      <c r="M407" s="57"/>
      <c r="N407" s="56"/>
      <c r="O407" s="55"/>
      <c r="Q407" s="55"/>
      <c r="R407" s="55"/>
    </row>
    <row r="408" spans="10:18" x14ac:dyDescent="0.3">
      <c r="J408" s="59"/>
      <c r="K408" s="58"/>
      <c r="M408" s="57"/>
      <c r="N408" s="56"/>
      <c r="O408" s="55"/>
      <c r="Q408" s="55"/>
      <c r="R408" s="55"/>
    </row>
    <row r="409" spans="10:18" x14ac:dyDescent="0.3">
      <c r="J409" s="59"/>
      <c r="K409" s="58"/>
      <c r="M409" s="57"/>
      <c r="N409" s="56"/>
      <c r="O409" s="55"/>
      <c r="Q409" s="55"/>
      <c r="R409" s="55"/>
    </row>
    <row r="410" spans="10:18" x14ac:dyDescent="0.3">
      <c r="J410" s="59"/>
      <c r="K410" s="58"/>
      <c r="M410" s="57"/>
      <c r="N410" s="56"/>
      <c r="O410" s="55"/>
      <c r="Q410" s="55"/>
      <c r="R410" s="55"/>
    </row>
    <row r="411" spans="10:18" x14ac:dyDescent="0.3">
      <c r="J411" s="59"/>
      <c r="K411" s="58"/>
      <c r="M411" s="57"/>
      <c r="N411" s="56"/>
      <c r="O411" s="55"/>
      <c r="Q411" s="55"/>
      <c r="R411" s="55"/>
    </row>
    <row r="412" spans="10:18" x14ac:dyDescent="0.3">
      <c r="J412" s="59"/>
      <c r="K412" s="58"/>
      <c r="M412" s="57"/>
      <c r="N412" s="56"/>
      <c r="O412" s="55"/>
      <c r="Q412" s="55"/>
      <c r="R412" s="55"/>
    </row>
    <row r="413" spans="10:18" x14ac:dyDescent="0.3">
      <c r="J413" s="59"/>
      <c r="K413" s="58"/>
      <c r="M413" s="57"/>
      <c r="N413" s="56"/>
      <c r="O413" s="55"/>
      <c r="Q413" s="55"/>
      <c r="R413" s="55"/>
    </row>
    <row r="414" spans="10:18" x14ac:dyDescent="0.3">
      <c r="J414" s="59"/>
      <c r="K414" s="58"/>
      <c r="M414" s="57"/>
      <c r="N414" s="56"/>
      <c r="O414" s="55"/>
      <c r="Q414" s="55"/>
      <c r="R414" s="55"/>
    </row>
    <row r="415" spans="10:18" x14ac:dyDescent="0.3">
      <c r="J415" s="59"/>
      <c r="K415" s="58"/>
      <c r="M415" s="57"/>
      <c r="N415" s="56"/>
      <c r="O415" s="55"/>
      <c r="Q415" s="55"/>
      <c r="R415" s="55"/>
    </row>
    <row r="416" spans="10:18" x14ac:dyDescent="0.3">
      <c r="J416" s="59"/>
      <c r="K416" s="58"/>
      <c r="M416" s="57"/>
      <c r="N416" s="56"/>
      <c r="O416" s="55"/>
      <c r="Q416" s="55"/>
      <c r="R416" s="55"/>
    </row>
    <row r="417" spans="10:18" x14ac:dyDescent="0.3">
      <c r="J417" s="59"/>
      <c r="K417" s="58"/>
      <c r="M417" s="57"/>
      <c r="N417" s="56"/>
      <c r="O417" s="55"/>
      <c r="Q417" s="55"/>
      <c r="R417" s="55"/>
    </row>
    <row r="418" spans="10:18" x14ac:dyDescent="0.3">
      <c r="J418" s="59"/>
      <c r="K418" s="58"/>
      <c r="M418" s="57"/>
      <c r="N418" s="56"/>
      <c r="O418" s="55"/>
      <c r="Q418" s="55"/>
      <c r="R418" s="55"/>
    </row>
    <row r="419" spans="10:18" x14ac:dyDescent="0.3">
      <c r="J419" s="59"/>
      <c r="K419" s="58"/>
      <c r="M419" s="57"/>
      <c r="N419" s="56"/>
      <c r="O419" s="55"/>
      <c r="Q419" s="55"/>
      <c r="R419" s="55"/>
    </row>
    <row r="420" spans="10:18" x14ac:dyDescent="0.3">
      <c r="J420" s="59"/>
      <c r="K420" s="58"/>
      <c r="M420" s="57"/>
      <c r="N420" s="56"/>
      <c r="O420" s="55"/>
      <c r="Q420" s="55"/>
      <c r="R420" s="55"/>
    </row>
    <row r="421" spans="10:18" x14ac:dyDescent="0.3">
      <c r="J421" s="59"/>
      <c r="K421" s="58"/>
      <c r="M421" s="57"/>
      <c r="N421" s="56"/>
      <c r="O421" s="55"/>
      <c r="Q421" s="55"/>
      <c r="R421" s="55"/>
    </row>
    <row r="422" spans="10:18" x14ac:dyDescent="0.3">
      <c r="J422" s="59"/>
      <c r="K422" s="58"/>
      <c r="M422" s="57"/>
      <c r="N422" s="56"/>
      <c r="O422" s="55"/>
      <c r="Q422" s="55"/>
      <c r="R422" s="55"/>
    </row>
    <row r="423" spans="10:18" x14ac:dyDescent="0.3">
      <c r="J423" s="59"/>
      <c r="K423" s="58"/>
      <c r="M423" s="57"/>
      <c r="N423" s="56"/>
      <c r="O423" s="55"/>
      <c r="Q423" s="55"/>
      <c r="R423" s="55"/>
    </row>
    <row r="424" spans="10:18" x14ac:dyDescent="0.3">
      <c r="J424" s="59"/>
      <c r="K424" s="58"/>
      <c r="M424" s="57"/>
      <c r="N424" s="56"/>
      <c r="O424" s="55"/>
      <c r="Q424" s="55"/>
      <c r="R424" s="55"/>
    </row>
    <row r="425" spans="10:18" x14ac:dyDescent="0.3">
      <c r="J425" s="59"/>
      <c r="K425" s="58"/>
      <c r="M425" s="57"/>
      <c r="N425" s="56"/>
      <c r="O425" s="55"/>
      <c r="Q425" s="55"/>
      <c r="R425" s="55"/>
    </row>
    <row r="426" spans="10:18" x14ac:dyDescent="0.3">
      <c r="J426" s="59"/>
      <c r="K426" s="58"/>
      <c r="M426" s="57"/>
      <c r="N426" s="56"/>
      <c r="O426" s="55"/>
      <c r="Q426" s="55"/>
      <c r="R426" s="55"/>
    </row>
    <row r="427" spans="10:18" x14ac:dyDescent="0.3">
      <c r="J427" s="59"/>
      <c r="K427" s="58"/>
      <c r="M427" s="57"/>
      <c r="N427" s="56"/>
      <c r="O427" s="55"/>
      <c r="Q427" s="55"/>
      <c r="R427" s="55"/>
    </row>
    <row r="428" spans="10:18" x14ac:dyDescent="0.3">
      <c r="J428" s="59"/>
      <c r="K428" s="58"/>
      <c r="M428" s="57"/>
      <c r="N428" s="56"/>
      <c r="O428" s="55"/>
      <c r="Q428" s="55"/>
      <c r="R428" s="55"/>
    </row>
    <row r="429" spans="10:18" x14ac:dyDescent="0.3">
      <c r="J429" s="59"/>
      <c r="K429" s="58"/>
      <c r="M429" s="57"/>
      <c r="N429" s="56"/>
      <c r="O429" s="55"/>
      <c r="Q429" s="55"/>
      <c r="R429" s="55"/>
    </row>
    <row r="430" spans="10:18" x14ac:dyDescent="0.3">
      <c r="J430" s="59"/>
      <c r="K430" s="58"/>
      <c r="M430" s="57"/>
      <c r="N430" s="56"/>
      <c r="O430" s="55"/>
      <c r="Q430" s="55"/>
      <c r="R430" s="55"/>
    </row>
    <row r="431" spans="10:18" x14ac:dyDescent="0.3">
      <c r="J431" s="59"/>
      <c r="K431" s="58"/>
      <c r="M431" s="57"/>
      <c r="N431" s="56"/>
      <c r="O431" s="55"/>
      <c r="Q431" s="55"/>
      <c r="R431" s="55"/>
    </row>
    <row r="432" spans="10:18" x14ac:dyDescent="0.3">
      <c r="J432" s="59"/>
      <c r="K432" s="58"/>
      <c r="M432" s="57"/>
      <c r="N432" s="56"/>
      <c r="O432" s="55"/>
      <c r="Q432" s="55"/>
      <c r="R432" s="55"/>
    </row>
    <row r="433" spans="10:18" x14ac:dyDescent="0.3">
      <c r="J433" s="59"/>
      <c r="K433" s="58"/>
      <c r="M433" s="57"/>
      <c r="N433" s="56"/>
      <c r="O433" s="55"/>
      <c r="Q433" s="55"/>
      <c r="R433" s="55"/>
    </row>
    <row r="434" spans="10:18" x14ac:dyDescent="0.3">
      <c r="J434" s="59"/>
      <c r="K434" s="58"/>
      <c r="M434" s="57"/>
      <c r="N434" s="56"/>
      <c r="O434" s="55"/>
      <c r="Q434" s="55"/>
      <c r="R434" s="55"/>
    </row>
    <row r="435" spans="10:18" x14ac:dyDescent="0.3">
      <c r="J435" s="59"/>
      <c r="K435" s="58"/>
      <c r="M435" s="57"/>
      <c r="N435" s="56"/>
      <c r="O435" s="55"/>
      <c r="Q435" s="55"/>
      <c r="R435" s="55"/>
    </row>
    <row r="436" spans="10:18" x14ac:dyDescent="0.3">
      <c r="J436" s="59"/>
      <c r="K436" s="58"/>
      <c r="M436" s="57"/>
      <c r="N436" s="56"/>
      <c r="O436" s="55"/>
      <c r="Q436" s="55"/>
      <c r="R436" s="55"/>
    </row>
    <row r="437" spans="10:18" x14ac:dyDescent="0.3">
      <c r="J437" s="59"/>
      <c r="K437" s="58"/>
      <c r="M437" s="57"/>
      <c r="N437" s="56"/>
      <c r="O437" s="55"/>
      <c r="Q437" s="55"/>
      <c r="R437" s="55"/>
    </row>
    <row r="438" spans="10:18" x14ac:dyDescent="0.3">
      <c r="J438" s="59"/>
      <c r="K438" s="58"/>
      <c r="M438" s="57"/>
      <c r="N438" s="56"/>
      <c r="O438" s="55"/>
      <c r="Q438" s="55"/>
      <c r="R438" s="55"/>
    </row>
    <row r="439" spans="10:18" x14ac:dyDescent="0.3">
      <c r="J439" s="59"/>
      <c r="K439" s="58"/>
      <c r="M439" s="57"/>
      <c r="N439" s="56"/>
      <c r="O439" s="55"/>
      <c r="Q439" s="55"/>
      <c r="R439" s="55"/>
    </row>
    <row r="440" spans="10:18" x14ac:dyDescent="0.3">
      <c r="J440" s="59"/>
      <c r="K440" s="58"/>
      <c r="M440" s="57"/>
      <c r="N440" s="56"/>
      <c r="O440" s="55"/>
      <c r="Q440" s="55"/>
      <c r="R440" s="55"/>
    </row>
    <row r="441" spans="10:18" x14ac:dyDescent="0.3">
      <c r="J441" s="59"/>
      <c r="K441" s="58"/>
      <c r="M441" s="57"/>
      <c r="N441" s="56"/>
      <c r="O441" s="55"/>
      <c r="Q441" s="55"/>
      <c r="R441" s="55"/>
    </row>
    <row r="442" spans="10:18" x14ac:dyDescent="0.3">
      <c r="J442" s="59"/>
      <c r="K442" s="58"/>
      <c r="M442" s="57"/>
      <c r="N442" s="56"/>
      <c r="O442" s="55"/>
      <c r="Q442" s="55"/>
      <c r="R442" s="55"/>
    </row>
    <row r="443" spans="10:18" x14ac:dyDescent="0.3">
      <c r="J443" s="59"/>
      <c r="K443" s="58"/>
      <c r="M443" s="57"/>
      <c r="N443" s="56"/>
      <c r="O443" s="55"/>
      <c r="Q443" s="55"/>
      <c r="R443" s="55"/>
    </row>
    <row r="444" spans="10:18" x14ac:dyDescent="0.3">
      <c r="J444" s="59"/>
      <c r="K444" s="58"/>
      <c r="M444" s="57"/>
      <c r="N444" s="56"/>
      <c r="O444" s="55"/>
      <c r="Q444" s="55"/>
      <c r="R444" s="55"/>
    </row>
    <row r="445" spans="10:18" x14ac:dyDescent="0.3">
      <c r="J445" s="59"/>
      <c r="K445" s="58"/>
      <c r="M445" s="57"/>
      <c r="N445" s="56"/>
      <c r="O445" s="55"/>
      <c r="Q445" s="55"/>
      <c r="R445" s="55"/>
    </row>
    <row r="446" spans="10:18" x14ac:dyDescent="0.3">
      <c r="J446" s="59"/>
      <c r="K446" s="58"/>
      <c r="M446" s="57"/>
      <c r="N446" s="56"/>
      <c r="O446" s="55"/>
      <c r="Q446" s="55"/>
      <c r="R446" s="55"/>
    </row>
    <row r="447" spans="10:18" x14ac:dyDescent="0.3">
      <c r="J447" s="59"/>
      <c r="K447" s="58"/>
      <c r="M447" s="57"/>
      <c r="N447" s="56"/>
      <c r="O447" s="55"/>
      <c r="Q447" s="55"/>
      <c r="R447" s="55"/>
    </row>
    <row r="448" spans="10:18" x14ac:dyDescent="0.3">
      <c r="J448" s="59"/>
      <c r="K448" s="58"/>
      <c r="M448" s="57"/>
      <c r="N448" s="56"/>
      <c r="O448" s="55"/>
      <c r="Q448" s="55"/>
      <c r="R448" s="55"/>
    </row>
    <row r="449" spans="10:18" x14ac:dyDescent="0.3">
      <c r="J449" s="59"/>
      <c r="K449" s="58"/>
      <c r="M449" s="57"/>
      <c r="N449" s="56"/>
      <c r="O449" s="55"/>
      <c r="Q449" s="55"/>
      <c r="R449" s="55"/>
    </row>
    <row r="450" spans="10:18" x14ac:dyDescent="0.3">
      <c r="J450" s="59"/>
      <c r="K450" s="58"/>
      <c r="M450" s="57"/>
      <c r="N450" s="56"/>
      <c r="O450" s="55"/>
      <c r="Q450" s="55"/>
      <c r="R450" s="55"/>
    </row>
    <row r="451" spans="10:18" x14ac:dyDescent="0.3">
      <c r="J451" s="59"/>
      <c r="K451" s="58"/>
      <c r="M451" s="57"/>
      <c r="N451" s="56"/>
      <c r="O451" s="55"/>
      <c r="Q451" s="55"/>
      <c r="R451" s="55"/>
    </row>
    <row r="452" spans="10:18" x14ac:dyDescent="0.3">
      <c r="J452" s="59"/>
      <c r="K452" s="58"/>
      <c r="M452" s="57"/>
      <c r="N452" s="56"/>
      <c r="O452" s="55"/>
      <c r="Q452" s="55"/>
      <c r="R452" s="55"/>
    </row>
    <row r="453" spans="10:18" x14ac:dyDescent="0.3">
      <c r="J453" s="59"/>
      <c r="K453" s="58"/>
      <c r="M453" s="57"/>
      <c r="N453" s="56"/>
      <c r="O453" s="55"/>
      <c r="Q453" s="55"/>
      <c r="R453" s="55"/>
    </row>
    <row r="454" spans="10:18" x14ac:dyDescent="0.3">
      <c r="J454" s="59"/>
      <c r="K454" s="58"/>
      <c r="M454" s="57"/>
      <c r="N454" s="56"/>
      <c r="O454" s="55"/>
      <c r="Q454" s="55"/>
      <c r="R454" s="55"/>
    </row>
    <row r="455" spans="10:18" x14ac:dyDescent="0.3">
      <c r="J455" s="59"/>
      <c r="K455" s="58"/>
      <c r="M455" s="57"/>
      <c r="N455" s="56"/>
      <c r="O455" s="55"/>
      <c r="Q455" s="55"/>
      <c r="R455" s="55"/>
    </row>
    <row r="456" spans="10:18" x14ac:dyDescent="0.3">
      <c r="J456" s="59"/>
      <c r="K456" s="58"/>
      <c r="M456" s="57"/>
      <c r="N456" s="56"/>
      <c r="O456" s="55"/>
      <c r="Q456" s="55"/>
      <c r="R456" s="55"/>
    </row>
    <row r="457" spans="10:18" x14ac:dyDescent="0.3">
      <c r="J457" s="59"/>
      <c r="K457" s="58"/>
      <c r="M457" s="57"/>
      <c r="N457" s="56"/>
      <c r="O457" s="55"/>
      <c r="Q457" s="55"/>
      <c r="R457" s="55"/>
    </row>
    <row r="458" spans="10:18" x14ac:dyDescent="0.3">
      <c r="J458" s="59"/>
      <c r="K458" s="58"/>
      <c r="M458" s="57"/>
      <c r="N458" s="56"/>
      <c r="O458" s="55"/>
      <c r="Q458" s="55"/>
      <c r="R458" s="55"/>
    </row>
    <row r="459" spans="10:18" x14ac:dyDescent="0.3">
      <c r="J459" s="59"/>
      <c r="K459" s="58"/>
      <c r="M459" s="57"/>
      <c r="N459" s="56"/>
      <c r="O459" s="55"/>
      <c r="Q459" s="55"/>
      <c r="R459" s="55"/>
    </row>
    <row r="460" spans="10:18" x14ac:dyDescent="0.3">
      <c r="J460" s="59"/>
      <c r="K460" s="58"/>
      <c r="M460" s="57"/>
      <c r="N460" s="56"/>
      <c r="O460" s="55"/>
      <c r="Q460" s="55"/>
      <c r="R460" s="55"/>
    </row>
    <row r="461" spans="10:18" x14ac:dyDescent="0.3">
      <c r="J461" s="59"/>
      <c r="K461" s="58"/>
      <c r="M461" s="57"/>
      <c r="N461" s="56"/>
      <c r="O461" s="55"/>
      <c r="Q461" s="55"/>
      <c r="R461" s="55"/>
    </row>
    <row r="462" spans="10:18" x14ac:dyDescent="0.3">
      <c r="J462" s="59"/>
      <c r="K462" s="58"/>
      <c r="M462" s="57"/>
      <c r="N462" s="56"/>
      <c r="O462" s="55"/>
      <c r="Q462" s="55"/>
      <c r="R462" s="55"/>
    </row>
    <row r="463" spans="10:18" x14ac:dyDescent="0.3">
      <c r="J463" s="59"/>
      <c r="K463" s="58"/>
      <c r="M463" s="57"/>
      <c r="N463" s="56"/>
      <c r="O463" s="55"/>
      <c r="Q463" s="55"/>
      <c r="R463" s="55"/>
    </row>
    <row r="464" spans="10:18" x14ac:dyDescent="0.3">
      <c r="J464" s="59"/>
      <c r="K464" s="58"/>
      <c r="M464" s="57"/>
      <c r="N464" s="56"/>
      <c r="O464" s="55"/>
      <c r="Q464" s="55"/>
      <c r="R464" s="55"/>
    </row>
    <row r="465" spans="10:18" x14ac:dyDescent="0.3">
      <c r="J465" s="59"/>
      <c r="K465" s="58"/>
      <c r="M465" s="57"/>
      <c r="N465" s="56"/>
      <c r="O465" s="55"/>
      <c r="Q465" s="55"/>
      <c r="R465" s="55"/>
    </row>
    <row r="466" spans="10:18" x14ac:dyDescent="0.3">
      <c r="J466" s="59"/>
      <c r="K466" s="58"/>
      <c r="M466" s="57"/>
      <c r="N466" s="56"/>
      <c r="O466" s="55"/>
      <c r="Q466" s="55"/>
      <c r="R466" s="55"/>
    </row>
    <row r="467" spans="10:18" x14ac:dyDescent="0.3">
      <c r="J467" s="59"/>
      <c r="K467" s="58"/>
      <c r="M467" s="57"/>
      <c r="N467" s="56"/>
      <c r="O467" s="55"/>
      <c r="Q467" s="55"/>
      <c r="R467" s="55"/>
    </row>
    <row r="468" spans="10:18" x14ac:dyDescent="0.3">
      <c r="J468" s="59"/>
      <c r="K468" s="58"/>
      <c r="M468" s="57"/>
      <c r="N468" s="56"/>
      <c r="O468" s="55"/>
      <c r="Q468" s="55"/>
      <c r="R468" s="55"/>
    </row>
    <row r="469" spans="10:18" x14ac:dyDescent="0.3">
      <c r="J469" s="59"/>
      <c r="K469" s="58"/>
      <c r="M469" s="57"/>
      <c r="N469" s="56"/>
      <c r="O469" s="55"/>
      <c r="Q469" s="55"/>
      <c r="R469" s="55"/>
    </row>
    <row r="470" spans="10:18" x14ac:dyDescent="0.3">
      <c r="J470" s="59"/>
      <c r="K470" s="58"/>
      <c r="M470" s="57"/>
      <c r="N470" s="56"/>
      <c r="O470" s="55"/>
      <c r="Q470" s="55"/>
      <c r="R470" s="55"/>
    </row>
    <row r="471" spans="10:18" x14ac:dyDescent="0.3">
      <c r="J471" s="59"/>
      <c r="K471" s="58"/>
      <c r="M471" s="57"/>
      <c r="N471" s="56"/>
      <c r="O471" s="55"/>
      <c r="Q471" s="55"/>
      <c r="R471" s="55"/>
    </row>
    <row r="472" spans="10:18" x14ac:dyDescent="0.3">
      <c r="J472" s="59"/>
      <c r="K472" s="58"/>
      <c r="M472" s="57"/>
      <c r="N472" s="56"/>
      <c r="O472" s="55"/>
      <c r="Q472" s="55"/>
      <c r="R472" s="55"/>
    </row>
    <row r="473" spans="10:18" x14ac:dyDescent="0.3">
      <c r="J473" s="59"/>
      <c r="K473" s="58"/>
      <c r="M473" s="57"/>
      <c r="N473" s="56"/>
      <c r="O473" s="55"/>
      <c r="Q473" s="55"/>
      <c r="R473" s="55"/>
    </row>
    <row r="474" spans="10:18" x14ac:dyDescent="0.3">
      <c r="J474" s="59"/>
      <c r="K474" s="58"/>
      <c r="M474" s="57"/>
      <c r="N474" s="56"/>
      <c r="O474" s="55"/>
      <c r="Q474" s="55"/>
      <c r="R474" s="55"/>
    </row>
    <row r="475" spans="10:18" x14ac:dyDescent="0.3">
      <c r="J475" s="59"/>
      <c r="K475" s="58"/>
      <c r="M475" s="57"/>
      <c r="N475" s="56"/>
      <c r="O475" s="55"/>
      <c r="Q475" s="55"/>
      <c r="R475" s="55"/>
    </row>
    <row r="476" spans="10:18" x14ac:dyDescent="0.3">
      <c r="J476" s="59"/>
      <c r="K476" s="58"/>
      <c r="M476" s="57"/>
      <c r="N476" s="56"/>
      <c r="O476" s="55"/>
      <c r="Q476" s="55"/>
      <c r="R476" s="55"/>
    </row>
    <row r="477" spans="10:18" x14ac:dyDescent="0.3">
      <c r="J477" s="59"/>
      <c r="K477" s="58"/>
      <c r="M477" s="57"/>
      <c r="N477" s="56"/>
      <c r="O477" s="55"/>
      <c r="Q477" s="55"/>
      <c r="R477" s="55"/>
    </row>
    <row r="478" spans="10:18" x14ac:dyDescent="0.3">
      <c r="J478" s="59"/>
      <c r="K478" s="58"/>
      <c r="M478" s="57"/>
      <c r="N478" s="56"/>
      <c r="O478" s="55"/>
      <c r="Q478" s="55"/>
      <c r="R478" s="55"/>
    </row>
    <row r="479" spans="10:18" x14ac:dyDescent="0.3">
      <c r="J479" s="59"/>
      <c r="K479" s="58"/>
      <c r="M479" s="57"/>
      <c r="N479" s="56"/>
      <c r="O479" s="55"/>
      <c r="Q479" s="55"/>
      <c r="R479" s="55"/>
    </row>
    <row r="480" spans="10:18" x14ac:dyDescent="0.3">
      <c r="J480" s="59"/>
      <c r="K480" s="58"/>
      <c r="M480" s="57"/>
      <c r="N480" s="56"/>
      <c r="O480" s="55"/>
      <c r="Q480" s="55"/>
      <c r="R480" s="55"/>
    </row>
    <row r="481" spans="10:18" x14ac:dyDescent="0.3">
      <c r="J481" s="59"/>
      <c r="K481" s="58"/>
      <c r="M481" s="57"/>
      <c r="N481" s="56"/>
      <c r="O481" s="55"/>
      <c r="Q481" s="55"/>
      <c r="R481" s="55"/>
    </row>
    <row r="482" spans="10:18" x14ac:dyDescent="0.3">
      <c r="J482" s="59"/>
      <c r="K482" s="58"/>
      <c r="M482" s="57"/>
      <c r="N482" s="56"/>
      <c r="O482" s="55"/>
      <c r="Q482" s="55"/>
      <c r="R482" s="55"/>
    </row>
    <row r="483" spans="10:18" x14ac:dyDescent="0.3">
      <c r="J483" s="59"/>
      <c r="K483" s="58"/>
      <c r="M483" s="57"/>
      <c r="N483" s="56"/>
      <c r="O483" s="55"/>
      <c r="Q483" s="55"/>
      <c r="R483" s="55"/>
    </row>
    <row r="484" spans="10:18" x14ac:dyDescent="0.3">
      <c r="J484" s="59"/>
      <c r="K484" s="58"/>
      <c r="M484" s="57"/>
      <c r="N484" s="56"/>
      <c r="O484" s="55"/>
      <c r="Q484" s="55"/>
      <c r="R484" s="55"/>
    </row>
    <row r="485" spans="10:18" x14ac:dyDescent="0.3">
      <c r="J485" s="59"/>
      <c r="K485" s="58"/>
      <c r="M485" s="57"/>
      <c r="N485" s="56"/>
      <c r="O485" s="55"/>
      <c r="Q485" s="55"/>
      <c r="R485" s="55"/>
    </row>
    <row r="486" spans="10:18" x14ac:dyDescent="0.3">
      <c r="J486" s="59"/>
      <c r="K486" s="58"/>
      <c r="M486" s="57"/>
      <c r="N486" s="56"/>
      <c r="O486" s="55"/>
      <c r="Q486" s="55"/>
      <c r="R486" s="55"/>
    </row>
    <row r="487" spans="10:18" x14ac:dyDescent="0.3">
      <c r="J487" s="59"/>
      <c r="K487" s="58"/>
      <c r="M487" s="57"/>
      <c r="N487" s="56"/>
      <c r="O487" s="55"/>
      <c r="Q487" s="55"/>
      <c r="R487" s="55"/>
    </row>
    <row r="488" spans="10:18" x14ac:dyDescent="0.3">
      <c r="J488" s="59"/>
      <c r="K488" s="58"/>
      <c r="M488" s="57"/>
      <c r="N488" s="56"/>
      <c r="O488" s="55"/>
      <c r="Q488" s="55"/>
      <c r="R488" s="55"/>
    </row>
    <row r="489" spans="10:18" x14ac:dyDescent="0.3">
      <c r="J489" s="59"/>
      <c r="K489" s="58"/>
      <c r="M489" s="57"/>
      <c r="N489" s="56"/>
      <c r="O489" s="55"/>
      <c r="Q489" s="55"/>
      <c r="R489" s="55"/>
    </row>
    <row r="490" spans="10:18" x14ac:dyDescent="0.3">
      <c r="J490" s="59"/>
      <c r="K490" s="58"/>
      <c r="M490" s="57"/>
      <c r="N490" s="56"/>
      <c r="O490" s="55"/>
      <c r="Q490" s="55"/>
      <c r="R490" s="55"/>
    </row>
    <row r="491" spans="10:18" x14ac:dyDescent="0.3">
      <c r="J491" s="59"/>
      <c r="K491" s="58"/>
      <c r="M491" s="57"/>
      <c r="N491" s="56"/>
      <c r="O491" s="55"/>
      <c r="Q491" s="55"/>
      <c r="R491" s="55"/>
    </row>
    <row r="492" spans="10:18" x14ac:dyDescent="0.3">
      <c r="J492" s="59"/>
      <c r="K492" s="58"/>
      <c r="M492" s="57"/>
      <c r="N492" s="56"/>
      <c r="O492" s="55"/>
      <c r="Q492" s="55"/>
      <c r="R492" s="55"/>
    </row>
    <row r="493" spans="10:18" x14ac:dyDescent="0.3">
      <c r="J493" s="59"/>
      <c r="K493" s="58"/>
      <c r="M493" s="57"/>
      <c r="N493" s="56"/>
      <c r="O493" s="55"/>
      <c r="Q493" s="55"/>
      <c r="R493" s="55"/>
    </row>
    <row r="494" spans="10:18" x14ac:dyDescent="0.3">
      <c r="J494" s="59"/>
      <c r="K494" s="58"/>
      <c r="M494" s="57"/>
      <c r="N494" s="56"/>
      <c r="O494" s="55"/>
      <c r="Q494" s="55"/>
      <c r="R494" s="55"/>
    </row>
    <row r="495" spans="10:18" x14ac:dyDescent="0.3">
      <c r="J495" s="59"/>
      <c r="K495" s="58"/>
      <c r="M495" s="57"/>
      <c r="N495" s="56"/>
      <c r="O495" s="55"/>
      <c r="Q495" s="55"/>
      <c r="R495" s="55"/>
    </row>
    <row r="496" spans="10:18" x14ac:dyDescent="0.3">
      <c r="J496" s="59"/>
      <c r="K496" s="58"/>
      <c r="M496" s="57"/>
      <c r="N496" s="56"/>
      <c r="O496" s="55"/>
      <c r="Q496" s="55"/>
      <c r="R496" s="55"/>
    </row>
    <row r="497" spans="10:18" x14ac:dyDescent="0.3">
      <c r="J497" s="59"/>
      <c r="K497" s="58"/>
      <c r="M497" s="57"/>
      <c r="N497" s="56"/>
      <c r="O497" s="55"/>
      <c r="Q497" s="55"/>
      <c r="R497" s="55"/>
    </row>
    <row r="498" spans="10:18" x14ac:dyDescent="0.3">
      <c r="J498" s="59"/>
      <c r="K498" s="58"/>
      <c r="M498" s="57"/>
      <c r="N498" s="56"/>
      <c r="O498" s="55"/>
      <c r="Q498" s="55"/>
      <c r="R498" s="55"/>
    </row>
    <row r="499" spans="10:18" x14ac:dyDescent="0.3">
      <c r="J499" s="59"/>
      <c r="K499" s="58"/>
      <c r="M499" s="57"/>
      <c r="N499" s="56"/>
      <c r="O499" s="55"/>
      <c r="Q499" s="55"/>
      <c r="R499" s="55"/>
    </row>
    <row r="500" spans="10:18" x14ac:dyDescent="0.3">
      <c r="J500" s="59"/>
      <c r="K500" s="58"/>
      <c r="M500" s="57"/>
      <c r="N500" s="56"/>
      <c r="O500" s="55"/>
      <c r="Q500" s="55"/>
      <c r="R500" s="55"/>
    </row>
    <row r="501" spans="10:18" x14ac:dyDescent="0.3">
      <c r="J501" s="59"/>
      <c r="K501" s="58"/>
      <c r="M501" s="57"/>
      <c r="N501" s="56"/>
      <c r="O501" s="55"/>
      <c r="Q501" s="55"/>
      <c r="R501" s="55"/>
    </row>
    <row r="502" spans="10:18" x14ac:dyDescent="0.3">
      <c r="J502" s="59"/>
      <c r="K502" s="58"/>
      <c r="M502" s="57"/>
      <c r="N502" s="56"/>
      <c r="O502" s="55"/>
      <c r="Q502" s="55"/>
      <c r="R502" s="55"/>
    </row>
    <row r="503" spans="10:18" x14ac:dyDescent="0.3">
      <c r="J503" s="59"/>
      <c r="K503" s="58"/>
      <c r="M503" s="57"/>
      <c r="N503" s="56"/>
      <c r="O503" s="55"/>
      <c r="Q503" s="55"/>
      <c r="R503" s="55"/>
    </row>
    <row r="504" spans="10:18" x14ac:dyDescent="0.3">
      <c r="J504" s="59"/>
      <c r="K504" s="58"/>
      <c r="M504" s="57"/>
      <c r="N504" s="56"/>
      <c r="O504" s="55"/>
      <c r="Q504" s="55"/>
      <c r="R504" s="55"/>
    </row>
    <row r="505" spans="10:18" x14ac:dyDescent="0.3">
      <c r="J505" s="59"/>
      <c r="K505" s="58"/>
      <c r="M505" s="57"/>
      <c r="N505" s="56"/>
      <c r="O505" s="55"/>
      <c r="Q505" s="55"/>
      <c r="R505" s="55"/>
    </row>
    <row r="506" spans="10:18" x14ac:dyDescent="0.3">
      <c r="J506" s="59"/>
      <c r="K506" s="58"/>
      <c r="M506" s="57"/>
      <c r="N506" s="56"/>
      <c r="O506" s="55"/>
      <c r="Q506" s="55"/>
      <c r="R506" s="55"/>
    </row>
    <row r="507" spans="10:18" x14ac:dyDescent="0.3">
      <c r="J507" s="59"/>
      <c r="K507" s="58"/>
      <c r="M507" s="57"/>
      <c r="N507" s="56"/>
      <c r="O507" s="55"/>
      <c r="Q507" s="55"/>
      <c r="R507" s="55"/>
    </row>
    <row r="508" spans="10:18" x14ac:dyDescent="0.3">
      <c r="J508" s="59"/>
      <c r="K508" s="58"/>
      <c r="M508" s="57"/>
      <c r="N508" s="56"/>
      <c r="O508" s="55"/>
      <c r="Q508" s="55"/>
      <c r="R508" s="55"/>
    </row>
    <row r="509" spans="10:18" x14ac:dyDescent="0.3">
      <c r="J509" s="59"/>
      <c r="K509" s="58"/>
      <c r="M509" s="57"/>
      <c r="N509" s="56"/>
      <c r="O509" s="55"/>
      <c r="Q509" s="55"/>
      <c r="R509" s="55"/>
    </row>
    <row r="510" spans="10:18" x14ac:dyDescent="0.3">
      <c r="J510" s="59"/>
      <c r="K510" s="58"/>
      <c r="M510" s="57"/>
      <c r="N510" s="56"/>
      <c r="O510" s="55"/>
      <c r="Q510" s="55"/>
      <c r="R510" s="55"/>
    </row>
    <row r="511" spans="10:18" x14ac:dyDescent="0.3">
      <c r="J511" s="59"/>
      <c r="K511" s="58"/>
      <c r="M511" s="57"/>
      <c r="N511" s="56"/>
      <c r="O511" s="55"/>
      <c r="Q511" s="55"/>
      <c r="R511" s="55"/>
    </row>
    <row r="512" spans="10:18" x14ac:dyDescent="0.3">
      <c r="J512" s="59"/>
      <c r="K512" s="58"/>
      <c r="M512" s="57"/>
      <c r="N512" s="56"/>
      <c r="O512" s="55"/>
      <c r="Q512" s="55"/>
      <c r="R512" s="55"/>
    </row>
    <row r="513" spans="10:18" x14ac:dyDescent="0.3">
      <c r="J513" s="59"/>
      <c r="K513" s="58"/>
      <c r="M513" s="57"/>
      <c r="N513" s="56"/>
      <c r="O513" s="55"/>
      <c r="Q513" s="55"/>
      <c r="R513" s="55"/>
    </row>
    <row r="514" spans="10:18" x14ac:dyDescent="0.3">
      <c r="J514" s="59"/>
      <c r="K514" s="58"/>
      <c r="M514" s="57"/>
      <c r="N514" s="56"/>
      <c r="O514" s="55"/>
      <c r="Q514" s="55"/>
      <c r="R514" s="55"/>
    </row>
    <row r="515" spans="10:18" x14ac:dyDescent="0.3">
      <c r="J515" s="59"/>
      <c r="K515" s="58"/>
      <c r="M515" s="57"/>
      <c r="N515" s="56"/>
      <c r="O515" s="55"/>
      <c r="Q515" s="55"/>
      <c r="R515" s="55"/>
    </row>
    <row r="516" spans="10:18" x14ac:dyDescent="0.3">
      <c r="J516" s="59"/>
      <c r="K516" s="58"/>
      <c r="M516" s="57"/>
      <c r="N516" s="56"/>
      <c r="O516" s="55"/>
      <c r="Q516" s="55"/>
      <c r="R516" s="55"/>
    </row>
    <row r="517" spans="10:18" x14ac:dyDescent="0.3">
      <c r="J517" s="59"/>
      <c r="K517" s="58"/>
      <c r="M517" s="57"/>
      <c r="N517" s="56"/>
      <c r="O517" s="55"/>
      <c r="Q517" s="55"/>
      <c r="R517" s="55"/>
    </row>
    <row r="518" spans="10:18" x14ac:dyDescent="0.3">
      <c r="J518" s="59"/>
      <c r="K518" s="58"/>
      <c r="M518" s="57"/>
      <c r="N518" s="56"/>
      <c r="O518" s="55"/>
      <c r="Q518" s="55"/>
      <c r="R518" s="55"/>
    </row>
    <row r="519" spans="10:18" x14ac:dyDescent="0.3">
      <c r="J519" s="59"/>
      <c r="K519" s="58"/>
      <c r="M519" s="57"/>
      <c r="N519" s="56"/>
      <c r="O519" s="55"/>
      <c r="Q519" s="55"/>
      <c r="R519" s="55"/>
    </row>
    <row r="520" spans="10:18" x14ac:dyDescent="0.3">
      <c r="J520" s="59"/>
      <c r="K520" s="58"/>
      <c r="M520" s="57"/>
      <c r="N520" s="56"/>
      <c r="O520" s="55"/>
      <c r="Q520" s="55"/>
      <c r="R520" s="55"/>
    </row>
    <row r="521" spans="10:18" x14ac:dyDescent="0.3">
      <c r="J521" s="59"/>
      <c r="K521" s="58"/>
      <c r="M521" s="57"/>
      <c r="N521" s="56"/>
      <c r="O521" s="55"/>
      <c r="Q521" s="55"/>
      <c r="R521" s="55"/>
    </row>
    <row r="522" spans="10:18" x14ac:dyDescent="0.3">
      <c r="J522" s="59"/>
      <c r="K522" s="58"/>
      <c r="M522" s="57"/>
      <c r="N522" s="56"/>
      <c r="O522" s="55"/>
      <c r="Q522" s="55"/>
      <c r="R522" s="55"/>
    </row>
    <row r="523" spans="10:18" x14ac:dyDescent="0.3">
      <c r="J523" s="59"/>
      <c r="K523" s="58"/>
      <c r="M523" s="57"/>
      <c r="N523" s="56"/>
      <c r="O523" s="55"/>
      <c r="Q523" s="55"/>
      <c r="R523" s="55"/>
    </row>
    <row r="524" spans="10:18" x14ac:dyDescent="0.3">
      <c r="J524" s="59"/>
      <c r="K524" s="58"/>
      <c r="M524" s="57"/>
      <c r="N524" s="56"/>
      <c r="O524" s="55"/>
      <c r="Q524" s="55"/>
      <c r="R524" s="55"/>
    </row>
    <row r="525" spans="10:18" x14ac:dyDescent="0.3">
      <c r="J525" s="59"/>
      <c r="K525" s="58"/>
      <c r="M525" s="57"/>
      <c r="N525" s="56"/>
      <c r="O525" s="55"/>
      <c r="Q525" s="55"/>
      <c r="R525" s="55"/>
    </row>
    <row r="526" spans="10:18" x14ac:dyDescent="0.3">
      <c r="J526" s="59"/>
      <c r="K526" s="58"/>
      <c r="M526" s="57"/>
      <c r="N526" s="56"/>
      <c r="O526" s="55"/>
      <c r="Q526" s="55"/>
      <c r="R526" s="55"/>
    </row>
    <row r="527" spans="10:18" x14ac:dyDescent="0.3">
      <c r="J527" s="59"/>
      <c r="K527" s="58"/>
      <c r="M527" s="57"/>
      <c r="N527" s="56"/>
      <c r="O527" s="55"/>
      <c r="Q527" s="55"/>
      <c r="R527" s="55"/>
    </row>
    <row r="528" spans="10:18" x14ac:dyDescent="0.3">
      <c r="J528" s="59"/>
      <c r="K528" s="58"/>
      <c r="M528" s="57"/>
      <c r="N528" s="56"/>
      <c r="O528" s="55"/>
      <c r="Q528" s="55"/>
      <c r="R528" s="55"/>
    </row>
    <row r="529" spans="10:18" x14ac:dyDescent="0.3">
      <c r="J529" s="59"/>
      <c r="K529" s="58"/>
      <c r="M529" s="57"/>
      <c r="N529" s="56"/>
      <c r="O529" s="55"/>
      <c r="Q529" s="55"/>
      <c r="R529" s="55"/>
    </row>
    <row r="530" spans="10:18" x14ac:dyDescent="0.3">
      <c r="J530" s="59"/>
      <c r="K530" s="58"/>
      <c r="M530" s="57"/>
      <c r="N530" s="56"/>
      <c r="O530" s="55"/>
      <c r="Q530" s="55"/>
      <c r="R530" s="55"/>
    </row>
    <row r="531" spans="10:18" x14ac:dyDescent="0.3">
      <c r="J531" s="59"/>
      <c r="K531" s="58"/>
      <c r="M531" s="57"/>
      <c r="N531" s="56"/>
      <c r="O531" s="55"/>
      <c r="Q531" s="55"/>
      <c r="R531" s="55"/>
    </row>
    <row r="532" spans="10:18" x14ac:dyDescent="0.3">
      <c r="J532" s="59"/>
      <c r="K532" s="58"/>
      <c r="M532" s="57"/>
      <c r="N532" s="56"/>
      <c r="O532" s="55"/>
      <c r="Q532" s="55"/>
      <c r="R532" s="55"/>
    </row>
    <row r="533" spans="10:18" x14ac:dyDescent="0.3">
      <c r="J533" s="59"/>
      <c r="K533" s="58"/>
      <c r="M533" s="57"/>
      <c r="N533" s="56"/>
      <c r="O533" s="55"/>
      <c r="Q533" s="55"/>
      <c r="R533" s="55"/>
    </row>
    <row r="534" spans="10:18" x14ac:dyDescent="0.3">
      <c r="J534" s="59"/>
      <c r="K534" s="58"/>
      <c r="M534" s="57"/>
      <c r="N534" s="56"/>
      <c r="O534" s="55"/>
      <c r="Q534" s="55"/>
      <c r="R534" s="55"/>
    </row>
    <row r="535" spans="10:18" x14ac:dyDescent="0.3">
      <c r="J535" s="59"/>
      <c r="K535" s="58"/>
      <c r="M535" s="57"/>
      <c r="N535" s="56"/>
      <c r="O535" s="55"/>
      <c r="Q535" s="55"/>
      <c r="R535" s="55"/>
    </row>
    <row r="536" spans="10:18" x14ac:dyDescent="0.3">
      <c r="J536" s="59"/>
      <c r="K536" s="58"/>
      <c r="M536" s="57"/>
      <c r="N536" s="56"/>
      <c r="O536" s="55"/>
      <c r="Q536" s="55"/>
      <c r="R536" s="55"/>
    </row>
    <row r="537" spans="10:18" x14ac:dyDescent="0.3">
      <c r="J537" s="59"/>
      <c r="K537" s="58"/>
      <c r="M537" s="57"/>
      <c r="N537" s="56"/>
      <c r="O537" s="55"/>
      <c r="Q537" s="55"/>
      <c r="R537" s="55"/>
    </row>
    <row r="538" spans="10:18" x14ac:dyDescent="0.3">
      <c r="J538" s="59"/>
      <c r="K538" s="58"/>
      <c r="M538" s="57"/>
      <c r="N538" s="56"/>
      <c r="O538" s="55"/>
      <c r="Q538" s="55"/>
      <c r="R538" s="55"/>
    </row>
    <row r="539" spans="10:18" x14ac:dyDescent="0.3">
      <c r="J539" s="59"/>
      <c r="K539" s="58"/>
      <c r="M539" s="57"/>
      <c r="N539" s="56"/>
      <c r="O539" s="55"/>
      <c r="Q539" s="55"/>
      <c r="R539" s="55"/>
    </row>
    <row r="540" spans="10:18" x14ac:dyDescent="0.3">
      <c r="J540" s="59"/>
      <c r="K540" s="58"/>
      <c r="M540" s="57"/>
      <c r="N540" s="56"/>
      <c r="O540" s="55"/>
      <c r="Q540" s="55"/>
      <c r="R540" s="55"/>
    </row>
    <row r="541" spans="10:18" x14ac:dyDescent="0.3">
      <c r="J541" s="59"/>
      <c r="K541" s="58"/>
      <c r="M541" s="57"/>
      <c r="N541" s="56"/>
      <c r="O541" s="55"/>
      <c r="Q541" s="55"/>
      <c r="R541" s="55"/>
    </row>
    <row r="542" spans="10:18" x14ac:dyDescent="0.3">
      <c r="J542" s="59"/>
      <c r="K542" s="58"/>
      <c r="M542" s="57"/>
      <c r="N542" s="56"/>
      <c r="O542" s="55"/>
      <c r="Q542" s="55"/>
      <c r="R542" s="55"/>
    </row>
    <row r="543" spans="10:18" x14ac:dyDescent="0.3">
      <c r="J543" s="59"/>
      <c r="K543" s="58"/>
      <c r="M543" s="57"/>
      <c r="N543" s="56"/>
      <c r="O543" s="55"/>
      <c r="Q543" s="55"/>
      <c r="R543" s="55"/>
    </row>
    <row r="544" spans="10:18" x14ac:dyDescent="0.3">
      <c r="J544" s="59"/>
      <c r="K544" s="58"/>
      <c r="M544" s="57"/>
      <c r="N544" s="56"/>
      <c r="O544" s="55"/>
      <c r="Q544" s="55"/>
      <c r="R544" s="55"/>
    </row>
    <row r="545" spans="10:18" x14ac:dyDescent="0.3">
      <c r="J545" s="59"/>
      <c r="K545" s="58"/>
      <c r="M545" s="57"/>
      <c r="N545" s="56"/>
      <c r="O545" s="55"/>
      <c r="Q545" s="55"/>
      <c r="R545" s="55"/>
    </row>
    <row r="546" spans="10:18" x14ac:dyDescent="0.3">
      <c r="J546" s="59"/>
      <c r="K546" s="58"/>
      <c r="M546" s="57"/>
      <c r="N546" s="56"/>
      <c r="O546" s="55"/>
      <c r="Q546" s="55"/>
      <c r="R546" s="55"/>
    </row>
    <row r="547" spans="10:18" x14ac:dyDescent="0.3">
      <c r="J547" s="59"/>
      <c r="K547" s="58"/>
      <c r="M547" s="57"/>
      <c r="N547" s="56"/>
      <c r="O547" s="55"/>
      <c r="Q547" s="55"/>
      <c r="R547" s="55"/>
    </row>
    <row r="548" spans="10:18" x14ac:dyDescent="0.3">
      <c r="J548" s="59"/>
      <c r="K548" s="58"/>
      <c r="M548" s="57"/>
      <c r="N548" s="56"/>
      <c r="O548" s="55"/>
      <c r="Q548" s="55"/>
      <c r="R548" s="55"/>
    </row>
    <row r="549" spans="10:18" x14ac:dyDescent="0.3">
      <c r="J549" s="59"/>
      <c r="K549" s="58"/>
      <c r="M549" s="57"/>
      <c r="N549" s="56"/>
      <c r="O549" s="55"/>
      <c r="Q549" s="55"/>
      <c r="R549" s="55"/>
    </row>
    <row r="550" spans="10:18" x14ac:dyDescent="0.3">
      <c r="J550" s="59"/>
      <c r="K550" s="58"/>
      <c r="M550" s="57"/>
      <c r="N550" s="56"/>
      <c r="O550" s="55"/>
      <c r="Q550" s="55"/>
      <c r="R550" s="55"/>
    </row>
    <row r="551" spans="10:18" x14ac:dyDescent="0.3">
      <c r="J551" s="59"/>
      <c r="K551" s="58"/>
      <c r="M551" s="57"/>
      <c r="N551" s="56"/>
      <c r="O551" s="55"/>
      <c r="Q551" s="55"/>
      <c r="R551" s="55"/>
    </row>
    <row r="552" spans="10:18" x14ac:dyDescent="0.3">
      <c r="J552" s="59"/>
      <c r="K552" s="58"/>
      <c r="M552" s="57"/>
      <c r="N552" s="56"/>
      <c r="O552" s="55"/>
      <c r="Q552" s="55"/>
      <c r="R552" s="55"/>
    </row>
    <row r="553" spans="10:18" x14ac:dyDescent="0.3">
      <c r="J553" s="59"/>
      <c r="K553" s="58"/>
      <c r="M553" s="57"/>
      <c r="N553" s="56"/>
      <c r="O553" s="55"/>
      <c r="Q553" s="55"/>
      <c r="R553" s="55"/>
    </row>
    <row r="554" spans="10:18" x14ac:dyDescent="0.3">
      <c r="J554" s="59"/>
      <c r="K554" s="58"/>
      <c r="M554" s="57"/>
      <c r="N554" s="56"/>
      <c r="O554" s="55"/>
      <c r="Q554" s="55"/>
      <c r="R554" s="55"/>
    </row>
    <row r="555" spans="10:18" x14ac:dyDescent="0.3">
      <c r="J555" s="59"/>
      <c r="K555" s="58"/>
      <c r="M555" s="57"/>
      <c r="N555" s="56"/>
      <c r="O555" s="55"/>
      <c r="Q555" s="55"/>
      <c r="R555" s="55"/>
    </row>
    <row r="556" spans="10:18" x14ac:dyDescent="0.3">
      <c r="J556" s="59"/>
      <c r="K556" s="58"/>
      <c r="M556" s="57"/>
      <c r="N556" s="56"/>
      <c r="O556" s="55"/>
      <c r="Q556" s="55"/>
      <c r="R556" s="55"/>
    </row>
    <row r="557" spans="10:18" x14ac:dyDescent="0.3">
      <c r="J557" s="59"/>
      <c r="K557" s="58"/>
      <c r="M557" s="57"/>
      <c r="N557" s="56"/>
      <c r="O557" s="55"/>
      <c r="Q557" s="55"/>
      <c r="R557" s="55"/>
    </row>
    <row r="558" spans="10:18" x14ac:dyDescent="0.3">
      <c r="J558" s="59"/>
      <c r="K558" s="58"/>
      <c r="M558" s="57"/>
      <c r="N558" s="56"/>
      <c r="O558" s="55"/>
      <c r="Q558" s="55"/>
      <c r="R558" s="55"/>
    </row>
    <row r="559" spans="10:18" x14ac:dyDescent="0.3">
      <c r="J559" s="59"/>
      <c r="K559" s="58"/>
      <c r="M559" s="57"/>
      <c r="N559" s="56"/>
      <c r="O559" s="55"/>
      <c r="Q559" s="55"/>
      <c r="R559" s="55"/>
    </row>
    <row r="560" spans="10:18" x14ac:dyDescent="0.3">
      <c r="J560" s="59"/>
      <c r="K560" s="58"/>
      <c r="M560" s="57"/>
      <c r="N560" s="56"/>
      <c r="O560" s="55"/>
      <c r="Q560" s="55"/>
      <c r="R560" s="55"/>
    </row>
    <row r="561" spans="10:18" x14ac:dyDescent="0.3">
      <c r="J561" s="59"/>
      <c r="K561" s="58"/>
      <c r="M561" s="57"/>
      <c r="N561" s="56"/>
      <c r="O561" s="55"/>
      <c r="Q561" s="55"/>
      <c r="R561" s="55"/>
    </row>
    <row r="562" spans="10:18" x14ac:dyDescent="0.3">
      <c r="J562" s="59"/>
      <c r="K562" s="58"/>
      <c r="M562" s="57"/>
      <c r="N562" s="56"/>
      <c r="O562" s="55"/>
      <c r="Q562" s="55"/>
      <c r="R562" s="55"/>
    </row>
    <row r="563" spans="10:18" x14ac:dyDescent="0.3">
      <c r="J563" s="59"/>
      <c r="K563" s="58"/>
      <c r="M563" s="57"/>
      <c r="N563" s="56"/>
      <c r="O563" s="55"/>
      <c r="Q563" s="55"/>
      <c r="R563" s="55"/>
    </row>
    <row r="564" spans="10:18" x14ac:dyDescent="0.3">
      <c r="J564" s="59"/>
      <c r="K564" s="58"/>
      <c r="M564" s="57"/>
      <c r="N564" s="56"/>
      <c r="O564" s="55"/>
      <c r="Q564" s="55"/>
      <c r="R564" s="55"/>
    </row>
    <row r="565" spans="10:18" x14ac:dyDescent="0.3">
      <c r="J565" s="59"/>
      <c r="K565" s="58"/>
      <c r="M565" s="57"/>
      <c r="N565" s="56"/>
      <c r="O565" s="55"/>
      <c r="Q565" s="55"/>
      <c r="R565" s="55"/>
    </row>
    <row r="566" spans="10:18" x14ac:dyDescent="0.3">
      <c r="J566" s="59"/>
      <c r="K566" s="58"/>
      <c r="M566" s="57"/>
      <c r="N566" s="56"/>
      <c r="O566" s="55"/>
      <c r="Q566" s="55"/>
      <c r="R566" s="55"/>
    </row>
    <row r="567" spans="10:18" x14ac:dyDescent="0.3">
      <c r="J567" s="59"/>
      <c r="K567" s="58"/>
      <c r="M567" s="57"/>
      <c r="N567" s="56"/>
      <c r="O567" s="55"/>
      <c r="Q567" s="55"/>
      <c r="R567" s="55"/>
    </row>
    <row r="568" spans="10:18" x14ac:dyDescent="0.3">
      <c r="J568" s="59"/>
      <c r="K568" s="58"/>
      <c r="M568" s="57"/>
      <c r="N568" s="56"/>
      <c r="O568" s="55"/>
      <c r="Q568" s="55"/>
      <c r="R568" s="55"/>
    </row>
    <row r="569" spans="10:18" x14ac:dyDescent="0.3">
      <c r="J569" s="59"/>
      <c r="K569" s="58"/>
      <c r="M569" s="57"/>
      <c r="N569" s="56"/>
      <c r="O569" s="55"/>
      <c r="Q569" s="55"/>
      <c r="R569" s="55"/>
    </row>
    <row r="570" spans="10:18" x14ac:dyDescent="0.3">
      <c r="J570" s="59"/>
      <c r="K570" s="58"/>
      <c r="M570" s="57"/>
      <c r="N570" s="56"/>
      <c r="O570" s="55"/>
      <c r="Q570" s="55"/>
      <c r="R570" s="55"/>
    </row>
    <row r="571" spans="10:18" x14ac:dyDescent="0.3">
      <c r="J571" s="59"/>
      <c r="K571" s="58"/>
      <c r="M571" s="57"/>
      <c r="N571" s="56"/>
      <c r="O571" s="55"/>
      <c r="Q571" s="55"/>
      <c r="R571" s="55"/>
    </row>
    <row r="572" spans="10:18" x14ac:dyDescent="0.3">
      <c r="J572" s="59"/>
      <c r="K572" s="58"/>
      <c r="M572" s="57"/>
      <c r="N572" s="56"/>
      <c r="O572" s="55"/>
      <c r="Q572" s="55"/>
      <c r="R572" s="55"/>
    </row>
    <row r="573" spans="10:18" x14ac:dyDescent="0.3">
      <c r="J573" s="59"/>
      <c r="K573" s="58"/>
      <c r="M573" s="57"/>
      <c r="N573" s="56"/>
      <c r="O573" s="55"/>
      <c r="Q573" s="55"/>
      <c r="R573" s="55"/>
    </row>
    <row r="574" spans="10:18" x14ac:dyDescent="0.3">
      <c r="J574" s="59"/>
      <c r="K574" s="58"/>
      <c r="M574" s="57"/>
      <c r="N574" s="56"/>
      <c r="O574" s="55"/>
      <c r="Q574" s="55"/>
      <c r="R574" s="55"/>
    </row>
    <row r="575" spans="10:18" x14ac:dyDescent="0.3">
      <c r="J575" s="59"/>
      <c r="K575" s="58"/>
      <c r="M575" s="57"/>
      <c r="N575" s="56"/>
      <c r="O575" s="55"/>
      <c r="Q575" s="55"/>
      <c r="R575" s="55"/>
    </row>
    <row r="576" spans="10:18" x14ac:dyDescent="0.3">
      <c r="J576" s="59"/>
      <c r="K576" s="58"/>
      <c r="M576" s="57"/>
      <c r="N576" s="56"/>
      <c r="O576" s="55"/>
      <c r="Q576" s="55"/>
      <c r="R576" s="55"/>
    </row>
    <row r="577" spans="10:18" x14ac:dyDescent="0.3">
      <c r="J577" s="59"/>
      <c r="K577" s="58"/>
      <c r="M577" s="57"/>
      <c r="N577" s="56"/>
      <c r="O577" s="55"/>
      <c r="Q577" s="55"/>
      <c r="R577" s="55"/>
    </row>
    <row r="578" spans="10:18" x14ac:dyDescent="0.3">
      <c r="J578" s="59"/>
      <c r="K578" s="58"/>
      <c r="M578" s="57"/>
      <c r="N578" s="56"/>
      <c r="O578" s="55"/>
      <c r="Q578" s="55"/>
      <c r="R578" s="55"/>
    </row>
    <row r="579" spans="10:18" x14ac:dyDescent="0.3">
      <c r="J579" s="59"/>
      <c r="K579" s="58"/>
      <c r="M579" s="57"/>
      <c r="N579" s="56"/>
      <c r="O579" s="55"/>
      <c r="Q579" s="55"/>
      <c r="R579" s="55"/>
    </row>
    <row r="580" spans="10:18" x14ac:dyDescent="0.3">
      <c r="J580" s="59"/>
      <c r="K580" s="58"/>
      <c r="M580" s="57"/>
      <c r="N580" s="56"/>
      <c r="O580" s="55"/>
      <c r="Q580" s="55"/>
      <c r="R580" s="55"/>
    </row>
    <row r="581" spans="10:18" x14ac:dyDescent="0.3">
      <c r="J581" s="59"/>
      <c r="K581" s="58"/>
      <c r="M581" s="57"/>
      <c r="N581" s="56"/>
      <c r="O581" s="55"/>
      <c r="Q581" s="55"/>
      <c r="R581" s="55"/>
    </row>
    <row r="582" spans="10:18" x14ac:dyDescent="0.3">
      <c r="J582" s="59"/>
      <c r="K582" s="58"/>
      <c r="M582" s="57"/>
      <c r="N582" s="56"/>
      <c r="O582" s="55"/>
      <c r="Q582" s="55"/>
      <c r="R582" s="55"/>
    </row>
    <row r="583" spans="10:18" x14ac:dyDescent="0.3">
      <c r="J583" s="59"/>
      <c r="K583" s="58"/>
      <c r="M583" s="57"/>
      <c r="N583" s="56"/>
      <c r="O583" s="55"/>
      <c r="Q583" s="55"/>
      <c r="R583" s="55"/>
    </row>
    <row r="584" spans="10:18" x14ac:dyDescent="0.3">
      <c r="J584" s="59"/>
      <c r="K584" s="58"/>
      <c r="M584" s="57"/>
      <c r="N584" s="56"/>
      <c r="O584" s="55"/>
      <c r="Q584" s="55"/>
      <c r="R584" s="55"/>
    </row>
    <row r="585" spans="10:18" x14ac:dyDescent="0.3">
      <c r="J585" s="59"/>
      <c r="K585" s="58"/>
      <c r="M585" s="57"/>
      <c r="N585" s="56"/>
      <c r="O585" s="55"/>
      <c r="Q585" s="55"/>
      <c r="R585" s="55"/>
    </row>
    <row r="586" spans="10:18" x14ac:dyDescent="0.3">
      <c r="J586" s="59"/>
      <c r="K586" s="58"/>
      <c r="M586" s="57"/>
      <c r="N586" s="56"/>
      <c r="O586" s="55"/>
      <c r="Q586" s="55"/>
      <c r="R586" s="55"/>
    </row>
    <row r="587" spans="10:18" x14ac:dyDescent="0.3">
      <c r="J587" s="59"/>
      <c r="K587" s="58"/>
      <c r="M587" s="57"/>
      <c r="N587" s="56"/>
      <c r="O587" s="55"/>
      <c r="Q587" s="55"/>
      <c r="R587" s="55"/>
    </row>
    <row r="588" spans="10:18" x14ac:dyDescent="0.3">
      <c r="J588" s="59"/>
      <c r="K588" s="58"/>
      <c r="M588" s="57"/>
      <c r="N588" s="56"/>
      <c r="O588" s="55"/>
      <c r="Q588" s="55"/>
      <c r="R588" s="55"/>
    </row>
    <row r="589" spans="10:18" x14ac:dyDescent="0.3">
      <c r="J589" s="59"/>
      <c r="K589" s="58"/>
      <c r="M589" s="57"/>
      <c r="N589" s="56"/>
      <c r="O589" s="55"/>
      <c r="Q589" s="55"/>
      <c r="R589" s="55"/>
    </row>
    <row r="590" spans="10:18" x14ac:dyDescent="0.3">
      <c r="J590" s="59"/>
      <c r="K590" s="58"/>
      <c r="M590" s="57"/>
      <c r="N590" s="56"/>
      <c r="O590" s="55"/>
      <c r="Q590" s="55"/>
      <c r="R590" s="55"/>
    </row>
    <row r="591" spans="10:18" x14ac:dyDescent="0.3">
      <c r="J591" s="59"/>
      <c r="K591" s="58"/>
      <c r="M591" s="57"/>
      <c r="N591" s="56"/>
      <c r="O591" s="55"/>
      <c r="Q591" s="55"/>
      <c r="R591" s="55"/>
    </row>
    <row r="592" spans="10:18" x14ac:dyDescent="0.3">
      <c r="J592" s="59"/>
      <c r="K592" s="58"/>
      <c r="M592" s="57"/>
      <c r="N592" s="56"/>
      <c r="O592" s="55"/>
      <c r="Q592" s="55"/>
      <c r="R592" s="55"/>
    </row>
    <row r="593" spans="10:18" x14ac:dyDescent="0.3">
      <c r="J593" s="59"/>
      <c r="K593" s="58"/>
      <c r="M593" s="57"/>
      <c r="N593" s="56"/>
      <c r="O593" s="55"/>
      <c r="Q593" s="55"/>
      <c r="R593" s="55"/>
    </row>
    <row r="594" spans="10:18" x14ac:dyDescent="0.3">
      <c r="J594" s="59"/>
      <c r="K594" s="58"/>
      <c r="M594" s="57"/>
      <c r="N594" s="56"/>
      <c r="O594" s="55"/>
      <c r="Q594" s="55"/>
      <c r="R594" s="55"/>
    </row>
    <row r="595" spans="10:18" x14ac:dyDescent="0.3">
      <c r="J595" s="59"/>
      <c r="K595" s="58"/>
      <c r="M595" s="57"/>
      <c r="N595" s="56"/>
      <c r="O595" s="55"/>
      <c r="Q595" s="55"/>
      <c r="R595" s="55"/>
    </row>
    <row r="596" spans="10:18" x14ac:dyDescent="0.3">
      <c r="J596" s="59"/>
      <c r="K596" s="58"/>
      <c r="M596" s="57"/>
      <c r="N596" s="56"/>
      <c r="O596" s="55"/>
      <c r="Q596" s="55"/>
      <c r="R596" s="55"/>
    </row>
    <row r="597" spans="10:18" x14ac:dyDescent="0.3">
      <c r="J597" s="59"/>
      <c r="K597" s="58"/>
      <c r="M597" s="57"/>
      <c r="N597" s="56"/>
      <c r="O597" s="55"/>
      <c r="Q597" s="55"/>
      <c r="R597" s="55"/>
    </row>
    <row r="598" spans="10:18" x14ac:dyDescent="0.3">
      <c r="J598" s="59"/>
      <c r="K598" s="58"/>
      <c r="M598" s="57"/>
      <c r="N598" s="56"/>
      <c r="O598" s="55"/>
      <c r="Q598" s="55"/>
      <c r="R598" s="55"/>
    </row>
    <row r="599" spans="10:18" x14ac:dyDescent="0.3">
      <c r="J599" s="59"/>
      <c r="K599" s="58"/>
      <c r="M599" s="57"/>
      <c r="N599" s="56"/>
      <c r="O599" s="55"/>
      <c r="Q599" s="55"/>
      <c r="R599" s="55"/>
    </row>
    <row r="600" spans="10:18" x14ac:dyDescent="0.3">
      <c r="J600" s="59"/>
      <c r="K600" s="58"/>
      <c r="M600" s="57"/>
      <c r="N600" s="56"/>
      <c r="O600" s="55"/>
      <c r="Q600" s="55"/>
      <c r="R600" s="55"/>
    </row>
    <row r="601" spans="10:18" x14ac:dyDescent="0.3">
      <c r="J601" s="59"/>
      <c r="K601" s="58"/>
      <c r="M601" s="57"/>
      <c r="N601" s="56"/>
      <c r="O601" s="55"/>
      <c r="Q601" s="55"/>
      <c r="R601" s="55"/>
    </row>
    <row r="602" spans="10:18" x14ac:dyDescent="0.3">
      <c r="J602" s="59"/>
      <c r="K602" s="58"/>
      <c r="M602" s="57"/>
      <c r="N602" s="56"/>
      <c r="O602" s="55"/>
      <c r="Q602" s="55"/>
      <c r="R602" s="55"/>
    </row>
    <row r="603" spans="10:18" x14ac:dyDescent="0.3">
      <c r="J603" s="59"/>
      <c r="K603" s="58"/>
      <c r="M603" s="57"/>
      <c r="N603" s="56"/>
      <c r="O603" s="55"/>
      <c r="Q603" s="55"/>
      <c r="R603" s="55"/>
    </row>
    <row r="604" spans="10:18" x14ac:dyDescent="0.3">
      <c r="J604" s="59"/>
      <c r="K604" s="58"/>
      <c r="M604" s="57"/>
      <c r="N604" s="56"/>
      <c r="O604" s="55"/>
      <c r="Q604" s="55"/>
      <c r="R604" s="55"/>
    </row>
    <row r="605" spans="10:18" x14ac:dyDescent="0.3">
      <c r="J605" s="59"/>
      <c r="K605" s="58"/>
      <c r="M605" s="57"/>
      <c r="N605" s="56"/>
      <c r="O605" s="55"/>
      <c r="Q605" s="55"/>
      <c r="R605" s="55"/>
    </row>
    <row r="606" spans="10:18" x14ac:dyDescent="0.3">
      <c r="J606" s="59"/>
      <c r="K606" s="58"/>
      <c r="M606" s="57"/>
      <c r="N606" s="56"/>
      <c r="O606" s="55"/>
      <c r="Q606" s="55"/>
      <c r="R606" s="55"/>
    </row>
    <row r="607" spans="10:18" x14ac:dyDescent="0.3">
      <c r="J607" s="59"/>
      <c r="K607" s="58"/>
      <c r="M607" s="57"/>
      <c r="N607" s="56"/>
      <c r="O607" s="55"/>
      <c r="Q607" s="55"/>
      <c r="R607" s="55"/>
    </row>
    <row r="608" spans="10:18" x14ac:dyDescent="0.3">
      <c r="J608" s="59"/>
      <c r="K608" s="58"/>
      <c r="M608" s="57"/>
      <c r="N608" s="56"/>
      <c r="O608" s="55"/>
      <c r="Q608" s="55"/>
      <c r="R608" s="55"/>
    </row>
    <row r="609" spans="10:18" x14ac:dyDescent="0.3">
      <c r="J609" s="59"/>
      <c r="K609" s="58"/>
      <c r="M609" s="57"/>
      <c r="N609" s="56"/>
      <c r="O609" s="55"/>
      <c r="Q609" s="55"/>
      <c r="R609" s="55"/>
    </row>
    <row r="610" spans="10:18" x14ac:dyDescent="0.3">
      <c r="J610" s="59"/>
      <c r="K610" s="58"/>
      <c r="M610" s="57"/>
      <c r="N610" s="56"/>
      <c r="O610" s="55"/>
      <c r="Q610" s="55"/>
      <c r="R610" s="55"/>
    </row>
    <row r="611" spans="10:18" x14ac:dyDescent="0.3">
      <c r="J611" s="59"/>
      <c r="K611" s="58"/>
      <c r="M611" s="57"/>
      <c r="N611" s="56"/>
      <c r="O611" s="55"/>
      <c r="Q611" s="55"/>
      <c r="R611" s="55"/>
    </row>
    <row r="612" spans="10:18" x14ac:dyDescent="0.3">
      <c r="J612" s="59"/>
      <c r="K612" s="58"/>
      <c r="M612" s="57"/>
      <c r="N612" s="56"/>
      <c r="O612" s="55"/>
      <c r="Q612" s="55"/>
      <c r="R612" s="55"/>
    </row>
    <row r="613" spans="10:18" x14ac:dyDescent="0.3">
      <c r="J613" s="59"/>
      <c r="K613" s="58"/>
      <c r="M613" s="57"/>
      <c r="N613" s="56"/>
      <c r="O613" s="55"/>
      <c r="Q613" s="55"/>
      <c r="R613" s="55"/>
    </row>
    <row r="614" spans="10:18" x14ac:dyDescent="0.3">
      <c r="J614" s="59"/>
      <c r="K614" s="58"/>
      <c r="M614" s="57"/>
      <c r="N614" s="56"/>
      <c r="O614" s="55"/>
      <c r="Q614" s="55"/>
      <c r="R614" s="55"/>
    </row>
    <row r="615" spans="10:18" x14ac:dyDescent="0.3">
      <c r="J615" s="59"/>
      <c r="K615" s="58"/>
      <c r="M615" s="57"/>
      <c r="N615" s="56"/>
      <c r="O615" s="55"/>
      <c r="Q615" s="55"/>
      <c r="R615" s="55"/>
    </row>
    <row r="616" spans="10:18" x14ac:dyDescent="0.3">
      <c r="J616" s="59"/>
      <c r="K616" s="58"/>
      <c r="M616" s="57"/>
      <c r="N616" s="56"/>
      <c r="O616" s="55"/>
      <c r="Q616" s="55"/>
      <c r="R616" s="55"/>
    </row>
    <row r="617" spans="10:18" x14ac:dyDescent="0.3">
      <c r="J617" s="59"/>
      <c r="K617" s="58"/>
      <c r="M617" s="57"/>
      <c r="N617" s="56"/>
      <c r="O617" s="55"/>
      <c r="Q617" s="55"/>
      <c r="R617" s="55"/>
    </row>
    <row r="618" spans="10:18" x14ac:dyDescent="0.3">
      <c r="J618" s="59"/>
      <c r="K618" s="58"/>
      <c r="M618" s="57"/>
      <c r="N618" s="56"/>
      <c r="O618" s="55"/>
      <c r="Q618" s="55"/>
      <c r="R618" s="55"/>
    </row>
    <row r="619" spans="10:18" x14ac:dyDescent="0.3">
      <c r="J619" s="59"/>
      <c r="K619" s="58"/>
      <c r="M619" s="57"/>
      <c r="N619" s="56"/>
      <c r="O619" s="55"/>
      <c r="Q619" s="55"/>
      <c r="R619" s="55"/>
    </row>
    <row r="620" spans="10:18" x14ac:dyDescent="0.3">
      <c r="J620" s="59"/>
      <c r="K620" s="58"/>
      <c r="M620" s="57"/>
      <c r="N620" s="56"/>
      <c r="O620" s="55"/>
      <c r="Q620" s="55"/>
      <c r="R620" s="55"/>
    </row>
    <row r="621" spans="10:18" x14ac:dyDescent="0.3">
      <c r="J621" s="59"/>
      <c r="K621" s="58"/>
      <c r="M621" s="57"/>
      <c r="N621" s="56"/>
      <c r="O621" s="55"/>
      <c r="Q621" s="55"/>
      <c r="R621" s="55"/>
    </row>
    <row r="622" spans="10:18" x14ac:dyDescent="0.3">
      <c r="J622" s="59"/>
      <c r="K622" s="58"/>
      <c r="M622" s="57"/>
      <c r="N622" s="56"/>
      <c r="O622" s="55"/>
      <c r="Q622" s="55"/>
      <c r="R622" s="55"/>
    </row>
    <row r="623" spans="10:18" x14ac:dyDescent="0.3">
      <c r="J623" s="59"/>
      <c r="K623" s="58"/>
      <c r="M623" s="57"/>
      <c r="N623" s="56"/>
      <c r="O623" s="55"/>
      <c r="Q623" s="55"/>
      <c r="R623" s="55"/>
    </row>
    <row r="624" spans="10:18" x14ac:dyDescent="0.3">
      <c r="J624" s="59"/>
      <c r="K624" s="58"/>
      <c r="M624" s="57"/>
      <c r="N624" s="56"/>
      <c r="O624" s="55"/>
      <c r="Q624" s="55"/>
      <c r="R624" s="55"/>
    </row>
    <row r="625" spans="10:18" x14ac:dyDescent="0.3">
      <c r="J625" s="59"/>
      <c r="K625" s="58"/>
      <c r="M625" s="57"/>
      <c r="N625" s="56"/>
      <c r="O625" s="55"/>
      <c r="Q625" s="55"/>
      <c r="R625" s="55"/>
    </row>
    <row r="626" spans="10:18" x14ac:dyDescent="0.3">
      <c r="J626" s="59"/>
      <c r="K626" s="58"/>
      <c r="M626" s="57"/>
      <c r="N626" s="56"/>
      <c r="O626" s="55"/>
      <c r="Q626" s="55"/>
      <c r="R626" s="55"/>
    </row>
    <row r="627" spans="10:18" x14ac:dyDescent="0.3">
      <c r="J627" s="59"/>
      <c r="K627" s="58"/>
      <c r="M627" s="57"/>
      <c r="N627" s="56"/>
      <c r="O627" s="55"/>
      <c r="Q627" s="55"/>
      <c r="R627" s="55"/>
    </row>
    <row r="628" spans="10:18" x14ac:dyDescent="0.3">
      <c r="J628" s="59"/>
      <c r="K628" s="58"/>
      <c r="M628" s="57"/>
      <c r="N628" s="56"/>
      <c r="O628" s="55"/>
      <c r="Q628" s="55"/>
      <c r="R628" s="55"/>
    </row>
    <row r="629" spans="10:18" x14ac:dyDescent="0.3">
      <c r="J629" s="59"/>
      <c r="K629" s="58"/>
      <c r="M629" s="57"/>
      <c r="N629" s="56"/>
      <c r="O629" s="55"/>
      <c r="Q629" s="55"/>
      <c r="R629" s="55"/>
    </row>
    <row r="630" spans="10:18" x14ac:dyDescent="0.3">
      <c r="J630" s="59"/>
      <c r="K630" s="58"/>
      <c r="M630" s="57"/>
      <c r="N630" s="56"/>
      <c r="O630" s="55"/>
      <c r="Q630" s="55"/>
      <c r="R630" s="55"/>
    </row>
    <row r="631" spans="10:18" x14ac:dyDescent="0.3">
      <c r="J631" s="59"/>
      <c r="K631" s="58"/>
      <c r="M631" s="57"/>
      <c r="N631" s="56"/>
      <c r="O631" s="55"/>
      <c r="Q631" s="55"/>
      <c r="R631" s="55"/>
    </row>
    <row r="632" spans="10:18" x14ac:dyDescent="0.3">
      <c r="J632" s="59"/>
      <c r="K632" s="58"/>
      <c r="M632" s="57"/>
      <c r="N632" s="56"/>
      <c r="O632" s="55"/>
      <c r="Q632" s="55"/>
      <c r="R632" s="55"/>
    </row>
    <row r="633" spans="10:18" x14ac:dyDescent="0.3">
      <c r="J633" s="59"/>
      <c r="K633" s="58"/>
      <c r="M633" s="57"/>
      <c r="N633" s="56"/>
      <c r="O633" s="55"/>
      <c r="Q633" s="55"/>
      <c r="R633" s="55"/>
    </row>
    <row r="634" spans="10:18" x14ac:dyDescent="0.3">
      <c r="J634" s="59"/>
      <c r="K634" s="58"/>
      <c r="M634" s="57"/>
      <c r="N634" s="56"/>
      <c r="O634" s="55"/>
      <c r="Q634" s="55"/>
      <c r="R634" s="55"/>
    </row>
    <row r="635" spans="10:18" x14ac:dyDescent="0.3">
      <c r="J635" s="59"/>
      <c r="K635" s="58"/>
      <c r="M635" s="57"/>
      <c r="N635" s="56"/>
      <c r="O635" s="55"/>
      <c r="Q635" s="55"/>
      <c r="R635" s="55"/>
    </row>
    <row r="636" spans="10:18" x14ac:dyDescent="0.3">
      <c r="J636" s="59"/>
      <c r="K636" s="58"/>
      <c r="M636" s="57"/>
      <c r="N636" s="56"/>
      <c r="O636" s="55"/>
      <c r="Q636" s="55"/>
      <c r="R636" s="55"/>
    </row>
    <row r="637" spans="10:18" x14ac:dyDescent="0.3">
      <c r="J637" s="59"/>
      <c r="K637" s="58"/>
      <c r="M637" s="57"/>
      <c r="N637" s="56"/>
      <c r="O637" s="55"/>
      <c r="Q637" s="55"/>
      <c r="R637" s="55"/>
    </row>
    <row r="638" spans="10:18" x14ac:dyDescent="0.3">
      <c r="J638" s="59"/>
      <c r="K638" s="58"/>
      <c r="M638" s="57"/>
      <c r="N638" s="56"/>
      <c r="O638" s="55"/>
      <c r="Q638" s="55"/>
      <c r="R638" s="55"/>
    </row>
    <row r="639" spans="10:18" x14ac:dyDescent="0.3">
      <c r="J639" s="59"/>
      <c r="K639" s="58"/>
      <c r="M639" s="57"/>
      <c r="N639" s="56"/>
      <c r="O639" s="55"/>
      <c r="Q639" s="55"/>
      <c r="R639" s="55"/>
    </row>
    <row r="640" spans="10:18" x14ac:dyDescent="0.3">
      <c r="J640" s="59"/>
      <c r="K640" s="58"/>
      <c r="M640" s="57"/>
      <c r="N640" s="56"/>
      <c r="O640" s="55"/>
      <c r="Q640" s="55"/>
      <c r="R640" s="55"/>
    </row>
    <row r="641" spans="10:18" x14ac:dyDescent="0.3">
      <c r="J641" s="59"/>
      <c r="K641" s="58"/>
      <c r="M641" s="57"/>
      <c r="N641" s="56"/>
      <c r="O641" s="55"/>
      <c r="Q641" s="55"/>
      <c r="R641" s="55"/>
    </row>
    <row r="642" spans="10:18" x14ac:dyDescent="0.3">
      <c r="J642" s="59"/>
      <c r="K642" s="58"/>
      <c r="M642" s="57"/>
      <c r="N642" s="56"/>
      <c r="O642" s="55"/>
      <c r="Q642" s="55"/>
      <c r="R642" s="55"/>
    </row>
    <row r="643" spans="10:18" x14ac:dyDescent="0.3">
      <c r="J643" s="59"/>
      <c r="K643" s="58"/>
      <c r="M643" s="57"/>
      <c r="N643" s="56"/>
      <c r="O643" s="55"/>
      <c r="Q643" s="55"/>
      <c r="R643" s="55"/>
    </row>
    <row r="644" spans="10:18" x14ac:dyDescent="0.3">
      <c r="J644" s="59"/>
      <c r="K644" s="58"/>
      <c r="M644" s="57"/>
      <c r="N644" s="56"/>
      <c r="O644" s="55"/>
      <c r="Q644" s="55"/>
      <c r="R644" s="55"/>
    </row>
    <row r="645" spans="10:18" x14ac:dyDescent="0.3">
      <c r="J645" s="59"/>
      <c r="K645" s="58"/>
      <c r="M645" s="57"/>
      <c r="N645" s="56"/>
      <c r="O645" s="55"/>
      <c r="Q645" s="55"/>
      <c r="R645" s="55"/>
    </row>
    <row r="646" spans="10:18" x14ac:dyDescent="0.3">
      <c r="J646" s="59"/>
      <c r="K646" s="58"/>
      <c r="M646" s="57"/>
      <c r="N646" s="56"/>
      <c r="O646" s="55"/>
      <c r="Q646" s="55"/>
      <c r="R646" s="55"/>
    </row>
    <row r="647" spans="10:18" x14ac:dyDescent="0.3">
      <c r="J647" s="59"/>
      <c r="K647" s="58"/>
      <c r="M647" s="57"/>
      <c r="N647" s="56"/>
      <c r="O647" s="55"/>
      <c r="Q647" s="55"/>
      <c r="R647" s="55"/>
    </row>
    <row r="648" spans="10:18" x14ac:dyDescent="0.3">
      <c r="J648" s="59"/>
      <c r="K648" s="58"/>
      <c r="M648" s="57"/>
      <c r="N648" s="56"/>
      <c r="O648" s="55"/>
      <c r="Q648" s="55"/>
      <c r="R648" s="55"/>
    </row>
    <row r="649" spans="10:18" x14ac:dyDescent="0.3">
      <c r="J649" s="59"/>
      <c r="K649" s="58"/>
      <c r="M649" s="57"/>
      <c r="N649" s="56"/>
      <c r="O649" s="55"/>
      <c r="Q649" s="55"/>
      <c r="R649" s="55"/>
    </row>
    <row r="650" spans="10:18" x14ac:dyDescent="0.3">
      <c r="J650" s="59"/>
      <c r="K650" s="58"/>
      <c r="M650" s="57"/>
      <c r="N650" s="56"/>
      <c r="O650" s="55"/>
      <c r="Q650" s="55"/>
      <c r="R650" s="55"/>
    </row>
    <row r="651" spans="10:18" x14ac:dyDescent="0.3">
      <c r="J651" s="59"/>
      <c r="K651" s="58"/>
      <c r="M651" s="57"/>
      <c r="N651" s="56"/>
      <c r="O651" s="55"/>
      <c r="Q651" s="55"/>
      <c r="R651" s="55"/>
    </row>
    <row r="652" spans="10:18" x14ac:dyDescent="0.3">
      <c r="J652" s="59"/>
      <c r="K652" s="58"/>
      <c r="M652" s="57"/>
      <c r="N652" s="56"/>
      <c r="O652" s="55"/>
      <c r="Q652" s="55"/>
      <c r="R652" s="55"/>
    </row>
    <row r="653" spans="10:18" x14ac:dyDescent="0.3">
      <c r="J653" s="59"/>
      <c r="K653" s="58"/>
      <c r="M653" s="57"/>
      <c r="N653" s="56"/>
      <c r="O653" s="55"/>
      <c r="Q653" s="55"/>
      <c r="R653" s="55"/>
    </row>
    <row r="654" spans="10:18" x14ac:dyDescent="0.3">
      <c r="J654" s="59"/>
      <c r="K654" s="58"/>
      <c r="M654" s="57"/>
      <c r="N654" s="56"/>
      <c r="O654" s="55"/>
      <c r="Q654" s="55"/>
      <c r="R654" s="55"/>
    </row>
    <row r="655" spans="10:18" x14ac:dyDescent="0.3">
      <c r="J655" s="59"/>
      <c r="K655" s="58"/>
      <c r="M655" s="57"/>
      <c r="N655" s="56"/>
      <c r="O655" s="55"/>
      <c r="Q655" s="55"/>
      <c r="R655" s="55"/>
    </row>
    <row r="656" spans="10:18" x14ac:dyDescent="0.3">
      <c r="J656" s="59"/>
      <c r="K656" s="58"/>
      <c r="M656" s="57"/>
      <c r="N656" s="56"/>
      <c r="O656" s="55"/>
      <c r="Q656" s="55"/>
      <c r="R656" s="55"/>
    </row>
    <row r="657" spans="10:18" x14ac:dyDescent="0.3">
      <c r="J657" s="59"/>
      <c r="K657" s="58"/>
      <c r="M657" s="57"/>
      <c r="N657" s="56"/>
      <c r="O657" s="55"/>
      <c r="Q657" s="55"/>
      <c r="R657" s="55"/>
    </row>
    <row r="658" spans="10:18" x14ac:dyDescent="0.3">
      <c r="J658" s="59"/>
      <c r="K658" s="58"/>
      <c r="M658" s="57"/>
      <c r="N658" s="56"/>
      <c r="O658" s="55"/>
      <c r="Q658" s="55"/>
      <c r="R658" s="55"/>
    </row>
    <row r="659" spans="10:18" x14ac:dyDescent="0.3">
      <c r="J659" s="59"/>
      <c r="K659" s="58"/>
      <c r="M659" s="57"/>
      <c r="N659" s="56"/>
      <c r="O659" s="55"/>
      <c r="Q659" s="55"/>
      <c r="R659" s="55"/>
    </row>
    <row r="660" spans="10:18" x14ac:dyDescent="0.3">
      <c r="J660" s="59"/>
      <c r="K660" s="58"/>
      <c r="M660" s="57"/>
      <c r="N660" s="56"/>
      <c r="O660" s="55"/>
      <c r="Q660" s="55"/>
      <c r="R660" s="55"/>
    </row>
    <row r="661" spans="10:18" x14ac:dyDescent="0.3">
      <c r="J661" s="59"/>
      <c r="K661" s="58"/>
      <c r="M661" s="57"/>
      <c r="N661" s="56"/>
      <c r="O661" s="55"/>
      <c r="Q661" s="55"/>
      <c r="R661" s="55"/>
    </row>
    <row r="662" spans="10:18" x14ac:dyDescent="0.3">
      <c r="J662" s="59"/>
      <c r="K662" s="58"/>
      <c r="M662" s="57"/>
      <c r="N662" s="56"/>
      <c r="O662" s="55"/>
      <c r="Q662" s="55"/>
      <c r="R662" s="55"/>
    </row>
    <row r="663" spans="10:18" x14ac:dyDescent="0.3">
      <c r="J663" s="59"/>
      <c r="K663" s="58"/>
      <c r="M663" s="57"/>
      <c r="N663" s="56"/>
      <c r="O663" s="55"/>
      <c r="Q663" s="55"/>
      <c r="R663" s="55"/>
    </row>
    <row r="664" spans="10:18" x14ac:dyDescent="0.3">
      <c r="J664" s="59"/>
      <c r="K664" s="58"/>
      <c r="M664" s="57"/>
      <c r="N664" s="56"/>
      <c r="O664" s="55"/>
      <c r="Q664" s="55"/>
      <c r="R664" s="55"/>
    </row>
    <row r="665" spans="10:18" x14ac:dyDescent="0.3">
      <c r="J665" s="59"/>
      <c r="K665" s="58"/>
      <c r="M665" s="57"/>
      <c r="N665" s="56"/>
      <c r="O665" s="55"/>
      <c r="Q665" s="55"/>
      <c r="R665" s="55"/>
    </row>
    <row r="666" spans="10:18" x14ac:dyDescent="0.3">
      <c r="J666" s="59"/>
      <c r="K666" s="58"/>
      <c r="M666" s="57"/>
      <c r="N666" s="56"/>
      <c r="O666" s="55"/>
      <c r="Q666" s="55"/>
      <c r="R666" s="55"/>
    </row>
    <row r="667" spans="10:18" x14ac:dyDescent="0.3">
      <c r="J667" s="59"/>
      <c r="K667" s="58"/>
      <c r="M667" s="57"/>
      <c r="N667" s="56"/>
      <c r="O667" s="55"/>
      <c r="Q667" s="55"/>
      <c r="R667" s="55"/>
    </row>
    <row r="668" spans="10:18" x14ac:dyDescent="0.3">
      <c r="J668" s="59"/>
      <c r="K668" s="58"/>
      <c r="M668" s="57"/>
      <c r="N668" s="56"/>
      <c r="O668" s="55"/>
      <c r="Q668" s="55"/>
      <c r="R668" s="55"/>
    </row>
    <row r="669" spans="10:18" x14ac:dyDescent="0.3">
      <c r="J669" s="59"/>
      <c r="K669" s="58"/>
      <c r="M669" s="57"/>
      <c r="N669" s="56"/>
      <c r="O669" s="55"/>
      <c r="Q669" s="55"/>
      <c r="R669" s="55"/>
    </row>
    <row r="670" spans="10:18" x14ac:dyDescent="0.3">
      <c r="J670" s="59"/>
      <c r="K670" s="58"/>
      <c r="M670" s="57"/>
      <c r="N670" s="56"/>
      <c r="O670" s="55"/>
      <c r="Q670" s="55"/>
      <c r="R670" s="55"/>
    </row>
    <row r="671" spans="10:18" x14ac:dyDescent="0.3">
      <c r="J671" s="59"/>
      <c r="K671" s="58"/>
      <c r="M671" s="57"/>
      <c r="N671" s="56"/>
      <c r="O671" s="55"/>
      <c r="Q671" s="55"/>
      <c r="R671" s="55"/>
    </row>
    <row r="672" spans="10:18" x14ac:dyDescent="0.3">
      <c r="J672" s="59"/>
      <c r="K672" s="58"/>
      <c r="M672" s="57"/>
      <c r="N672" s="56"/>
      <c r="O672" s="55"/>
      <c r="Q672" s="55"/>
      <c r="R672" s="55"/>
    </row>
    <row r="673" spans="10:18" x14ac:dyDescent="0.3">
      <c r="J673" s="59"/>
      <c r="K673" s="58"/>
      <c r="M673" s="57"/>
      <c r="N673" s="56"/>
      <c r="O673" s="55"/>
      <c r="Q673" s="55"/>
      <c r="R673" s="55"/>
    </row>
    <row r="674" spans="10:18" x14ac:dyDescent="0.3">
      <c r="J674" s="59"/>
      <c r="K674" s="58"/>
      <c r="M674" s="57"/>
      <c r="N674" s="56"/>
      <c r="O674" s="55"/>
      <c r="Q674" s="55"/>
      <c r="R674" s="55"/>
    </row>
    <row r="675" spans="10:18" x14ac:dyDescent="0.3">
      <c r="J675" s="59"/>
      <c r="K675" s="58"/>
      <c r="M675" s="57"/>
      <c r="N675" s="56"/>
      <c r="O675" s="55"/>
      <c r="Q675" s="55"/>
      <c r="R675" s="55"/>
    </row>
    <row r="676" spans="10:18" x14ac:dyDescent="0.3">
      <c r="J676" s="59"/>
      <c r="K676" s="58"/>
      <c r="M676" s="57"/>
      <c r="N676" s="56"/>
      <c r="O676" s="55"/>
      <c r="Q676" s="55"/>
      <c r="R676" s="55"/>
    </row>
    <row r="677" spans="10:18" x14ac:dyDescent="0.3">
      <c r="J677" s="59"/>
      <c r="K677" s="58"/>
      <c r="M677" s="57"/>
      <c r="N677" s="56"/>
      <c r="O677" s="55"/>
      <c r="Q677" s="55"/>
      <c r="R677" s="55"/>
    </row>
    <row r="678" spans="10:18" x14ac:dyDescent="0.3">
      <c r="J678" s="59"/>
      <c r="K678" s="58"/>
      <c r="M678" s="57"/>
      <c r="N678" s="56"/>
      <c r="O678" s="55"/>
      <c r="Q678" s="55"/>
      <c r="R678" s="55"/>
    </row>
    <row r="679" spans="10:18" x14ac:dyDescent="0.3">
      <c r="J679" s="59"/>
      <c r="K679" s="58"/>
      <c r="M679" s="57"/>
      <c r="N679" s="56"/>
      <c r="O679" s="55"/>
      <c r="Q679" s="55"/>
      <c r="R679" s="55"/>
    </row>
    <row r="680" spans="10:18" x14ac:dyDescent="0.3">
      <c r="J680" s="59"/>
      <c r="K680" s="58"/>
      <c r="M680" s="57"/>
      <c r="N680" s="56"/>
      <c r="O680" s="55"/>
      <c r="Q680" s="55"/>
      <c r="R680" s="55"/>
    </row>
    <row r="681" spans="10:18" x14ac:dyDescent="0.3">
      <c r="J681" s="59"/>
      <c r="K681" s="58"/>
      <c r="M681" s="57"/>
      <c r="N681" s="56"/>
      <c r="O681" s="55"/>
      <c r="Q681" s="55"/>
      <c r="R681" s="55"/>
    </row>
    <row r="682" spans="10:18" x14ac:dyDescent="0.3">
      <c r="J682" s="59"/>
      <c r="K682" s="58"/>
      <c r="M682" s="57"/>
      <c r="N682" s="56"/>
      <c r="O682" s="55"/>
      <c r="Q682" s="55"/>
      <c r="R682" s="55"/>
    </row>
    <row r="683" spans="10:18" x14ac:dyDescent="0.3">
      <c r="J683" s="59"/>
      <c r="K683" s="58"/>
      <c r="M683" s="57"/>
      <c r="N683" s="56"/>
      <c r="O683" s="55"/>
      <c r="Q683" s="55"/>
      <c r="R683" s="55"/>
    </row>
    <row r="684" spans="10:18" x14ac:dyDescent="0.3">
      <c r="J684" s="59"/>
      <c r="K684" s="58"/>
      <c r="M684" s="57"/>
      <c r="N684" s="56"/>
      <c r="O684" s="55"/>
      <c r="Q684" s="55"/>
      <c r="R684" s="55"/>
    </row>
    <row r="685" spans="10:18" x14ac:dyDescent="0.3">
      <c r="J685" s="59"/>
      <c r="K685" s="58"/>
      <c r="M685" s="57"/>
      <c r="N685" s="56"/>
      <c r="O685" s="55"/>
      <c r="Q685" s="55"/>
      <c r="R685" s="55"/>
    </row>
    <row r="686" spans="10:18" x14ac:dyDescent="0.3">
      <c r="J686" s="59"/>
      <c r="K686" s="58"/>
      <c r="M686" s="57"/>
      <c r="N686" s="56"/>
      <c r="O686" s="55"/>
      <c r="Q686" s="55"/>
      <c r="R686" s="55"/>
    </row>
    <row r="687" spans="10:18" x14ac:dyDescent="0.3">
      <c r="J687" s="59"/>
      <c r="K687" s="58"/>
      <c r="M687" s="57"/>
      <c r="N687" s="56"/>
      <c r="O687" s="55"/>
      <c r="Q687" s="55"/>
      <c r="R687" s="55"/>
    </row>
    <row r="688" spans="10:18" x14ac:dyDescent="0.3">
      <c r="J688" s="59"/>
      <c r="K688" s="58"/>
      <c r="M688" s="57"/>
      <c r="N688" s="56"/>
      <c r="O688" s="55"/>
      <c r="Q688" s="55"/>
      <c r="R688" s="55"/>
    </row>
    <row r="689" spans="10:18" x14ac:dyDescent="0.3">
      <c r="J689" s="59"/>
      <c r="K689" s="58"/>
      <c r="M689" s="57"/>
      <c r="N689" s="56"/>
      <c r="O689" s="55"/>
      <c r="Q689" s="55"/>
      <c r="R689" s="55"/>
    </row>
    <row r="690" spans="10:18" x14ac:dyDescent="0.3">
      <c r="J690" s="59"/>
      <c r="K690" s="58"/>
      <c r="M690" s="57"/>
      <c r="N690" s="56"/>
      <c r="O690" s="55"/>
      <c r="Q690" s="55"/>
      <c r="R690" s="55"/>
    </row>
    <row r="691" spans="10:18" x14ac:dyDescent="0.3">
      <c r="J691" s="59"/>
      <c r="K691" s="58"/>
      <c r="M691" s="57"/>
      <c r="N691" s="56"/>
      <c r="O691" s="55"/>
      <c r="Q691" s="55"/>
      <c r="R691" s="55"/>
    </row>
    <row r="692" spans="10:18" x14ac:dyDescent="0.3">
      <c r="J692" s="59"/>
      <c r="K692" s="58"/>
      <c r="M692" s="57"/>
      <c r="N692" s="56"/>
      <c r="O692" s="55"/>
      <c r="Q692" s="55"/>
      <c r="R692" s="55"/>
    </row>
    <row r="693" spans="10:18" x14ac:dyDescent="0.3">
      <c r="J693" s="59"/>
      <c r="K693" s="58"/>
      <c r="M693" s="57"/>
      <c r="N693" s="56"/>
      <c r="O693" s="55"/>
      <c r="Q693" s="55"/>
      <c r="R693" s="55"/>
    </row>
    <row r="694" spans="10:18" x14ac:dyDescent="0.3">
      <c r="J694" s="59"/>
      <c r="K694" s="58"/>
      <c r="M694" s="57"/>
      <c r="N694" s="56"/>
      <c r="O694" s="55"/>
      <c r="Q694" s="55"/>
      <c r="R694" s="55"/>
    </row>
    <row r="695" spans="10:18" x14ac:dyDescent="0.3">
      <c r="J695" s="59"/>
      <c r="K695" s="58"/>
      <c r="M695" s="57"/>
      <c r="N695" s="56"/>
      <c r="O695" s="55"/>
      <c r="Q695" s="55"/>
      <c r="R695" s="55"/>
    </row>
    <row r="696" spans="10:18" x14ac:dyDescent="0.3">
      <c r="J696" s="59"/>
      <c r="K696" s="58"/>
      <c r="M696" s="57"/>
      <c r="N696" s="56"/>
      <c r="O696" s="55"/>
      <c r="Q696" s="55"/>
      <c r="R696" s="55"/>
    </row>
    <row r="697" spans="10:18" x14ac:dyDescent="0.3">
      <c r="J697" s="59"/>
      <c r="K697" s="58"/>
      <c r="M697" s="57"/>
      <c r="N697" s="56"/>
      <c r="O697" s="55"/>
      <c r="Q697" s="55"/>
      <c r="R697" s="55"/>
    </row>
    <row r="698" spans="10:18" x14ac:dyDescent="0.3">
      <c r="J698" s="59"/>
      <c r="K698" s="58"/>
      <c r="M698" s="57"/>
      <c r="N698" s="56"/>
      <c r="O698" s="55"/>
      <c r="Q698" s="55"/>
      <c r="R698" s="55"/>
    </row>
    <row r="699" spans="10:18" x14ac:dyDescent="0.3">
      <c r="J699" s="59"/>
      <c r="K699" s="58"/>
      <c r="M699" s="57"/>
      <c r="N699" s="56"/>
      <c r="O699" s="55"/>
      <c r="Q699" s="55"/>
      <c r="R699" s="55"/>
    </row>
    <row r="700" spans="10:18" x14ac:dyDescent="0.3">
      <c r="J700" s="59"/>
      <c r="K700" s="58"/>
      <c r="M700" s="57"/>
      <c r="N700" s="56"/>
      <c r="O700" s="55"/>
      <c r="Q700" s="55"/>
      <c r="R700" s="55"/>
    </row>
    <row r="701" spans="10:18" x14ac:dyDescent="0.3">
      <c r="J701" s="59"/>
      <c r="K701" s="58"/>
      <c r="M701" s="57"/>
      <c r="N701" s="56"/>
      <c r="O701" s="55"/>
      <c r="Q701" s="55"/>
      <c r="R701" s="55"/>
    </row>
    <row r="702" spans="10:18" x14ac:dyDescent="0.3">
      <c r="J702" s="59"/>
      <c r="K702" s="58"/>
      <c r="M702" s="57"/>
      <c r="N702" s="56"/>
      <c r="O702" s="55"/>
      <c r="Q702" s="55"/>
      <c r="R702" s="55"/>
    </row>
    <row r="703" spans="10:18" x14ac:dyDescent="0.3">
      <c r="J703" s="59"/>
      <c r="K703" s="58"/>
      <c r="M703" s="57"/>
      <c r="N703" s="56"/>
      <c r="O703" s="55"/>
      <c r="Q703" s="55"/>
      <c r="R703" s="55"/>
    </row>
    <row r="704" spans="10:18" x14ac:dyDescent="0.3">
      <c r="J704" s="59"/>
      <c r="K704" s="58"/>
      <c r="M704" s="57"/>
      <c r="N704" s="56"/>
      <c r="O704" s="55"/>
      <c r="Q704" s="55"/>
      <c r="R704" s="55"/>
    </row>
    <row r="705" spans="10:18" x14ac:dyDescent="0.3">
      <c r="J705" s="59"/>
      <c r="K705" s="58"/>
      <c r="M705" s="57"/>
      <c r="N705" s="56"/>
      <c r="O705" s="55"/>
      <c r="Q705" s="55"/>
      <c r="R705" s="55"/>
    </row>
    <row r="706" spans="10:18" x14ac:dyDescent="0.3">
      <c r="J706" s="59"/>
      <c r="K706" s="58"/>
      <c r="M706" s="57"/>
      <c r="N706" s="56"/>
      <c r="O706" s="55"/>
      <c r="Q706" s="55"/>
      <c r="R706" s="55"/>
    </row>
    <row r="707" spans="10:18" x14ac:dyDescent="0.3">
      <c r="J707" s="59"/>
      <c r="K707" s="58"/>
      <c r="M707" s="57"/>
      <c r="N707" s="56"/>
      <c r="O707" s="55"/>
      <c r="Q707" s="55"/>
      <c r="R707" s="55"/>
    </row>
    <row r="708" spans="10:18" x14ac:dyDescent="0.3">
      <c r="J708" s="59"/>
      <c r="K708" s="58"/>
      <c r="M708" s="57"/>
      <c r="N708" s="56"/>
      <c r="O708" s="55"/>
      <c r="Q708" s="55"/>
      <c r="R708" s="55"/>
    </row>
    <row r="709" spans="10:18" x14ac:dyDescent="0.3">
      <c r="J709" s="59"/>
      <c r="K709" s="58"/>
      <c r="M709" s="57"/>
      <c r="N709" s="56"/>
      <c r="O709" s="55"/>
      <c r="Q709" s="55"/>
      <c r="R709" s="55"/>
    </row>
    <row r="710" spans="10:18" x14ac:dyDescent="0.3">
      <c r="J710" s="59"/>
      <c r="K710" s="58"/>
      <c r="M710" s="57"/>
      <c r="N710" s="56"/>
      <c r="O710" s="55"/>
      <c r="Q710" s="55"/>
      <c r="R710" s="55"/>
    </row>
    <row r="711" spans="10:18" x14ac:dyDescent="0.3">
      <c r="J711" s="59"/>
      <c r="K711" s="58"/>
      <c r="M711" s="57"/>
      <c r="N711" s="56"/>
      <c r="O711" s="55"/>
      <c r="Q711" s="55"/>
      <c r="R711" s="55"/>
    </row>
    <row r="712" spans="10:18" x14ac:dyDescent="0.3">
      <c r="J712" s="59"/>
      <c r="K712" s="58"/>
      <c r="M712" s="57"/>
      <c r="N712" s="56"/>
      <c r="O712" s="55"/>
      <c r="Q712" s="55"/>
      <c r="R712" s="55"/>
    </row>
    <row r="713" spans="10:18" x14ac:dyDescent="0.3">
      <c r="J713" s="59"/>
      <c r="K713" s="58"/>
      <c r="M713" s="57"/>
      <c r="N713" s="56"/>
      <c r="O713" s="55"/>
      <c r="Q713" s="55"/>
      <c r="R713" s="55"/>
    </row>
    <row r="714" spans="10:18" x14ac:dyDescent="0.3">
      <c r="J714" s="59"/>
      <c r="K714" s="58"/>
      <c r="M714" s="57"/>
      <c r="N714" s="56"/>
      <c r="O714" s="55"/>
      <c r="Q714" s="55"/>
      <c r="R714" s="55"/>
    </row>
    <row r="715" spans="10:18" x14ac:dyDescent="0.3">
      <c r="J715" s="59"/>
      <c r="K715" s="58"/>
      <c r="M715" s="57"/>
      <c r="N715" s="56"/>
      <c r="O715" s="55"/>
      <c r="Q715" s="55"/>
      <c r="R715" s="55"/>
    </row>
    <row r="716" spans="10:18" x14ac:dyDescent="0.3">
      <c r="J716" s="59"/>
      <c r="K716" s="58"/>
      <c r="M716" s="57"/>
      <c r="N716" s="56"/>
      <c r="O716" s="55"/>
      <c r="Q716" s="55"/>
      <c r="R716" s="55"/>
    </row>
    <row r="717" spans="10:18" x14ac:dyDescent="0.3">
      <c r="J717" s="59"/>
      <c r="K717" s="58"/>
      <c r="M717" s="57"/>
      <c r="N717" s="56"/>
      <c r="O717" s="55"/>
      <c r="Q717" s="55"/>
      <c r="R717" s="55"/>
    </row>
    <row r="718" spans="10:18" x14ac:dyDescent="0.3">
      <c r="J718" s="59"/>
      <c r="K718" s="58"/>
      <c r="M718" s="57"/>
      <c r="N718" s="56"/>
      <c r="O718" s="55"/>
      <c r="Q718" s="55"/>
      <c r="R718" s="55"/>
    </row>
    <row r="719" spans="10:18" x14ac:dyDescent="0.3">
      <c r="J719" s="59"/>
      <c r="K719" s="58"/>
      <c r="M719" s="57"/>
      <c r="N719" s="56"/>
      <c r="O719" s="55"/>
      <c r="Q719" s="55"/>
      <c r="R719" s="55"/>
    </row>
    <row r="720" spans="10:18" x14ac:dyDescent="0.3">
      <c r="J720" s="59"/>
      <c r="K720" s="58"/>
      <c r="M720" s="57"/>
      <c r="N720" s="56"/>
      <c r="O720" s="55"/>
      <c r="Q720" s="55"/>
      <c r="R720" s="55"/>
    </row>
    <row r="721" spans="10:18" x14ac:dyDescent="0.3">
      <c r="J721" s="59"/>
      <c r="K721" s="58"/>
      <c r="M721" s="57"/>
      <c r="N721" s="56"/>
      <c r="O721" s="55"/>
      <c r="Q721" s="55"/>
      <c r="R721" s="55"/>
    </row>
    <row r="722" spans="10:18" x14ac:dyDescent="0.3">
      <c r="J722" s="59"/>
      <c r="K722" s="58"/>
      <c r="M722" s="57"/>
      <c r="N722" s="56"/>
      <c r="O722" s="55"/>
      <c r="Q722" s="55"/>
      <c r="R722" s="55"/>
    </row>
    <row r="723" spans="10:18" x14ac:dyDescent="0.3">
      <c r="J723" s="59"/>
      <c r="K723" s="58"/>
      <c r="M723" s="57"/>
      <c r="N723" s="56"/>
      <c r="O723" s="55"/>
      <c r="Q723" s="55"/>
      <c r="R723" s="55"/>
    </row>
    <row r="724" spans="10:18" x14ac:dyDescent="0.3">
      <c r="J724" s="59"/>
      <c r="K724" s="58"/>
      <c r="M724" s="57"/>
      <c r="N724" s="56"/>
      <c r="O724" s="55"/>
      <c r="Q724" s="55"/>
      <c r="R724" s="55"/>
    </row>
    <row r="725" spans="10:18" x14ac:dyDescent="0.3">
      <c r="J725" s="59"/>
      <c r="K725" s="58"/>
      <c r="M725" s="57"/>
      <c r="N725" s="56"/>
      <c r="O725" s="55"/>
      <c r="Q725" s="55"/>
      <c r="R725" s="55"/>
    </row>
    <row r="726" spans="10:18" x14ac:dyDescent="0.3">
      <c r="J726" s="59"/>
      <c r="K726" s="58"/>
      <c r="M726" s="57"/>
      <c r="N726" s="56"/>
      <c r="O726" s="55"/>
      <c r="Q726" s="55"/>
      <c r="R726" s="55"/>
    </row>
    <row r="727" spans="10:18" x14ac:dyDescent="0.3">
      <c r="J727" s="59"/>
      <c r="K727" s="58"/>
      <c r="M727" s="57"/>
      <c r="N727" s="56"/>
      <c r="O727" s="55"/>
      <c r="Q727" s="55"/>
      <c r="R727" s="55"/>
    </row>
    <row r="728" spans="10:18" x14ac:dyDescent="0.3">
      <c r="J728" s="59"/>
      <c r="K728" s="58"/>
      <c r="M728" s="57"/>
      <c r="N728" s="56"/>
      <c r="O728" s="55"/>
      <c r="Q728" s="55"/>
      <c r="R728" s="55"/>
    </row>
    <row r="729" spans="10:18" x14ac:dyDescent="0.3">
      <c r="J729" s="59"/>
      <c r="K729" s="58"/>
      <c r="M729" s="57"/>
      <c r="N729" s="56"/>
      <c r="O729" s="55"/>
      <c r="Q729" s="55"/>
      <c r="R729" s="55"/>
    </row>
    <row r="730" spans="10:18" x14ac:dyDescent="0.3">
      <c r="J730" s="59"/>
      <c r="K730" s="58"/>
      <c r="M730" s="57"/>
      <c r="N730" s="56"/>
      <c r="O730" s="55"/>
      <c r="Q730" s="55"/>
      <c r="R730" s="55"/>
    </row>
    <row r="731" spans="10:18" x14ac:dyDescent="0.3">
      <c r="J731" s="59"/>
      <c r="K731" s="58"/>
      <c r="M731" s="57"/>
      <c r="N731" s="56"/>
      <c r="O731" s="55"/>
      <c r="Q731" s="55"/>
      <c r="R731" s="55"/>
    </row>
    <row r="732" spans="10:18" x14ac:dyDescent="0.3">
      <c r="J732" s="59"/>
      <c r="K732" s="58"/>
      <c r="M732" s="57"/>
      <c r="N732" s="56"/>
      <c r="O732" s="55"/>
      <c r="Q732" s="55"/>
      <c r="R732" s="55"/>
    </row>
    <row r="733" spans="10:18" x14ac:dyDescent="0.3">
      <c r="J733" s="59"/>
      <c r="K733" s="58"/>
      <c r="M733" s="57"/>
      <c r="N733" s="56"/>
      <c r="O733" s="55"/>
      <c r="Q733" s="55"/>
      <c r="R733" s="55"/>
    </row>
    <row r="734" spans="10:18" x14ac:dyDescent="0.3">
      <c r="J734" s="59"/>
      <c r="K734" s="58"/>
      <c r="M734" s="57"/>
      <c r="N734" s="56"/>
      <c r="O734" s="55"/>
      <c r="Q734" s="55"/>
      <c r="R734" s="55"/>
    </row>
    <row r="735" spans="10:18" x14ac:dyDescent="0.3">
      <c r="J735" s="59"/>
      <c r="K735" s="58"/>
      <c r="M735" s="57"/>
      <c r="N735" s="56"/>
      <c r="O735" s="55"/>
      <c r="Q735" s="55"/>
      <c r="R735" s="55"/>
    </row>
    <row r="736" spans="10:18" x14ac:dyDescent="0.3">
      <c r="J736" s="59"/>
      <c r="K736" s="58"/>
      <c r="M736" s="57"/>
      <c r="N736" s="56"/>
      <c r="O736" s="55"/>
      <c r="Q736" s="55"/>
      <c r="R736" s="55"/>
    </row>
    <row r="737" spans="10:18" x14ac:dyDescent="0.3">
      <c r="J737" s="59"/>
      <c r="K737" s="58"/>
      <c r="M737" s="57"/>
      <c r="N737" s="56"/>
      <c r="O737" s="55"/>
      <c r="Q737" s="55"/>
      <c r="R737" s="55"/>
    </row>
    <row r="738" spans="10:18" x14ac:dyDescent="0.3">
      <c r="J738" s="59"/>
      <c r="K738" s="58"/>
      <c r="M738" s="57"/>
      <c r="N738" s="56"/>
      <c r="O738" s="55"/>
      <c r="Q738" s="55"/>
      <c r="R738" s="55"/>
    </row>
    <row r="739" spans="10:18" x14ac:dyDescent="0.3">
      <c r="J739" s="59"/>
      <c r="K739" s="58"/>
      <c r="M739" s="57"/>
      <c r="N739" s="56"/>
      <c r="O739" s="55"/>
      <c r="Q739" s="55"/>
      <c r="R739" s="55"/>
    </row>
    <row r="740" spans="10:18" x14ac:dyDescent="0.3">
      <c r="J740" s="59"/>
      <c r="K740" s="58"/>
      <c r="M740" s="57"/>
      <c r="N740" s="56"/>
      <c r="O740" s="55"/>
      <c r="Q740" s="55"/>
      <c r="R740" s="55"/>
    </row>
    <row r="741" spans="10:18" x14ac:dyDescent="0.3">
      <c r="J741" s="59"/>
      <c r="K741" s="58"/>
      <c r="M741" s="57"/>
      <c r="N741" s="56"/>
      <c r="O741" s="55"/>
      <c r="Q741" s="55"/>
      <c r="R741" s="55"/>
    </row>
    <row r="742" spans="10:18" x14ac:dyDescent="0.3">
      <c r="J742" s="59"/>
      <c r="K742" s="58"/>
      <c r="M742" s="57"/>
      <c r="N742" s="56"/>
      <c r="O742" s="55"/>
      <c r="Q742" s="55"/>
      <c r="R742" s="55"/>
    </row>
    <row r="743" spans="10:18" x14ac:dyDescent="0.3">
      <c r="J743" s="59"/>
      <c r="K743" s="58"/>
      <c r="M743" s="57"/>
      <c r="N743" s="56"/>
      <c r="O743" s="55"/>
      <c r="Q743" s="55"/>
      <c r="R743" s="55"/>
    </row>
    <row r="744" spans="10:18" x14ac:dyDescent="0.3">
      <c r="J744" s="59"/>
      <c r="K744" s="58"/>
      <c r="M744" s="57"/>
      <c r="N744" s="56"/>
      <c r="O744" s="55"/>
      <c r="Q744" s="55"/>
      <c r="R744" s="55"/>
    </row>
    <row r="745" spans="10:18" x14ac:dyDescent="0.3">
      <c r="J745" s="59"/>
      <c r="K745" s="58"/>
      <c r="M745" s="57"/>
      <c r="N745" s="56"/>
      <c r="O745" s="55"/>
      <c r="Q745" s="55"/>
      <c r="R745" s="55"/>
    </row>
    <row r="746" spans="10:18" x14ac:dyDescent="0.3">
      <c r="J746" s="59"/>
      <c r="K746" s="58"/>
      <c r="M746" s="57"/>
      <c r="N746" s="56"/>
      <c r="O746" s="55"/>
      <c r="Q746" s="55"/>
      <c r="R746" s="55"/>
    </row>
    <row r="747" spans="10:18" x14ac:dyDescent="0.3">
      <c r="J747" s="59"/>
      <c r="K747" s="58"/>
      <c r="M747" s="57"/>
      <c r="N747" s="56"/>
      <c r="O747" s="55"/>
      <c r="Q747" s="55"/>
      <c r="R747" s="55"/>
    </row>
    <row r="748" spans="10:18" x14ac:dyDescent="0.3">
      <c r="J748" s="59"/>
      <c r="K748" s="58"/>
      <c r="M748" s="57"/>
      <c r="N748" s="56"/>
      <c r="O748" s="55"/>
      <c r="Q748" s="55"/>
      <c r="R748" s="55"/>
    </row>
    <row r="749" spans="10:18" x14ac:dyDescent="0.3">
      <c r="J749" s="59"/>
      <c r="K749" s="58"/>
      <c r="M749" s="57"/>
      <c r="N749" s="56"/>
      <c r="O749" s="55"/>
      <c r="Q749" s="55"/>
      <c r="R749" s="55"/>
    </row>
    <row r="750" spans="10:18" x14ac:dyDescent="0.3">
      <c r="J750" s="59"/>
      <c r="K750" s="58"/>
      <c r="M750" s="57"/>
      <c r="N750" s="56"/>
      <c r="O750" s="55"/>
      <c r="Q750" s="55"/>
      <c r="R750" s="55"/>
    </row>
    <row r="751" spans="10:18" x14ac:dyDescent="0.3">
      <c r="J751" s="59"/>
      <c r="K751" s="58"/>
      <c r="M751" s="57"/>
      <c r="N751" s="56"/>
      <c r="O751" s="55"/>
      <c r="Q751" s="55"/>
      <c r="R751" s="55"/>
    </row>
    <row r="752" spans="10:18" x14ac:dyDescent="0.3">
      <c r="J752" s="59"/>
      <c r="K752" s="58"/>
      <c r="M752" s="57"/>
      <c r="N752" s="56"/>
      <c r="O752" s="55"/>
      <c r="Q752" s="55"/>
      <c r="R752" s="55"/>
    </row>
    <row r="753" spans="10:18" x14ac:dyDescent="0.3">
      <c r="J753" s="59"/>
      <c r="K753" s="58"/>
      <c r="M753" s="57"/>
      <c r="N753" s="56"/>
      <c r="O753" s="55"/>
      <c r="Q753" s="55"/>
      <c r="R753" s="55"/>
    </row>
    <row r="754" spans="10:18" x14ac:dyDescent="0.3">
      <c r="J754" s="59"/>
      <c r="K754" s="58"/>
      <c r="M754" s="57"/>
      <c r="N754" s="56"/>
      <c r="O754" s="55"/>
      <c r="Q754" s="55"/>
      <c r="R754" s="55"/>
    </row>
    <row r="755" spans="10:18" x14ac:dyDescent="0.3">
      <c r="J755" s="59"/>
      <c r="K755" s="58"/>
      <c r="M755" s="57"/>
      <c r="N755" s="56"/>
      <c r="O755" s="55"/>
      <c r="Q755" s="55"/>
      <c r="R755" s="55"/>
    </row>
    <row r="756" spans="10:18" x14ac:dyDescent="0.3">
      <c r="J756" s="59"/>
      <c r="K756" s="58"/>
      <c r="M756" s="57"/>
      <c r="N756" s="56"/>
      <c r="O756" s="55"/>
      <c r="Q756" s="55"/>
      <c r="R756" s="55"/>
    </row>
    <row r="757" spans="10:18" x14ac:dyDescent="0.3">
      <c r="J757" s="59"/>
      <c r="K757" s="58"/>
      <c r="M757" s="57"/>
      <c r="N757" s="56"/>
      <c r="O757" s="55"/>
      <c r="Q757" s="55"/>
      <c r="R757" s="55"/>
    </row>
    <row r="758" spans="10:18" x14ac:dyDescent="0.3">
      <c r="J758" s="59"/>
      <c r="K758" s="58"/>
      <c r="M758" s="57"/>
      <c r="N758" s="56"/>
      <c r="O758" s="55"/>
      <c r="Q758" s="55"/>
      <c r="R758" s="55"/>
    </row>
    <row r="759" spans="10:18" x14ac:dyDescent="0.3">
      <c r="J759" s="59"/>
      <c r="K759" s="58"/>
      <c r="M759" s="57"/>
      <c r="N759" s="56"/>
      <c r="O759" s="55"/>
      <c r="Q759" s="55"/>
      <c r="R759" s="55"/>
    </row>
    <row r="760" spans="10:18" x14ac:dyDescent="0.3">
      <c r="J760" s="59"/>
      <c r="K760" s="58"/>
      <c r="M760" s="57"/>
      <c r="N760" s="56"/>
      <c r="O760" s="55"/>
      <c r="Q760" s="55"/>
      <c r="R760" s="55"/>
    </row>
    <row r="761" spans="10:18" x14ac:dyDescent="0.3">
      <c r="J761" s="59"/>
      <c r="K761" s="58"/>
      <c r="M761" s="57"/>
      <c r="N761" s="56"/>
      <c r="O761" s="55"/>
      <c r="Q761" s="55"/>
      <c r="R761" s="55"/>
    </row>
    <row r="762" spans="10:18" x14ac:dyDescent="0.3">
      <c r="J762" s="59"/>
      <c r="K762" s="58"/>
      <c r="M762" s="57"/>
      <c r="N762" s="56"/>
      <c r="O762" s="55"/>
      <c r="Q762" s="55"/>
      <c r="R762" s="55"/>
    </row>
    <row r="763" spans="10:18" x14ac:dyDescent="0.3">
      <c r="J763" s="59"/>
      <c r="K763" s="58"/>
      <c r="M763" s="57"/>
      <c r="N763" s="56"/>
      <c r="O763" s="55"/>
      <c r="Q763" s="55"/>
      <c r="R763" s="55"/>
    </row>
    <row r="764" spans="10:18" x14ac:dyDescent="0.3">
      <c r="J764" s="59"/>
      <c r="K764" s="58"/>
      <c r="M764" s="57"/>
      <c r="N764" s="56"/>
      <c r="O764" s="55"/>
      <c r="Q764" s="55"/>
      <c r="R764" s="55"/>
    </row>
    <row r="765" spans="10:18" x14ac:dyDescent="0.3">
      <c r="J765" s="59"/>
      <c r="K765" s="58"/>
      <c r="M765" s="57"/>
      <c r="N765" s="56"/>
      <c r="O765" s="55"/>
      <c r="Q765" s="55"/>
      <c r="R765" s="55"/>
    </row>
    <row r="766" spans="10:18" x14ac:dyDescent="0.3">
      <c r="J766" s="59"/>
      <c r="K766" s="58"/>
      <c r="M766" s="57"/>
      <c r="N766" s="56"/>
      <c r="O766" s="55"/>
      <c r="Q766" s="55"/>
      <c r="R766" s="55"/>
    </row>
    <row r="767" spans="10:18" x14ac:dyDescent="0.3">
      <c r="J767" s="59"/>
      <c r="K767" s="58"/>
      <c r="M767" s="57"/>
      <c r="N767" s="56"/>
      <c r="O767" s="55"/>
      <c r="Q767" s="55"/>
      <c r="R767" s="55"/>
    </row>
    <row r="768" spans="10:18" x14ac:dyDescent="0.3">
      <c r="J768" s="59"/>
      <c r="K768" s="58"/>
      <c r="M768" s="57"/>
      <c r="N768" s="56"/>
      <c r="O768" s="55"/>
      <c r="Q768" s="55"/>
      <c r="R768" s="55"/>
    </row>
    <row r="769" spans="10:18" x14ac:dyDescent="0.3">
      <c r="J769" s="59"/>
      <c r="K769" s="58"/>
      <c r="M769" s="57"/>
      <c r="N769" s="56"/>
      <c r="O769" s="55"/>
      <c r="Q769" s="55"/>
      <c r="R769" s="55"/>
    </row>
    <row r="770" spans="10:18" x14ac:dyDescent="0.3">
      <c r="J770" s="59"/>
      <c r="K770" s="58"/>
      <c r="M770" s="57"/>
      <c r="N770" s="56"/>
      <c r="O770" s="55"/>
      <c r="Q770" s="55"/>
      <c r="R770" s="55"/>
    </row>
    <row r="771" spans="10:18" x14ac:dyDescent="0.3">
      <c r="J771" s="59"/>
      <c r="K771" s="58"/>
      <c r="M771" s="57"/>
      <c r="N771" s="56"/>
      <c r="O771" s="55"/>
      <c r="Q771" s="55"/>
      <c r="R771" s="55"/>
    </row>
    <row r="772" spans="10:18" x14ac:dyDescent="0.3">
      <c r="J772" s="59"/>
      <c r="K772" s="58"/>
      <c r="M772" s="57"/>
      <c r="N772" s="56"/>
      <c r="O772" s="55"/>
      <c r="Q772" s="55"/>
      <c r="R772" s="55"/>
    </row>
    <row r="773" spans="10:18" x14ac:dyDescent="0.3">
      <c r="J773" s="59"/>
      <c r="K773" s="58"/>
      <c r="M773" s="57"/>
      <c r="N773" s="56"/>
      <c r="O773" s="55"/>
      <c r="Q773" s="55"/>
      <c r="R773" s="55"/>
    </row>
    <row r="774" spans="10:18" x14ac:dyDescent="0.3">
      <c r="J774" s="59"/>
      <c r="K774" s="58"/>
      <c r="M774" s="57"/>
      <c r="N774" s="56"/>
      <c r="O774" s="55"/>
      <c r="Q774" s="55"/>
      <c r="R774" s="55"/>
    </row>
    <row r="775" spans="10:18" x14ac:dyDescent="0.3">
      <c r="J775" s="59"/>
      <c r="K775" s="58"/>
      <c r="M775" s="57"/>
      <c r="N775" s="56"/>
      <c r="O775" s="55"/>
      <c r="Q775" s="55"/>
      <c r="R775" s="55"/>
    </row>
    <row r="776" spans="10:18" x14ac:dyDescent="0.3">
      <c r="J776" s="59"/>
      <c r="K776" s="58"/>
      <c r="M776" s="57"/>
      <c r="N776" s="56"/>
      <c r="O776" s="55"/>
      <c r="Q776" s="55"/>
      <c r="R776" s="55"/>
    </row>
    <row r="777" spans="10:18" x14ac:dyDescent="0.3">
      <c r="J777" s="59"/>
      <c r="K777" s="58"/>
      <c r="M777" s="57"/>
      <c r="N777" s="56"/>
      <c r="O777" s="55"/>
      <c r="Q777" s="55"/>
      <c r="R777" s="55"/>
    </row>
    <row r="778" spans="10:18" x14ac:dyDescent="0.3">
      <c r="J778" s="59"/>
      <c r="K778" s="58"/>
      <c r="M778" s="57"/>
      <c r="N778" s="56"/>
      <c r="O778" s="55"/>
      <c r="Q778" s="55"/>
      <c r="R778" s="55"/>
    </row>
    <row r="779" spans="10:18" x14ac:dyDescent="0.3">
      <c r="J779" s="59"/>
      <c r="K779" s="58"/>
      <c r="M779" s="57"/>
      <c r="N779" s="56"/>
      <c r="O779" s="55"/>
      <c r="Q779" s="55"/>
      <c r="R779" s="55"/>
    </row>
    <row r="780" spans="10:18" x14ac:dyDescent="0.3">
      <c r="J780" s="59"/>
      <c r="K780" s="58"/>
      <c r="M780" s="57"/>
      <c r="N780" s="56"/>
      <c r="O780" s="55"/>
      <c r="Q780" s="55"/>
      <c r="R780" s="55"/>
    </row>
    <row r="781" spans="10:18" x14ac:dyDescent="0.3">
      <c r="J781" s="59"/>
      <c r="K781" s="58"/>
      <c r="M781" s="57"/>
      <c r="N781" s="56"/>
      <c r="O781" s="55"/>
      <c r="Q781" s="55"/>
      <c r="R781" s="55"/>
    </row>
    <row r="782" spans="10:18" x14ac:dyDescent="0.3">
      <c r="J782" s="59"/>
      <c r="K782" s="58"/>
      <c r="M782" s="57"/>
      <c r="N782" s="56"/>
      <c r="O782" s="55"/>
      <c r="Q782" s="55"/>
      <c r="R782" s="55"/>
    </row>
    <row r="783" spans="10:18" x14ac:dyDescent="0.3">
      <c r="J783" s="59"/>
      <c r="K783" s="58"/>
      <c r="M783" s="57"/>
      <c r="N783" s="56"/>
      <c r="O783" s="55"/>
      <c r="Q783" s="55"/>
      <c r="R783" s="55"/>
    </row>
    <row r="784" spans="10:18" x14ac:dyDescent="0.3">
      <c r="J784" s="59"/>
      <c r="K784" s="58"/>
      <c r="M784" s="57"/>
      <c r="N784" s="56"/>
      <c r="O784" s="55"/>
      <c r="Q784" s="55"/>
      <c r="R784" s="55"/>
    </row>
    <row r="785" spans="10:18" x14ac:dyDescent="0.3">
      <c r="J785" s="59"/>
      <c r="K785" s="58"/>
      <c r="M785" s="57"/>
      <c r="N785" s="56"/>
      <c r="O785" s="55"/>
      <c r="Q785" s="55"/>
      <c r="R785" s="55"/>
    </row>
    <row r="786" spans="10:18" x14ac:dyDescent="0.3">
      <c r="J786" s="59"/>
      <c r="K786" s="58"/>
      <c r="M786" s="57"/>
      <c r="N786" s="56"/>
      <c r="O786" s="55"/>
      <c r="Q786" s="55"/>
      <c r="R786" s="55"/>
    </row>
    <row r="787" spans="10:18" x14ac:dyDescent="0.3">
      <c r="J787" s="59"/>
      <c r="K787" s="58"/>
      <c r="M787" s="57"/>
      <c r="N787" s="56"/>
      <c r="O787" s="55"/>
      <c r="Q787" s="55"/>
      <c r="R787" s="55"/>
    </row>
    <row r="788" spans="10:18" x14ac:dyDescent="0.3">
      <c r="J788" s="59"/>
      <c r="K788" s="58"/>
      <c r="M788" s="57"/>
      <c r="N788" s="56"/>
      <c r="O788" s="55"/>
      <c r="Q788" s="55"/>
      <c r="R788" s="55"/>
    </row>
    <row r="789" spans="10:18" x14ac:dyDescent="0.3">
      <c r="J789" s="59"/>
      <c r="K789" s="58"/>
      <c r="M789" s="57"/>
      <c r="N789" s="56"/>
      <c r="O789" s="55"/>
      <c r="Q789" s="55"/>
      <c r="R789" s="55"/>
    </row>
    <row r="790" spans="10:18" x14ac:dyDescent="0.3">
      <c r="J790" s="59"/>
      <c r="K790" s="58"/>
      <c r="M790" s="57"/>
      <c r="N790" s="56"/>
      <c r="O790" s="55"/>
      <c r="Q790" s="55"/>
      <c r="R790" s="55"/>
    </row>
    <row r="791" spans="10:18" x14ac:dyDescent="0.3">
      <c r="J791" s="59"/>
      <c r="K791" s="58"/>
      <c r="M791" s="57"/>
      <c r="N791" s="56"/>
      <c r="O791" s="55"/>
      <c r="Q791" s="55"/>
      <c r="R791" s="55"/>
    </row>
    <row r="792" spans="10:18" x14ac:dyDescent="0.3">
      <c r="J792" s="59"/>
      <c r="K792" s="58"/>
      <c r="M792" s="57"/>
      <c r="N792" s="56"/>
      <c r="O792" s="55"/>
      <c r="Q792" s="55"/>
      <c r="R792" s="55"/>
    </row>
    <row r="793" spans="10:18" x14ac:dyDescent="0.3">
      <c r="J793" s="59"/>
      <c r="K793" s="58"/>
      <c r="M793" s="57"/>
      <c r="N793" s="56"/>
      <c r="O793" s="55"/>
      <c r="Q793" s="55"/>
      <c r="R793" s="55"/>
    </row>
    <row r="794" spans="10:18" x14ac:dyDescent="0.3">
      <c r="J794" s="59"/>
      <c r="K794" s="58"/>
      <c r="M794" s="57"/>
      <c r="N794" s="56"/>
      <c r="O794" s="55"/>
      <c r="Q794" s="55"/>
      <c r="R794" s="55"/>
    </row>
    <row r="795" spans="10:18" x14ac:dyDescent="0.3">
      <c r="J795" s="59"/>
      <c r="K795" s="58"/>
      <c r="M795" s="57"/>
      <c r="N795" s="56"/>
      <c r="O795" s="55"/>
      <c r="Q795" s="55"/>
      <c r="R795" s="55"/>
    </row>
    <row r="796" spans="10:18" x14ac:dyDescent="0.3">
      <c r="J796" s="59"/>
      <c r="K796" s="58"/>
      <c r="M796" s="57"/>
      <c r="N796" s="56"/>
      <c r="O796" s="55"/>
      <c r="Q796" s="55"/>
      <c r="R796" s="55"/>
    </row>
    <row r="797" spans="10:18" x14ac:dyDescent="0.3">
      <c r="J797" s="59"/>
      <c r="K797" s="58"/>
      <c r="M797" s="57"/>
      <c r="N797" s="56"/>
      <c r="O797" s="55"/>
      <c r="Q797" s="55"/>
      <c r="R797" s="55"/>
    </row>
    <row r="798" spans="10:18" x14ac:dyDescent="0.3">
      <c r="J798" s="59"/>
      <c r="K798" s="58"/>
      <c r="M798" s="57"/>
      <c r="N798" s="56"/>
      <c r="O798" s="55"/>
      <c r="Q798" s="55"/>
      <c r="R798" s="55"/>
    </row>
    <row r="799" spans="10:18" x14ac:dyDescent="0.3">
      <c r="J799" s="59"/>
      <c r="K799" s="58"/>
      <c r="M799" s="57"/>
      <c r="N799" s="56"/>
      <c r="O799" s="55"/>
      <c r="Q799" s="55"/>
      <c r="R799" s="55"/>
    </row>
    <row r="800" spans="10:18" x14ac:dyDescent="0.3">
      <c r="J800" s="59"/>
      <c r="K800" s="58"/>
      <c r="M800" s="57"/>
      <c r="N800" s="56"/>
      <c r="O800" s="55"/>
      <c r="Q800" s="55"/>
      <c r="R800" s="55"/>
    </row>
    <row r="801" spans="10:18" x14ac:dyDescent="0.3">
      <c r="J801" s="59"/>
      <c r="K801" s="58"/>
      <c r="M801" s="57"/>
      <c r="N801" s="56"/>
      <c r="O801" s="55"/>
      <c r="Q801" s="55"/>
      <c r="R801" s="55"/>
    </row>
    <row r="802" spans="10:18" x14ac:dyDescent="0.3">
      <c r="J802" s="59"/>
      <c r="K802" s="58"/>
      <c r="M802" s="57"/>
      <c r="N802" s="56"/>
      <c r="O802" s="55"/>
      <c r="Q802" s="55"/>
      <c r="R802" s="55"/>
    </row>
    <row r="803" spans="10:18" x14ac:dyDescent="0.3">
      <c r="J803" s="59"/>
      <c r="K803" s="58"/>
      <c r="M803" s="57"/>
      <c r="N803" s="56"/>
      <c r="O803" s="55"/>
      <c r="Q803" s="55"/>
      <c r="R803" s="55"/>
    </row>
    <row r="804" spans="10:18" x14ac:dyDescent="0.3">
      <c r="J804" s="59"/>
      <c r="K804" s="58"/>
      <c r="M804" s="57"/>
      <c r="N804" s="56"/>
      <c r="O804" s="55"/>
      <c r="Q804" s="55"/>
      <c r="R804" s="55"/>
    </row>
    <row r="805" spans="10:18" x14ac:dyDescent="0.3">
      <c r="J805" s="59"/>
      <c r="K805" s="58"/>
      <c r="M805" s="57"/>
      <c r="N805" s="56"/>
      <c r="O805" s="55"/>
      <c r="Q805" s="55"/>
      <c r="R805" s="55"/>
    </row>
    <row r="806" spans="10:18" x14ac:dyDescent="0.3">
      <c r="J806" s="59"/>
      <c r="K806" s="58"/>
      <c r="M806" s="57"/>
      <c r="N806" s="56"/>
      <c r="O806" s="55"/>
      <c r="Q806" s="55"/>
      <c r="R806" s="55"/>
    </row>
    <row r="807" spans="10:18" x14ac:dyDescent="0.3">
      <c r="J807" s="59"/>
      <c r="K807" s="58"/>
      <c r="M807" s="57"/>
      <c r="N807" s="56"/>
      <c r="O807" s="55"/>
      <c r="Q807" s="55"/>
      <c r="R807" s="55"/>
    </row>
    <row r="808" spans="10:18" x14ac:dyDescent="0.3">
      <c r="J808" s="59"/>
      <c r="K808" s="58"/>
      <c r="M808" s="57"/>
      <c r="N808" s="56"/>
      <c r="O808" s="55"/>
      <c r="Q808" s="55"/>
      <c r="R808" s="55"/>
    </row>
    <row r="809" spans="10:18" x14ac:dyDescent="0.3">
      <c r="J809" s="59"/>
      <c r="K809" s="58"/>
      <c r="M809" s="57"/>
      <c r="N809" s="56"/>
      <c r="O809" s="55"/>
      <c r="Q809" s="55"/>
      <c r="R809" s="55"/>
    </row>
    <row r="810" spans="10:18" x14ac:dyDescent="0.3">
      <c r="J810" s="59"/>
      <c r="K810" s="58"/>
      <c r="M810" s="57"/>
      <c r="N810" s="56"/>
      <c r="O810" s="55"/>
      <c r="Q810" s="55"/>
      <c r="R810" s="55"/>
    </row>
    <row r="811" spans="10:18" x14ac:dyDescent="0.3">
      <c r="J811" s="59"/>
      <c r="K811" s="58"/>
      <c r="M811" s="57"/>
      <c r="N811" s="56"/>
      <c r="O811" s="55"/>
      <c r="Q811" s="55"/>
      <c r="R811" s="55"/>
    </row>
    <row r="812" spans="10:18" x14ac:dyDescent="0.3">
      <c r="J812" s="59"/>
      <c r="K812" s="58"/>
      <c r="M812" s="57"/>
      <c r="N812" s="56"/>
      <c r="O812" s="55"/>
      <c r="Q812" s="55"/>
      <c r="R812" s="55"/>
    </row>
    <row r="813" spans="10:18" x14ac:dyDescent="0.3">
      <c r="J813" s="59"/>
      <c r="K813" s="58"/>
      <c r="M813" s="57"/>
      <c r="N813" s="56"/>
      <c r="O813" s="55"/>
      <c r="Q813" s="55"/>
      <c r="R813" s="55"/>
    </row>
    <row r="814" spans="10:18" x14ac:dyDescent="0.3">
      <c r="J814" s="59"/>
      <c r="K814" s="58"/>
      <c r="M814" s="57"/>
      <c r="N814" s="56"/>
      <c r="O814" s="55"/>
      <c r="Q814" s="55"/>
      <c r="R814" s="55"/>
    </row>
    <row r="815" spans="10:18" x14ac:dyDescent="0.3">
      <c r="J815" s="59"/>
      <c r="K815" s="58"/>
      <c r="M815" s="57"/>
      <c r="N815" s="56"/>
      <c r="O815" s="55"/>
      <c r="Q815" s="55"/>
      <c r="R815" s="55"/>
    </row>
    <row r="816" spans="10:18" x14ac:dyDescent="0.3">
      <c r="J816" s="59"/>
      <c r="K816" s="58"/>
      <c r="M816" s="57"/>
      <c r="N816" s="56"/>
      <c r="O816" s="55"/>
      <c r="Q816" s="55"/>
      <c r="R816" s="55"/>
    </row>
    <row r="817" spans="10:18" x14ac:dyDescent="0.3">
      <c r="J817" s="59"/>
      <c r="K817" s="58"/>
      <c r="M817" s="57"/>
      <c r="N817" s="56"/>
      <c r="O817" s="55"/>
      <c r="Q817" s="55"/>
      <c r="R817" s="55"/>
    </row>
    <row r="818" spans="10:18" x14ac:dyDescent="0.3">
      <c r="J818" s="59"/>
      <c r="K818" s="58"/>
      <c r="M818" s="57"/>
      <c r="N818" s="56"/>
      <c r="O818" s="55"/>
      <c r="Q818" s="55"/>
      <c r="R818" s="55"/>
    </row>
    <row r="819" spans="10:18" x14ac:dyDescent="0.3">
      <c r="J819" s="59"/>
      <c r="K819" s="58"/>
      <c r="M819" s="57"/>
      <c r="N819" s="56"/>
      <c r="O819" s="55"/>
      <c r="Q819" s="55"/>
      <c r="R819" s="55"/>
    </row>
    <row r="820" spans="10:18" x14ac:dyDescent="0.3">
      <c r="J820" s="59"/>
      <c r="K820" s="58"/>
      <c r="M820" s="57"/>
      <c r="N820" s="56"/>
      <c r="O820" s="55"/>
      <c r="Q820" s="55"/>
      <c r="R820" s="55"/>
    </row>
    <row r="821" spans="10:18" x14ac:dyDescent="0.3">
      <c r="J821" s="59"/>
      <c r="K821" s="58"/>
      <c r="M821" s="57"/>
      <c r="N821" s="56"/>
      <c r="O821" s="55"/>
      <c r="Q821" s="55"/>
      <c r="R821" s="55"/>
    </row>
    <row r="822" spans="10:18" x14ac:dyDescent="0.3">
      <c r="J822" s="59"/>
      <c r="K822" s="58"/>
      <c r="M822" s="57"/>
      <c r="N822" s="56"/>
      <c r="O822" s="55"/>
      <c r="Q822" s="55"/>
      <c r="R822" s="55"/>
    </row>
    <row r="823" spans="10:18" x14ac:dyDescent="0.3">
      <c r="J823" s="59"/>
      <c r="K823" s="58"/>
      <c r="M823" s="57"/>
      <c r="N823" s="56"/>
      <c r="O823" s="55"/>
      <c r="Q823" s="55"/>
      <c r="R823" s="55"/>
    </row>
    <row r="824" spans="10:18" x14ac:dyDescent="0.3">
      <c r="J824" s="59"/>
      <c r="K824" s="58"/>
      <c r="M824" s="57"/>
      <c r="N824" s="56"/>
      <c r="O824" s="55"/>
      <c r="Q824" s="55"/>
      <c r="R824" s="55"/>
    </row>
    <row r="825" spans="10:18" x14ac:dyDescent="0.3">
      <c r="J825" s="59"/>
      <c r="K825" s="58"/>
      <c r="M825" s="57"/>
      <c r="N825" s="56"/>
      <c r="O825" s="55"/>
      <c r="Q825" s="55"/>
      <c r="R825" s="55"/>
    </row>
    <row r="826" spans="10:18" x14ac:dyDescent="0.3">
      <c r="J826" s="59"/>
      <c r="K826" s="58"/>
      <c r="M826" s="57"/>
      <c r="N826" s="56"/>
      <c r="O826" s="55"/>
      <c r="Q826" s="55"/>
      <c r="R826" s="55"/>
    </row>
    <row r="827" spans="10:18" x14ac:dyDescent="0.3">
      <c r="J827" s="59"/>
      <c r="K827" s="58"/>
      <c r="M827" s="57"/>
      <c r="N827" s="56"/>
      <c r="O827" s="55"/>
      <c r="Q827" s="55"/>
      <c r="R827" s="55"/>
    </row>
    <row r="828" spans="10:18" x14ac:dyDescent="0.3">
      <c r="J828" s="59"/>
      <c r="K828" s="58"/>
      <c r="M828" s="57"/>
      <c r="N828" s="56"/>
      <c r="O828" s="55"/>
      <c r="Q828" s="55"/>
      <c r="R828" s="55"/>
    </row>
    <row r="829" spans="10:18" x14ac:dyDescent="0.3">
      <c r="J829" s="59"/>
      <c r="K829" s="58"/>
      <c r="M829" s="57"/>
      <c r="N829" s="56"/>
      <c r="O829" s="55"/>
      <c r="Q829" s="55"/>
      <c r="R829" s="55"/>
    </row>
    <row r="830" spans="10:18" x14ac:dyDescent="0.3">
      <c r="J830" s="59"/>
      <c r="K830" s="58"/>
      <c r="M830" s="57"/>
      <c r="N830" s="56"/>
      <c r="O830" s="55"/>
      <c r="Q830" s="55"/>
      <c r="R830" s="55"/>
    </row>
    <row r="831" spans="10:18" x14ac:dyDescent="0.3">
      <c r="J831" s="59"/>
      <c r="K831" s="58"/>
      <c r="M831" s="57"/>
      <c r="N831" s="56"/>
      <c r="O831" s="55"/>
      <c r="Q831" s="55"/>
      <c r="R831" s="55"/>
    </row>
    <row r="832" spans="10:18" x14ac:dyDescent="0.3">
      <c r="J832" s="59"/>
      <c r="K832" s="58"/>
      <c r="M832" s="57"/>
      <c r="N832" s="56"/>
      <c r="O832" s="55"/>
      <c r="Q832" s="55"/>
      <c r="R832" s="55"/>
    </row>
    <row r="833" spans="10:18" x14ac:dyDescent="0.3">
      <c r="J833" s="59"/>
      <c r="K833" s="58"/>
      <c r="M833" s="57"/>
      <c r="N833" s="56"/>
      <c r="O833" s="55"/>
      <c r="Q833" s="55"/>
      <c r="R833" s="55"/>
    </row>
    <row r="834" spans="10:18" x14ac:dyDescent="0.3">
      <c r="J834" s="59"/>
      <c r="K834" s="58"/>
      <c r="M834" s="57"/>
      <c r="N834" s="56"/>
      <c r="O834" s="55"/>
      <c r="Q834" s="55"/>
      <c r="R834" s="55"/>
    </row>
    <row r="835" spans="10:18" x14ac:dyDescent="0.3">
      <c r="J835" s="59"/>
      <c r="K835" s="58"/>
      <c r="M835" s="57"/>
      <c r="N835" s="56"/>
      <c r="O835" s="55"/>
      <c r="Q835" s="55"/>
      <c r="R835" s="55"/>
    </row>
    <row r="836" spans="10:18" x14ac:dyDescent="0.3">
      <c r="J836" s="59"/>
      <c r="K836" s="58"/>
      <c r="M836" s="57"/>
      <c r="N836" s="56"/>
      <c r="O836" s="55"/>
      <c r="Q836" s="55"/>
      <c r="R836" s="55"/>
    </row>
    <row r="837" spans="10:18" x14ac:dyDescent="0.3">
      <c r="J837" s="59"/>
      <c r="K837" s="58"/>
      <c r="M837" s="57"/>
      <c r="N837" s="56"/>
      <c r="O837" s="55"/>
      <c r="Q837" s="55"/>
      <c r="R837" s="55"/>
    </row>
    <row r="838" spans="10:18" x14ac:dyDescent="0.3">
      <c r="J838" s="59"/>
      <c r="K838" s="58"/>
      <c r="M838" s="57"/>
      <c r="N838" s="56"/>
      <c r="O838" s="55"/>
      <c r="Q838" s="55"/>
      <c r="R838" s="55"/>
    </row>
    <row r="839" spans="10:18" x14ac:dyDescent="0.3">
      <c r="J839" s="59"/>
      <c r="K839" s="58"/>
      <c r="M839" s="57"/>
      <c r="N839" s="56"/>
      <c r="O839" s="55"/>
      <c r="Q839" s="55"/>
      <c r="R839" s="55"/>
    </row>
    <row r="840" spans="10:18" x14ac:dyDescent="0.3">
      <c r="J840" s="59"/>
      <c r="K840" s="58"/>
      <c r="M840" s="57"/>
      <c r="N840" s="56"/>
      <c r="O840" s="55"/>
      <c r="Q840" s="55"/>
      <c r="R840" s="55"/>
    </row>
    <row r="841" spans="10:18" x14ac:dyDescent="0.3">
      <c r="J841" s="59"/>
      <c r="K841" s="58"/>
      <c r="M841" s="57"/>
      <c r="N841" s="56"/>
      <c r="O841" s="55"/>
      <c r="Q841" s="55"/>
      <c r="R841" s="55"/>
    </row>
    <row r="842" spans="10:18" x14ac:dyDescent="0.3">
      <c r="J842" s="59"/>
      <c r="K842" s="58"/>
      <c r="M842" s="57"/>
      <c r="N842" s="56"/>
      <c r="O842" s="55"/>
      <c r="Q842" s="55"/>
      <c r="R842" s="55"/>
    </row>
    <row r="843" spans="10:18" x14ac:dyDescent="0.3">
      <c r="J843" s="59"/>
      <c r="K843" s="58"/>
      <c r="M843" s="57"/>
      <c r="N843" s="56"/>
      <c r="O843" s="55"/>
      <c r="Q843" s="55"/>
      <c r="R843" s="55"/>
    </row>
    <row r="844" spans="10:18" x14ac:dyDescent="0.3">
      <c r="J844" s="59"/>
      <c r="K844" s="58"/>
      <c r="M844" s="57"/>
      <c r="N844" s="56"/>
      <c r="O844" s="55"/>
      <c r="Q844" s="55"/>
      <c r="R844" s="55"/>
    </row>
    <row r="845" spans="10:18" x14ac:dyDescent="0.3">
      <c r="J845" s="59"/>
      <c r="K845" s="58"/>
      <c r="M845" s="57"/>
      <c r="N845" s="56"/>
      <c r="O845" s="55"/>
      <c r="Q845" s="55"/>
      <c r="R845" s="55"/>
    </row>
    <row r="846" spans="10:18" x14ac:dyDescent="0.3">
      <c r="J846" s="59"/>
      <c r="K846" s="58"/>
      <c r="M846" s="57"/>
      <c r="N846" s="56"/>
      <c r="O846" s="55"/>
      <c r="Q846" s="55"/>
      <c r="R846" s="55"/>
    </row>
    <row r="847" spans="10:18" x14ac:dyDescent="0.3">
      <c r="J847" s="59"/>
      <c r="K847" s="58"/>
      <c r="M847" s="57"/>
      <c r="N847" s="56"/>
      <c r="O847" s="55"/>
      <c r="Q847" s="55"/>
      <c r="R847" s="55"/>
    </row>
    <row r="848" spans="10:18" x14ac:dyDescent="0.3">
      <c r="J848" s="59"/>
      <c r="K848" s="58"/>
      <c r="M848" s="57"/>
      <c r="N848" s="56"/>
      <c r="O848" s="55"/>
      <c r="Q848" s="55"/>
      <c r="R848" s="55"/>
    </row>
    <row r="849" spans="10:18" x14ac:dyDescent="0.3">
      <c r="J849" s="59"/>
      <c r="K849" s="58"/>
      <c r="M849" s="57"/>
      <c r="N849" s="56"/>
      <c r="O849" s="55"/>
      <c r="Q849" s="55"/>
      <c r="R849" s="55"/>
    </row>
    <row r="850" spans="10:18" x14ac:dyDescent="0.3">
      <c r="J850" s="59"/>
      <c r="K850" s="58"/>
      <c r="M850" s="57"/>
      <c r="N850" s="56"/>
      <c r="O850" s="55"/>
      <c r="Q850" s="55"/>
      <c r="R850" s="55"/>
    </row>
    <row r="851" spans="10:18" x14ac:dyDescent="0.3">
      <c r="J851" s="59"/>
      <c r="K851" s="58"/>
      <c r="M851" s="57"/>
      <c r="N851" s="56"/>
      <c r="O851" s="55"/>
      <c r="Q851" s="55"/>
      <c r="R851" s="55"/>
    </row>
    <row r="852" spans="10:18" x14ac:dyDescent="0.3">
      <c r="J852" s="59"/>
      <c r="K852" s="58"/>
      <c r="M852" s="57"/>
      <c r="N852" s="56"/>
      <c r="O852" s="55"/>
      <c r="Q852" s="55"/>
      <c r="R852" s="55"/>
    </row>
    <row r="853" spans="10:18" x14ac:dyDescent="0.3">
      <c r="J853" s="59"/>
      <c r="K853" s="58"/>
      <c r="M853" s="57"/>
      <c r="N853" s="56"/>
      <c r="O853" s="55"/>
      <c r="Q853" s="55"/>
      <c r="R853" s="55"/>
    </row>
    <row r="854" spans="10:18" x14ac:dyDescent="0.3">
      <c r="J854" s="59"/>
      <c r="K854" s="58"/>
      <c r="M854" s="57"/>
      <c r="N854" s="56"/>
      <c r="O854" s="55"/>
      <c r="Q854" s="55"/>
      <c r="R854" s="55"/>
    </row>
    <row r="855" spans="10:18" x14ac:dyDescent="0.3">
      <c r="J855" s="59"/>
      <c r="K855" s="58"/>
      <c r="M855" s="57"/>
      <c r="N855" s="56"/>
      <c r="O855" s="55"/>
      <c r="Q855" s="55"/>
      <c r="R855" s="55"/>
    </row>
    <row r="856" spans="10:18" x14ac:dyDescent="0.3">
      <c r="J856" s="59"/>
      <c r="K856" s="58"/>
      <c r="M856" s="57"/>
      <c r="N856" s="56"/>
      <c r="O856" s="55"/>
      <c r="Q856" s="55"/>
      <c r="R856" s="55"/>
    </row>
    <row r="857" spans="10:18" x14ac:dyDescent="0.3">
      <c r="J857" s="59"/>
      <c r="K857" s="58"/>
      <c r="M857" s="57"/>
      <c r="N857" s="56"/>
      <c r="O857" s="55"/>
      <c r="Q857" s="55"/>
      <c r="R857" s="55"/>
    </row>
    <row r="858" spans="10:18" x14ac:dyDescent="0.3">
      <c r="J858" s="59"/>
      <c r="K858" s="58"/>
      <c r="M858" s="57"/>
      <c r="N858" s="56"/>
      <c r="O858" s="55"/>
      <c r="Q858" s="55"/>
      <c r="R858" s="55"/>
    </row>
    <row r="859" spans="10:18" x14ac:dyDescent="0.3">
      <c r="J859" s="59"/>
      <c r="K859" s="58"/>
      <c r="M859" s="57"/>
      <c r="N859" s="56"/>
      <c r="O859" s="55"/>
      <c r="Q859" s="55"/>
      <c r="R859" s="55"/>
    </row>
    <row r="860" spans="10:18" x14ac:dyDescent="0.3">
      <c r="J860" s="59"/>
      <c r="K860" s="58"/>
      <c r="M860" s="57"/>
      <c r="N860" s="56"/>
      <c r="O860" s="55"/>
      <c r="Q860" s="55"/>
      <c r="R860" s="55"/>
    </row>
    <row r="861" spans="10:18" x14ac:dyDescent="0.3">
      <c r="J861" s="59"/>
      <c r="K861" s="58"/>
      <c r="M861" s="57"/>
      <c r="N861" s="56"/>
      <c r="O861" s="55"/>
      <c r="Q861" s="55"/>
      <c r="R861" s="55"/>
    </row>
    <row r="862" spans="10:18" x14ac:dyDescent="0.3">
      <c r="J862" s="59"/>
      <c r="K862" s="58"/>
      <c r="M862" s="57"/>
      <c r="N862" s="56"/>
      <c r="O862" s="55"/>
      <c r="Q862" s="55"/>
      <c r="R862" s="55"/>
    </row>
    <row r="863" spans="10:18" x14ac:dyDescent="0.3">
      <c r="J863" s="59"/>
      <c r="K863" s="58"/>
      <c r="M863" s="57"/>
      <c r="N863" s="56"/>
      <c r="O863" s="55"/>
      <c r="Q863" s="55"/>
      <c r="R863" s="55"/>
    </row>
    <row r="864" spans="10:18" x14ac:dyDescent="0.3">
      <c r="J864" s="59"/>
      <c r="K864" s="58"/>
      <c r="M864" s="57"/>
      <c r="N864" s="56"/>
      <c r="O864" s="55"/>
      <c r="Q864" s="55"/>
      <c r="R864" s="55"/>
    </row>
    <row r="865" spans="10:18" x14ac:dyDescent="0.3">
      <c r="J865" s="59"/>
      <c r="K865" s="58"/>
      <c r="M865" s="57"/>
      <c r="N865" s="56"/>
      <c r="O865" s="55"/>
      <c r="Q865" s="55"/>
      <c r="R865" s="55"/>
    </row>
    <row r="866" spans="10:18" x14ac:dyDescent="0.3">
      <c r="J866" s="59"/>
      <c r="K866" s="58"/>
      <c r="M866" s="57"/>
      <c r="N866" s="56"/>
      <c r="O866" s="55"/>
      <c r="Q866" s="55"/>
      <c r="R866" s="55"/>
    </row>
    <row r="867" spans="10:18" x14ac:dyDescent="0.3">
      <c r="J867" s="59"/>
      <c r="K867" s="58"/>
      <c r="M867" s="57"/>
      <c r="N867" s="56"/>
      <c r="O867" s="55"/>
      <c r="Q867" s="55"/>
      <c r="R867" s="55"/>
    </row>
    <row r="868" spans="10:18" x14ac:dyDescent="0.3">
      <c r="J868" s="59"/>
      <c r="K868" s="58"/>
      <c r="M868" s="57"/>
      <c r="N868" s="56"/>
      <c r="O868" s="55"/>
      <c r="Q868" s="55"/>
      <c r="R868" s="55"/>
    </row>
    <row r="869" spans="10:18" x14ac:dyDescent="0.3">
      <c r="J869" s="59"/>
      <c r="K869" s="58"/>
      <c r="M869" s="57"/>
      <c r="N869" s="56"/>
      <c r="O869" s="55"/>
      <c r="Q869" s="55"/>
      <c r="R869" s="55"/>
    </row>
    <row r="870" spans="10:18" x14ac:dyDescent="0.3">
      <c r="J870" s="59"/>
      <c r="K870" s="58"/>
      <c r="M870" s="57"/>
      <c r="N870" s="56"/>
      <c r="O870" s="55"/>
      <c r="Q870" s="55"/>
      <c r="R870" s="55"/>
    </row>
    <row r="871" spans="10:18" x14ac:dyDescent="0.3">
      <c r="J871" s="59"/>
      <c r="K871" s="58"/>
      <c r="M871" s="57"/>
      <c r="N871" s="56"/>
      <c r="O871" s="55"/>
      <c r="Q871" s="55"/>
      <c r="R871" s="55"/>
    </row>
    <row r="872" spans="10:18" x14ac:dyDescent="0.3">
      <c r="J872" s="59"/>
      <c r="K872" s="58"/>
      <c r="M872" s="57"/>
      <c r="N872" s="56"/>
      <c r="O872" s="55"/>
      <c r="Q872" s="55"/>
      <c r="R872" s="55"/>
    </row>
    <row r="873" spans="10:18" x14ac:dyDescent="0.3">
      <c r="J873" s="59"/>
      <c r="K873" s="58"/>
      <c r="M873" s="57"/>
      <c r="N873" s="56"/>
      <c r="O873" s="55"/>
      <c r="Q873" s="55"/>
      <c r="R873" s="55"/>
    </row>
    <row r="874" spans="10:18" x14ac:dyDescent="0.3">
      <c r="J874" s="59"/>
      <c r="K874" s="58"/>
      <c r="M874" s="57"/>
      <c r="N874" s="56"/>
      <c r="O874" s="55"/>
      <c r="Q874" s="55"/>
      <c r="R874" s="55"/>
    </row>
    <row r="875" spans="10:18" x14ac:dyDescent="0.3">
      <c r="J875" s="59"/>
      <c r="K875" s="58"/>
      <c r="M875" s="57"/>
      <c r="N875" s="56"/>
      <c r="O875" s="55"/>
      <c r="Q875" s="55"/>
      <c r="R875" s="55"/>
    </row>
    <row r="876" spans="10:18" x14ac:dyDescent="0.3">
      <c r="J876" s="59"/>
      <c r="K876" s="58"/>
      <c r="M876" s="57"/>
      <c r="N876" s="56"/>
      <c r="O876" s="55"/>
      <c r="Q876" s="55"/>
      <c r="R876" s="55"/>
    </row>
    <row r="877" spans="10:18" x14ac:dyDescent="0.3">
      <c r="J877" s="59"/>
      <c r="K877" s="58"/>
      <c r="M877" s="57"/>
      <c r="N877" s="56"/>
      <c r="O877" s="55"/>
      <c r="Q877" s="55"/>
      <c r="R877" s="55"/>
    </row>
    <row r="878" spans="10:18" x14ac:dyDescent="0.3">
      <c r="J878" s="59"/>
      <c r="K878" s="58"/>
      <c r="M878" s="57"/>
      <c r="N878" s="56"/>
      <c r="O878" s="55"/>
      <c r="Q878" s="55"/>
      <c r="R878" s="55"/>
    </row>
    <row r="879" spans="10:18" x14ac:dyDescent="0.3">
      <c r="J879" s="59"/>
      <c r="K879" s="58"/>
      <c r="M879" s="57"/>
      <c r="N879" s="56"/>
      <c r="O879" s="55"/>
      <c r="Q879" s="55"/>
      <c r="R879" s="55"/>
    </row>
    <row r="880" spans="10:18" x14ac:dyDescent="0.3">
      <c r="J880" s="59"/>
      <c r="K880" s="58"/>
      <c r="M880" s="57"/>
      <c r="N880" s="56"/>
      <c r="O880" s="55"/>
      <c r="Q880" s="55"/>
      <c r="R880" s="55"/>
    </row>
    <row r="881" spans="10:18" x14ac:dyDescent="0.3">
      <c r="J881" s="59"/>
      <c r="K881" s="58"/>
      <c r="M881" s="57"/>
      <c r="N881" s="56"/>
      <c r="O881" s="55"/>
      <c r="Q881" s="55"/>
      <c r="R881" s="55"/>
    </row>
    <row r="882" spans="10:18" x14ac:dyDescent="0.3">
      <c r="J882" s="59"/>
      <c r="K882" s="58"/>
      <c r="M882" s="57"/>
      <c r="N882" s="56"/>
      <c r="O882" s="55"/>
      <c r="Q882" s="55"/>
      <c r="R882" s="55"/>
    </row>
    <row r="883" spans="10:18" x14ac:dyDescent="0.3">
      <c r="J883" s="59"/>
      <c r="K883" s="58"/>
      <c r="M883" s="57"/>
      <c r="N883" s="56"/>
      <c r="O883" s="55"/>
      <c r="Q883" s="55"/>
      <c r="R883" s="55"/>
    </row>
    <row r="884" spans="10:18" x14ac:dyDescent="0.3">
      <c r="J884" s="59"/>
      <c r="K884" s="58"/>
      <c r="M884" s="57"/>
      <c r="N884" s="56"/>
      <c r="O884" s="55"/>
      <c r="Q884" s="55"/>
      <c r="R884" s="55"/>
    </row>
    <row r="885" spans="10:18" x14ac:dyDescent="0.3">
      <c r="J885" s="59"/>
      <c r="K885" s="58"/>
      <c r="M885" s="57"/>
      <c r="N885" s="56"/>
      <c r="O885" s="55"/>
      <c r="Q885" s="55"/>
      <c r="R885" s="55"/>
    </row>
    <row r="886" spans="10:18" x14ac:dyDescent="0.3">
      <c r="J886" s="59"/>
      <c r="K886" s="58"/>
      <c r="M886" s="57"/>
      <c r="N886" s="56"/>
      <c r="O886" s="55"/>
      <c r="Q886" s="55"/>
      <c r="R886" s="55"/>
    </row>
    <row r="887" spans="10:18" x14ac:dyDescent="0.3">
      <c r="J887" s="59"/>
      <c r="K887" s="58"/>
      <c r="M887" s="57"/>
      <c r="N887" s="56"/>
      <c r="O887" s="55"/>
      <c r="Q887" s="55"/>
      <c r="R887" s="55"/>
    </row>
    <row r="888" spans="10:18" x14ac:dyDescent="0.3">
      <c r="J888" s="59"/>
      <c r="K888" s="58"/>
      <c r="M888" s="57"/>
      <c r="N888" s="56"/>
      <c r="O888" s="55"/>
      <c r="Q888" s="55"/>
      <c r="R888" s="55"/>
    </row>
    <row r="889" spans="10:18" x14ac:dyDescent="0.3">
      <c r="J889" s="59"/>
      <c r="K889" s="58"/>
      <c r="M889" s="57"/>
      <c r="N889" s="56"/>
      <c r="O889" s="55"/>
      <c r="Q889" s="55"/>
      <c r="R889" s="55"/>
    </row>
    <row r="890" spans="10:18" x14ac:dyDescent="0.3">
      <c r="J890" s="59"/>
      <c r="K890" s="58"/>
      <c r="M890" s="57"/>
      <c r="N890" s="56"/>
      <c r="O890" s="55"/>
      <c r="Q890" s="55"/>
      <c r="R890" s="55"/>
    </row>
    <row r="891" spans="10:18" x14ac:dyDescent="0.3">
      <c r="J891" s="59"/>
      <c r="K891" s="58"/>
      <c r="M891" s="57"/>
      <c r="N891" s="56"/>
      <c r="O891" s="55"/>
      <c r="Q891" s="55"/>
      <c r="R891" s="55"/>
    </row>
    <row r="892" spans="10:18" x14ac:dyDescent="0.3">
      <c r="J892" s="59"/>
      <c r="K892" s="58"/>
      <c r="M892" s="57"/>
      <c r="N892" s="56"/>
      <c r="O892" s="55"/>
      <c r="Q892" s="55"/>
      <c r="R892" s="55"/>
    </row>
    <row r="893" spans="10:18" x14ac:dyDescent="0.3">
      <c r="J893" s="59"/>
      <c r="K893" s="58"/>
      <c r="M893" s="57"/>
      <c r="N893" s="56"/>
      <c r="O893" s="55"/>
      <c r="Q893" s="55"/>
      <c r="R893" s="55"/>
    </row>
    <row r="894" spans="10:18" x14ac:dyDescent="0.3">
      <c r="J894" s="59"/>
      <c r="K894" s="58"/>
      <c r="M894" s="57"/>
      <c r="N894" s="56"/>
      <c r="O894" s="55"/>
      <c r="Q894" s="55"/>
      <c r="R894" s="55"/>
    </row>
    <row r="895" spans="10:18" x14ac:dyDescent="0.3">
      <c r="J895" s="59"/>
      <c r="K895" s="58"/>
      <c r="M895" s="57"/>
      <c r="N895" s="56"/>
      <c r="O895" s="55"/>
      <c r="Q895" s="55"/>
      <c r="R895" s="55"/>
    </row>
    <row r="896" spans="10:18" x14ac:dyDescent="0.3">
      <c r="J896" s="59"/>
      <c r="K896" s="58"/>
      <c r="M896" s="57"/>
      <c r="N896" s="56"/>
      <c r="O896" s="55"/>
      <c r="Q896" s="55"/>
      <c r="R896" s="55"/>
    </row>
    <row r="897" spans="10:18" x14ac:dyDescent="0.3">
      <c r="J897" s="59"/>
      <c r="K897" s="58"/>
      <c r="M897" s="57"/>
      <c r="N897" s="56"/>
      <c r="O897" s="55"/>
      <c r="Q897" s="55"/>
      <c r="R897" s="55"/>
    </row>
    <row r="898" spans="10:18" x14ac:dyDescent="0.3">
      <c r="J898" s="59"/>
      <c r="K898" s="58"/>
      <c r="M898" s="57"/>
      <c r="N898" s="56"/>
      <c r="O898" s="55"/>
      <c r="Q898" s="55"/>
      <c r="R898" s="55"/>
    </row>
    <row r="899" spans="10:18" x14ac:dyDescent="0.3">
      <c r="J899" s="59"/>
      <c r="K899" s="58"/>
      <c r="M899" s="57"/>
      <c r="N899" s="56"/>
      <c r="O899" s="55"/>
      <c r="Q899" s="55"/>
      <c r="R899" s="55"/>
    </row>
    <row r="900" spans="10:18" x14ac:dyDescent="0.3">
      <c r="J900" s="59"/>
      <c r="K900" s="58"/>
      <c r="M900" s="57"/>
      <c r="N900" s="56"/>
      <c r="O900" s="55"/>
      <c r="Q900" s="55"/>
      <c r="R900" s="55"/>
    </row>
    <row r="901" spans="10:18" x14ac:dyDescent="0.3">
      <c r="J901" s="59"/>
      <c r="K901" s="58"/>
      <c r="M901" s="57"/>
      <c r="N901" s="56"/>
      <c r="O901" s="55"/>
      <c r="Q901" s="55"/>
      <c r="R901" s="55"/>
    </row>
    <row r="902" spans="10:18" x14ac:dyDescent="0.3">
      <c r="J902" s="59"/>
      <c r="K902" s="58"/>
      <c r="M902" s="57"/>
      <c r="N902" s="56"/>
      <c r="O902" s="55"/>
      <c r="Q902" s="55"/>
      <c r="R902" s="55"/>
    </row>
    <row r="903" spans="10:18" x14ac:dyDescent="0.3">
      <c r="J903" s="59"/>
      <c r="K903" s="58"/>
      <c r="M903" s="57"/>
      <c r="N903" s="56"/>
      <c r="O903" s="55"/>
      <c r="Q903" s="55"/>
      <c r="R903" s="55"/>
    </row>
    <row r="904" spans="10:18" x14ac:dyDescent="0.3">
      <c r="J904" s="59"/>
      <c r="K904" s="58"/>
      <c r="M904" s="57"/>
      <c r="N904" s="56"/>
      <c r="O904" s="55"/>
      <c r="Q904" s="55"/>
      <c r="R904" s="55"/>
    </row>
    <row r="905" spans="10:18" x14ac:dyDescent="0.3">
      <c r="J905" s="59"/>
      <c r="K905" s="58"/>
      <c r="M905" s="57"/>
      <c r="N905" s="56"/>
      <c r="O905" s="55"/>
      <c r="Q905" s="55"/>
      <c r="R905" s="55"/>
    </row>
    <row r="906" spans="10:18" x14ac:dyDescent="0.3">
      <c r="J906" s="59"/>
      <c r="K906" s="58"/>
      <c r="M906" s="57"/>
      <c r="N906" s="56"/>
      <c r="O906" s="55"/>
      <c r="Q906" s="55"/>
      <c r="R906" s="55"/>
    </row>
    <row r="907" spans="10:18" x14ac:dyDescent="0.3">
      <c r="J907" s="59"/>
      <c r="K907" s="58"/>
      <c r="M907" s="57"/>
      <c r="N907" s="56"/>
      <c r="O907" s="55"/>
      <c r="Q907" s="55"/>
      <c r="R907" s="55"/>
    </row>
    <row r="908" spans="10:18" x14ac:dyDescent="0.3">
      <c r="J908" s="59"/>
      <c r="K908" s="58"/>
      <c r="M908" s="57"/>
      <c r="N908" s="56"/>
      <c r="O908" s="55"/>
      <c r="Q908" s="55"/>
      <c r="R908" s="55"/>
    </row>
    <row r="909" spans="10:18" x14ac:dyDescent="0.3">
      <c r="J909" s="59"/>
      <c r="K909" s="58"/>
      <c r="M909" s="57"/>
      <c r="N909" s="56"/>
      <c r="O909" s="55"/>
      <c r="Q909" s="55"/>
      <c r="R909" s="55"/>
    </row>
    <row r="910" spans="10:18" x14ac:dyDescent="0.3">
      <c r="J910" s="59"/>
      <c r="K910" s="58"/>
      <c r="M910" s="57"/>
      <c r="N910" s="56"/>
      <c r="O910" s="55"/>
      <c r="Q910" s="55"/>
      <c r="R910" s="55"/>
    </row>
    <row r="911" spans="10:18" x14ac:dyDescent="0.3">
      <c r="J911" s="59"/>
      <c r="K911" s="58"/>
      <c r="M911" s="57"/>
      <c r="N911" s="56"/>
      <c r="O911" s="55"/>
      <c r="Q911" s="55"/>
      <c r="R911" s="55"/>
    </row>
    <row r="912" spans="10:18" x14ac:dyDescent="0.3">
      <c r="J912" s="59"/>
      <c r="K912" s="58"/>
      <c r="M912" s="57"/>
      <c r="N912" s="56"/>
      <c r="O912" s="55"/>
      <c r="Q912" s="55"/>
      <c r="R912" s="55"/>
    </row>
    <row r="913" spans="10:18" x14ac:dyDescent="0.3">
      <c r="J913" s="59"/>
      <c r="K913" s="58"/>
      <c r="M913" s="57"/>
      <c r="N913" s="56"/>
      <c r="O913" s="55"/>
      <c r="Q913" s="55"/>
      <c r="R913" s="55"/>
    </row>
    <row r="914" spans="10:18" x14ac:dyDescent="0.3">
      <c r="J914" s="59"/>
      <c r="K914" s="58"/>
      <c r="M914" s="57"/>
      <c r="N914" s="56"/>
      <c r="O914" s="55"/>
      <c r="Q914" s="55"/>
      <c r="R914" s="55"/>
    </row>
    <row r="915" spans="10:18" x14ac:dyDescent="0.3">
      <c r="J915" s="59"/>
      <c r="K915" s="58"/>
      <c r="M915" s="57"/>
      <c r="N915" s="56"/>
      <c r="O915" s="55"/>
      <c r="Q915" s="55"/>
      <c r="R915" s="55"/>
    </row>
    <row r="916" spans="10:18" x14ac:dyDescent="0.3">
      <c r="J916" s="59"/>
      <c r="K916" s="58"/>
      <c r="M916" s="57"/>
      <c r="N916" s="56"/>
      <c r="O916" s="55"/>
      <c r="Q916" s="55"/>
      <c r="R916" s="55"/>
    </row>
    <row r="917" spans="10:18" x14ac:dyDescent="0.3">
      <c r="J917" s="59"/>
      <c r="K917" s="58"/>
      <c r="M917" s="57"/>
      <c r="N917" s="56"/>
      <c r="O917" s="55"/>
      <c r="Q917" s="55"/>
      <c r="R917" s="55"/>
    </row>
    <row r="918" spans="10:18" x14ac:dyDescent="0.3">
      <c r="J918" s="59"/>
      <c r="K918" s="58"/>
      <c r="M918" s="57"/>
      <c r="N918" s="56"/>
      <c r="O918" s="55"/>
      <c r="Q918" s="55"/>
      <c r="R918" s="55"/>
    </row>
    <row r="919" spans="10:18" x14ac:dyDescent="0.3">
      <c r="J919" s="59"/>
      <c r="K919" s="58"/>
      <c r="M919" s="57"/>
      <c r="N919" s="56"/>
      <c r="O919" s="55"/>
      <c r="Q919" s="55"/>
      <c r="R919" s="55"/>
    </row>
    <row r="920" spans="10:18" x14ac:dyDescent="0.3">
      <c r="J920" s="59"/>
      <c r="K920" s="58"/>
      <c r="M920" s="57"/>
      <c r="N920" s="56"/>
      <c r="O920" s="55"/>
      <c r="Q920" s="55"/>
      <c r="R920" s="55"/>
    </row>
    <row r="921" spans="10:18" x14ac:dyDescent="0.3">
      <c r="J921" s="59"/>
      <c r="K921" s="58"/>
      <c r="M921" s="57"/>
      <c r="N921" s="56"/>
      <c r="O921" s="55"/>
      <c r="Q921" s="55"/>
      <c r="R921" s="55"/>
    </row>
    <row r="922" spans="10:18" x14ac:dyDescent="0.3">
      <c r="J922" s="59"/>
      <c r="K922" s="58"/>
      <c r="M922" s="57"/>
      <c r="N922" s="56"/>
      <c r="O922" s="55"/>
      <c r="Q922" s="55"/>
      <c r="R922" s="55"/>
    </row>
    <row r="923" spans="10:18" x14ac:dyDescent="0.3">
      <c r="J923" s="59"/>
      <c r="K923" s="58"/>
      <c r="M923" s="57"/>
      <c r="N923" s="56"/>
      <c r="O923" s="55"/>
      <c r="Q923" s="55"/>
      <c r="R923" s="55"/>
    </row>
    <row r="924" spans="10:18" x14ac:dyDescent="0.3">
      <c r="J924" s="59"/>
      <c r="K924" s="58"/>
      <c r="M924" s="57"/>
      <c r="N924" s="56"/>
      <c r="O924" s="55"/>
      <c r="Q924" s="55"/>
      <c r="R924" s="55"/>
    </row>
    <row r="925" spans="10:18" x14ac:dyDescent="0.3">
      <c r="J925" s="59"/>
      <c r="K925" s="58"/>
      <c r="M925" s="57"/>
      <c r="N925" s="56"/>
      <c r="O925" s="55"/>
      <c r="Q925" s="55"/>
      <c r="R925" s="55"/>
    </row>
    <row r="926" spans="10:18" x14ac:dyDescent="0.3">
      <c r="J926" s="59"/>
      <c r="K926" s="58"/>
      <c r="M926" s="57"/>
      <c r="N926" s="56"/>
      <c r="O926" s="55"/>
      <c r="Q926" s="55"/>
      <c r="R926" s="55"/>
    </row>
    <row r="927" spans="10:18" x14ac:dyDescent="0.3">
      <c r="J927" s="59"/>
      <c r="K927" s="58"/>
      <c r="M927" s="57"/>
      <c r="N927" s="56"/>
      <c r="O927" s="55"/>
      <c r="Q927" s="55"/>
      <c r="R927" s="55"/>
    </row>
    <row r="928" spans="10:18" x14ac:dyDescent="0.3">
      <c r="J928" s="59"/>
      <c r="K928" s="58"/>
      <c r="M928" s="57"/>
      <c r="N928" s="56"/>
      <c r="O928" s="55"/>
      <c r="Q928" s="55"/>
      <c r="R928" s="55"/>
    </row>
    <row r="929" spans="10:18" x14ac:dyDescent="0.3">
      <c r="J929" s="59"/>
      <c r="K929" s="58"/>
      <c r="M929" s="57"/>
      <c r="N929" s="56"/>
      <c r="O929" s="55"/>
      <c r="Q929" s="55"/>
      <c r="R929" s="55"/>
    </row>
    <row r="930" spans="10:18" x14ac:dyDescent="0.3">
      <c r="J930" s="59"/>
      <c r="K930" s="58"/>
      <c r="M930" s="57"/>
      <c r="N930" s="56"/>
      <c r="O930" s="55"/>
      <c r="Q930" s="55"/>
      <c r="R930" s="55"/>
    </row>
    <row r="931" spans="10:18" x14ac:dyDescent="0.3">
      <c r="J931" s="59"/>
      <c r="K931" s="58"/>
      <c r="M931" s="57"/>
      <c r="N931" s="56"/>
      <c r="O931" s="55"/>
      <c r="Q931" s="55"/>
      <c r="R931" s="55"/>
    </row>
    <row r="932" spans="10:18" x14ac:dyDescent="0.3">
      <c r="J932" s="59"/>
      <c r="K932" s="58"/>
      <c r="M932" s="57"/>
      <c r="N932" s="56"/>
      <c r="O932" s="55"/>
      <c r="Q932" s="55"/>
      <c r="R932" s="55"/>
    </row>
    <row r="933" spans="10:18" x14ac:dyDescent="0.3">
      <c r="J933" s="59"/>
      <c r="K933" s="58"/>
      <c r="M933" s="57"/>
      <c r="N933" s="56"/>
      <c r="O933" s="55"/>
      <c r="Q933" s="55"/>
      <c r="R933" s="55"/>
    </row>
    <row r="934" spans="10:18" x14ac:dyDescent="0.3">
      <c r="J934" s="59"/>
      <c r="K934" s="58"/>
      <c r="M934" s="57"/>
      <c r="N934" s="56"/>
      <c r="O934" s="55"/>
      <c r="Q934" s="55"/>
      <c r="R934" s="55"/>
    </row>
    <row r="935" spans="10:18" x14ac:dyDescent="0.3">
      <c r="J935" s="59"/>
      <c r="K935" s="58"/>
      <c r="M935" s="57"/>
      <c r="N935" s="56"/>
      <c r="O935" s="55"/>
      <c r="Q935" s="55"/>
      <c r="R935" s="55"/>
    </row>
    <row r="936" spans="10:18" x14ac:dyDescent="0.3">
      <c r="J936" s="59"/>
      <c r="K936" s="58"/>
      <c r="M936" s="57"/>
      <c r="N936" s="56"/>
      <c r="O936" s="55"/>
      <c r="Q936" s="55"/>
      <c r="R936" s="55"/>
    </row>
    <row r="937" spans="10:18" x14ac:dyDescent="0.3">
      <c r="J937" s="59"/>
      <c r="K937" s="58"/>
      <c r="M937" s="57"/>
      <c r="N937" s="56"/>
      <c r="O937" s="55"/>
      <c r="Q937" s="55"/>
      <c r="R937" s="55"/>
    </row>
    <row r="938" spans="10:18" x14ac:dyDescent="0.3">
      <c r="J938" s="59"/>
      <c r="K938" s="58"/>
      <c r="M938" s="57"/>
      <c r="N938" s="56"/>
      <c r="O938" s="55"/>
      <c r="Q938" s="55"/>
      <c r="R938" s="55"/>
    </row>
    <row r="939" spans="10:18" x14ac:dyDescent="0.3">
      <c r="J939" s="59"/>
      <c r="K939" s="58"/>
      <c r="M939" s="57"/>
      <c r="N939" s="56"/>
      <c r="O939" s="55"/>
      <c r="Q939" s="55"/>
      <c r="R939" s="55"/>
    </row>
    <row r="940" spans="10:18" x14ac:dyDescent="0.3">
      <c r="J940" s="59"/>
      <c r="K940" s="58"/>
      <c r="M940" s="57"/>
      <c r="N940" s="56"/>
      <c r="O940" s="55"/>
      <c r="Q940" s="55"/>
      <c r="R940" s="55"/>
    </row>
    <row r="941" spans="10:18" x14ac:dyDescent="0.3">
      <c r="J941" s="59"/>
      <c r="K941" s="58"/>
      <c r="M941" s="57"/>
      <c r="N941" s="56"/>
      <c r="O941" s="55"/>
      <c r="Q941" s="55"/>
      <c r="R941" s="55"/>
    </row>
    <row r="942" spans="10:18" x14ac:dyDescent="0.3">
      <c r="J942" s="59"/>
      <c r="K942" s="58"/>
      <c r="M942" s="57"/>
      <c r="N942" s="56"/>
      <c r="O942" s="55"/>
      <c r="Q942" s="55"/>
      <c r="R942" s="55"/>
    </row>
    <row r="943" spans="10:18" x14ac:dyDescent="0.3">
      <c r="J943" s="59"/>
      <c r="K943" s="58"/>
      <c r="M943" s="57"/>
      <c r="N943" s="56"/>
      <c r="O943" s="55"/>
      <c r="Q943" s="55"/>
      <c r="R943" s="55"/>
    </row>
    <row r="944" spans="10:18" x14ac:dyDescent="0.3">
      <c r="J944" s="59"/>
      <c r="K944" s="58"/>
      <c r="M944" s="57"/>
      <c r="N944" s="56"/>
      <c r="O944" s="55"/>
      <c r="Q944" s="55"/>
      <c r="R944" s="55"/>
    </row>
    <row r="945" spans="10:18" x14ac:dyDescent="0.3">
      <c r="J945" s="59"/>
      <c r="K945" s="58"/>
      <c r="M945" s="57"/>
      <c r="N945" s="56"/>
      <c r="O945" s="55"/>
      <c r="Q945" s="55"/>
      <c r="R945" s="55"/>
    </row>
    <row r="946" spans="10:18" x14ac:dyDescent="0.3">
      <c r="J946" s="59"/>
      <c r="K946" s="58"/>
      <c r="M946" s="57"/>
      <c r="N946" s="56"/>
      <c r="O946" s="55"/>
      <c r="Q946" s="55"/>
      <c r="R946" s="55"/>
    </row>
    <row r="947" spans="10:18" x14ac:dyDescent="0.3">
      <c r="J947" s="59"/>
      <c r="K947" s="58"/>
      <c r="M947" s="57"/>
      <c r="N947" s="56"/>
      <c r="O947" s="55"/>
      <c r="Q947" s="55"/>
      <c r="R947" s="55"/>
    </row>
    <row r="948" spans="10:18" x14ac:dyDescent="0.3">
      <c r="J948" s="59"/>
      <c r="K948" s="58"/>
      <c r="M948" s="57"/>
      <c r="N948" s="56"/>
      <c r="O948" s="55"/>
      <c r="Q948" s="55"/>
      <c r="R948" s="55"/>
    </row>
    <row r="949" spans="10:18" x14ac:dyDescent="0.3">
      <c r="J949" s="59"/>
      <c r="K949" s="58"/>
      <c r="M949" s="57"/>
      <c r="N949" s="56"/>
      <c r="O949" s="55"/>
      <c r="Q949" s="55"/>
      <c r="R949" s="55"/>
    </row>
    <row r="950" spans="10:18" x14ac:dyDescent="0.3">
      <c r="J950" s="59"/>
      <c r="K950" s="58"/>
      <c r="M950" s="57"/>
      <c r="N950" s="56"/>
      <c r="O950" s="55"/>
      <c r="Q950" s="55"/>
      <c r="R950" s="55"/>
    </row>
    <row r="951" spans="10:18" x14ac:dyDescent="0.3">
      <c r="J951" s="59"/>
      <c r="K951" s="58"/>
      <c r="M951" s="57"/>
      <c r="N951" s="56"/>
      <c r="O951" s="55"/>
      <c r="Q951" s="55"/>
      <c r="R951" s="55"/>
    </row>
    <row r="952" spans="10:18" x14ac:dyDescent="0.3">
      <c r="J952" s="59"/>
      <c r="K952" s="58"/>
      <c r="M952" s="57"/>
      <c r="N952" s="56"/>
      <c r="O952" s="55"/>
      <c r="Q952" s="55"/>
      <c r="R952" s="55"/>
    </row>
    <row r="953" spans="10:18" x14ac:dyDescent="0.3">
      <c r="J953" s="59"/>
      <c r="K953" s="58"/>
      <c r="M953" s="57"/>
      <c r="N953" s="56"/>
      <c r="O953" s="55"/>
      <c r="Q953" s="55"/>
      <c r="R953" s="55"/>
    </row>
    <row r="954" spans="10:18" x14ac:dyDescent="0.3">
      <c r="J954" s="59"/>
      <c r="K954" s="58"/>
      <c r="M954" s="57"/>
      <c r="N954" s="56"/>
      <c r="O954" s="55"/>
      <c r="Q954" s="55"/>
      <c r="R954" s="55"/>
    </row>
    <row r="955" spans="10:18" x14ac:dyDescent="0.3">
      <c r="J955" s="59"/>
      <c r="K955" s="58"/>
      <c r="M955" s="57"/>
      <c r="N955" s="56"/>
      <c r="O955" s="55"/>
      <c r="Q955" s="55"/>
      <c r="R955" s="55"/>
    </row>
    <row r="956" spans="10:18" x14ac:dyDescent="0.3">
      <c r="J956" s="59"/>
      <c r="K956" s="58"/>
      <c r="M956" s="57"/>
      <c r="N956" s="56"/>
      <c r="O956" s="55"/>
      <c r="Q956" s="55"/>
      <c r="R956" s="55"/>
    </row>
    <row r="957" spans="10:18" x14ac:dyDescent="0.3">
      <c r="J957" s="59"/>
      <c r="K957" s="58"/>
      <c r="M957" s="57"/>
      <c r="N957" s="56"/>
      <c r="O957" s="55"/>
      <c r="Q957" s="55"/>
      <c r="R957" s="55"/>
    </row>
    <row r="958" spans="10:18" x14ac:dyDescent="0.3">
      <c r="J958" s="59"/>
      <c r="K958" s="58"/>
      <c r="M958" s="57"/>
      <c r="N958" s="56"/>
      <c r="O958" s="55"/>
      <c r="Q958" s="55"/>
      <c r="R958" s="55"/>
    </row>
    <row r="959" spans="10:18" x14ac:dyDescent="0.3">
      <c r="J959" s="59"/>
      <c r="K959" s="58"/>
      <c r="M959" s="57"/>
      <c r="N959" s="56"/>
      <c r="O959" s="55"/>
      <c r="Q959" s="55"/>
      <c r="R959" s="55"/>
    </row>
    <row r="960" spans="10:18" x14ac:dyDescent="0.3">
      <c r="J960" s="59"/>
      <c r="K960" s="58"/>
      <c r="M960" s="57"/>
      <c r="N960" s="56"/>
      <c r="O960" s="55"/>
      <c r="Q960" s="55"/>
      <c r="R960" s="55"/>
    </row>
    <row r="961" spans="10:18" x14ac:dyDescent="0.3">
      <c r="J961" s="59"/>
      <c r="K961" s="58"/>
      <c r="M961" s="57"/>
      <c r="N961" s="56"/>
      <c r="O961" s="55"/>
      <c r="Q961" s="55"/>
      <c r="R961" s="55"/>
    </row>
    <row r="962" spans="10:18" x14ac:dyDescent="0.3">
      <c r="J962" s="59"/>
      <c r="K962" s="58"/>
      <c r="M962" s="57"/>
      <c r="N962" s="56"/>
      <c r="O962" s="55"/>
      <c r="Q962" s="55"/>
      <c r="R962" s="55"/>
    </row>
    <row r="963" spans="10:18" x14ac:dyDescent="0.3">
      <c r="J963" s="59"/>
      <c r="K963" s="58"/>
      <c r="M963" s="57"/>
      <c r="N963" s="56"/>
      <c r="O963" s="55"/>
      <c r="Q963" s="55"/>
      <c r="R963" s="55"/>
    </row>
    <row r="964" spans="10:18" x14ac:dyDescent="0.3">
      <c r="J964" s="59"/>
      <c r="K964" s="58"/>
      <c r="M964" s="57"/>
      <c r="N964" s="56"/>
      <c r="O964" s="55"/>
      <c r="Q964" s="55"/>
      <c r="R964" s="55"/>
    </row>
    <row r="965" spans="10:18" x14ac:dyDescent="0.3">
      <c r="J965" s="59"/>
      <c r="K965" s="58"/>
      <c r="M965" s="57"/>
      <c r="N965" s="56"/>
      <c r="O965" s="55"/>
      <c r="Q965" s="55"/>
      <c r="R965" s="55"/>
    </row>
    <row r="966" spans="10:18" x14ac:dyDescent="0.3">
      <c r="J966" s="59"/>
      <c r="K966" s="58"/>
      <c r="M966" s="57"/>
      <c r="N966" s="56"/>
      <c r="O966" s="55"/>
      <c r="Q966" s="55"/>
      <c r="R966" s="55"/>
    </row>
    <row r="967" spans="10:18" x14ac:dyDescent="0.3">
      <c r="J967" s="59"/>
      <c r="K967" s="58"/>
      <c r="M967" s="57"/>
      <c r="N967" s="56"/>
      <c r="O967" s="55"/>
      <c r="Q967" s="55"/>
      <c r="R967" s="55"/>
    </row>
    <row r="968" spans="10:18" x14ac:dyDescent="0.3">
      <c r="J968" s="59"/>
      <c r="K968" s="58"/>
      <c r="M968" s="57"/>
      <c r="N968" s="56"/>
      <c r="O968" s="55"/>
      <c r="Q968" s="55"/>
      <c r="R968" s="55"/>
    </row>
    <row r="969" spans="10:18" x14ac:dyDescent="0.3">
      <c r="J969" s="59"/>
      <c r="K969" s="58"/>
      <c r="M969" s="57"/>
      <c r="N969" s="56"/>
      <c r="O969" s="55"/>
      <c r="Q969" s="55"/>
      <c r="R969" s="55"/>
    </row>
    <row r="970" spans="10:18" x14ac:dyDescent="0.3">
      <c r="J970" s="59"/>
      <c r="K970" s="58"/>
      <c r="M970" s="57"/>
      <c r="N970" s="56"/>
      <c r="O970" s="55"/>
      <c r="Q970" s="55"/>
      <c r="R970" s="55"/>
    </row>
    <row r="971" spans="10:18" x14ac:dyDescent="0.3">
      <c r="J971" s="59"/>
      <c r="K971" s="58"/>
      <c r="M971" s="57"/>
      <c r="N971" s="56"/>
      <c r="O971" s="55"/>
      <c r="Q971" s="55"/>
      <c r="R971" s="55"/>
    </row>
    <row r="972" spans="10:18" x14ac:dyDescent="0.3">
      <c r="J972" s="59"/>
      <c r="K972" s="58"/>
      <c r="M972" s="57"/>
      <c r="N972" s="56"/>
      <c r="O972" s="55"/>
      <c r="Q972" s="55"/>
      <c r="R972" s="55"/>
    </row>
    <row r="973" spans="10:18" x14ac:dyDescent="0.3">
      <c r="J973" s="59"/>
      <c r="K973" s="58"/>
      <c r="M973" s="57"/>
      <c r="N973" s="56"/>
      <c r="O973" s="55"/>
      <c r="Q973" s="55"/>
      <c r="R973" s="55"/>
    </row>
    <row r="974" spans="10:18" x14ac:dyDescent="0.3">
      <c r="J974" s="59"/>
      <c r="K974" s="58"/>
      <c r="M974" s="57"/>
      <c r="N974" s="56"/>
      <c r="O974" s="55"/>
      <c r="Q974" s="55"/>
      <c r="R974" s="55"/>
    </row>
    <row r="975" spans="10:18" x14ac:dyDescent="0.3">
      <c r="J975" s="59"/>
      <c r="K975" s="58"/>
      <c r="M975" s="57"/>
      <c r="N975" s="56"/>
      <c r="O975" s="55"/>
      <c r="Q975" s="55"/>
      <c r="R975" s="55"/>
    </row>
    <row r="976" spans="10:18" x14ac:dyDescent="0.3">
      <c r="J976" s="59"/>
      <c r="K976" s="58"/>
      <c r="M976" s="57"/>
      <c r="N976" s="56"/>
      <c r="O976" s="55"/>
      <c r="Q976" s="55"/>
      <c r="R976" s="55"/>
    </row>
    <row r="977" spans="10:18" x14ac:dyDescent="0.3">
      <c r="J977" s="59"/>
      <c r="K977" s="58"/>
      <c r="M977" s="57"/>
      <c r="N977" s="56"/>
      <c r="O977" s="55"/>
      <c r="Q977" s="55"/>
      <c r="R977" s="55"/>
    </row>
    <row r="978" spans="10:18" x14ac:dyDescent="0.3">
      <c r="J978" s="59"/>
      <c r="K978" s="58"/>
      <c r="M978" s="57"/>
      <c r="N978" s="56"/>
      <c r="O978" s="55"/>
      <c r="Q978" s="55"/>
      <c r="R978" s="55"/>
    </row>
    <row r="979" spans="10:18" x14ac:dyDescent="0.3">
      <c r="J979" s="59"/>
      <c r="K979" s="58"/>
      <c r="M979" s="57"/>
      <c r="N979" s="56"/>
      <c r="O979" s="55"/>
      <c r="Q979" s="55"/>
      <c r="R979" s="55"/>
    </row>
    <row r="980" spans="10:18" x14ac:dyDescent="0.3">
      <c r="J980" s="59"/>
      <c r="K980" s="58"/>
      <c r="M980" s="57"/>
      <c r="N980" s="56"/>
      <c r="O980" s="55"/>
      <c r="Q980" s="55"/>
      <c r="R980" s="55"/>
    </row>
    <row r="981" spans="10:18" x14ac:dyDescent="0.3">
      <c r="J981" s="59"/>
      <c r="K981" s="58"/>
      <c r="M981" s="57"/>
      <c r="N981" s="56"/>
      <c r="O981" s="55"/>
      <c r="Q981" s="55"/>
      <c r="R981" s="55"/>
    </row>
    <row r="982" spans="10:18" x14ac:dyDescent="0.3">
      <c r="J982" s="59"/>
      <c r="K982" s="58"/>
      <c r="M982" s="57"/>
      <c r="N982" s="56"/>
      <c r="O982" s="55"/>
      <c r="Q982" s="55"/>
      <c r="R982" s="55"/>
    </row>
    <row r="983" spans="10:18" x14ac:dyDescent="0.3">
      <c r="J983" s="59"/>
      <c r="K983" s="58"/>
      <c r="M983" s="57"/>
      <c r="N983" s="56"/>
      <c r="O983" s="55"/>
      <c r="Q983" s="55"/>
      <c r="R983" s="55"/>
    </row>
    <row r="984" spans="10:18" x14ac:dyDescent="0.3">
      <c r="J984" s="59"/>
      <c r="K984" s="58"/>
      <c r="M984" s="57"/>
      <c r="N984" s="56"/>
      <c r="O984" s="55"/>
      <c r="Q984" s="55"/>
      <c r="R984" s="55"/>
    </row>
    <row r="985" spans="10:18" x14ac:dyDescent="0.3">
      <c r="J985" s="59"/>
      <c r="K985" s="58"/>
      <c r="M985" s="57"/>
      <c r="N985" s="56"/>
      <c r="O985" s="55"/>
      <c r="Q985" s="55"/>
      <c r="R985" s="55"/>
    </row>
    <row r="986" spans="10:18" x14ac:dyDescent="0.3">
      <c r="J986" s="59"/>
      <c r="K986" s="58"/>
      <c r="M986" s="57"/>
      <c r="N986" s="56"/>
      <c r="O986" s="55"/>
      <c r="Q986" s="55"/>
      <c r="R986" s="55"/>
    </row>
    <row r="987" spans="10:18" x14ac:dyDescent="0.3">
      <c r="J987" s="59"/>
      <c r="K987" s="58"/>
      <c r="M987" s="57"/>
      <c r="N987" s="56"/>
      <c r="O987" s="55"/>
      <c r="Q987" s="55"/>
      <c r="R987" s="55"/>
    </row>
    <row r="988" spans="10:18" x14ac:dyDescent="0.3">
      <c r="J988" s="59"/>
      <c r="K988" s="58"/>
      <c r="M988" s="57"/>
      <c r="N988" s="56"/>
      <c r="O988" s="55"/>
      <c r="Q988" s="55"/>
      <c r="R988" s="55"/>
    </row>
    <row r="989" spans="10:18" x14ac:dyDescent="0.3">
      <c r="J989" s="59"/>
      <c r="K989" s="58"/>
      <c r="M989" s="57"/>
      <c r="N989" s="56"/>
      <c r="O989" s="55"/>
      <c r="Q989" s="55"/>
      <c r="R989" s="55"/>
    </row>
    <row r="990" spans="10:18" x14ac:dyDescent="0.3">
      <c r="J990" s="59"/>
      <c r="K990" s="58"/>
      <c r="M990" s="57"/>
      <c r="N990" s="56"/>
      <c r="O990" s="55"/>
      <c r="Q990" s="55"/>
      <c r="R990" s="55"/>
    </row>
    <row r="991" spans="10:18" x14ac:dyDescent="0.3">
      <c r="J991" s="59"/>
      <c r="K991" s="58"/>
      <c r="M991" s="57"/>
      <c r="N991" s="56"/>
      <c r="O991" s="55"/>
      <c r="Q991" s="55"/>
      <c r="R991" s="55"/>
    </row>
    <row r="992" spans="10:18" x14ac:dyDescent="0.3">
      <c r="J992" s="59"/>
      <c r="K992" s="58"/>
      <c r="M992" s="57"/>
      <c r="N992" s="56"/>
      <c r="O992" s="55"/>
      <c r="Q992" s="55"/>
      <c r="R992" s="55"/>
    </row>
    <row r="993" spans="10:18" x14ac:dyDescent="0.3">
      <c r="J993" s="59"/>
      <c r="K993" s="58"/>
      <c r="M993" s="57"/>
      <c r="N993" s="56"/>
      <c r="O993" s="55"/>
      <c r="Q993" s="55"/>
      <c r="R993" s="55"/>
    </row>
    <row r="994" spans="10:18" x14ac:dyDescent="0.3">
      <c r="J994" s="59"/>
      <c r="K994" s="58"/>
      <c r="M994" s="57"/>
      <c r="N994" s="56"/>
      <c r="O994" s="55"/>
      <c r="Q994" s="55"/>
      <c r="R994" s="55"/>
    </row>
    <row r="995" spans="10:18" x14ac:dyDescent="0.3">
      <c r="J995" s="59"/>
      <c r="K995" s="58"/>
      <c r="M995" s="57"/>
      <c r="N995" s="56"/>
      <c r="O995" s="55"/>
      <c r="Q995" s="55"/>
      <c r="R995" s="55"/>
    </row>
    <row r="996" spans="10:18" x14ac:dyDescent="0.3">
      <c r="J996" s="59"/>
      <c r="K996" s="58"/>
      <c r="M996" s="57"/>
      <c r="N996" s="56"/>
      <c r="O996" s="55"/>
      <c r="Q996" s="55"/>
      <c r="R996" s="55"/>
    </row>
    <row r="997" spans="10:18" x14ac:dyDescent="0.3">
      <c r="J997" s="59"/>
      <c r="K997" s="58"/>
      <c r="M997" s="57"/>
      <c r="N997" s="56"/>
      <c r="O997" s="55"/>
      <c r="Q997" s="55"/>
      <c r="R997" s="55"/>
    </row>
    <row r="998" spans="10:18" x14ac:dyDescent="0.3">
      <c r="J998" s="59"/>
      <c r="K998" s="58"/>
      <c r="M998" s="57"/>
      <c r="N998" s="56"/>
      <c r="O998" s="55"/>
      <c r="Q998" s="55"/>
      <c r="R998" s="55"/>
    </row>
    <row r="999" spans="10:18" x14ac:dyDescent="0.3">
      <c r="J999" s="59"/>
      <c r="K999" s="58"/>
      <c r="M999" s="57"/>
      <c r="N999" s="56"/>
      <c r="O999" s="55"/>
      <c r="Q999" s="55"/>
      <c r="R999" s="55"/>
    </row>
    <row r="1000" spans="10:18" x14ac:dyDescent="0.3">
      <c r="J1000" s="59"/>
      <c r="K1000" s="58"/>
      <c r="M1000" s="57"/>
      <c r="N1000" s="56"/>
      <c r="O1000" s="55"/>
      <c r="Q1000" s="55"/>
      <c r="R1000" s="55"/>
    </row>
    <row r="1001" spans="10:18" x14ac:dyDescent="0.3">
      <c r="J1001" s="59"/>
      <c r="K1001" s="58"/>
      <c r="M1001" s="57"/>
      <c r="N1001" s="56"/>
      <c r="O1001" s="55"/>
      <c r="Q1001" s="55"/>
      <c r="R1001" s="55"/>
    </row>
    <row r="1002" spans="10:18" x14ac:dyDescent="0.3">
      <c r="J1002" s="59"/>
      <c r="K1002" s="58"/>
      <c r="M1002" s="57"/>
      <c r="N1002" s="56"/>
      <c r="O1002" s="55"/>
      <c r="Q1002" s="55"/>
      <c r="R1002" s="55"/>
    </row>
    <row r="1003" spans="10:18" x14ac:dyDescent="0.3">
      <c r="J1003" s="59"/>
      <c r="K1003" s="58"/>
      <c r="M1003" s="57"/>
      <c r="N1003" s="56"/>
      <c r="O1003" s="55"/>
      <c r="Q1003" s="55"/>
      <c r="R1003" s="55"/>
    </row>
    <row r="1004" spans="10:18" x14ac:dyDescent="0.3">
      <c r="J1004" s="59"/>
      <c r="K1004" s="58"/>
      <c r="M1004" s="57"/>
      <c r="N1004" s="56"/>
      <c r="O1004" s="55"/>
      <c r="Q1004" s="55"/>
      <c r="R1004" s="55"/>
    </row>
    <row r="1005" spans="10:18" x14ac:dyDescent="0.3">
      <c r="J1005" s="59"/>
      <c r="K1005" s="58"/>
      <c r="M1005" s="57"/>
      <c r="N1005" s="56"/>
      <c r="O1005" s="55"/>
      <c r="Q1005" s="55"/>
      <c r="R1005" s="55"/>
    </row>
    <row r="1006" spans="10:18" x14ac:dyDescent="0.3">
      <c r="J1006" s="59"/>
      <c r="K1006" s="58"/>
      <c r="M1006" s="57"/>
      <c r="N1006" s="56"/>
      <c r="O1006" s="55"/>
      <c r="Q1006" s="55"/>
      <c r="R1006" s="55"/>
    </row>
    <row r="1007" spans="10:18" x14ac:dyDescent="0.3">
      <c r="J1007" s="59"/>
      <c r="K1007" s="58"/>
      <c r="M1007" s="57"/>
      <c r="N1007" s="56"/>
      <c r="O1007" s="55"/>
      <c r="Q1007" s="55"/>
      <c r="R1007" s="55"/>
    </row>
    <row r="1008" spans="10:18" x14ac:dyDescent="0.3">
      <c r="J1008" s="59"/>
      <c r="K1008" s="58"/>
      <c r="M1008" s="57"/>
      <c r="N1008" s="56"/>
      <c r="O1008" s="55"/>
      <c r="Q1008" s="55"/>
      <c r="R1008" s="55"/>
    </row>
    <row r="1009" spans="10:18" x14ac:dyDescent="0.3">
      <c r="J1009" s="59"/>
      <c r="K1009" s="58"/>
      <c r="M1009" s="57"/>
      <c r="N1009" s="56"/>
      <c r="O1009" s="55"/>
      <c r="Q1009" s="55"/>
      <c r="R1009" s="55"/>
    </row>
    <row r="1010" spans="10:18" x14ac:dyDescent="0.3">
      <c r="J1010" s="59"/>
      <c r="K1010" s="58"/>
      <c r="M1010" s="57"/>
      <c r="N1010" s="56"/>
      <c r="O1010" s="55"/>
      <c r="Q1010" s="55"/>
      <c r="R1010" s="55"/>
    </row>
    <row r="1011" spans="10:18" x14ac:dyDescent="0.3">
      <c r="J1011" s="59"/>
      <c r="K1011" s="58"/>
      <c r="M1011" s="57"/>
      <c r="N1011" s="56"/>
      <c r="O1011" s="55"/>
      <c r="Q1011" s="55"/>
      <c r="R1011" s="55"/>
    </row>
    <row r="1012" spans="10:18" x14ac:dyDescent="0.3">
      <c r="J1012" s="59"/>
      <c r="K1012" s="58"/>
      <c r="M1012" s="57"/>
      <c r="N1012" s="56"/>
      <c r="O1012" s="55"/>
      <c r="Q1012" s="55"/>
      <c r="R1012" s="55"/>
    </row>
    <row r="1013" spans="10:18" x14ac:dyDescent="0.3">
      <c r="J1013" s="59"/>
      <c r="K1013" s="58"/>
      <c r="M1013" s="57"/>
      <c r="N1013" s="56"/>
      <c r="O1013" s="55"/>
      <c r="Q1013" s="55"/>
      <c r="R1013" s="55"/>
    </row>
    <row r="1014" spans="10:18" x14ac:dyDescent="0.3">
      <c r="J1014" s="59"/>
      <c r="K1014" s="58"/>
      <c r="M1014" s="57"/>
      <c r="N1014" s="56"/>
      <c r="O1014" s="55"/>
      <c r="Q1014" s="55"/>
      <c r="R1014" s="55"/>
    </row>
    <row r="1015" spans="10:18" x14ac:dyDescent="0.3">
      <c r="J1015" s="59"/>
      <c r="K1015" s="58"/>
      <c r="M1015" s="57"/>
      <c r="N1015" s="56"/>
      <c r="O1015" s="55"/>
      <c r="Q1015" s="55"/>
      <c r="R1015" s="55"/>
    </row>
    <row r="1016" spans="10:18" x14ac:dyDescent="0.3">
      <c r="J1016" s="59"/>
      <c r="K1016" s="58"/>
      <c r="M1016" s="57"/>
      <c r="N1016" s="56"/>
      <c r="O1016" s="55"/>
      <c r="Q1016" s="55"/>
      <c r="R1016" s="55"/>
    </row>
    <row r="1017" spans="10:18" x14ac:dyDescent="0.3">
      <c r="J1017" s="59"/>
      <c r="K1017" s="58"/>
      <c r="M1017" s="57"/>
      <c r="N1017" s="56"/>
      <c r="O1017" s="55"/>
      <c r="Q1017" s="55"/>
      <c r="R1017" s="55"/>
    </row>
    <row r="1018" spans="10:18" x14ac:dyDescent="0.3">
      <c r="J1018" s="59"/>
      <c r="K1018" s="58"/>
      <c r="M1018" s="57"/>
      <c r="N1018" s="56"/>
      <c r="O1018" s="55"/>
      <c r="Q1018" s="55"/>
      <c r="R1018" s="55"/>
    </row>
    <row r="1019" spans="10:18" x14ac:dyDescent="0.3">
      <c r="J1019" s="59"/>
      <c r="K1019" s="58"/>
      <c r="M1019" s="57"/>
      <c r="N1019" s="56"/>
      <c r="O1019" s="55"/>
      <c r="Q1019" s="55"/>
      <c r="R1019" s="55"/>
    </row>
    <row r="1020" spans="10:18" x14ac:dyDescent="0.3">
      <c r="J1020" s="59"/>
      <c r="K1020" s="58"/>
      <c r="M1020" s="57"/>
      <c r="N1020" s="56"/>
      <c r="O1020" s="55"/>
      <c r="Q1020" s="55"/>
      <c r="R1020" s="55"/>
    </row>
    <row r="1021" spans="10:18" x14ac:dyDescent="0.3">
      <c r="J1021" s="59"/>
      <c r="K1021" s="58"/>
      <c r="M1021" s="57"/>
      <c r="N1021" s="56"/>
      <c r="O1021" s="55"/>
      <c r="Q1021" s="55"/>
      <c r="R1021" s="55"/>
    </row>
    <row r="1022" spans="10:18" x14ac:dyDescent="0.3">
      <c r="J1022" s="59"/>
      <c r="K1022" s="58"/>
      <c r="M1022" s="57"/>
      <c r="N1022" s="56"/>
      <c r="O1022" s="55"/>
      <c r="Q1022" s="55"/>
      <c r="R1022" s="55"/>
    </row>
    <row r="1023" spans="10:18" x14ac:dyDescent="0.3">
      <c r="J1023" s="59"/>
      <c r="K1023" s="58"/>
      <c r="M1023" s="57"/>
      <c r="N1023" s="56"/>
      <c r="O1023" s="55"/>
      <c r="Q1023" s="55"/>
      <c r="R1023" s="55"/>
    </row>
    <row r="1024" spans="10:18" x14ac:dyDescent="0.3">
      <c r="J1024" s="59"/>
      <c r="K1024" s="58"/>
      <c r="M1024" s="57"/>
      <c r="N1024" s="56"/>
      <c r="O1024" s="55"/>
      <c r="Q1024" s="55"/>
      <c r="R1024" s="55"/>
    </row>
    <row r="1025" spans="10:18" x14ac:dyDescent="0.3">
      <c r="J1025" s="59"/>
      <c r="K1025" s="58"/>
      <c r="M1025" s="57"/>
      <c r="N1025" s="56"/>
      <c r="O1025" s="55"/>
      <c r="Q1025" s="55"/>
      <c r="R1025" s="55"/>
    </row>
    <row r="1026" spans="10:18" x14ac:dyDescent="0.3">
      <c r="J1026" s="59"/>
      <c r="K1026" s="58"/>
      <c r="M1026" s="57"/>
      <c r="N1026" s="56"/>
      <c r="O1026" s="55"/>
      <c r="Q1026" s="55"/>
      <c r="R1026" s="55"/>
    </row>
    <row r="1027" spans="10:18" x14ac:dyDescent="0.3">
      <c r="J1027" s="59"/>
      <c r="K1027" s="58"/>
      <c r="M1027" s="57"/>
      <c r="N1027" s="56"/>
      <c r="O1027" s="55"/>
      <c r="Q1027" s="55"/>
      <c r="R1027" s="55"/>
    </row>
    <row r="1028" spans="10:18" x14ac:dyDescent="0.3">
      <c r="J1028" s="59"/>
      <c r="K1028" s="58"/>
      <c r="M1028" s="57"/>
      <c r="N1028" s="56"/>
      <c r="O1028" s="55"/>
      <c r="Q1028" s="55"/>
      <c r="R1028" s="55"/>
    </row>
    <row r="1029" spans="10:18" x14ac:dyDescent="0.3">
      <c r="J1029" s="59"/>
      <c r="K1029" s="58"/>
      <c r="M1029" s="57"/>
      <c r="N1029" s="56"/>
      <c r="O1029" s="55"/>
      <c r="Q1029" s="55"/>
      <c r="R1029" s="55"/>
    </row>
    <row r="1030" spans="10:18" x14ac:dyDescent="0.3">
      <c r="J1030" s="59"/>
      <c r="K1030" s="58"/>
      <c r="M1030" s="57"/>
      <c r="N1030" s="56"/>
      <c r="O1030" s="55"/>
      <c r="Q1030" s="55"/>
      <c r="R1030" s="55"/>
    </row>
    <row r="1031" spans="10:18" x14ac:dyDescent="0.3">
      <c r="J1031" s="59"/>
      <c r="K1031" s="58"/>
      <c r="M1031" s="57"/>
      <c r="N1031" s="56"/>
      <c r="O1031" s="55"/>
      <c r="Q1031" s="55"/>
      <c r="R1031" s="55"/>
    </row>
    <row r="1032" spans="10:18" x14ac:dyDescent="0.3">
      <c r="J1032" s="59"/>
      <c r="K1032" s="58"/>
      <c r="M1032" s="57"/>
      <c r="N1032" s="56"/>
      <c r="O1032" s="55"/>
      <c r="Q1032" s="55"/>
      <c r="R1032" s="55"/>
    </row>
    <row r="1033" spans="10:18" x14ac:dyDescent="0.3">
      <c r="J1033" s="59"/>
      <c r="K1033" s="58"/>
      <c r="M1033" s="57"/>
      <c r="N1033" s="56"/>
      <c r="O1033" s="55"/>
      <c r="Q1033" s="55"/>
      <c r="R1033" s="55"/>
    </row>
    <row r="1034" spans="10:18" x14ac:dyDescent="0.3">
      <c r="J1034" s="59"/>
      <c r="K1034" s="58"/>
      <c r="M1034" s="57"/>
      <c r="N1034" s="56"/>
      <c r="O1034" s="55"/>
      <c r="Q1034" s="55"/>
      <c r="R1034" s="55"/>
    </row>
    <row r="1035" spans="10:18" x14ac:dyDescent="0.3">
      <c r="J1035" s="59"/>
      <c r="K1035" s="58"/>
      <c r="M1035" s="57"/>
      <c r="N1035" s="56"/>
      <c r="O1035" s="55"/>
      <c r="Q1035" s="55"/>
      <c r="R1035" s="55"/>
    </row>
    <row r="1036" spans="10:18" x14ac:dyDescent="0.3">
      <c r="J1036" s="59"/>
      <c r="K1036" s="58"/>
      <c r="M1036" s="57"/>
      <c r="N1036" s="56"/>
      <c r="O1036" s="55"/>
      <c r="Q1036" s="55"/>
      <c r="R1036" s="55"/>
    </row>
    <row r="1037" spans="10:18" x14ac:dyDescent="0.3">
      <c r="J1037" s="59"/>
      <c r="K1037" s="58"/>
      <c r="M1037" s="57"/>
      <c r="N1037" s="56"/>
      <c r="O1037" s="55"/>
      <c r="Q1037" s="55"/>
      <c r="R1037" s="55"/>
    </row>
    <row r="1038" spans="10:18" x14ac:dyDescent="0.3">
      <c r="J1038" s="59"/>
      <c r="K1038" s="58"/>
      <c r="M1038" s="57"/>
      <c r="N1038" s="56"/>
      <c r="O1038" s="55"/>
      <c r="Q1038" s="55"/>
      <c r="R1038" s="55"/>
    </row>
    <row r="1039" spans="10:18" x14ac:dyDescent="0.3">
      <c r="J1039" s="59"/>
      <c r="K1039" s="58"/>
      <c r="M1039" s="57"/>
      <c r="N1039" s="56"/>
      <c r="O1039" s="55"/>
      <c r="Q1039" s="55"/>
      <c r="R1039" s="55"/>
    </row>
    <row r="1040" spans="10:18" x14ac:dyDescent="0.3">
      <c r="J1040" s="59"/>
      <c r="K1040" s="58"/>
      <c r="M1040" s="57"/>
      <c r="N1040" s="56"/>
      <c r="O1040" s="55"/>
      <c r="Q1040" s="55"/>
      <c r="R1040" s="55"/>
    </row>
    <row r="1041" spans="10:18" x14ac:dyDescent="0.3">
      <c r="J1041" s="59"/>
      <c r="K1041" s="58"/>
      <c r="M1041" s="57"/>
      <c r="N1041" s="56"/>
      <c r="O1041" s="55"/>
      <c r="Q1041" s="55"/>
      <c r="R1041" s="55"/>
    </row>
    <row r="1042" spans="10:18" x14ac:dyDescent="0.3">
      <c r="J1042" s="59"/>
      <c r="K1042" s="58"/>
      <c r="M1042" s="57"/>
      <c r="N1042" s="56"/>
      <c r="O1042" s="55"/>
      <c r="Q1042" s="55"/>
      <c r="R1042" s="55"/>
    </row>
    <row r="1043" spans="10:18" x14ac:dyDescent="0.3">
      <c r="J1043" s="59"/>
      <c r="K1043" s="58"/>
      <c r="M1043" s="57"/>
      <c r="N1043" s="56"/>
      <c r="O1043" s="55"/>
      <c r="Q1043" s="55"/>
      <c r="R1043" s="55"/>
    </row>
    <row r="1044" spans="10:18" x14ac:dyDescent="0.3">
      <c r="J1044" s="59"/>
      <c r="K1044" s="58"/>
      <c r="M1044" s="57"/>
      <c r="N1044" s="56"/>
      <c r="O1044" s="55"/>
      <c r="Q1044" s="55"/>
      <c r="R1044" s="55"/>
    </row>
    <row r="1045" spans="10:18" x14ac:dyDescent="0.3">
      <c r="J1045" s="59"/>
      <c r="K1045" s="58"/>
      <c r="M1045" s="57"/>
      <c r="N1045" s="56"/>
      <c r="O1045" s="55"/>
      <c r="Q1045" s="55"/>
      <c r="R1045" s="55"/>
    </row>
    <row r="1046" spans="10:18" x14ac:dyDescent="0.3">
      <c r="J1046" s="59"/>
      <c r="K1046" s="58"/>
      <c r="M1046" s="57"/>
      <c r="N1046" s="56"/>
      <c r="O1046" s="55"/>
      <c r="Q1046" s="55"/>
      <c r="R1046" s="55"/>
    </row>
    <row r="1047" spans="10:18" x14ac:dyDescent="0.3">
      <c r="J1047" s="59"/>
      <c r="K1047" s="58"/>
      <c r="M1047" s="57"/>
      <c r="N1047" s="56"/>
      <c r="O1047" s="55"/>
      <c r="Q1047" s="55"/>
      <c r="R1047" s="55"/>
    </row>
    <row r="1048" spans="10:18" x14ac:dyDescent="0.3">
      <c r="J1048" s="59"/>
      <c r="K1048" s="58"/>
      <c r="M1048" s="57"/>
      <c r="N1048" s="56"/>
      <c r="O1048" s="55"/>
      <c r="Q1048" s="55"/>
      <c r="R1048" s="55"/>
    </row>
    <row r="1049" spans="10:18" x14ac:dyDescent="0.3">
      <c r="J1049" s="59"/>
      <c r="K1049" s="58"/>
      <c r="M1049" s="57"/>
      <c r="N1049" s="56"/>
      <c r="O1049" s="55"/>
      <c r="Q1049" s="55"/>
      <c r="R1049" s="55"/>
    </row>
    <row r="1050" spans="10:18" x14ac:dyDescent="0.3">
      <c r="J1050" s="59"/>
      <c r="K1050" s="58"/>
      <c r="M1050" s="57"/>
      <c r="N1050" s="56"/>
      <c r="O1050" s="55"/>
      <c r="Q1050" s="55"/>
      <c r="R1050" s="55"/>
    </row>
    <row r="1051" spans="10:18" x14ac:dyDescent="0.3">
      <c r="J1051" s="59"/>
      <c r="K1051" s="58"/>
      <c r="M1051" s="57"/>
      <c r="N1051" s="56"/>
      <c r="O1051" s="55"/>
      <c r="Q1051" s="55"/>
      <c r="R1051" s="55"/>
    </row>
    <row r="1052" spans="10:18" x14ac:dyDescent="0.3">
      <c r="J1052" s="59"/>
      <c r="K1052" s="58"/>
      <c r="M1052" s="57"/>
      <c r="N1052" s="56"/>
      <c r="O1052" s="55"/>
      <c r="Q1052" s="55"/>
      <c r="R1052" s="55"/>
    </row>
    <row r="1053" spans="10:18" x14ac:dyDescent="0.3">
      <c r="J1053" s="59"/>
      <c r="K1053" s="58"/>
      <c r="M1053" s="57"/>
      <c r="N1053" s="56"/>
      <c r="O1053" s="55"/>
      <c r="Q1053" s="55"/>
      <c r="R1053" s="55"/>
    </row>
    <row r="1054" spans="10:18" x14ac:dyDescent="0.3">
      <c r="J1054" s="59"/>
      <c r="K1054" s="58"/>
      <c r="M1054" s="57"/>
      <c r="N1054" s="56"/>
      <c r="O1054" s="55"/>
      <c r="Q1054" s="55"/>
      <c r="R1054" s="55"/>
    </row>
    <row r="1055" spans="10:18" x14ac:dyDescent="0.3">
      <c r="J1055" s="59"/>
      <c r="K1055" s="58"/>
      <c r="M1055" s="57"/>
      <c r="N1055" s="56"/>
      <c r="O1055" s="55"/>
      <c r="Q1055" s="55"/>
      <c r="R1055" s="55"/>
    </row>
    <row r="1056" spans="10:18" x14ac:dyDescent="0.3">
      <c r="J1056" s="59"/>
      <c r="K1056" s="58"/>
      <c r="M1056" s="57"/>
      <c r="N1056" s="56"/>
      <c r="O1056" s="55"/>
      <c r="Q1056" s="55"/>
      <c r="R1056" s="55"/>
    </row>
    <row r="1057" spans="10:18" x14ac:dyDescent="0.3">
      <c r="J1057" s="59"/>
      <c r="K1057" s="58"/>
      <c r="M1057" s="57"/>
      <c r="N1057" s="56"/>
      <c r="O1057" s="55"/>
      <c r="Q1057" s="55"/>
      <c r="R1057" s="55"/>
    </row>
    <row r="1058" spans="10:18" x14ac:dyDescent="0.3">
      <c r="J1058" s="59"/>
      <c r="K1058" s="58"/>
      <c r="M1058" s="57"/>
      <c r="N1058" s="56"/>
      <c r="O1058" s="55"/>
      <c r="Q1058" s="55"/>
      <c r="R1058" s="55"/>
    </row>
    <row r="1059" spans="10:18" x14ac:dyDescent="0.3">
      <c r="J1059" s="59"/>
      <c r="K1059" s="58"/>
      <c r="M1059" s="57"/>
      <c r="N1059" s="56"/>
      <c r="O1059" s="55"/>
      <c r="Q1059" s="55"/>
      <c r="R1059" s="55"/>
    </row>
    <row r="1060" spans="10:18" x14ac:dyDescent="0.3">
      <c r="J1060" s="59"/>
      <c r="K1060" s="58"/>
      <c r="M1060" s="57"/>
      <c r="N1060" s="56"/>
      <c r="O1060" s="55"/>
      <c r="Q1060" s="55"/>
      <c r="R1060" s="55"/>
    </row>
    <row r="1061" spans="10:18" x14ac:dyDescent="0.3">
      <c r="J1061" s="59"/>
      <c r="K1061" s="58"/>
      <c r="M1061" s="57"/>
      <c r="N1061" s="56"/>
      <c r="O1061" s="55"/>
      <c r="Q1061" s="55"/>
      <c r="R1061" s="55"/>
    </row>
    <row r="1062" spans="10:18" x14ac:dyDescent="0.3">
      <c r="J1062" s="59"/>
      <c r="K1062" s="58"/>
      <c r="M1062" s="57"/>
      <c r="N1062" s="56"/>
      <c r="O1062" s="55"/>
      <c r="Q1062" s="55"/>
      <c r="R1062" s="55"/>
    </row>
    <row r="1063" spans="10:18" x14ac:dyDescent="0.3">
      <c r="J1063" s="59"/>
      <c r="K1063" s="58"/>
      <c r="M1063" s="57"/>
      <c r="N1063" s="56"/>
      <c r="O1063" s="55"/>
      <c r="Q1063" s="55"/>
      <c r="R1063" s="55"/>
    </row>
    <row r="1064" spans="10:18" x14ac:dyDescent="0.3">
      <c r="J1064" s="59"/>
      <c r="K1064" s="58"/>
      <c r="M1064" s="57"/>
      <c r="N1064" s="56"/>
      <c r="O1064" s="55"/>
      <c r="Q1064" s="55"/>
      <c r="R1064" s="55"/>
    </row>
    <row r="1065" spans="10:18" x14ac:dyDescent="0.3">
      <c r="J1065" s="59"/>
      <c r="K1065" s="58"/>
      <c r="M1065" s="57"/>
      <c r="N1065" s="56"/>
      <c r="O1065" s="55"/>
      <c r="Q1065" s="55"/>
      <c r="R1065" s="55"/>
    </row>
    <row r="1066" spans="10:18" x14ac:dyDescent="0.3">
      <c r="J1066" s="59"/>
      <c r="K1066" s="58"/>
      <c r="M1066" s="57"/>
      <c r="N1066" s="56"/>
      <c r="O1066" s="55"/>
      <c r="Q1066" s="55"/>
      <c r="R1066" s="55"/>
    </row>
    <row r="1067" spans="10:18" x14ac:dyDescent="0.3">
      <c r="J1067" s="59"/>
      <c r="K1067" s="58"/>
      <c r="M1067" s="57"/>
      <c r="N1067" s="56"/>
      <c r="O1067" s="55"/>
      <c r="Q1067" s="55"/>
      <c r="R1067" s="55"/>
    </row>
    <row r="1068" spans="10:18" x14ac:dyDescent="0.3">
      <c r="J1068" s="59"/>
      <c r="K1068" s="58"/>
      <c r="M1068" s="57"/>
      <c r="N1068" s="56"/>
      <c r="O1068" s="55"/>
      <c r="Q1068" s="55"/>
      <c r="R1068" s="55"/>
    </row>
    <row r="1069" spans="10:18" x14ac:dyDescent="0.3">
      <c r="J1069" s="59"/>
      <c r="K1069" s="58"/>
      <c r="M1069" s="57"/>
      <c r="N1069" s="56"/>
      <c r="O1069" s="55"/>
      <c r="Q1069" s="55"/>
      <c r="R1069" s="55"/>
    </row>
    <row r="1070" spans="10:18" x14ac:dyDescent="0.3">
      <c r="J1070" s="59"/>
      <c r="K1070" s="58"/>
      <c r="M1070" s="57"/>
      <c r="N1070" s="56"/>
      <c r="O1070" s="55"/>
      <c r="Q1070" s="55"/>
      <c r="R1070" s="55"/>
    </row>
    <row r="1071" spans="10:18" x14ac:dyDescent="0.3">
      <c r="J1071" s="59"/>
      <c r="K1071" s="58"/>
      <c r="M1071" s="57"/>
      <c r="N1071" s="56"/>
      <c r="O1071" s="55"/>
      <c r="Q1071" s="55"/>
      <c r="R1071" s="55"/>
    </row>
    <row r="1072" spans="10:18" x14ac:dyDescent="0.3">
      <c r="J1072" s="59"/>
      <c r="K1072" s="58"/>
      <c r="M1072" s="57"/>
      <c r="N1072" s="56"/>
      <c r="O1072" s="55"/>
      <c r="Q1072" s="55"/>
      <c r="R1072" s="55"/>
    </row>
    <row r="1073" spans="10:18" x14ac:dyDescent="0.3">
      <c r="J1073" s="59"/>
      <c r="K1073" s="58"/>
      <c r="M1073" s="57"/>
      <c r="N1073" s="56"/>
      <c r="O1073" s="55"/>
      <c r="Q1073" s="55"/>
      <c r="R1073" s="55"/>
    </row>
    <row r="1074" spans="10:18" x14ac:dyDescent="0.3">
      <c r="J1074" s="59"/>
      <c r="K1074" s="58"/>
      <c r="M1074" s="57"/>
      <c r="N1074" s="56"/>
      <c r="O1074" s="55"/>
      <c r="Q1074" s="55"/>
      <c r="R1074" s="55"/>
    </row>
    <row r="1075" spans="10:18" x14ac:dyDescent="0.3">
      <c r="J1075" s="59"/>
      <c r="K1075" s="58"/>
      <c r="M1075" s="57"/>
      <c r="N1075" s="56"/>
      <c r="O1075" s="55"/>
      <c r="Q1075" s="55"/>
      <c r="R1075" s="55"/>
    </row>
    <row r="1076" spans="10:18" x14ac:dyDescent="0.3">
      <c r="J1076" s="59"/>
      <c r="K1076" s="58"/>
      <c r="M1076" s="57"/>
      <c r="N1076" s="56"/>
      <c r="O1076" s="55"/>
      <c r="Q1076" s="55"/>
      <c r="R1076" s="55"/>
    </row>
    <row r="1077" spans="10:18" x14ac:dyDescent="0.3">
      <c r="J1077" s="59"/>
      <c r="K1077" s="58"/>
      <c r="M1077" s="57"/>
      <c r="N1077" s="56"/>
      <c r="O1077" s="55"/>
      <c r="Q1077" s="55"/>
      <c r="R1077" s="55"/>
    </row>
    <row r="1078" spans="10:18" x14ac:dyDescent="0.3">
      <c r="J1078" s="59"/>
      <c r="K1078" s="58"/>
      <c r="M1078" s="57"/>
      <c r="N1078" s="56"/>
      <c r="O1078" s="55"/>
      <c r="Q1078" s="55"/>
      <c r="R1078" s="55"/>
    </row>
    <row r="1079" spans="10:18" x14ac:dyDescent="0.3">
      <c r="J1079" s="59"/>
      <c r="K1079" s="58"/>
      <c r="M1079" s="57"/>
      <c r="N1079" s="56"/>
      <c r="O1079" s="55"/>
      <c r="Q1079" s="55"/>
      <c r="R1079" s="55"/>
    </row>
    <row r="1080" spans="10:18" x14ac:dyDescent="0.3">
      <c r="J1080" s="59"/>
      <c r="K1080" s="58"/>
      <c r="M1080" s="57"/>
      <c r="N1080" s="56"/>
      <c r="O1080" s="55"/>
      <c r="Q1080" s="55"/>
      <c r="R1080" s="55"/>
    </row>
    <row r="1081" spans="10:18" x14ac:dyDescent="0.3">
      <c r="J1081" s="59"/>
      <c r="K1081" s="58"/>
      <c r="M1081" s="57"/>
      <c r="N1081" s="56"/>
      <c r="O1081" s="55"/>
      <c r="Q1081" s="55"/>
      <c r="R1081" s="55"/>
    </row>
    <row r="1082" spans="10:18" x14ac:dyDescent="0.3">
      <c r="J1082" s="59"/>
      <c r="K1082" s="58"/>
      <c r="M1082" s="57"/>
      <c r="N1082" s="56"/>
      <c r="O1082" s="55"/>
      <c r="Q1082" s="55"/>
      <c r="R1082" s="55"/>
    </row>
    <row r="1083" spans="10:18" x14ac:dyDescent="0.3">
      <c r="J1083" s="59"/>
      <c r="K1083" s="58"/>
      <c r="M1083" s="57"/>
      <c r="N1083" s="56"/>
      <c r="O1083" s="55"/>
      <c r="Q1083" s="55"/>
      <c r="R1083" s="55"/>
    </row>
    <row r="1084" spans="10:18" x14ac:dyDescent="0.3">
      <c r="J1084" s="59"/>
      <c r="K1084" s="58"/>
      <c r="M1084" s="57"/>
      <c r="N1084" s="56"/>
      <c r="O1084" s="55"/>
      <c r="Q1084" s="55"/>
      <c r="R1084" s="55"/>
    </row>
    <row r="1085" spans="10:18" x14ac:dyDescent="0.3">
      <c r="J1085" s="59"/>
      <c r="K1085" s="58"/>
      <c r="M1085" s="57"/>
      <c r="N1085" s="56"/>
      <c r="O1085" s="55"/>
      <c r="Q1085" s="55"/>
      <c r="R1085" s="55"/>
    </row>
    <row r="1086" spans="10:18" x14ac:dyDescent="0.3">
      <c r="J1086" s="59"/>
      <c r="K1086" s="58"/>
      <c r="M1086" s="57"/>
      <c r="N1086" s="56"/>
      <c r="O1086" s="55"/>
      <c r="Q1086" s="55"/>
      <c r="R1086" s="55"/>
    </row>
    <row r="1087" spans="10:18" x14ac:dyDescent="0.3">
      <c r="J1087" s="59"/>
      <c r="K1087" s="58"/>
      <c r="M1087" s="57"/>
      <c r="N1087" s="56"/>
      <c r="O1087" s="55"/>
      <c r="Q1087" s="55"/>
      <c r="R1087" s="55"/>
    </row>
    <row r="1088" spans="10:18" x14ac:dyDescent="0.3">
      <c r="J1088" s="59"/>
      <c r="K1088" s="58"/>
      <c r="M1088" s="57"/>
      <c r="N1088" s="56"/>
      <c r="O1088" s="55"/>
      <c r="Q1088" s="55"/>
      <c r="R1088" s="55"/>
    </row>
    <row r="1089" spans="10:18" x14ac:dyDescent="0.3">
      <c r="J1089" s="59"/>
      <c r="K1089" s="58"/>
      <c r="M1089" s="57"/>
      <c r="N1089" s="56"/>
      <c r="O1089" s="55"/>
      <c r="Q1089" s="55"/>
      <c r="R1089" s="55"/>
    </row>
    <row r="1090" spans="10:18" x14ac:dyDescent="0.3">
      <c r="J1090" s="59"/>
      <c r="K1090" s="58"/>
      <c r="M1090" s="57"/>
      <c r="N1090" s="56"/>
      <c r="O1090" s="55"/>
      <c r="Q1090" s="55"/>
      <c r="R1090" s="55"/>
    </row>
    <row r="1091" spans="10:18" x14ac:dyDescent="0.3">
      <c r="J1091" s="59"/>
      <c r="K1091" s="58"/>
      <c r="M1091" s="57"/>
      <c r="N1091" s="56"/>
      <c r="O1091" s="55"/>
      <c r="Q1091" s="55"/>
      <c r="R1091" s="55"/>
    </row>
    <row r="1092" spans="10:18" x14ac:dyDescent="0.3">
      <c r="J1092" s="59"/>
      <c r="K1092" s="58"/>
      <c r="M1092" s="57"/>
      <c r="N1092" s="56"/>
      <c r="O1092" s="55"/>
      <c r="Q1092" s="55"/>
      <c r="R1092" s="55"/>
    </row>
    <row r="1093" spans="10:18" x14ac:dyDescent="0.3">
      <c r="J1093" s="59"/>
      <c r="K1093" s="58"/>
      <c r="M1093" s="57"/>
      <c r="N1093" s="56"/>
      <c r="O1093" s="55"/>
      <c r="Q1093" s="55"/>
      <c r="R1093" s="55"/>
    </row>
    <row r="1094" spans="10:18" x14ac:dyDescent="0.3">
      <c r="J1094" s="59"/>
      <c r="K1094" s="58"/>
      <c r="M1094" s="57"/>
      <c r="N1094" s="56"/>
      <c r="O1094" s="55"/>
      <c r="Q1094" s="55"/>
      <c r="R1094" s="55"/>
    </row>
    <row r="1095" spans="10:18" x14ac:dyDescent="0.3">
      <c r="J1095" s="59"/>
      <c r="K1095" s="58"/>
      <c r="M1095" s="57"/>
      <c r="N1095" s="56"/>
      <c r="O1095" s="55"/>
      <c r="Q1095" s="55"/>
      <c r="R1095" s="55"/>
    </row>
    <row r="1096" spans="10:18" x14ac:dyDescent="0.3">
      <c r="J1096" s="59"/>
      <c r="K1096" s="58"/>
      <c r="M1096" s="57"/>
      <c r="N1096" s="56"/>
      <c r="O1096" s="55"/>
      <c r="Q1096" s="55"/>
      <c r="R1096" s="55"/>
    </row>
    <row r="1097" spans="10:18" x14ac:dyDescent="0.3">
      <c r="J1097" s="59"/>
      <c r="K1097" s="58"/>
      <c r="M1097" s="57"/>
      <c r="N1097" s="56"/>
      <c r="O1097" s="55"/>
      <c r="Q1097" s="55"/>
      <c r="R1097" s="55"/>
    </row>
    <row r="1098" spans="10:18" x14ac:dyDescent="0.3">
      <c r="J1098" s="59"/>
      <c r="K1098" s="58"/>
      <c r="M1098" s="57"/>
      <c r="N1098" s="56"/>
      <c r="O1098" s="55"/>
      <c r="Q1098" s="55"/>
      <c r="R1098" s="55"/>
    </row>
    <row r="1099" spans="10:18" x14ac:dyDescent="0.3">
      <c r="J1099" s="59"/>
      <c r="K1099" s="58"/>
      <c r="M1099" s="57"/>
      <c r="N1099" s="56"/>
      <c r="O1099" s="55"/>
      <c r="Q1099" s="55"/>
      <c r="R1099" s="55"/>
    </row>
    <row r="1100" spans="10:18" x14ac:dyDescent="0.3">
      <c r="J1100" s="59"/>
      <c r="K1100" s="58"/>
      <c r="M1100" s="57"/>
      <c r="N1100" s="56"/>
      <c r="O1100" s="55"/>
      <c r="Q1100" s="55"/>
      <c r="R1100" s="55"/>
    </row>
    <row r="1101" spans="10:18" x14ac:dyDescent="0.3">
      <c r="J1101" s="59"/>
      <c r="K1101" s="58"/>
      <c r="M1101" s="57"/>
      <c r="N1101" s="56"/>
      <c r="O1101" s="55"/>
      <c r="Q1101" s="55"/>
      <c r="R1101" s="55"/>
    </row>
    <row r="1102" spans="10:18" x14ac:dyDescent="0.3">
      <c r="J1102" s="59"/>
      <c r="K1102" s="58"/>
      <c r="M1102" s="57"/>
      <c r="N1102" s="56"/>
      <c r="O1102" s="55"/>
      <c r="Q1102" s="55"/>
      <c r="R1102" s="55"/>
    </row>
    <row r="1103" spans="10:18" x14ac:dyDescent="0.3">
      <c r="J1103" s="59"/>
      <c r="K1103" s="58"/>
      <c r="M1103" s="57"/>
      <c r="N1103" s="56"/>
      <c r="O1103" s="55"/>
      <c r="Q1103" s="55"/>
      <c r="R1103" s="55"/>
    </row>
    <row r="1104" spans="10:18" x14ac:dyDescent="0.3">
      <c r="J1104" s="59"/>
      <c r="K1104" s="58"/>
      <c r="M1104" s="57"/>
      <c r="N1104" s="56"/>
      <c r="O1104" s="55"/>
      <c r="Q1104" s="55"/>
      <c r="R1104" s="55"/>
    </row>
    <row r="1105" spans="10:18" x14ac:dyDescent="0.3">
      <c r="J1105" s="59"/>
      <c r="K1105" s="58"/>
      <c r="M1105" s="57"/>
      <c r="N1105" s="56"/>
      <c r="O1105" s="55"/>
      <c r="Q1105" s="55"/>
      <c r="R1105" s="55"/>
    </row>
    <row r="1106" spans="10:18" x14ac:dyDescent="0.3">
      <c r="J1106" s="59"/>
      <c r="K1106" s="58"/>
      <c r="M1106" s="57"/>
      <c r="N1106" s="56"/>
      <c r="O1106" s="55"/>
      <c r="Q1106" s="55"/>
      <c r="R1106" s="55"/>
    </row>
    <row r="1107" spans="10:18" x14ac:dyDescent="0.3">
      <c r="J1107" s="59"/>
      <c r="K1107" s="58"/>
      <c r="M1107" s="57"/>
      <c r="N1107" s="56"/>
      <c r="O1107" s="55"/>
      <c r="Q1107" s="55"/>
      <c r="R1107" s="55"/>
    </row>
    <row r="1108" spans="10:18" x14ac:dyDescent="0.3">
      <c r="J1108" s="59"/>
      <c r="K1108" s="58"/>
      <c r="M1108" s="57"/>
      <c r="N1108" s="56"/>
      <c r="O1108" s="55"/>
      <c r="Q1108" s="55"/>
      <c r="R1108" s="55"/>
    </row>
    <row r="1109" spans="10:18" x14ac:dyDescent="0.3">
      <c r="J1109" s="59"/>
      <c r="K1109" s="58"/>
      <c r="M1109" s="57"/>
      <c r="N1109" s="56"/>
      <c r="O1109" s="55"/>
      <c r="Q1109" s="55"/>
      <c r="R1109" s="55"/>
    </row>
    <row r="1110" spans="10:18" x14ac:dyDescent="0.3">
      <c r="J1110" s="59"/>
      <c r="K1110" s="58"/>
      <c r="M1110" s="57"/>
      <c r="N1110" s="56"/>
      <c r="O1110" s="55"/>
      <c r="Q1110" s="55"/>
      <c r="R1110" s="55"/>
    </row>
    <row r="1111" spans="10:18" x14ac:dyDescent="0.3">
      <c r="J1111" s="59"/>
      <c r="K1111" s="58"/>
      <c r="M1111" s="57"/>
      <c r="N1111" s="56"/>
      <c r="O1111" s="55"/>
      <c r="Q1111" s="55"/>
      <c r="R1111" s="55"/>
    </row>
    <row r="1112" spans="10:18" x14ac:dyDescent="0.3">
      <c r="J1112" s="59"/>
      <c r="K1112" s="58"/>
      <c r="M1112" s="57"/>
      <c r="N1112" s="56"/>
      <c r="O1112" s="55"/>
      <c r="Q1112" s="55"/>
      <c r="R1112" s="55"/>
    </row>
    <row r="1113" spans="10:18" x14ac:dyDescent="0.3">
      <c r="J1113" s="59"/>
      <c r="K1113" s="58"/>
      <c r="M1113" s="57"/>
      <c r="N1113" s="56"/>
      <c r="O1113" s="55"/>
      <c r="Q1113" s="55"/>
      <c r="R1113" s="55"/>
    </row>
    <row r="1114" spans="10:18" x14ac:dyDescent="0.3">
      <c r="J1114" s="59"/>
      <c r="K1114" s="58"/>
      <c r="M1114" s="57"/>
      <c r="N1114" s="56"/>
      <c r="O1114" s="55"/>
      <c r="Q1114" s="55"/>
      <c r="R1114" s="55"/>
    </row>
    <row r="1115" spans="10:18" x14ac:dyDescent="0.3">
      <c r="J1115" s="59"/>
      <c r="K1115" s="58"/>
      <c r="M1115" s="57"/>
      <c r="N1115" s="56"/>
      <c r="O1115" s="55"/>
      <c r="Q1115" s="55"/>
      <c r="R1115" s="55"/>
    </row>
    <row r="1116" spans="10:18" x14ac:dyDescent="0.3">
      <c r="J1116" s="59"/>
      <c r="K1116" s="58"/>
      <c r="M1116" s="57"/>
      <c r="N1116" s="56"/>
      <c r="O1116" s="55"/>
      <c r="Q1116" s="55"/>
      <c r="R1116" s="55"/>
    </row>
    <row r="1117" spans="10:18" x14ac:dyDescent="0.3">
      <c r="J1117" s="59"/>
      <c r="K1117" s="58"/>
      <c r="M1117" s="57"/>
      <c r="N1117" s="56"/>
      <c r="O1117" s="55"/>
      <c r="Q1117" s="55"/>
      <c r="R1117" s="55"/>
    </row>
    <row r="1118" spans="10:18" x14ac:dyDescent="0.3">
      <c r="J1118" s="59"/>
      <c r="K1118" s="58"/>
      <c r="M1118" s="57"/>
      <c r="N1118" s="56"/>
      <c r="O1118" s="55"/>
      <c r="Q1118" s="55"/>
      <c r="R1118" s="55"/>
    </row>
    <row r="1119" spans="10:18" x14ac:dyDescent="0.3">
      <c r="J1119" s="59"/>
      <c r="K1119" s="58"/>
      <c r="M1119" s="57"/>
      <c r="N1119" s="56"/>
      <c r="O1119" s="55"/>
      <c r="Q1119" s="55"/>
      <c r="R1119" s="55"/>
    </row>
    <row r="1120" spans="10:18" x14ac:dyDescent="0.3">
      <c r="J1120" s="59"/>
      <c r="K1120" s="58"/>
      <c r="M1120" s="57"/>
      <c r="N1120" s="56"/>
      <c r="O1120" s="55"/>
      <c r="Q1120" s="55"/>
      <c r="R1120" s="55"/>
    </row>
    <row r="1121" spans="10:18" x14ac:dyDescent="0.3">
      <c r="J1121" s="59"/>
      <c r="K1121" s="58"/>
      <c r="M1121" s="57"/>
      <c r="N1121" s="56"/>
      <c r="O1121" s="55"/>
      <c r="Q1121" s="55"/>
      <c r="R1121" s="55"/>
    </row>
    <row r="1122" spans="10:18" x14ac:dyDescent="0.3">
      <c r="J1122" s="59"/>
      <c r="K1122" s="58"/>
      <c r="M1122" s="57"/>
      <c r="N1122" s="56"/>
      <c r="O1122" s="55"/>
      <c r="Q1122" s="55"/>
      <c r="R1122" s="55"/>
    </row>
    <row r="1123" spans="10:18" x14ac:dyDescent="0.3">
      <c r="J1123" s="59"/>
      <c r="K1123" s="58"/>
      <c r="M1123" s="57"/>
      <c r="N1123" s="56"/>
      <c r="O1123" s="55"/>
      <c r="Q1123" s="55"/>
      <c r="R1123" s="55"/>
    </row>
    <row r="1124" spans="10:18" x14ac:dyDescent="0.3">
      <c r="J1124" s="59"/>
      <c r="K1124" s="58"/>
      <c r="M1124" s="57"/>
      <c r="N1124" s="56"/>
      <c r="O1124" s="55"/>
      <c r="Q1124" s="55"/>
      <c r="R1124" s="55"/>
    </row>
    <row r="1125" spans="10:18" x14ac:dyDescent="0.3">
      <c r="J1125" s="59"/>
      <c r="K1125" s="58"/>
      <c r="M1125" s="57"/>
      <c r="N1125" s="56"/>
      <c r="O1125" s="55"/>
      <c r="Q1125" s="55"/>
      <c r="R1125" s="55"/>
    </row>
    <row r="1126" spans="10:18" x14ac:dyDescent="0.3">
      <c r="J1126" s="59"/>
      <c r="K1126" s="58"/>
      <c r="M1126" s="57"/>
      <c r="N1126" s="56"/>
      <c r="O1126" s="55"/>
      <c r="Q1126" s="55"/>
      <c r="R1126" s="55"/>
    </row>
    <row r="1127" spans="10:18" x14ac:dyDescent="0.3">
      <c r="J1127" s="59"/>
      <c r="K1127" s="58"/>
      <c r="M1127" s="57"/>
      <c r="N1127" s="56"/>
      <c r="O1127" s="55"/>
      <c r="Q1127" s="55"/>
      <c r="R1127" s="55"/>
    </row>
    <row r="1128" spans="10:18" x14ac:dyDescent="0.3">
      <c r="J1128" s="59"/>
      <c r="K1128" s="58"/>
      <c r="M1128" s="57"/>
      <c r="N1128" s="56"/>
      <c r="O1128" s="55"/>
      <c r="Q1128" s="55"/>
      <c r="R1128" s="55"/>
    </row>
    <row r="1129" spans="10:18" x14ac:dyDescent="0.3">
      <c r="J1129" s="59"/>
      <c r="K1129" s="58"/>
      <c r="M1129" s="57"/>
      <c r="N1129" s="56"/>
      <c r="O1129" s="55"/>
      <c r="Q1129" s="55"/>
      <c r="R1129" s="55"/>
    </row>
    <row r="1130" spans="10:18" x14ac:dyDescent="0.3">
      <c r="J1130" s="59"/>
      <c r="K1130" s="58"/>
      <c r="M1130" s="57"/>
      <c r="N1130" s="56"/>
      <c r="O1130" s="55"/>
      <c r="Q1130" s="55"/>
      <c r="R1130" s="55"/>
    </row>
    <row r="1131" spans="10:18" x14ac:dyDescent="0.3">
      <c r="J1131" s="59"/>
      <c r="K1131" s="58"/>
      <c r="M1131" s="57"/>
      <c r="N1131" s="56"/>
      <c r="O1131" s="55"/>
      <c r="Q1131" s="55"/>
      <c r="R1131" s="55"/>
    </row>
    <row r="1132" spans="10:18" x14ac:dyDescent="0.3">
      <c r="J1132" s="59"/>
      <c r="K1132" s="58"/>
      <c r="M1132" s="57"/>
      <c r="N1132" s="56"/>
      <c r="O1132" s="55"/>
      <c r="Q1132" s="55"/>
      <c r="R1132" s="55"/>
    </row>
    <row r="1133" spans="10:18" x14ac:dyDescent="0.3">
      <c r="J1133" s="59"/>
      <c r="K1133" s="58"/>
      <c r="M1133" s="57"/>
      <c r="N1133" s="56"/>
      <c r="O1133" s="55"/>
      <c r="Q1133" s="55"/>
      <c r="R1133" s="55"/>
    </row>
    <row r="1134" spans="10:18" x14ac:dyDescent="0.3">
      <c r="J1134" s="59"/>
      <c r="K1134" s="58"/>
      <c r="M1134" s="57"/>
      <c r="N1134" s="56"/>
      <c r="O1134" s="55"/>
      <c r="Q1134" s="55"/>
      <c r="R1134" s="55"/>
    </row>
    <row r="1135" spans="10:18" x14ac:dyDescent="0.3">
      <c r="J1135" s="59"/>
      <c r="K1135" s="58"/>
      <c r="M1135" s="57"/>
      <c r="N1135" s="56"/>
      <c r="O1135" s="55"/>
      <c r="Q1135" s="55"/>
      <c r="R1135" s="55"/>
    </row>
    <row r="1136" spans="10:18" x14ac:dyDescent="0.3">
      <c r="J1136" s="59"/>
      <c r="K1136" s="58"/>
      <c r="M1136" s="57"/>
      <c r="N1136" s="56"/>
      <c r="O1136" s="55"/>
      <c r="Q1136" s="55"/>
      <c r="R1136" s="55"/>
    </row>
    <row r="1137" spans="10:18" x14ac:dyDescent="0.3">
      <c r="J1137" s="59"/>
      <c r="K1137" s="58"/>
      <c r="M1137" s="57"/>
      <c r="N1137" s="56"/>
      <c r="O1137" s="55"/>
      <c r="Q1137" s="55"/>
      <c r="R1137" s="55"/>
    </row>
    <row r="1138" spans="10:18" x14ac:dyDescent="0.3">
      <c r="J1138" s="59"/>
      <c r="K1138" s="58"/>
      <c r="M1138" s="57"/>
      <c r="N1138" s="56"/>
      <c r="O1138" s="55"/>
      <c r="Q1138" s="55"/>
      <c r="R1138" s="55"/>
    </row>
    <row r="1139" spans="10:18" x14ac:dyDescent="0.3">
      <c r="J1139" s="59"/>
      <c r="K1139" s="58"/>
      <c r="M1139" s="57"/>
      <c r="N1139" s="56"/>
      <c r="O1139" s="55"/>
      <c r="Q1139" s="55"/>
      <c r="R1139" s="55"/>
    </row>
    <row r="1140" spans="10:18" x14ac:dyDescent="0.3">
      <c r="J1140" s="59"/>
      <c r="K1140" s="58"/>
      <c r="M1140" s="57"/>
      <c r="N1140" s="56"/>
      <c r="O1140" s="55"/>
      <c r="Q1140" s="55"/>
      <c r="R1140" s="55"/>
    </row>
    <row r="1141" spans="10:18" x14ac:dyDescent="0.3">
      <c r="J1141" s="59"/>
      <c r="K1141" s="58"/>
      <c r="M1141" s="57"/>
      <c r="N1141" s="56"/>
      <c r="O1141" s="55"/>
      <c r="Q1141" s="55"/>
      <c r="R1141" s="55"/>
    </row>
    <row r="1142" spans="10:18" x14ac:dyDescent="0.3">
      <c r="J1142" s="59"/>
      <c r="K1142" s="58"/>
      <c r="M1142" s="57"/>
      <c r="N1142" s="56"/>
      <c r="O1142" s="55"/>
      <c r="Q1142" s="55"/>
      <c r="R1142" s="55"/>
    </row>
    <row r="1143" spans="10:18" x14ac:dyDescent="0.3">
      <c r="J1143" s="59"/>
      <c r="K1143" s="58"/>
      <c r="M1143" s="57"/>
      <c r="N1143" s="56"/>
      <c r="O1143" s="55"/>
      <c r="Q1143" s="55"/>
      <c r="R1143" s="55"/>
    </row>
    <row r="1144" spans="10:18" x14ac:dyDescent="0.3">
      <c r="J1144" s="59"/>
      <c r="K1144" s="58"/>
      <c r="M1144" s="57"/>
      <c r="N1144" s="56"/>
      <c r="O1144" s="55"/>
      <c r="Q1144" s="55"/>
      <c r="R1144" s="55"/>
    </row>
    <row r="1145" spans="10:18" x14ac:dyDescent="0.3">
      <c r="J1145" s="59"/>
      <c r="K1145" s="58"/>
      <c r="M1145" s="57"/>
      <c r="N1145" s="56"/>
      <c r="O1145" s="55"/>
      <c r="Q1145" s="55"/>
      <c r="R1145" s="55"/>
    </row>
    <row r="1146" spans="10:18" x14ac:dyDescent="0.3">
      <c r="J1146" s="59"/>
      <c r="K1146" s="58"/>
      <c r="M1146" s="57"/>
      <c r="N1146" s="56"/>
      <c r="O1146" s="55"/>
      <c r="Q1146" s="55"/>
      <c r="R1146" s="55"/>
    </row>
    <row r="1147" spans="10:18" x14ac:dyDescent="0.3">
      <c r="J1147" s="59"/>
      <c r="K1147" s="58"/>
      <c r="M1147" s="57"/>
      <c r="N1147" s="56"/>
      <c r="O1147" s="55"/>
      <c r="Q1147" s="55"/>
      <c r="R1147" s="55"/>
    </row>
    <row r="1148" spans="10:18" x14ac:dyDescent="0.3">
      <c r="J1148" s="59"/>
      <c r="K1148" s="58"/>
      <c r="M1148" s="57"/>
      <c r="N1148" s="56"/>
      <c r="O1148" s="55"/>
      <c r="Q1148" s="55"/>
      <c r="R1148" s="55"/>
    </row>
    <row r="1149" spans="10:18" x14ac:dyDescent="0.3">
      <c r="J1149" s="59"/>
      <c r="K1149" s="58"/>
      <c r="M1149" s="57"/>
      <c r="N1149" s="56"/>
      <c r="O1149" s="55"/>
      <c r="Q1149" s="55"/>
      <c r="R1149" s="55"/>
    </row>
    <row r="1150" spans="10:18" x14ac:dyDescent="0.3">
      <c r="J1150" s="59"/>
      <c r="K1150" s="58"/>
      <c r="M1150" s="57"/>
      <c r="N1150" s="56"/>
      <c r="O1150" s="55"/>
      <c r="Q1150" s="55"/>
      <c r="R1150" s="55"/>
    </row>
    <row r="1151" spans="10:18" x14ac:dyDescent="0.3">
      <c r="J1151" s="59"/>
      <c r="K1151" s="58"/>
      <c r="M1151" s="57"/>
      <c r="N1151" s="56"/>
      <c r="O1151" s="55"/>
      <c r="Q1151" s="55"/>
      <c r="R1151" s="55"/>
    </row>
    <row r="1152" spans="10:18" x14ac:dyDescent="0.3">
      <c r="J1152" s="59"/>
      <c r="K1152" s="58"/>
      <c r="M1152" s="57"/>
      <c r="N1152" s="56"/>
      <c r="O1152" s="55"/>
      <c r="Q1152" s="55"/>
      <c r="R1152" s="55"/>
    </row>
    <row r="1153" spans="10:18" x14ac:dyDescent="0.3">
      <c r="J1153" s="59"/>
      <c r="K1153" s="58"/>
      <c r="M1153" s="57"/>
      <c r="N1153" s="56"/>
      <c r="O1153" s="55"/>
      <c r="Q1153" s="55"/>
      <c r="R1153" s="55"/>
    </row>
    <row r="1154" spans="10:18" x14ac:dyDescent="0.3">
      <c r="J1154" s="59"/>
      <c r="K1154" s="58"/>
      <c r="M1154" s="57"/>
      <c r="N1154" s="56"/>
      <c r="O1154" s="55"/>
      <c r="Q1154" s="55"/>
      <c r="R1154" s="55"/>
    </row>
    <row r="1155" spans="10:18" x14ac:dyDescent="0.3">
      <c r="J1155" s="59"/>
      <c r="K1155" s="58"/>
      <c r="M1155" s="57"/>
      <c r="N1155" s="56"/>
      <c r="O1155" s="55"/>
      <c r="Q1155" s="55"/>
      <c r="R1155" s="55"/>
    </row>
    <row r="1156" spans="10:18" x14ac:dyDescent="0.3">
      <c r="J1156" s="59"/>
      <c r="K1156" s="58"/>
      <c r="M1156" s="57"/>
      <c r="N1156" s="56"/>
      <c r="O1156" s="55"/>
      <c r="Q1156" s="55"/>
      <c r="R1156" s="55"/>
    </row>
    <row r="1157" spans="10:18" x14ac:dyDescent="0.3">
      <c r="J1157" s="59"/>
      <c r="K1157" s="58"/>
      <c r="M1157" s="57"/>
      <c r="N1157" s="56"/>
      <c r="O1157" s="55"/>
      <c r="Q1157" s="55"/>
      <c r="R1157" s="55"/>
    </row>
    <row r="1158" spans="10:18" x14ac:dyDescent="0.3">
      <c r="J1158" s="59"/>
      <c r="K1158" s="58"/>
      <c r="M1158" s="57"/>
      <c r="N1158" s="56"/>
      <c r="O1158" s="55"/>
      <c r="Q1158" s="55"/>
      <c r="R1158" s="55"/>
    </row>
    <row r="1159" spans="10:18" x14ac:dyDescent="0.3">
      <c r="J1159" s="59"/>
      <c r="K1159" s="58"/>
      <c r="M1159" s="57"/>
      <c r="N1159" s="56"/>
      <c r="O1159" s="55"/>
      <c r="Q1159" s="55"/>
      <c r="R1159" s="55"/>
    </row>
    <row r="1160" spans="10:18" x14ac:dyDescent="0.3">
      <c r="J1160" s="59"/>
      <c r="K1160" s="58"/>
      <c r="M1160" s="57"/>
      <c r="N1160" s="56"/>
      <c r="O1160" s="55"/>
      <c r="Q1160" s="55"/>
      <c r="R1160" s="55"/>
    </row>
    <row r="1161" spans="10:18" x14ac:dyDescent="0.3">
      <c r="J1161" s="59"/>
      <c r="K1161" s="58"/>
      <c r="M1161" s="57"/>
      <c r="N1161" s="56"/>
      <c r="O1161" s="55"/>
      <c r="Q1161" s="55"/>
      <c r="R1161" s="55"/>
    </row>
    <row r="1162" spans="10:18" x14ac:dyDescent="0.3">
      <c r="J1162" s="59"/>
      <c r="K1162" s="58"/>
      <c r="M1162" s="57"/>
      <c r="N1162" s="56"/>
      <c r="O1162" s="55"/>
      <c r="Q1162" s="55"/>
      <c r="R1162" s="55"/>
    </row>
    <row r="1163" spans="10:18" x14ac:dyDescent="0.3">
      <c r="J1163" s="59"/>
      <c r="K1163" s="58"/>
      <c r="M1163" s="57"/>
      <c r="N1163" s="56"/>
      <c r="O1163" s="55"/>
      <c r="Q1163" s="55"/>
      <c r="R1163" s="55"/>
    </row>
    <row r="1164" spans="10:18" x14ac:dyDescent="0.3">
      <c r="J1164" s="59"/>
      <c r="K1164" s="58"/>
      <c r="M1164" s="57"/>
      <c r="N1164" s="56"/>
      <c r="O1164" s="55"/>
      <c r="Q1164" s="55"/>
      <c r="R1164" s="55"/>
    </row>
    <row r="1165" spans="10:18" x14ac:dyDescent="0.3">
      <c r="J1165" s="59"/>
      <c r="K1165" s="58"/>
      <c r="M1165" s="57"/>
      <c r="N1165" s="56"/>
      <c r="O1165" s="55"/>
      <c r="Q1165" s="55"/>
      <c r="R1165" s="55"/>
    </row>
    <row r="1166" spans="10:18" x14ac:dyDescent="0.3">
      <c r="J1166" s="59"/>
      <c r="K1166" s="58"/>
      <c r="M1166" s="57"/>
      <c r="N1166" s="56"/>
      <c r="O1166" s="55"/>
      <c r="Q1166" s="55"/>
      <c r="R1166" s="55"/>
    </row>
    <row r="1167" spans="10:18" x14ac:dyDescent="0.3">
      <c r="J1167" s="59"/>
      <c r="K1167" s="58"/>
      <c r="M1167" s="57"/>
      <c r="N1167" s="56"/>
      <c r="O1167" s="55"/>
      <c r="Q1167" s="55"/>
      <c r="R1167" s="55"/>
    </row>
    <row r="1168" spans="10:18" x14ac:dyDescent="0.3">
      <c r="J1168" s="59"/>
      <c r="K1168" s="58"/>
      <c r="M1168" s="57"/>
      <c r="N1168" s="56"/>
      <c r="O1168" s="55"/>
      <c r="Q1168" s="55"/>
      <c r="R1168" s="55"/>
    </row>
    <row r="1169" spans="10:18" x14ac:dyDescent="0.3">
      <c r="J1169" s="59"/>
      <c r="K1169" s="58"/>
      <c r="M1169" s="57"/>
      <c r="N1169" s="56"/>
      <c r="O1169" s="55"/>
      <c r="Q1169" s="55"/>
      <c r="R1169" s="55"/>
    </row>
    <row r="1170" spans="10:18" x14ac:dyDescent="0.3">
      <c r="J1170" s="59"/>
      <c r="K1170" s="58"/>
      <c r="M1170" s="57"/>
      <c r="N1170" s="56"/>
      <c r="O1170" s="55"/>
      <c r="Q1170" s="55"/>
      <c r="R1170" s="55"/>
    </row>
    <row r="1171" spans="10:18" x14ac:dyDescent="0.3">
      <c r="J1171" s="59"/>
      <c r="K1171" s="58"/>
      <c r="M1171" s="57"/>
      <c r="N1171" s="56"/>
      <c r="O1171" s="55"/>
      <c r="Q1171" s="55"/>
      <c r="R1171" s="55"/>
    </row>
    <row r="1172" spans="10:18" x14ac:dyDescent="0.3">
      <c r="J1172" s="59"/>
      <c r="K1172" s="58"/>
      <c r="M1172" s="57"/>
      <c r="N1172" s="56"/>
      <c r="O1172" s="55"/>
      <c r="Q1172" s="55"/>
      <c r="R1172" s="55"/>
    </row>
    <row r="1173" spans="10:18" x14ac:dyDescent="0.3">
      <c r="J1173" s="59"/>
      <c r="K1173" s="58"/>
      <c r="M1173" s="57"/>
      <c r="N1173" s="56"/>
      <c r="O1173" s="55"/>
      <c r="Q1173" s="55"/>
      <c r="R1173" s="55"/>
    </row>
    <row r="1174" spans="10:18" x14ac:dyDescent="0.3">
      <c r="J1174" s="59"/>
      <c r="K1174" s="58"/>
      <c r="M1174" s="57"/>
      <c r="N1174" s="56"/>
      <c r="O1174" s="55"/>
      <c r="Q1174" s="55"/>
      <c r="R1174" s="55"/>
    </row>
    <row r="1175" spans="10:18" x14ac:dyDescent="0.3">
      <c r="J1175" s="59"/>
      <c r="K1175" s="58"/>
      <c r="M1175" s="57"/>
      <c r="N1175" s="56"/>
      <c r="O1175" s="55"/>
      <c r="Q1175" s="55"/>
      <c r="R1175" s="55"/>
    </row>
    <row r="1176" spans="10:18" x14ac:dyDescent="0.3">
      <c r="J1176" s="59"/>
      <c r="K1176" s="58"/>
      <c r="M1176" s="57"/>
      <c r="N1176" s="56"/>
      <c r="O1176" s="55"/>
      <c r="Q1176" s="55"/>
      <c r="R1176" s="55"/>
    </row>
    <row r="1177" spans="10:18" x14ac:dyDescent="0.3">
      <c r="J1177" s="59"/>
      <c r="K1177" s="58"/>
      <c r="M1177" s="57"/>
      <c r="N1177" s="56"/>
      <c r="O1177" s="55"/>
      <c r="Q1177" s="55"/>
      <c r="R1177" s="55"/>
    </row>
    <row r="1178" spans="10:18" x14ac:dyDescent="0.3">
      <c r="J1178" s="59"/>
      <c r="K1178" s="58"/>
      <c r="M1178" s="57"/>
      <c r="N1178" s="56"/>
      <c r="O1178" s="55"/>
      <c r="Q1178" s="55"/>
      <c r="R1178" s="55"/>
    </row>
    <row r="1179" spans="10:18" x14ac:dyDescent="0.3">
      <c r="J1179" s="59"/>
      <c r="K1179" s="58"/>
      <c r="M1179" s="57"/>
      <c r="N1179" s="56"/>
      <c r="O1179" s="55"/>
      <c r="Q1179" s="55"/>
      <c r="R1179" s="55"/>
    </row>
    <row r="1180" spans="10:18" x14ac:dyDescent="0.3">
      <c r="J1180" s="59"/>
      <c r="K1180" s="58"/>
      <c r="M1180" s="57"/>
      <c r="N1180" s="56"/>
      <c r="O1180" s="55"/>
      <c r="Q1180" s="55"/>
      <c r="R1180" s="55"/>
    </row>
    <row r="1181" spans="10:18" x14ac:dyDescent="0.3">
      <c r="J1181" s="59"/>
      <c r="K1181" s="58"/>
      <c r="M1181" s="57"/>
      <c r="N1181" s="56"/>
      <c r="O1181" s="55"/>
      <c r="Q1181" s="55"/>
      <c r="R1181" s="55"/>
    </row>
    <row r="1182" spans="10:18" x14ac:dyDescent="0.3">
      <c r="J1182" s="59"/>
      <c r="K1182" s="58"/>
      <c r="M1182" s="57"/>
      <c r="N1182" s="56"/>
      <c r="O1182" s="55"/>
      <c r="Q1182" s="55"/>
      <c r="R1182" s="55"/>
    </row>
    <row r="1183" spans="10:18" x14ac:dyDescent="0.3">
      <c r="J1183" s="59"/>
      <c r="K1183" s="58"/>
      <c r="M1183" s="57"/>
      <c r="N1183" s="56"/>
      <c r="O1183" s="55"/>
      <c r="Q1183" s="55"/>
      <c r="R1183" s="55"/>
    </row>
    <row r="1184" spans="10:18" x14ac:dyDescent="0.3">
      <c r="J1184" s="59"/>
      <c r="K1184" s="58"/>
      <c r="M1184" s="57"/>
      <c r="N1184" s="56"/>
      <c r="O1184" s="55"/>
      <c r="Q1184" s="55"/>
      <c r="R1184" s="55"/>
    </row>
    <row r="1185" spans="10:18" x14ac:dyDescent="0.3">
      <c r="J1185" s="59"/>
      <c r="K1185" s="58"/>
      <c r="M1185" s="57"/>
      <c r="N1185" s="56"/>
      <c r="O1185" s="55"/>
      <c r="Q1185" s="55"/>
      <c r="R1185" s="55"/>
    </row>
    <row r="1186" spans="10:18" x14ac:dyDescent="0.3">
      <c r="J1186" s="59"/>
      <c r="K1186" s="58"/>
      <c r="M1186" s="57"/>
      <c r="N1186" s="56"/>
      <c r="O1186" s="55"/>
      <c r="Q1186" s="55"/>
      <c r="R1186" s="55"/>
    </row>
    <row r="1187" spans="10:18" x14ac:dyDescent="0.3">
      <c r="J1187" s="59"/>
      <c r="K1187" s="58"/>
      <c r="M1187" s="57"/>
      <c r="N1187" s="56"/>
      <c r="O1187" s="55"/>
      <c r="Q1187" s="55"/>
      <c r="R1187" s="55"/>
    </row>
    <row r="1188" spans="10:18" x14ac:dyDescent="0.3">
      <c r="J1188" s="59"/>
      <c r="K1188" s="58"/>
      <c r="M1188" s="57"/>
      <c r="N1188" s="56"/>
      <c r="O1188" s="55"/>
      <c r="Q1188" s="55"/>
      <c r="R1188" s="55"/>
    </row>
    <row r="1189" spans="10:18" x14ac:dyDescent="0.3">
      <c r="J1189" s="59"/>
      <c r="K1189" s="58"/>
      <c r="M1189" s="57"/>
      <c r="N1189" s="56"/>
      <c r="O1189" s="55"/>
      <c r="Q1189" s="55"/>
      <c r="R1189" s="55"/>
    </row>
    <row r="1190" spans="10:18" x14ac:dyDescent="0.3">
      <c r="J1190" s="59"/>
      <c r="K1190" s="58"/>
      <c r="M1190" s="57"/>
      <c r="N1190" s="56"/>
      <c r="O1190" s="55"/>
      <c r="Q1190" s="55"/>
      <c r="R1190" s="55"/>
    </row>
    <row r="1191" spans="10:18" x14ac:dyDescent="0.3">
      <c r="J1191" s="59"/>
      <c r="K1191" s="58"/>
      <c r="M1191" s="57"/>
      <c r="N1191" s="56"/>
      <c r="O1191" s="55"/>
      <c r="Q1191" s="55"/>
      <c r="R1191" s="55"/>
    </row>
    <row r="1192" spans="10:18" x14ac:dyDescent="0.3">
      <c r="J1192" s="59"/>
      <c r="K1192" s="58"/>
      <c r="M1192" s="57"/>
      <c r="N1192" s="56"/>
      <c r="O1192" s="55"/>
      <c r="Q1192" s="55"/>
      <c r="R1192" s="55"/>
    </row>
    <row r="1193" spans="10:18" x14ac:dyDescent="0.3">
      <c r="J1193" s="59"/>
      <c r="K1193" s="58"/>
      <c r="M1193" s="57"/>
      <c r="N1193" s="56"/>
      <c r="O1193" s="55"/>
      <c r="Q1193" s="55"/>
      <c r="R1193" s="55"/>
    </row>
    <row r="1194" spans="10:18" x14ac:dyDescent="0.3">
      <c r="J1194" s="59"/>
      <c r="K1194" s="58"/>
      <c r="M1194" s="57"/>
      <c r="N1194" s="56"/>
      <c r="O1194" s="55"/>
      <c r="Q1194" s="55"/>
      <c r="R1194" s="55"/>
    </row>
    <row r="1195" spans="10:18" x14ac:dyDescent="0.3">
      <c r="J1195" s="59"/>
      <c r="K1195" s="58"/>
      <c r="M1195" s="57"/>
      <c r="N1195" s="56"/>
      <c r="O1195" s="55"/>
      <c r="Q1195" s="55"/>
      <c r="R1195" s="55"/>
    </row>
    <row r="1196" spans="10:18" x14ac:dyDescent="0.3">
      <c r="J1196" s="59"/>
      <c r="K1196" s="58"/>
      <c r="M1196" s="57"/>
      <c r="N1196" s="56"/>
      <c r="O1196" s="55"/>
      <c r="Q1196" s="55"/>
      <c r="R1196" s="55"/>
    </row>
    <row r="1197" spans="10:18" x14ac:dyDescent="0.3">
      <c r="J1197" s="59"/>
      <c r="K1197" s="58"/>
      <c r="M1197" s="57"/>
      <c r="N1197" s="56"/>
      <c r="O1197" s="55"/>
      <c r="Q1197" s="55"/>
      <c r="R1197" s="55"/>
    </row>
    <row r="1198" spans="10:18" x14ac:dyDescent="0.3">
      <c r="J1198" s="59"/>
      <c r="K1198" s="58"/>
      <c r="M1198" s="57"/>
      <c r="N1198" s="56"/>
      <c r="O1198" s="55"/>
      <c r="Q1198" s="55"/>
      <c r="R1198" s="55"/>
    </row>
    <row r="1199" spans="10:18" x14ac:dyDescent="0.3">
      <c r="J1199" s="59"/>
      <c r="K1199" s="58"/>
      <c r="M1199" s="57"/>
      <c r="N1199" s="56"/>
      <c r="O1199" s="55"/>
      <c r="Q1199" s="55"/>
      <c r="R1199" s="55"/>
    </row>
    <row r="1200" spans="10:18" x14ac:dyDescent="0.3">
      <c r="J1200" s="59"/>
      <c r="K1200" s="58"/>
      <c r="M1200" s="57"/>
      <c r="N1200" s="56"/>
      <c r="O1200" s="55"/>
      <c r="Q1200" s="55"/>
      <c r="R1200" s="55"/>
    </row>
    <row r="1201" spans="10:18" x14ac:dyDescent="0.3">
      <c r="J1201" s="59"/>
      <c r="K1201" s="58"/>
      <c r="M1201" s="57"/>
      <c r="N1201" s="56"/>
      <c r="O1201" s="55"/>
      <c r="Q1201" s="55"/>
      <c r="R1201" s="55"/>
    </row>
    <row r="1202" spans="10:18" x14ac:dyDescent="0.3">
      <c r="J1202" s="59"/>
      <c r="K1202" s="58"/>
      <c r="M1202" s="57"/>
      <c r="N1202" s="56"/>
      <c r="O1202" s="55"/>
      <c r="Q1202" s="55"/>
      <c r="R1202" s="55"/>
    </row>
    <row r="1203" spans="10:18" x14ac:dyDescent="0.3">
      <c r="J1203" s="59"/>
      <c r="K1203" s="58"/>
      <c r="M1203" s="57"/>
      <c r="N1203" s="56"/>
      <c r="O1203" s="55"/>
      <c r="Q1203" s="55"/>
      <c r="R1203" s="55"/>
    </row>
    <row r="1204" spans="10:18" x14ac:dyDescent="0.3">
      <c r="J1204" s="59"/>
      <c r="K1204" s="58"/>
      <c r="M1204" s="57"/>
      <c r="N1204" s="56"/>
      <c r="O1204" s="55"/>
      <c r="Q1204" s="55"/>
      <c r="R1204" s="55"/>
    </row>
    <row r="1205" spans="10:18" x14ac:dyDescent="0.3">
      <c r="J1205" s="59"/>
      <c r="K1205" s="58"/>
      <c r="M1205" s="57"/>
      <c r="N1205" s="56"/>
      <c r="O1205" s="55"/>
      <c r="Q1205" s="55"/>
      <c r="R1205" s="55"/>
    </row>
    <row r="1206" spans="10:18" x14ac:dyDescent="0.3">
      <c r="J1206" s="59"/>
      <c r="K1206" s="58"/>
      <c r="M1206" s="57"/>
      <c r="N1206" s="56"/>
      <c r="O1206" s="55"/>
      <c r="Q1206" s="55"/>
      <c r="R1206" s="55"/>
    </row>
    <row r="1207" spans="10:18" x14ac:dyDescent="0.3">
      <c r="J1207" s="59"/>
      <c r="K1207" s="58"/>
      <c r="M1207" s="57"/>
      <c r="N1207" s="56"/>
      <c r="O1207" s="55"/>
      <c r="Q1207" s="55"/>
      <c r="R1207" s="55"/>
    </row>
    <row r="1208" spans="10:18" x14ac:dyDescent="0.3">
      <c r="J1208" s="59"/>
      <c r="K1208" s="58"/>
      <c r="M1208" s="57"/>
      <c r="N1208" s="56"/>
      <c r="O1208" s="55"/>
      <c r="Q1208" s="55"/>
      <c r="R1208" s="55"/>
    </row>
    <row r="1209" spans="10:18" x14ac:dyDescent="0.3">
      <c r="J1209" s="59"/>
      <c r="K1209" s="58"/>
      <c r="M1209" s="57"/>
      <c r="N1209" s="56"/>
      <c r="O1209" s="55"/>
      <c r="Q1209" s="55"/>
      <c r="R1209" s="55"/>
    </row>
    <row r="1210" spans="10:18" x14ac:dyDescent="0.3">
      <c r="J1210" s="59"/>
      <c r="K1210" s="58"/>
      <c r="M1210" s="57"/>
      <c r="N1210" s="56"/>
      <c r="O1210" s="55"/>
      <c r="Q1210" s="55"/>
      <c r="R1210" s="55"/>
    </row>
    <row r="1211" spans="10:18" x14ac:dyDescent="0.3">
      <c r="J1211" s="59"/>
      <c r="K1211" s="58"/>
      <c r="M1211" s="57"/>
      <c r="N1211" s="56"/>
      <c r="O1211" s="55"/>
      <c r="Q1211" s="55"/>
      <c r="R1211" s="55"/>
    </row>
    <row r="1212" spans="10:18" x14ac:dyDescent="0.3">
      <c r="J1212" s="59"/>
      <c r="K1212" s="58"/>
      <c r="M1212" s="57"/>
      <c r="N1212" s="56"/>
      <c r="O1212" s="55"/>
      <c r="Q1212" s="55"/>
      <c r="R1212" s="55"/>
    </row>
    <row r="1213" spans="10:18" x14ac:dyDescent="0.3">
      <c r="J1213" s="59"/>
      <c r="K1213" s="58"/>
      <c r="M1213" s="57"/>
      <c r="N1213" s="56"/>
      <c r="O1213" s="55"/>
      <c r="Q1213" s="55"/>
      <c r="R1213" s="55"/>
    </row>
    <row r="1214" spans="10:18" x14ac:dyDescent="0.3">
      <c r="J1214" s="59"/>
      <c r="K1214" s="58"/>
      <c r="M1214" s="57"/>
      <c r="N1214" s="56"/>
      <c r="O1214" s="55"/>
      <c r="Q1214" s="55"/>
      <c r="R1214" s="55"/>
    </row>
    <row r="1215" spans="10:18" x14ac:dyDescent="0.3">
      <c r="J1215" s="59"/>
      <c r="K1215" s="58"/>
      <c r="M1215" s="57"/>
      <c r="N1215" s="56"/>
      <c r="O1215" s="55"/>
      <c r="Q1215" s="55"/>
      <c r="R1215" s="55"/>
    </row>
    <row r="1216" spans="10:18" x14ac:dyDescent="0.3">
      <c r="J1216" s="59"/>
      <c r="K1216" s="58"/>
      <c r="M1216" s="57"/>
      <c r="N1216" s="56"/>
      <c r="O1216" s="55"/>
      <c r="Q1216" s="55"/>
      <c r="R1216" s="55"/>
    </row>
    <row r="1217" spans="10:18" x14ac:dyDescent="0.3">
      <c r="J1217" s="59"/>
      <c r="K1217" s="58"/>
      <c r="M1217" s="57"/>
      <c r="N1217" s="56"/>
      <c r="O1217" s="55"/>
      <c r="Q1217" s="55"/>
      <c r="R1217" s="55"/>
    </row>
    <row r="1218" spans="10:18" x14ac:dyDescent="0.3">
      <c r="J1218" s="59"/>
      <c r="K1218" s="58"/>
      <c r="M1218" s="57"/>
      <c r="N1218" s="56"/>
      <c r="O1218" s="55"/>
      <c r="Q1218" s="55"/>
      <c r="R1218" s="55"/>
    </row>
    <row r="1219" spans="10:18" x14ac:dyDescent="0.3">
      <c r="J1219" s="59"/>
      <c r="K1219" s="58"/>
      <c r="M1219" s="57"/>
      <c r="N1219" s="56"/>
      <c r="O1219" s="55"/>
      <c r="Q1219" s="55"/>
      <c r="R1219" s="55"/>
    </row>
    <row r="1220" spans="10:18" x14ac:dyDescent="0.3">
      <c r="J1220" s="59"/>
      <c r="K1220" s="58"/>
      <c r="M1220" s="57"/>
      <c r="N1220" s="56"/>
      <c r="O1220" s="55"/>
      <c r="Q1220" s="55"/>
      <c r="R1220" s="55"/>
    </row>
    <row r="1221" spans="10:18" x14ac:dyDescent="0.3">
      <c r="J1221" s="59"/>
      <c r="K1221" s="58"/>
      <c r="M1221" s="57"/>
      <c r="N1221" s="56"/>
      <c r="O1221" s="55"/>
      <c r="Q1221" s="55"/>
      <c r="R1221" s="55"/>
    </row>
    <row r="1222" spans="10:18" x14ac:dyDescent="0.3">
      <c r="J1222" s="59"/>
      <c r="K1222" s="58"/>
      <c r="M1222" s="57"/>
      <c r="N1222" s="56"/>
      <c r="O1222" s="55"/>
      <c r="Q1222" s="55"/>
      <c r="R1222" s="55"/>
    </row>
    <row r="1223" spans="10:18" x14ac:dyDescent="0.3">
      <c r="J1223" s="59"/>
      <c r="K1223" s="58"/>
      <c r="M1223" s="57"/>
      <c r="N1223" s="56"/>
      <c r="O1223" s="55"/>
      <c r="Q1223" s="55"/>
      <c r="R1223" s="55"/>
    </row>
    <row r="1224" spans="10:18" x14ac:dyDescent="0.3">
      <c r="J1224" s="59"/>
      <c r="K1224" s="58"/>
      <c r="M1224" s="57"/>
      <c r="N1224" s="56"/>
      <c r="O1224" s="55"/>
      <c r="Q1224" s="55"/>
      <c r="R1224" s="55"/>
    </row>
    <row r="1225" spans="10:18" x14ac:dyDescent="0.3">
      <c r="J1225" s="59"/>
      <c r="K1225" s="58"/>
      <c r="M1225" s="57"/>
      <c r="N1225" s="56"/>
      <c r="O1225" s="55"/>
      <c r="Q1225" s="55"/>
      <c r="R1225" s="55"/>
    </row>
    <row r="1226" spans="10:18" x14ac:dyDescent="0.3">
      <c r="J1226" s="59"/>
      <c r="K1226" s="58"/>
      <c r="M1226" s="57"/>
      <c r="N1226" s="56"/>
      <c r="O1226" s="55"/>
      <c r="Q1226" s="55"/>
      <c r="R1226" s="55"/>
    </row>
    <row r="1227" spans="10:18" x14ac:dyDescent="0.3">
      <c r="J1227" s="59"/>
      <c r="K1227" s="58"/>
      <c r="M1227" s="57"/>
      <c r="N1227" s="56"/>
      <c r="O1227" s="55"/>
      <c r="Q1227" s="55"/>
      <c r="R1227" s="55"/>
    </row>
    <row r="1228" spans="10:18" x14ac:dyDescent="0.3">
      <c r="J1228" s="59"/>
      <c r="K1228" s="58"/>
      <c r="M1228" s="57"/>
      <c r="N1228" s="56"/>
      <c r="O1228" s="55"/>
      <c r="Q1228" s="55"/>
      <c r="R1228" s="55"/>
    </row>
    <row r="1229" spans="10:18" x14ac:dyDescent="0.3">
      <c r="J1229" s="59"/>
      <c r="K1229" s="58"/>
      <c r="M1229" s="57"/>
      <c r="N1229" s="56"/>
      <c r="O1229" s="55"/>
      <c r="Q1229" s="55"/>
      <c r="R1229" s="55"/>
    </row>
    <row r="1230" spans="10:18" x14ac:dyDescent="0.3">
      <c r="J1230" s="59"/>
      <c r="K1230" s="58"/>
      <c r="M1230" s="57"/>
      <c r="N1230" s="56"/>
      <c r="O1230" s="55"/>
      <c r="Q1230" s="55"/>
      <c r="R1230" s="55"/>
    </row>
    <row r="1231" spans="10:18" x14ac:dyDescent="0.3">
      <c r="J1231" s="59"/>
      <c r="K1231" s="58"/>
      <c r="M1231" s="57"/>
      <c r="N1231" s="56"/>
      <c r="O1231" s="55"/>
      <c r="Q1231" s="55"/>
      <c r="R1231" s="55"/>
    </row>
    <row r="1232" spans="10:18" x14ac:dyDescent="0.3">
      <c r="J1232" s="59"/>
      <c r="K1232" s="58"/>
      <c r="M1232" s="57"/>
      <c r="N1232" s="56"/>
      <c r="O1232" s="55"/>
      <c r="Q1232" s="55"/>
      <c r="R1232" s="55"/>
    </row>
    <row r="1233" spans="10:18" x14ac:dyDescent="0.3">
      <c r="J1233" s="59"/>
      <c r="K1233" s="58"/>
      <c r="M1233" s="57"/>
      <c r="N1233" s="56"/>
      <c r="O1233" s="55"/>
      <c r="Q1233" s="55"/>
      <c r="R1233" s="55"/>
    </row>
    <row r="1234" spans="10:18" x14ac:dyDescent="0.3">
      <c r="J1234" s="59"/>
      <c r="K1234" s="58"/>
      <c r="M1234" s="57"/>
      <c r="N1234" s="56"/>
      <c r="O1234" s="55"/>
      <c r="Q1234" s="55"/>
      <c r="R1234" s="55"/>
    </row>
    <row r="1235" spans="10:18" x14ac:dyDescent="0.3">
      <c r="J1235" s="59"/>
      <c r="K1235" s="58"/>
      <c r="M1235" s="57"/>
      <c r="N1235" s="56"/>
      <c r="O1235" s="55"/>
      <c r="Q1235" s="55"/>
      <c r="R1235" s="55"/>
    </row>
    <row r="1236" spans="10:18" x14ac:dyDescent="0.3">
      <c r="J1236" s="59"/>
      <c r="K1236" s="58"/>
      <c r="M1236" s="57"/>
      <c r="N1236" s="56"/>
      <c r="O1236" s="55"/>
      <c r="Q1236" s="55"/>
      <c r="R1236" s="55"/>
    </row>
    <row r="1237" spans="10:18" x14ac:dyDescent="0.3">
      <c r="J1237" s="59"/>
      <c r="K1237" s="58"/>
      <c r="M1237" s="57"/>
      <c r="N1237" s="56"/>
      <c r="O1237" s="55"/>
      <c r="Q1237" s="55"/>
      <c r="R1237" s="55"/>
    </row>
    <row r="1238" spans="10:18" x14ac:dyDescent="0.3">
      <c r="J1238" s="59"/>
      <c r="K1238" s="58"/>
      <c r="M1238" s="57"/>
      <c r="N1238" s="56"/>
      <c r="O1238" s="55"/>
      <c r="Q1238" s="55"/>
      <c r="R1238" s="55"/>
    </row>
    <row r="1239" spans="10:18" x14ac:dyDescent="0.3">
      <c r="J1239" s="59"/>
      <c r="K1239" s="58"/>
      <c r="M1239" s="57"/>
      <c r="N1239" s="56"/>
      <c r="O1239" s="55"/>
      <c r="Q1239" s="55"/>
      <c r="R1239" s="55"/>
    </row>
    <row r="1240" spans="10:18" x14ac:dyDescent="0.3">
      <c r="J1240" s="59"/>
      <c r="K1240" s="58"/>
      <c r="M1240" s="57"/>
      <c r="N1240" s="56"/>
      <c r="O1240" s="55"/>
      <c r="Q1240" s="55"/>
      <c r="R1240" s="55"/>
    </row>
    <row r="1241" spans="10:18" x14ac:dyDescent="0.3">
      <c r="J1241" s="59"/>
      <c r="K1241" s="58"/>
      <c r="M1241" s="57"/>
      <c r="N1241" s="56"/>
      <c r="O1241" s="55"/>
      <c r="Q1241" s="55"/>
      <c r="R1241" s="55"/>
    </row>
    <row r="1242" spans="10:18" x14ac:dyDescent="0.3">
      <c r="J1242" s="59"/>
      <c r="K1242" s="58"/>
      <c r="M1242" s="57"/>
      <c r="N1242" s="56"/>
      <c r="O1242" s="55"/>
      <c r="Q1242" s="55"/>
      <c r="R1242" s="55"/>
    </row>
    <row r="1243" spans="10:18" x14ac:dyDescent="0.3">
      <c r="J1243" s="59"/>
      <c r="K1243" s="58"/>
      <c r="M1243" s="57"/>
      <c r="N1243" s="56"/>
      <c r="O1243" s="55"/>
      <c r="Q1243" s="55"/>
      <c r="R1243" s="55"/>
    </row>
    <row r="1244" spans="10:18" x14ac:dyDescent="0.3">
      <c r="J1244" s="59"/>
      <c r="K1244" s="58"/>
      <c r="M1244" s="57"/>
      <c r="N1244" s="56"/>
      <c r="O1244" s="55"/>
      <c r="Q1244" s="55"/>
      <c r="R1244" s="55"/>
    </row>
    <row r="1245" spans="10:18" x14ac:dyDescent="0.3">
      <c r="J1245" s="59"/>
      <c r="K1245" s="58"/>
      <c r="M1245" s="57"/>
      <c r="N1245" s="56"/>
      <c r="O1245" s="55"/>
      <c r="Q1245" s="55"/>
      <c r="R1245" s="55"/>
    </row>
    <row r="1246" spans="10:18" x14ac:dyDescent="0.3">
      <c r="J1246" s="59"/>
      <c r="K1246" s="58"/>
      <c r="M1246" s="57"/>
      <c r="N1246" s="56"/>
      <c r="O1246" s="55"/>
      <c r="Q1246" s="55"/>
      <c r="R1246" s="55"/>
    </row>
    <row r="1247" spans="10:18" x14ac:dyDescent="0.3">
      <c r="J1247" s="59"/>
      <c r="K1247" s="58"/>
      <c r="M1247" s="57"/>
      <c r="N1247" s="56"/>
      <c r="O1247" s="55"/>
      <c r="Q1247" s="55"/>
      <c r="R1247" s="55"/>
    </row>
    <row r="1248" spans="10:18" x14ac:dyDescent="0.3">
      <c r="J1248" s="59"/>
      <c r="K1248" s="58"/>
      <c r="M1248" s="57"/>
      <c r="N1248" s="56"/>
      <c r="O1248" s="55"/>
      <c r="Q1248" s="55"/>
      <c r="R1248" s="55"/>
    </row>
    <row r="1249" spans="10:18" x14ac:dyDescent="0.3">
      <c r="J1249" s="59"/>
      <c r="K1249" s="58"/>
      <c r="M1249" s="57"/>
      <c r="N1249" s="56"/>
      <c r="O1249" s="55"/>
      <c r="Q1249" s="55"/>
      <c r="R1249" s="55"/>
    </row>
    <row r="1250" spans="10:18" x14ac:dyDescent="0.3">
      <c r="J1250" s="59"/>
      <c r="K1250" s="58"/>
      <c r="M1250" s="57"/>
      <c r="N1250" s="56"/>
      <c r="O1250" s="55"/>
      <c r="Q1250" s="55"/>
      <c r="R1250" s="55"/>
    </row>
    <row r="1251" spans="10:18" x14ac:dyDescent="0.3">
      <c r="J1251" s="59"/>
      <c r="K1251" s="58"/>
      <c r="M1251" s="57"/>
      <c r="N1251" s="56"/>
      <c r="O1251" s="55"/>
      <c r="Q1251" s="55"/>
      <c r="R1251" s="55"/>
    </row>
    <row r="1252" spans="10:18" x14ac:dyDescent="0.3">
      <c r="J1252" s="59"/>
      <c r="K1252" s="58"/>
      <c r="M1252" s="57"/>
      <c r="N1252" s="56"/>
      <c r="O1252" s="55"/>
      <c r="Q1252" s="55"/>
      <c r="R1252" s="55"/>
    </row>
    <row r="1253" spans="10:18" x14ac:dyDescent="0.3">
      <c r="J1253" s="59"/>
      <c r="K1253" s="58"/>
      <c r="M1253" s="57"/>
      <c r="N1253" s="56"/>
      <c r="O1253" s="55"/>
      <c r="Q1253" s="55"/>
      <c r="R1253" s="55"/>
    </row>
    <row r="1254" spans="10:18" x14ac:dyDescent="0.3">
      <c r="J1254" s="59"/>
      <c r="K1254" s="58"/>
      <c r="M1254" s="57"/>
      <c r="N1254" s="56"/>
      <c r="O1254" s="55"/>
      <c r="Q1254" s="55"/>
      <c r="R1254" s="55"/>
    </row>
    <row r="1255" spans="10:18" x14ac:dyDescent="0.3">
      <c r="J1255" s="59"/>
      <c r="K1255" s="58"/>
      <c r="M1255" s="57"/>
      <c r="N1255" s="56"/>
      <c r="O1255" s="55"/>
      <c r="Q1255" s="55"/>
      <c r="R1255" s="55"/>
    </row>
    <row r="1256" spans="10:18" x14ac:dyDescent="0.3">
      <c r="J1256" s="59"/>
      <c r="K1256" s="58"/>
      <c r="M1256" s="57"/>
      <c r="N1256" s="56"/>
      <c r="O1256" s="55"/>
      <c r="Q1256" s="55"/>
      <c r="R1256" s="55"/>
    </row>
    <row r="1257" spans="10:18" x14ac:dyDescent="0.3">
      <c r="J1257" s="59"/>
      <c r="K1257" s="58"/>
      <c r="M1257" s="57"/>
      <c r="N1257" s="56"/>
      <c r="O1257" s="55"/>
      <c r="Q1257" s="55"/>
      <c r="R1257" s="55"/>
    </row>
    <row r="1258" spans="10:18" x14ac:dyDescent="0.3">
      <c r="J1258" s="59"/>
      <c r="K1258" s="58"/>
      <c r="M1258" s="57"/>
      <c r="N1258" s="56"/>
      <c r="O1258" s="55"/>
      <c r="Q1258" s="55"/>
      <c r="R1258" s="55"/>
    </row>
    <row r="1259" spans="10:18" x14ac:dyDescent="0.3">
      <c r="J1259" s="59"/>
      <c r="K1259" s="58"/>
      <c r="M1259" s="57"/>
      <c r="N1259" s="56"/>
      <c r="O1259" s="55"/>
      <c r="Q1259" s="55"/>
      <c r="R1259" s="55"/>
    </row>
    <row r="1260" spans="10:18" x14ac:dyDescent="0.3">
      <c r="J1260" s="59"/>
      <c r="K1260" s="58"/>
      <c r="M1260" s="57"/>
      <c r="N1260" s="56"/>
      <c r="O1260" s="55"/>
      <c r="Q1260" s="55"/>
      <c r="R1260" s="55"/>
    </row>
    <row r="1261" spans="10:18" x14ac:dyDescent="0.3">
      <c r="J1261" s="59"/>
      <c r="K1261" s="58"/>
      <c r="M1261" s="57"/>
      <c r="N1261" s="56"/>
      <c r="O1261" s="55"/>
      <c r="Q1261" s="55"/>
      <c r="R1261" s="55"/>
    </row>
    <row r="1262" spans="10:18" x14ac:dyDescent="0.3">
      <c r="J1262" s="59"/>
      <c r="K1262" s="58"/>
      <c r="M1262" s="57"/>
      <c r="N1262" s="56"/>
      <c r="O1262" s="55"/>
      <c r="Q1262" s="55"/>
      <c r="R1262" s="55"/>
    </row>
    <row r="1263" spans="10:18" x14ac:dyDescent="0.3">
      <c r="J1263" s="59"/>
      <c r="K1263" s="58"/>
      <c r="M1263" s="57"/>
      <c r="N1263" s="56"/>
      <c r="O1263" s="55"/>
      <c r="Q1263" s="55"/>
      <c r="R1263" s="55"/>
    </row>
    <row r="1264" spans="10:18" x14ac:dyDescent="0.3">
      <c r="J1264" s="59"/>
      <c r="K1264" s="58"/>
      <c r="M1264" s="57"/>
      <c r="N1264" s="56"/>
      <c r="O1264" s="55"/>
      <c r="Q1264" s="55"/>
      <c r="R1264" s="55"/>
    </row>
    <row r="1265" spans="10:18" x14ac:dyDescent="0.3">
      <c r="J1265" s="59"/>
      <c r="K1265" s="58"/>
      <c r="M1265" s="57"/>
      <c r="N1265" s="56"/>
      <c r="O1265" s="55"/>
      <c r="Q1265" s="55"/>
      <c r="R1265" s="55"/>
    </row>
    <row r="1266" spans="10:18" x14ac:dyDescent="0.3">
      <c r="J1266" s="59"/>
      <c r="K1266" s="58"/>
      <c r="M1266" s="57"/>
      <c r="N1266" s="56"/>
      <c r="O1266" s="55"/>
      <c r="Q1266" s="55"/>
      <c r="R1266" s="55"/>
    </row>
    <row r="1267" spans="10:18" x14ac:dyDescent="0.3">
      <c r="J1267" s="59"/>
      <c r="K1267" s="58"/>
      <c r="M1267" s="57"/>
      <c r="N1267" s="56"/>
      <c r="O1267" s="55"/>
      <c r="Q1267" s="55"/>
      <c r="R1267" s="55"/>
    </row>
    <row r="1268" spans="10:18" x14ac:dyDescent="0.3">
      <c r="J1268" s="59"/>
      <c r="K1268" s="58"/>
      <c r="M1268" s="57"/>
      <c r="N1268" s="56"/>
      <c r="O1268" s="55"/>
      <c r="Q1268" s="55"/>
      <c r="R1268" s="55"/>
    </row>
    <row r="1269" spans="10:18" x14ac:dyDescent="0.3">
      <c r="J1269" s="59"/>
      <c r="K1269" s="58"/>
      <c r="M1269" s="57"/>
      <c r="N1269" s="56"/>
      <c r="O1269" s="55"/>
      <c r="Q1269" s="55"/>
      <c r="R1269" s="55"/>
    </row>
    <row r="1270" spans="10:18" x14ac:dyDescent="0.3">
      <c r="J1270" s="59"/>
      <c r="K1270" s="58"/>
      <c r="M1270" s="57"/>
      <c r="N1270" s="56"/>
      <c r="O1270" s="55"/>
      <c r="Q1270" s="55"/>
      <c r="R1270" s="55"/>
    </row>
    <row r="1271" spans="10:18" x14ac:dyDescent="0.3">
      <c r="J1271" s="59"/>
      <c r="K1271" s="58"/>
      <c r="M1271" s="57"/>
      <c r="N1271" s="56"/>
      <c r="O1271" s="55"/>
      <c r="Q1271" s="55"/>
      <c r="R1271" s="55"/>
    </row>
    <row r="1272" spans="10:18" x14ac:dyDescent="0.3">
      <c r="J1272" s="59"/>
      <c r="K1272" s="58"/>
      <c r="M1272" s="57"/>
      <c r="N1272" s="56"/>
      <c r="O1272" s="55"/>
      <c r="Q1272" s="55"/>
      <c r="R1272" s="55"/>
    </row>
    <row r="1273" spans="10:18" x14ac:dyDescent="0.3">
      <c r="J1273" s="59"/>
      <c r="K1273" s="58"/>
      <c r="M1273" s="57"/>
      <c r="N1273" s="56"/>
      <c r="O1273" s="55"/>
      <c r="Q1273" s="55"/>
      <c r="R1273" s="55"/>
    </row>
    <row r="1274" spans="10:18" x14ac:dyDescent="0.3">
      <c r="J1274" s="59"/>
      <c r="K1274" s="58"/>
      <c r="M1274" s="57"/>
      <c r="N1274" s="56"/>
      <c r="O1274" s="55"/>
      <c r="Q1274" s="55"/>
      <c r="R1274" s="55"/>
    </row>
    <row r="1275" spans="10:18" x14ac:dyDescent="0.3">
      <c r="J1275" s="59"/>
      <c r="K1275" s="58"/>
      <c r="M1275" s="57"/>
      <c r="N1275" s="56"/>
      <c r="O1275" s="55"/>
      <c r="Q1275" s="55"/>
      <c r="R1275" s="55"/>
    </row>
    <row r="1276" spans="10:18" x14ac:dyDescent="0.3">
      <c r="J1276" s="59"/>
      <c r="K1276" s="58"/>
      <c r="M1276" s="57"/>
      <c r="N1276" s="56"/>
      <c r="O1276" s="55"/>
      <c r="Q1276" s="55"/>
      <c r="R1276" s="55"/>
    </row>
    <row r="1277" spans="10:18" x14ac:dyDescent="0.3">
      <c r="J1277" s="59"/>
      <c r="K1277" s="58"/>
      <c r="M1277" s="57"/>
      <c r="N1277" s="56"/>
      <c r="O1277" s="55"/>
      <c r="Q1277" s="55"/>
      <c r="R1277" s="55"/>
    </row>
    <row r="1278" spans="10:18" x14ac:dyDescent="0.3">
      <c r="J1278" s="59"/>
      <c r="K1278" s="58"/>
      <c r="M1278" s="57"/>
      <c r="N1278" s="56"/>
      <c r="O1278" s="55"/>
      <c r="Q1278" s="55"/>
      <c r="R1278" s="55"/>
    </row>
    <row r="1279" spans="10:18" x14ac:dyDescent="0.3">
      <c r="J1279" s="59"/>
      <c r="K1279" s="58"/>
      <c r="M1279" s="57"/>
      <c r="N1279" s="56"/>
      <c r="O1279" s="55"/>
      <c r="Q1279" s="55"/>
      <c r="R1279" s="55"/>
    </row>
    <row r="1280" spans="10:18" x14ac:dyDescent="0.3">
      <c r="J1280" s="59"/>
      <c r="K1280" s="58"/>
      <c r="M1280" s="57"/>
      <c r="N1280" s="56"/>
      <c r="O1280" s="55"/>
      <c r="Q1280" s="55"/>
      <c r="R1280" s="55"/>
    </row>
    <row r="1281" spans="10:18" x14ac:dyDescent="0.3">
      <c r="J1281" s="59"/>
      <c r="K1281" s="58"/>
      <c r="M1281" s="57"/>
      <c r="N1281" s="56"/>
      <c r="O1281" s="55"/>
      <c r="Q1281" s="55"/>
      <c r="R1281" s="55"/>
    </row>
    <row r="1282" spans="10:18" x14ac:dyDescent="0.3">
      <c r="J1282" s="59"/>
      <c r="K1282" s="58"/>
      <c r="M1282" s="57"/>
      <c r="N1282" s="56"/>
      <c r="O1282" s="55"/>
      <c r="Q1282" s="55"/>
      <c r="R1282" s="55"/>
    </row>
    <row r="1283" spans="10:18" x14ac:dyDescent="0.3">
      <c r="J1283" s="59"/>
      <c r="K1283" s="58"/>
      <c r="M1283" s="57"/>
      <c r="N1283" s="56"/>
      <c r="O1283" s="55"/>
      <c r="Q1283" s="55"/>
      <c r="R1283" s="55"/>
    </row>
    <row r="1284" spans="10:18" x14ac:dyDescent="0.3">
      <c r="J1284" s="59"/>
      <c r="K1284" s="58"/>
      <c r="M1284" s="57"/>
      <c r="N1284" s="56"/>
      <c r="O1284" s="55"/>
      <c r="Q1284" s="55"/>
      <c r="R1284" s="55"/>
    </row>
    <row r="1285" spans="10:18" x14ac:dyDescent="0.3">
      <c r="J1285" s="59"/>
      <c r="K1285" s="58"/>
      <c r="M1285" s="57"/>
      <c r="N1285" s="56"/>
      <c r="O1285" s="55"/>
      <c r="Q1285" s="55"/>
      <c r="R1285" s="55"/>
    </row>
    <row r="1286" spans="10:18" x14ac:dyDescent="0.3">
      <c r="J1286" s="59"/>
      <c r="K1286" s="58"/>
      <c r="M1286" s="57"/>
      <c r="N1286" s="56"/>
      <c r="O1286" s="55"/>
      <c r="Q1286" s="55"/>
      <c r="R1286" s="55"/>
    </row>
    <row r="1287" spans="10:18" x14ac:dyDescent="0.3">
      <c r="J1287" s="59"/>
      <c r="K1287" s="58"/>
      <c r="M1287" s="57"/>
      <c r="N1287" s="56"/>
      <c r="O1287" s="55"/>
      <c r="Q1287" s="55"/>
      <c r="R1287" s="55"/>
    </row>
    <row r="1288" spans="10:18" x14ac:dyDescent="0.3">
      <c r="J1288" s="59"/>
      <c r="K1288" s="58"/>
      <c r="M1288" s="57"/>
      <c r="N1288" s="56"/>
      <c r="O1288" s="55"/>
      <c r="Q1288" s="55"/>
      <c r="R1288" s="55"/>
    </row>
    <row r="1289" spans="10:18" x14ac:dyDescent="0.3">
      <c r="J1289" s="59"/>
      <c r="K1289" s="58"/>
      <c r="M1289" s="57"/>
      <c r="N1289" s="56"/>
      <c r="O1289" s="55"/>
      <c r="Q1289" s="55"/>
      <c r="R1289" s="55"/>
    </row>
    <row r="1290" spans="10:18" x14ac:dyDescent="0.3">
      <c r="J1290" s="59"/>
      <c r="K1290" s="58"/>
      <c r="M1290" s="57"/>
      <c r="N1290" s="56"/>
      <c r="O1290" s="55"/>
      <c r="Q1290" s="55"/>
      <c r="R1290" s="55"/>
    </row>
    <row r="1291" spans="10:18" x14ac:dyDescent="0.3">
      <c r="J1291" s="59"/>
      <c r="K1291" s="58"/>
      <c r="M1291" s="57"/>
      <c r="N1291" s="56"/>
      <c r="O1291" s="55"/>
      <c r="Q1291" s="55"/>
      <c r="R1291" s="55"/>
    </row>
    <row r="1292" spans="10:18" x14ac:dyDescent="0.3">
      <c r="J1292" s="59"/>
      <c r="K1292" s="58"/>
      <c r="M1292" s="57"/>
      <c r="N1292" s="56"/>
      <c r="O1292" s="55"/>
      <c r="Q1292" s="55"/>
      <c r="R1292" s="55"/>
    </row>
    <row r="1293" spans="10:18" x14ac:dyDescent="0.3">
      <c r="J1293" s="59"/>
      <c r="K1293" s="58"/>
      <c r="M1293" s="57"/>
      <c r="N1293" s="56"/>
      <c r="O1293" s="55"/>
      <c r="Q1293" s="55"/>
      <c r="R1293" s="55"/>
    </row>
    <row r="1294" spans="10:18" x14ac:dyDescent="0.3">
      <c r="J1294" s="59"/>
      <c r="K1294" s="58"/>
      <c r="M1294" s="57"/>
      <c r="N1294" s="56"/>
      <c r="O1294" s="55"/>
      <c r="Q1294" s="55"/>
      <c r="R1294" s="55"/>
    </row>
    <row r="1295" spans="10:18" x14ac:dyDescent="0.3">
      <c r="J1295" s="59"/>
      <c r="K1295" s="58"/>
      <c r="M1295" s="57"/>
      <c r="N1295" s="56"/>
      <c r="O1295" s="55"/>
      <c r="Q1295" s="55"/>
      <c r="R1295" s="55"/>
    </row>
    <row r="1296" spans="10:18" x14ac:dyDescent="0.3">
      <c r="J1296" s="59"/>
      <c r="K1296" s="58"/>
      <c r="M1296" s="57"/>
      <c r="N1296" s="56"/>
      <c r="O1296" s="55"/>
      <c r="Q1296" s="55"/>
      <c r="R1296" s="55"/>
    </row>
    <row r="1297" spans="10:18" x14ac:dyDescent="0.3">
      <c r="J1297" s="59"/>
      <c r="K1297" s="58"/>
      <c r="M1297" s="57"/>
      <c r="N1297" s="56"/>
      <c r="O1297" s="55"/>
      <c r="Q1297" s="55"/>
      <c r="R1297" s="55"/>
    </row>
    <row r="1298" spans="10:18" x14ac:dyDescent="0.3">
      <c r="J1298" s="59"/>
      <c r="K1298" s="58"/>
      <c r="M1298" s="57"/>
      <c r="N1298" s="56"/>
      <c r="O1298" s="55"/>
      <c r="Q1298" s="55"/>
      <c r="R1298" s="55"/>
    </row>
    <row r="1299" spans="10:18" x14ac:dyDescent="0.3">
      <c r="J1299" s="59"/>
      <c r="K1299" s="58"/>
      <c r="M1299" s="57"/>
      <c r="N1299" s="56"/>
      <c r="O1299" s="55"/>
      <c r="Q1299" s="55"/>
      <c r="R1299" s="55"/>
    </row>
    <row r="1300" spans="10:18" x14ac:dyDescent="0.3">
      <c r="J1300" s="59"/>
      <c r="K1300" s="58"/>
      <c r="M1300" s="57"/>
      <c r="N1300" s="56"/>
      <c r="O1300" s="55"/>
      <c r="Q1300" s="55"/>
      <c r="R1300" s="55"/>
    </row>
    <row r="1301" spans="10:18" x14ac:dyDescent="0.3">
      <c r="J1301" s="59"/>
      <c r="K1301" s="58"/>
      <c r="M1301" s="57"/>
      <c r="N1301" s="56"/>
      <c r="O1301" s="55"/>
      <c r="Q1301" s="55"/>
      <c r="R1301" s="55"/>
    </row>
    <row r="1302" spans="10:18" x14ac:dyDescent="0.3">
      <c r="J1302" s="59"/>
      <c r="K1302" s="58"/>
      <c r="M1302" s="57"/>
      <c r="N1302" s="56"/>
      <c r="O1302" s="55"/>
      <c r="Q1302" s="55"/>
      <c r="R1302" s="55"/>
    </row>
    <row r="1303" spans="10:18" x14ac:dyDescent="0.3">
      <c r="J1303" s="59"/>
      <c r="K1303" s="58"/>
      <c r="M1303" s="57"/>
      <c r="N1303" s="56"/>
      <c r="O1303" s="55"/>
      <c r="Q1303" s="55"/>
      <c r="R1303" s="55"/>
    </row>
    <row r="1304" spans="10:18" x14ac:dyDescent="0.3">
      <c r="J1304" s="59"/>
      <c r="K1304" s="58"/>
      <c r="M1304" s="57"/>
      <c r="N1304" s="56"/>
      <c r="O1304" s="55"/>
      <c r="Q1304" s="55"/>
      <c r="R1304" s="55"/>
    </row>
    <row r="1305" spans="10:18" x14ac:dyDescent="0.3">
      <c r="J1305" s="59"/>
      <c r="K1305" s="58"/>
      <c r="M1305" s="57"/>
      <c r="N1305" s="56"/>
      <c r="O1305" s="55"/>
      <c r="Q1305" s="55"/>
      <c r="R1305" s="55"/>
    </row>
    <row r="1306" spans="10:18" x14ac:dyDescent="0.3">
      <c r="J1306" s="59"/>
      <c r="K1306" s="58"/>
      <c r="M1306" s="57"/>
      <c r="N1306" s="56"/>
      <c r="O1306" s="55"/>
      <c r="Q1306" s="55"/>
      <c r="R1306" s="55"/>
    </row>
    <row r="1307" spans="10:18" x14ac:dyDescent="0.3">
      <c r="J1307" s="59"/>
      <c r="K1307" s="58"/>
      <c r="M1307" s="57"/>
      <c r="N1307" s="56"/>
      <c r="O1307" s="55"/>
      <c r="Q1307" s="55"/>
      <c r="R1307" s="55"/>
    </row>
    <row r="1308" spans="10:18" x14ac:dyDescent="0.3">
      <c r="J1308" s="59"/>
      <c r="K1308" s="58"/>
      <c r="M1308" s="57"/>
      <c r="N1308" s="56"/>
      <c r="O1308" s="55"/>
      <c r="Q1308" s="55"/>
      <c r="R1308" s="55"/>
    </row>
    <row r="1309" spans="10:18" x14ac:dyDescent="0.3">
      <c r="J1309" s="59"/>
      <c r="K1309" s="58"/>
      <c r="M1309" s="57"/>
      <c r="N1309" s="56"/>
      <c r="O1309" s="55"/>
      <c r="Q1309" s="55"/>
      <c r="R1309" s="55"/>
    </row>
    <row r="1310" spans="10:18" x14ac:dyDescent="0.3">
      <c r="J1310" s="59"/>
      <c r="K1310" s="58"/>
      <c r="M1310" s="57"/>
      <c r="N1310" s="56"/>
      <c r="O1310" s="55"/>
      <c r="Q1310" s="55"/>
      <c r="R1310" s="55"/>
    </row>
    <row r="1311" spans="10:18" x14ac:dyDescent="0.3">
      <c r="J1311" s="59"/>
      <c r="K1311" s="58"/>
      <c r="M1311" s="57"/>
      <c r="N1311" s="56"/>
      <c r="O1311" s="55"/>
      <c r="Q1311" s="55"/>
      <c r="R1311" s="55"/>
    </row>
    <row r="1312" spans="10:18" x14ac:dyDescent="0.3">
      <c r="J1312" s="59"/>
      <c r="K1312" s="58"/>
      <c r="M1312" s="57"/>
      <c r="N1312" s="56"/>
      <c r="O1312" s="55"/>
      <c r="Q1312" s="55"/>
      <c r="R1312" s="55"/>
    </row>
    <row r="1313" spans="10:18" x14ac:dyDescent="0.3">
      <c r="J1313" s="59"/>
      <c r="K1313" s="58"/>
      <c r="M1313" s="57"/>
      <c r="N1313" s="56"/>
      <c r="O1313" s="55"/>
      <c r="Q1313" s="55"/>
      <c r="R1313" s="55"/>
    </row>
    <row r="1314" spans="10:18" x14ac:dyDescent="0.3">
      <c r="J1314" s="59"/>
      <c r="K1314" s="58"/>
      <c r="M1314" s="57"/>
      <c r="N1314" s="56"/>
      <c r="O1314" s="55"/>
      <c r="Q1314" s="55"/>
      <c r="R1314" s="55"/>
    </row>
    <row r="1315" spans="10:18" x14ac:dyDescent="0.3">
      <c r="J1315" s="59"/>
      <c r="K1315" s="58"/>
      <c r="M1315" s="57"/>
      <c r="N1315" s="56"/>
      <c r="O1315" s="55"/>
      <c r="Q1315" s="55"/>
      <c r="R1315" s="55"/>
    </row>
    <row r="1316" spans="10:18" x14ac:dyDescent="0.3">
      <c r="J1316" s="59"/>
      <c r="K1316" s="58"/>
      <c r="M1316" s="57"/>
      <c r="N1316" s="56"/>
      <c r="O1316" s="55"/>
      <c r="Q1316" s="55"/>
      <c r="R1316" s="55"/>
    </row>
    <row r="1317" spans="10:18" x14ac:dyDescent="0.3">
      <c r="J1317" s="59"/>
      <c r="K1317" s="58"/>
      <c r="M1317" s="57"/>
      <c r="N1317" s="56"/>
      <c r="O1317" s="55"/>
      <c r="Q1317" s="55"/>
      <c r="R1317" s="55"/>
    </row>
    <row r="1318" spans="10:18" x14ac:dyDescent="0.3">
      <c r="J1318" s="59"/>
      <c r="K1318" s="58"/>
      <c r="M1318" s="57"/>
      <c r="N1318" s="56"/>
      <c r="O1318" s="55"/>
      <c r="Q1318" s="55"/>
      <c r="R1318" s="55"/>
    </row>
    <row r="1319" spans="10:18" x14ac:dyDescent="0.3">
      <c r="J1319" s="59"/>
      <c r="K1319" s="58"/>
      <c r="M1319" s="57"/>
      <c r="N1319" s="56"/>
      <c r="O1319" s="55"/>
      <c r="Q1319" s="55"/>
      <c r="R1319" s="55"/>
    </row>
    <row r="1320" spans="10:18" x14ac:dyDescent="0.3">
      <c r="J1320" s="59"/>
      <c r="K1320" s="58"/>
      <c r="M1320" s="57"/>
      <c r="N1320" s="56"/>
      <c r="O1320" s="55"/>
      <c r="Q1320" s="55"/>
      <c r="R1320" s="55"/>
    </row>
    <row r="1321" spans="10:18" x14ac:dyDescent="0.3">
      <c r="J1321" s="59"/>
      <c r="K1321" s="58"/>
      <c r="M1321" s="57"/>
      <c r="N1321" s="56"/>
      <c r="O1321" s="55"/>
      <c r="Q1321" s="55"/>
      <c r="R1321" s="55"/>
    </row>
    <row r="1322" spans="10:18" x14ac:dyDescent="0.3">
      <c r="J1322" s="59"/>
      <c r="K1322" s="58"/>
      <c r="M1322" s="57"/>
      <c r="N1322" s="56"/>
      <c r="O1322" s="55"/>
      <c r="Q1322" s="55"/>
      <c r="R1322" s="55"/>
    </row>
    <row r="1323" spans="10:18" x14ac:dyDescent="0.3">
      <c r="J1323" s="59"/>
      <c r="K1323" s="58"/>
      <c r="M1323" s="57"/>
      <c r="N1323" s="56"/>
      <c r="O1323" s="55"/>
      <c r="Q1323" s="55"/>
      <c r="R1323" s="55"/>
    </row>
    <row r="1324" spans="10:18" x14ac:dyDescent="0.3">
      <c r="J1324" s="59"/>
      <c r="K1324" s="58"/>
      <c r="M1324" s="57"/>
      <c r="N1324" s="56"/>
      <c r="O1324" s="55"/>
      <c r="Q1324" s="55"/>
      <c r="R1324" s="55"/>
    </row>
    <row r="1325" spans="10:18" x14ac:dyDescent="0.3">
      <c r="J1325" s="59"/>
      <c r="K1325" s="58"/>
      <c r="M1325" s="57"/>
      <c r="N1325" s="56"/>
      <c r="O1325" s="55"/>
      <c r="Q1325" s="55"/>
      <c r="R1325" s="55"/>
    </row>
    <row r="1326" spans="10:18" x14ac:dyDescent="0.3">
      <c r="J1326" s="59"/>
      <c r="K1326" s="58"/>
      <c r="M1326" s="57"/>
      <c r="N1326" s="56"/>
      <c r="O1326" s="55"/>
      <c r="Q1326" s="55"/>
      <c r="R1326" s="55"/>
    </row>
    <row r="1327" spans="10:18" x14ac:dyDescent="0.3">
      <c r="J1327" s="59"/>
      <c r="K1327" s="58"/>
      <c r="M1327" s="57"/>
      <c r="N1327" s="56"/>
      <c r="O1327" s="55"/>
      <c r="Q1327" s="55"/>
      <c r="R1327" s="55"/>
    </row>
    <row r="1328" spans="10:18" x14ac:dyDescent="0.3">
      <c r="J1328" s="59"/>
      <c r="K1328" s="58"/>
      <c r="M1328" s="57"/>
      <c r="N1328" s="56"/>
      <c r="O1328" s="55"/>
      <c r="Q1328" s="55"/>
      <c r="R1328" s="55"/>
    </row>
    <row r="1329" spans="10:18" x14ac:dyDescent="0.3">
      <c r="J1329" s="59"/>
      <c r="K1329" s="58"/>
      <c r="M1329" s="57"/>
      <c r="N1329" s="56"/>
      <c r="O1329" s="55"/>
      <c r="Q1329" s="55"/>
      <c r="R1329" s="55"/>
    </row>
    <row r="1330" spans="10:18" x14ac:dyDescent="0.3">
      <c r="J1330" s="59"/>
      <c r="K1330" s="58"/>
      <c r="M1330" s="57"/>
      <c r="N1330" s="56"/>
      <c r="O1330" s="55"/>
      <c r="Q1330" s="55"/>
      <c r="R1330" s="55"/>
    </row>
    <row r="1331" spans="10:18" x14ac:dyDescent="0.3">
      <c r="J1331" s="59"/>
      <c r="K1331" s="58"/>
      <c r="M1331" s="57"/>
      <c r="N1331" s="56"/>
      <c r="O1331" s="55"/>
      <c r="Q1331" s="55"/>
      <c r="R1331" s="55"/>
    </row>
    <row r="1332" spans="10:18" x14ac:dyDescent="0.3">
      <c r="J1332" s="59"/>
      <c r="K1332" s="58"/>
      <c r="M1332" s="57"/>
      <c r="N1332" s="56"/>
      <c r="O1332" s="55"/>
      <c r="Q1332" s="55"/>
      <c r="R1332" s="55"/>
    </row>
    <row r="1333" spans="10:18" x14ac:dyDescent="0.3">
      <c r="J1333" s="59"/>
      <c r="K1333" s="58"/>
      <c r="M1333" s="57"/>
      <c r="N1333" s="56"/>
      <c r="O1333" s="55"/>
      <c r="Q1333" s="55"/>
      <c r="R1333" s="55"/>
    </row>
    <row r="1334" spans="10:18" x14ac:dyDescent="0.3">
      <c r="J1334" s="59"/>
      <c r="K1334" s="58"/>
      <c r="M1334" s="57"/>
      <c r="N1334" s="56"/>
      <c r="O1334" s="55"/>
      <c r="Q1334" s="55"/>
      <c r="R1334" s="55"/>
    </row>
    <row r="1335" spans="10:18" x14ac:dyDescent="0.3">
      <c r="J1335" s="59"/>
      <c r="K1335" s="58"/>
      <c r="M1335" s="57"/>
      <c r="N1335" s="56"/>
      <c r="O1335" s="55"/>
      <c r="Q1335" s="55"/>
      <c r="R1335" s="55"/>
    </row>
    <row r="1336" spans="10:18" x14ac:dyDescent="0.3">
      <c r="J1336" s="59"/>
      <c r="K1336" s="58"/>
      <c r="M1336" s="57"/>
      <c r="N1336" s="56"/>
      <c r="O1336" s="55"/>
      <c r="Q1336" s="55"/>
      <c r="R1336" s="55"/>
    </row>
    <row r="1337" spans="10:18" x14ac:dyDescent="0.3">
      <c r="J1337" s="59"/>
      <c r="K1337" s="58"/>
      <c r="M1337" s="57"/>
      <c r="N1337" s="56"/>
      <c r="O1337" s="55"/>
      <c r="Q1337" s="55"/>
      <c r="R1337" s="55"/>
    </row>
    <row r="1338" spans="10:18" x14ac:dyDescent="0.3">
      <c r="J1338" s="59"/>
      <c r="K1338" s="58"/>
      <c r="M1338" s="57"/>
      <c r="N1338" s="56"/>
      <c r="O1338" s="55"/>
      <c r="Q1338" s="55"/>
      <c r="R1338" s="55"/>
    </row>
    <row r="1339" spans="10:18" x14ac:dyDescent="0.3">
      <c r="J1339" s="59"/>
      <c r="K1339" s="58"/>
      <c r="M1339" s="57"/>
      <c r="N1339" s="56"/>
      <c r="O1339" s="55"/>
      <c r="Q1339" s="55"/>
      <c r="R1339" s="55"/>
    </row>
    <row r="1340" spans="10:18" x14ac:dyDescent="0.3">
      <c r="J1340" s="59"/>
      <c r="K1340" s="58"/>
      <c r="M1340" s="57"/>
      <c r="N1340" s="56"/>
      <c r="O1340" s="55"/>
      <c r="Q1340" s="55"/>
      <c r="R1340" s="55"/>
    </row>
    <row r="1341" spans="10:18" x14ac:dyDescent="0.3">
      <c r="J1341" s="59"/>
      <c r="K1341" s="58"/>
      <c r="M1341" s="57"/>
      <c r="N1341" s="56"/>
      <c r="O1341" s="55"/>
      <c r="Q1341" s="55"/>
      <c r="R1341" s="55"/>
    </row>
    <row r="1342" spans="10:18" x14ac:dyDescent="0.3">
      <c r="J1342" s="59"/>
      <c r="K1342" s="58"/>
      <c r="M1342" s="57"/>
      <c r="N1342" s="56"/>
      <c r="O1342" s="55"/>
      <c r="Q1342" s="55"/>
      <c r="R1342" s="55"/>
    </row>
    <row r="1343" spans="10:18" x14ac:dyDescent="0.3">
      <c r="J1343" s="59"/>
      <c r="K1343" s="58"/>
      <c r="M1343" s="57"/>
      <c r="N1343" s="56"/>
      <c r="O1343" s="55"/>
      <c r="Q1343" s="55"/>
      <c r="R1343" s="55"/>
    </row>
    <row r="1344" spans="10:18" x14ac:dyDescent="0.3">
      <c r="J1344" s="59"/>
      <c r="K1344" s="58"/>
      <c r="M1344" s="57"/>
      <c r="N1344" s="56"/>
      <c r="O1344" s="55"/>
      <c r="Q1344" s="55"/>
      <c r="R1344" s="55"/>
    </row>
    <row r="1345" spans="10:18" x14ac:dyDescent="0.3">
      <c r="J1345" s="59"/>
      <c r="K1345" s="58"/>
      <c r="M1345" s="57"/>
      <c r="N1345" s="56"/>
      <c r="O1345" s="55"/>
      <c r="Q1345" s="55"/>
      <c r="R1345" s="55"/>
    </row>
    <row r="1346" spans="10:18" x14ac:dyDescent="0.3">
      <c r="J1346" s="59"/>
      <c r="K1346" s="58"/>
      <c r="M1346" s="57"/>
      <c r="N1346" s="56"/>
      <c r="O1346" s="55"/>
      <c r="Q1346" s="55"/>
      <c r="R1346" s="55"/>
    </row>
    <row r="1347" spans="10:18" x14ac:dyDescent="0.3">
      <c r="J1347" s="59"/>
      <c r="K1347" s="58"/>
      <c r="M1347" s="57"/>
      <c r="N1347" s="56"/>
      <c r="O1347" s="55"/>
      <c r="Q1347" s="55"/>
      <c r="R1347" s="55"/>
    </row>
    <row r="1348" spans="10:18" x14ac:dyDescent="0.3">
      <c r="J1348" s="59"/>
      <c r="K1348" s="58"/>
      <c r="M1348" s="57"/>
      <c r="N1348" s="56"/>
      <c r="O1348" s="55"/>
      <c r="Q1348" s="55"/>
      <c r="R1348" s="55"/>
    </row>
    <row r="1349" spans="10:18" x14ac:dyDescent="0.3">
      <c r="J1349" s="59"/>
      <c r="K1349" s="58"/>
      <c r="M1349" s="57"/>
      <c r="N1349" s="56"/>
      <c r="O1349" s="55"/>
      <c r="Q1349" s="55"/>
      <c r="R1349" s="55"/>
    </row>
    <row r="1350" spans="10:18" x14ac:dyDescent="0.3">
      <c r="J1350" s="59"/>
      <c r="K1350" s="58"/>
      <c r="M1350" s="57"/>
      <c r="N1350" s="56"/>
      <c r="O1350" s="55"/>
      <c r="Q1350" s="55"/>
      <c r="R1350" s="55"/>
    </row>
    <row r="1351" spans="10:18" x14ac:dyDescent="0.3">
      <c r="J1351" s="59"/>
      <c r="K1351" s="58"/>
      <c r="M1351" s="57"/>
      <c r="N1351" s="56"/>
      <c r="O1351" s="55"/>
      <c r="Q1351" s="55"/>
      <c r="R1351" s="55"/>
    </row>
    <row r="1352" spans="10:18" x14ac:dyDescent="0.3">
      <c r="J1352" s="59"/>
      <c r="K1352" s="58"/>
      <c r="M1352" s="57"/>
      <c r="N1352" s="56"/>
      <c r="O1352" s="55"/>
      <c r="Q1352" s="55"/>
      <c r="R1352" s="55"/>
    </row>
    <row r="1353" spans="10:18" x14ac:dyDescent="0.3">
      <c r="J1353" s="59"/>
      <c r="K1353" s="58"/>
      <c r="M1353" s="57"/>
      <c r="N1353" s="56"/>
      <c r="O1353" s="55"/>
      <c r="Q1353" s="55"/>
      <c r="R1353" s="55"/>
    </row>
    <row r="1354" spans="10:18" x14ac:dyDescent="0.3">
      <c r="J1354" s="59"/>
      <c r="K1354" s="58"/>
      <c r="M1354" s="57"/>
      <c r="N1354" s="56"/>
      <c r="O1354" s="55"/>
      <c r="Q1354" s="55"/>
      <c r="R1354" s="55"/>
    </row>
    <row r="1355" spans="10:18" x14ac:dyDescent="0.3">
      <c r="J1355" s="59"/>
      <c r="K1355" s="58"/>
      <c r="M1355" s="57"/>
      <c r="N1355" s="56"/>
      <c r="O1355" s="55"/>
      <c r="Q1355" s="55"/>
      <c r="R1355" s="55"/>
    </row>
    <row r="1356" spans="10:18" x14ac:dyDescent="0.3">
      <c r="J1356" s="59"/>
      <c r="K1356" s="58"/>
      <c r="M1356" s="57"/>
      <c r="N1356" s="56"/>
      <c r="O1356" s="55"/>
      <c r="Q1356" s="55"/>
      <c r="R1356" s="55"/>
    </row>
    <row r="1357" spans="10:18" x14ac:dyDescent="0.3">
      <c r="J1357" s="59"/>
      <c r="K1357" s="58"/>
      <c r="M1357" s="57"/>
      <c r="N1357" s="56"/>
      <c r="O1357" s="55"/>
      <c r="Q1357" s="55"/>
      <c r="R1357" s="55"/>
    </row>
    <row r="1358" spans="10:18" x14ac:dyDescent="0.3">
      <c r="J1358" s="59"/>
      <c r="K1358" s="58"/>
      <c r="M1358" s="57"/>
      <c r="N1358" s="56"/>
      <c r="O1358" s="55"/>
      <c r="Q1358" s="55"/>
      <c r="R1358" s="55"/>
    </row>
    <row r="1359" spans="10:18" x14ac:dyDescent="0.3">
      <c r="J1359" s="59"/>
      <c r="K1359" s="58"/>
      <c r="M1359" s="57"/>
      <c r="N1359" s="56"/>
      <c r="O1359" s="55"/>
      <c r="Q1359" s="55"/>
      <c r="R1359" s="55"/>
    </row>
    <row r="1360" spans="10:18" x14ac:dyDescent="0.3">
      <c r="J1360" s="59"/>
      <c r="K1360" s="58"/>
      <c r="M1360" s="57"/>
      <c r="N1360" s="56"/>
      <c r="O1360" s="55"/>
      <c r="Q1360" s="55"/>
      <c r="R1360" s="55"/>
    </row>
    <row r="1361" spans="10:18" x14ac:dyDescent="0.3">
      <c r="J1361" s="59"/>
      <c r="K1361" s="58"/>
      <c r="M1361" s="57"/>
      <c r="N1361" s="56"/>
      <c r="O1361" s="55"/>
      <c r="Q1361" s="55"/>
      <c r="R1361" s="55"/>
    </row>
    <row r="1362" spans="10:18" x14ac:dyDescent="0.3">
      <c r="J1362" s="59"/>
      <c r="K1362" s="58"/>
      <c r="M1362" s="57"/>
      <c r="N1362" s="56"/>
      <c r="O1362" s="55"/>
      <c r="Q1362" s="55"/>
      <c r="R1362" s="55"/>
    </row>
    <row r="1363" spans="10:18" x14ac:dyDescent="0.3">
      <c r="J1363" s="59"/>
      <c r="K1363" s="58"/>
      <c r="M1363" s="57"/>
      <c r="N1363" s="56"/>
      <c r="O1363" s="55"/>
      <c r="Q1363" s="55"/>
      <c r="R1363" s="55"/>
    </row>
    <row r="1364" spans="10:18" x14ac:dyDescent="0.3">
      <c r="J1364" s="59"/>
      <c r="K1364" s="58"/>
      <c r="M1364" s="57"/>
      <c r="N1364" s="56"/>
      <c r="O1364" s="55"/>
      <c r="Q1364" s="55"/>
      <c r="R1364" s="55"/>
    </row>
    <row r="1365" spans="10:18" x14ac:dyDescent="0.3">
      <c r="J1365" s="59"/>
      <c r="K1365" s="58"/>
      <c r="M1365" s="57"/>
      <c r="N1365" s="56"/>
      <c r="O1365" s="55"/>
      <c r="Q1365" s="55"/>
      <c r="R1365" s="55"/>
    </row>
    <row r="1366" spans="10:18" x14ac:dyDescent="0.3">
      <c r="J1366" s="59"/>
      <c r="K1366" s="58"/>
      <c r="M1366" s="57"/>
      <c r="N1366" s="56"/>
      <c r="O1366" s="55"/>
      <c r="Q1366" s="55"/>
      <c r="R1366" s="55"/>
    </row>
    <row r="1367" spans="10:18" x14ac:dyDescent="0.3">
      <c r="J1367" s="59"/>
      <c r="K1367" s="58"/>
      <c r="M1367" s="57"/>
      <c r="N1367" s="56"/>
      <c r="O1367" s="55"/>
      <c r="Q1367" s="55"/>
      <c r="R1367" s="55"/>
    </row>
    <row r="1368" spans="10:18" x14ac:dyDescent="0.3">
      <c r="J1368" s="59"/>
      <c r="K1368" s="58"/>
      <c r="M1368" s="57"/>
      <c r="N1368" s="56"/>
      <c r="O1368" s="55"/>
      <c r="Q1368" s="55"/>
      <c r="R1368" s="55"/>
    </row>
    <row r="1369" spans="10:18" x14ac:dyDescent="0.3">
      <c r="J1369" s="59"/>
      <c r="K1369" s="58"/>
      <c r="M1369" s="57"/>
      <c r="N1369" s="56"/>
      <c r="O1369" s="55"/>
      <c r="Q1369" s="55"/>
      <c r="R1369" s="55"/>
    </row>
    <row r="1370" spans="10:18" x14ac:dyDescent="0.3">
      <c r="J1370" s="59"/>
      <c r="K1370" s="58"/>
      <c r="M1370" s="57"/>
      <c r="N1370" s="56"/>
      <c r="O1370" s="55"/>
      <c r="Q1370" s="55"/>
      <c r="R1370" s="55"/>
    </row>
    <row r="1371" spans="10:18" x14ac:dyDescent="0.3">
      <c r="J1371" s="59"/>
      <c r="K1371" s="58"/>
      <c r="M1371" s="57"/>
      <c r="N1371" s="56"/>
      <c r="O1371" s="55"/>
      <c r="Q1371" s="55"/>
      <c r="R1371" s="55"/>
    </row>
    <row r="1372" spans="10:18" x14ac:dyDescent="0.3">
      <c r="J1372" s="59"/>
      <c r="K1372" s="58"/>
      <c r="M1372" s="57"/>
      <c r="N1372" s="56"/>
      <c r="O1372" s="55"/>
      <c r="Q1372" s="55"/>
      <c r="R1372" s="55"/>
    </row>
    <row r="1373" spans="10:18" x14ac:dyDescent="0.3">
      <c r="J1373" s="59"/>
      <c r="K1373" s="58"/>
      <c r="M1373" s="57"/>
      <c r="N1373" s="56"/>
      <c r="O1373" s="55"/>
      <c r="Q1373" s="55"/>
      <c r="R1373" s="55"/>
    </row>
    <row r="1374" spans="10:18" x14ac:dyDescent="0.3">
      <c r="J1374" s="59"/>
      <c r="K1374" s="58"/>
      <c r="M1374" s="57"/>
      <c r="N1374" s="56"/>
      <c r="O1374" s="55"/>
      <c r="Q1374" s="55"/>
      <c r="R1374" s="55"/>
    </row>
    <row r="1375" spans="10:18" x14ac:dyDescent="0.3">
      <c r="J1375" s="59"/>
      <c r="K1375" s="58"/>
      <c r="M1375" s="57"/>
      <c r="N1375" s="56"/>
      <c r="O1375" s="55"/>
      <c r="Q1375" s="55"/>
      <c r="R1375" s="55"/>
    </row>
    <row r="1376" spans="10:18" x14ac:dyDescent="0.3">
      <c r="J1376" s="59"/>
      <c r="K1376" s="58"/>
      <c r="M1376" s="57"/>
      <c r="N1376" s="56"/>
      <c r="O1376" s="55"/>
      <c r="Q1376" s="55"/>
      <c r="R1376" s="55"/>
    </row>
    <row r="1377" spans="10:18" x14ac:dyDescent="0.3">
      <c r="J1377" s="59"/>
      <c r="K1377" s="58"/>
      <c r="M1377" s="57"/>
      <c r="N1377" s="56"/>
      <c r="O1377" s="55"/>
      <c r="Q1377" s="55"/>
      <c r="R1377" s="55"/>
    </row>
    <row r="1378" spans="10:18" x14ac:dyDescent="0.3">
      <c r="J1378" s="59"/>
      <c r="K1378" s="58"/>
      <c r="M1378" s="57"/>
      <c r="N1378" s="56"/>
      <c r="O1378" s="55"/>
      <c r="Q1378" s="55"/>
      <c r="R1378" s="55"/>
    </row>
    <row r="1379" spans="10:18" x14ac:dyDescent="0.3">
      <c r="J1379" s="59"/>
      <c r="K1379" s="58"/>
      <c r="M1379" s="57"/>
      <c r="N1379" s="56"/>
      <c r="O1379" s="55"/>
      <c r="Q1379" s="55"/>
      <c r="R1379" s="55"/>
    </row>
    <row r="1380" spans="10:18" x14ac:dyDescent="0.3">
      <c r="J1380" s="59"/>
      <c r="K1380" s="58"/>
      <c r="M1380" s="57"/>
      <c r="N1380" s="56"/>
      <c r="O1380" s="55"/>
      <c r="Q1380" s="55"/>
      <c r="R1380" s="55"/>
    </row>
    <row r="1381" spans="10:18" x14ac:dyDescent="0.3">
      <c r="J1381" s="59"/>
      <c r="K1381" s="58"/>
      <c r="M1381" s="57"/>
      <c r="N1381" s="56"/>
      <c r="O1381" s="55"/>
      <c r="Q1381" s="55"/>
      <c r="R1381" s="55"/>
    </row>
    <row r="1382" spans="10:18" x14ac:dyDescent="0.3">
      <c r="J1382" s="59"/>
      <c r="K1382" s="58"/>
      <c r="M1382" s="57"/>
      <c r="N1382" s="56"/>
      <c r="O1382" s="55"/>
      <c r="Q1382" s="55"/>
      <c r="R1382" s="55"/>
    </row>
    <row r="1383" spans="10:18" x14ac:dyDescent="0.3">
      <c r="J1383" s="59"/>
      <c r="K1383" s="58"/>
      <c r="M1383" s="57"/>
      <c r="N1383" s="56"/>
      <c r="O1383" s="55"/>
      <c r="Q1383" s="55"/>
      <c r="R1383" s="55"/>
    </row>
    <row r="1384" spans="10:18" x14ac:dyDescent="0.3">
      <c r="J1384" s="59"/>
      <c r="K1384" s="58"/>
      <c r="M1384" s="57"/>
      <c r="N1384" s="56"/>
      <c r="O1384" s="55"/>
      <c r="Q1384" s="55"/>
      <c r="R1384" s="55"/>
    </row>
    <row r="1385" spans="10:18" x14ac:dyDescent="0.3">
      <c r="J1385" s="59"/>
      <c r="K1385" s="58"/>
      <c r="M1385" s="57"/>
      <c r="N1385" s="56"/>
      <c r="O1385" s="55"/>
      <c r="Q1385" s="55"/>
      <c r="R1385" s="55"/>
    </row>
    <row r="1386" spans="10:18" x14ac:dyDescent="0.3">
      <c r="J1386" s="59"/>
      <c r="K1386" s="58"/>
      <c r="M1386" s="57"/>
      <c r="N1386" s="56"/>
      <c r="O1386" s="55"/>
      <c r="Q1386" s="55"/>
      <c r="R1386" s="55"/>
    </row>
    <row r="1387" spans="10:18" x14ac:dyDescent="0.3">
      <c r="J1387" s="59"/>
      <c r="K1387" s="58"/>
      <c r="M1387" s="57"/>
      <c r="N1387" s="56"/>
      <c r="O1387" s="55"/>
      <c r="Q1387" s="55"/>
      <c r="R1387" s="55"/>
    </row>
    <row r="1388" spans="10:18" x14ac:dyDescent="0.3">
      <c r="J1388" s="59"/>
      <c r="K1388" s="58"/>
      <c r="M1388" s="57"/>
      <c r="N1388" s="56"/>
      <c r="O1388" s="55"/>
      <c r="Q1388" s="55"/>
      <c r="R1388" s="55"/>
    </row>
    <row r="1389" spans="10:18" x14ac:dyDescent="0.3">
      <c r="J1389" s="59"/>
      <c r="K1389" s="58"/>
      <c r="M1389" s="57"/>
      <c r="N1389" s="56"/>
      <c r="O1389" s="55"/>
      <c r="Q1389" s="55"/>
      <c r="R1389" s="55"/>
    </row>
    <row r="1390" spans="10:18" x14ac:dyDescent="0.3">
      <c r="J1390" s="59"/>
      <c r="K1390" s="58"/>
      <c r="M1390" s="57"/>
      <c r="N1390" s="56"/>
      <c r="O1390" s="55"/>
      <c r="Q1390" s="55"/>
      <c r="R1390" s="55"/>
    </row>
    <row r="1391" spans="10:18" x14ac:dyDescent="0.3">
      <c r="J1391" s="59"/>
      <c r="K1391" s="58"/>
      <c r="M1391" s="57"/>
      <c r="N1391" s="56"/>
      <c r="O1391" s="55"/>
      <c r="Q1391" s="55"/>
      <c r="R1391" s="55"/>
    </row>
    <row r="1392" spans="10:18" x14ac:dyDescent="0.3">
      <c r="J1392" s="59"/>
      <c r="K1392" s="58"/>
      <c r="M1392" s="57"/>
      <c r="N1392" s="56"/>
      <c r="O1392" s="55"/>
      <c r="Q1392" s="55"/>
      <c r="R1392" s="55"/>
    </row>
    <row r="1393" spans="10:18" x14ac:dyDescent="0.3">
      <c r="J1393" s="59"/>
      <c r="K1393" s="58"/>
      <c r="M1393" s="57"/>
      <c r="N1393" s="56"/>
      <c r="O1393" s="55"/>
      <c r="Q1393" s="55"/>
      <c r="R1393" s="55"/>
    </row>
    <row r="1394" spans="10:18" x14ac:dyDescent="0.3">
      <c r="J1394" s="59"/>
      <c r="K1394" s="58"/>
      <c r="M1394" s="57"/>
      <c r="N1394" s="56"/>
      <c r="O1394" s="55"/>
      <c r="Q1394" s="55"/>
      <c r="R1394" s="55"/>
    </row>
    <row r="1395" spans="10:18" x14ac:dyDescent="0.3">
      <c r="J1395" s="59"/>
      <c r="K1395" s="58"/>
      <c r="M1395" s="57"/>
      <c r="N1395" s="56"/>
      <c r="O1395" s="55"/>
      <c r="Q1395" s="55"/>
      <c r="R1395" s="55"/>
    </row>
    <row r="1396" spans="10:18" x14ac:dyDescent="0.3">
      <c r="J1396" s="59"/>
      <c r="K1396" s="58"/>
      <c r="M1396" s="57"/>
      <c r="N1396" s="56"/>
      <c r="O1396" s="55"/>
      <c r="Q1396" s="55"/>
      <c r="R1396" s="55"/>
    </row>
    <row r="1397" spans="10:18" x14ac:dyDescent="0.3">
      <c r="J1397" s="59"/>
      <c r="K1397" s="58"/>
      <c r="M1397" s="57"/>
      <c r="N1397" s="56"/>
      <c r="O1397" s="55"/>
      <c r="Q1397" s="55"/>
      <c r="R1397" s="55"/>
    </row>
    <row r="1398" spans="10:18" x14ac:dyDescent="0.3">
      <c r="J1398" s="59"/>
      <c r="K1398" s="58"/>
      <c r="M1398" s="57"/>
      <c r="N1398" s="56"/>
      <c r="O1398" s="55"/>
      <c r="Q1398" s="55"/>
      <c r="R1398" s="55"/>
    </row>
    <row r="1399" spans="10:18" x14ac:dyDescent="0.3">
      <c r="J1399" s="59"/>
      <c r="K1399" s="58"/>
      <c r="M1399" s="57"/>
      <c r="N1399" s="56"/>
      <c r="O1399" s="55"/>
      <c r="Q1399" s="55"/>
      <c r="R1399" s="55"/>
    </row>
    <row r="1400" spans="10:18" x14ac:dyDescent="0.3">
      <c r="J1400" s="59"/>
      <c r="K1400" s="58"/>
      <c r="M1400" s="57"/>
      <c r="N1400" s="56"/>
      <c r="O1400" s="55"/>
      <c r="Q1400" s="55"/>
      <c r="R1400" s="55"/>
    </row>
    <row r="1401" spans="10:18" x14ac:dyDescent="0.3">
      <c r="J1401" s="59"/>
      <c r="K1401" s="58"/>
      <c r="M1401" s="57"/>
      <c r="N1401" s="56"/>
      <c r="O1401" s="55"/>
      <c r="Q1401" s="55"/>
      <c r="R1401" s="55"/>
    </row>
    <row r="1402" spans="10:18" x14ac:dyDescent="0.3">
      <c r="J1402" s="59"/>
      <c r="K1402" s="58"/>
      <c r="M1402" s="57"/>
      <c r="N1402" s="56"/>
      <c r="O1402" s="55"/>
      <c r="Q1402" s="55"/>
      <c r="R1402" s="55"/>
    </row>
    <row r="1403" spans="10:18" x14ac:dyDescent="0.3">
      <c r="J1403" s="59"/>
      <c r="K1403" s="58"/>
      <c r="M1403" s="57"/>
      <c r="N1403" s="56"/>
      <c r="O1403" s="55"/>
      <c r="Q1403" s="55"/>
      <c r="R1403" s="55"/>
    </row>
    <row r="1404" spans="10:18" x14ac:dyDescent="0.3">
      <c r="J1404" s="59"/>
      <c r="K1404" s="58"/>
      <c r="M1404" s="57"/>
      <c r="N1404" s="56"/>
      <c r="O1404" s="55"/>
      <c r="Q1404" s="55"/>
      <c r="R1404" s="55"/>
    </row>
    <row r="1405" spans="10:18" x14ac:dyDescent="0.3">
      <c r="J1405" s="59"/>
      <c r="K1405" s="58"/>
      <c r="M1405" s="57"/>
      <c r="N1405" s="56"/>
      <c r="O1405" s="55"/>
      <c r="Q1405" s="55"/>
      <c r="R1405" s="55"/>
    </row>
    <row r="1406" spans="10:18" x14ac:dyDescent="0.3">
      <c r="J1406" s="59"/>
      <c r="K1406" s="58"/>
      <c r="M1406" s="57"/>
      <c r="N1406" s="56"/>
      <c r="O1406" s="55"/>
      <c r="Q1406" s="55"/>
      <c r="R1406" s="55"/>
    </row>
    <row r="1407" spans="10:18" x14ac:dyDescent="0.3">
      <c r="J1407" s="59"/>
      <c r="K1407" s="58"/>
      <c r="M1407" s="57"/>
      <c r="N1407" s="56"/>
      <c r="O1407" s="55"/>
      <c r="Q1407" s="55"/>
      <c r="R1407" s="55"/>
    </row>
    <row r="1408" spans="10:18" x14ac:dyDescent="0.3">
      <c r="J1408" s="59"/>
      <c r="K1408" s="58"/>
      <c r="M1408" s="57"/>
      <c r="N1408" s="56"/>
      <c r="O1408" s="55"/>
      <c r="Q1408" s="55"/>
      <c r="R1408" s="55"/>
    </row>
    <row r="1409" spans="10:18" x14ac:dyDescent="0.3">
      <c r="J1409" s="59"/>
      <c r="K1409" s="58"/>
      <c r="M1409" s="57"/>
      <c r="N1409" s="56"/>
      <c r="O1409" s="55"/>
      <c r="Q1409" s="55"/>
      <c r="R1409" s="55"/>
    </row>
    <row r="1410" spans="10:18" x14ac:dyDescent="0.3">
      <c r="J1410" s="59"/>
      <c r="K1410" s="58"/>
      <c r="M1410" s="57"/>
      <c r="N1410" s="56"/>
      <c r="O1410" s="55"/>
      <c r="Q1410" s="55"/>
      <c r="R1410" s="55"/>
    </row>
    <row r="1411" spans="10:18" x14ac:dyDescent="0.3">
      <c r="J1411" s="59"/>
      <c r="K1411" s="58"/>
      <c r="M1411" s="57"/>
      <c r="N1411" s="56"/>
      <c r="O1411" s="55"/>
      <c r="Q1411" s="55"/>
      <c r="R1411" s="55"/>
    </row>
    <row r="1412" spans="10:18" x14ac:dyDescent="0.3">
      <c r="J1412" s="59"/>
      <c r="K1412" s="58"/>
      <c r="M1412" s="57"/>
      <c r="N1412" s="56"/>
      <c r="O1412" s="55"/>
      <c r="Q1412" s="55"/>
      <c r="R1412" s="55"/>
    </row>
    <row r="1413" spans="10:18" x14ac:dyDescent="0.3">
      <c r="J1413" s="59"/>
      <c r="K1413" s="58"/>
      <c r="M1413" s="57"/>
      <c r="N1413" s="56"/>
      <c r="O1413" s="55"/>
      <c r="Q1413" s="55"/>
      <c r="R1413" s="55"/>
    </row>
    <row r="1414" spans="10:18" x14ac:dyDescent="0.3">
      <c r="J1414" s="59"/>
      <c r="K1414" s="58"/>
      <c r="M1414" s="57"/>
      <c r="N1414" s="56"/>
      <c r="O1414" s="55"/>
      <c r="Q1414" s="55"/>
      <c r="R1414" s="55"/>
    </row>
    <row r="1415" spans="10:18" x14ac:dyDescent="0.3">
      <c r="J1415" s="59"/>
      <c r="K1415" s="58"/>
      <c r="M1415" s="57"/>
      <c r="N1415" s="56"/>
      <c r="O1415" s="55"/>
      <c r="Q1415" s="55"/>
      <c r="R1415" s="55"/>
    </row>
    <row r="1416" spans="10:18" x14ac:dyDescent="0.3">
      <c r="J1416" s="59"/>
      <c r="K1416" s="58"/>
      <c r="M1416" s="57"/>
      <c r="N1416" s="56"/>
      <c r="O1416" s="55"/>
      <c r="Q1416" s="55"/>
      <c r="R1416" s="55"/>
    </row>
    <row r="1417" spans="10:18" x14ac:dyDescent="0.3">
      <c r="J1417" s="59"/>
      <c r="K1417" s="58"/>
      <c r="M1417" s="57"/>
      <c r="N1417" s="56"/>
      <c r="O1417" s="55"/>
      <c r="Q1417" s="55"/>
      <c r="R1417" s="55"/>
    </row>
    <row r="1418" spans="10:18" x14ac:dyDescent="0.3">
      <c r="J1418" s="59"/>
      <c r="K1418" s="58"/>
      <c r="M1418" s="57"/>
      <c r="N1418" s="56"/>
      <c r="O1418" s="55"/>
      <c r="Q1418" s="55"/>
      <c r="R1418" s="55"/>
    </row>
    <row r="1419" spans="10:18" x14ac:dyDescent="0.3">
      <c r="J1419" s="59"/>
      <c r="K1419" s="58"/>
      <c r="M1419" s="57"/>
      <c r="N1419" s="56"/>
      <c r="O1419" s="55"/>
      <c r="Q1419" s="55"/>
      <c r="R1419" s="55"/>
    </row>
    <row r="1420" spans="10:18" x14ac:dyDescent="0.3">
      <c r="J1420" s="59"/>
      <c r="K1420" s="58"/>
      <c r="M1420" s="57"/>
      <c r="N1420" s="56"/>
      <c r="O1420" s="55"/>
      <c r="Q1420" s="55"/>
      <c r="R1420" s="55"/>
    </row>
    <row r="1421" spans="10:18" x14ac:dyDescent="0.3">
      <c r="J1421" s="59"/>
      <c r="K1421" s="58"/>
      <c r="M1421" s="57"/>
      <c r="N1421" s="56"/>
      <c r="O1421" s="55"/>
      <c r="Q1421" s="55"/>
      <c r="R1421" s="55"/>
    </row>
    <row r="1422" spans="10:18" x14ac:dyDescent="0.3">
      <c r="J1422" s="59"/>
      <c r="K1422" s="58"/>
      <c r="M1422" s="57"/>
      <c r="N1422" s="56"/>
      <c r="O1422" s="55"/>
      <c r="Q1422" s="55"/>
      <c r="R1422" s="55"/>
    </row>
    <row r="1423" spans="10:18" x14ac:dyDescent="0.3">
      <c r="J1423" s="59"/>
      <c r="K1423" s="58"/>
      <c r="M1423" s="57"/>
      <c r="N1423" s="56"/>
      <c r="O1423" s="55"/>
      <c r="Q1423" s="55"/>
      <c r="R1423" s="55"/>
    </row>
    <row r="1424" spans="10:18" x14ac:dyDescent="0.3">
      <c r="J1424" s="59"/>
      <c r="K1424" s="58"/>
      <c r="M1424" s="57"/>
      <c r="N1424" s="56"/>
      <c r="O1424" s="55"/>
      <c r="Q1424" s="55"/>
      <c r="R1424" s="55"/>
    </row>
    <row r="1425" spans="10:18" x14ac:dyDescent="0.3">
      <c r="J1425" s="59"/>
      <c r="K1425" s="58"/>
      <c r="M1425" s="57"/>
      <c r="N1425" s="56"/>
      <c r="O1425" s="55"/>
      <c r="Q1425" s="55"/>
      <c r="R1425" s="55"/>
    </row>
    <row r="1426" spans="10:18" x14ac:dyDescent="0.3">
      <c r="J1426" s="59"/>
      <c r="K1426" s="58"/>
      <c r="M1426" s="57"/>
      <c r="N1426" s="56"/>
      <c r="O1426" s="55"/>
      <c r="Q1426" s="55"/>
      <c r="R1426" s="55"/>
    </row>
    <row r="1427" spans="10:18" x14ac:dyDescent="0.3">
      <c r="J1427" s="59"/>
      <c r="K1427" s="58"/>
      <c r="M1427" s="57"/>
      <c r="N1427" s="56"/>
      <c r="O1427" s="55"/>
      <c r="Q1427" s="55"/>
      <c r="R1427" s="55"/>
    </row>
    <row r="1428" spans="10:18" x14ac:dyDescent="0.3">
      <c r="J1428" s="59"/>
      <c r="K1428" s="58"/>
      <c r="M1428" s="57"/>
      <c r="N1428" s="56"/>
      <c r="O1428" s="55"/>
      <c r="Q1428" s="55"/>
      <c r="R1428" s="55"/>
    </row>
    <row r="1429" spans="10:18" x14ac:dyDescent="0.3">
      <c r="J1429" s="59"/>
      <c r="K1429" s="58"/>
      <c r="M1429" s="57"/>
      <c r="N1429" s="56"/>
      <c r="O1429" s="55"/>
      <c r="Q1429" s="55"/>
      <c r="R1429" s="55"/>
    </row>
    <row r="1430" spans="10:18" x14ac:dyDescent="0.3">
      <c r="J1430" s="59"/>
      <c r="K1430" s="58"/>
      <c r="M1430" s="57"/>
      <c r="N1430" s="56"/>
      <c r="O1430" s="55"/>
      <c r="Q1430" s="55"/>
      <c r="R1430" s="55"/>
    </row>
    <row r="1431" spans="10:18" x14ac:dyDescent="0.3">
      <c r="J1431" s="59"/>
      <c r="K1431" s="58"/>
      <c r="M1431" s="57"/>
      <c r="N1431" s="56"/>
      <c r="O1431" s="55"/>
      <c r="Q1431" s="55"/>
      <c r="R1431" s="55"/>
    </row>
    <row r="1432" spans="10:18" x14ac:dyDescent="0.3">
      <c r="J1432" s="59"/>
      <c r="K1432" s="58"/>
      <c r="M1432" s="57"/>
      <c r="N1432" s="56"/>
      <c r="O1432" s="55"/>
      <c r="Q1432" s="55"/>
      <c r="R1432" s="55"/>
    </row>
    <row r="1433" spans="10:18" x14ac:dyDescent="0.3">
      <c r="J1433" s="59"/>
      <c r="K1433" s="58"/>
      <c r="M1433" s="57"/>
      <c r="N1433" s="56"/>
      <c r="O1433" s="55"/>
      <c r="Q1433" s="55"/>
      <c r="R1433" s="55"/>
    </row>
    <row r="1434" spans="10:18" x14ac:dyDescent="0.3">
      <c r="J1434" s="59"/>
      <c r="K1434" s="58"/>
      <c r="M1434" s="57"/>
      <c r="N1434" s="56"/>
      <c r="O1434" s="55"/>
      <c r="Q1434" s="55"/>
      <c r="R1434" s="55"/>
    </row>
    <row r="1435" spans="10:18" x14ac:dyDescent="0.3">
      <c r="J1435" s="59"/>
      <c r="K1435" s="58"/>
      <c r="M1435" s="57"/>
      <c r="N1435" s="56"/>
      <c r="O1435" s="55"/>
      <c r="Q1435" s="55"/>
      <c r="R1435" s="55"/>
    </row>
    <row r="1436" spans="10:18" x14ac:dyDescent="0.3">
      <c r="J1436" s="59"/>
      <c r="K1436" s="58"/>
      <c r="M1436" s="57"/>
      <c r="N1436" s="56"/>
      <c r="O1436" s="55"/>
      <c r="Q1436" s="55"/>
      <c r="R1436" s="55"/>
    </row>
    <row r="1437" spans="10:18" x14ac:dyDescent="0.3">
      <c r="J1437" s="59"/>
      <c r="K1437" s="58"/>
      <c r="M1437" s="57"/>
      <c r="N1437" s="56"/>
      <c r="O1437" s="55"/>
      <c r="Q1437" s="55"/>
      <c r="R1437" s="55"/>
    </row>
    <row r="1438" spans="10:18" x14ac:dyDescent="0.3">
      <c r="J1438" s="59"/>
      <c r="K1438" s="58"/>
      <c r="M1438" s="57"/>
      <c r="N1438" s="56"/>
      <c r="O1438" s="55"/>
      <c r="Q1438" s="55"/>
      <c r="R1438" s="55"/>
    </row>
    <row r="1439" spans="10:18" x14ac:dyDescent="0.3">
      <c r="J1439" s="59"/>
      <c r="K1439" s="58"/>
      <c r="M1439" s="57"/>
      <c r="N1439" s="56"/>
      <c r="O1439" s="55"/>
      <c r="Q1439" s="55"/>
      <c r="R1439" s="55"/>
    </row>
    <row r="1440" spans="10:18" x14ac:dyDescent="0.3">
      <c r="J1440" s="59"/>
      <c r="K1440" s="58"/>
      <c r="M1440" s="57"/>
      <c r="N1440" s="56"/>
      <c r="O1440" s="55"/>
      <c r="Q1440" s="55"/>
      <c r="R1440" s="55"/>
    </row>
    <row r="1441" spans="10:18" x14ac:dyDescent="0.3">
      <c r="J1441" s="59"/>
      <c r="K1441" s="58"/>
      <c r="M1441" s="57"/>
      <c r="N1441" s="56"/>
      <c r="O1441" s="55"/>
      <c r="Q1441" s="55"/>
      <c r="R1441" s="55"/>
    </row>
    <row r="1442" spans="10:18" x14ac:dyDescent="0.3">
      <c r="J1442" s="59"/>
      <c r="K1442" s="58"/>
      <c r="M1442" s="57"/>
      <c r="N1442" s="56"/>
      <c r="O1442" s="55"/>
      <c r="Q1442" s="55"/>
      <c r="R1442" s="55"/>
    </row>
    <row r="1443" spans="10:18" x14ac:dyDescent="0.3">
      <c r="J1443" s="59"/>
      <c r="K1443" s="58"/>
      <c r="M1443" s="57"/>
      <c r="N1443" s="56"/>
      <c r="O1443" s="55"/>
      <c r="Q1443" s="55"/>
      <c r="R1443" s="55"/>
    </row>
    <row r="1444" spans="10:18" x14ac:dyDescent="0.3">
      <c r="J1444" s="59"/>
      <c r="K1444" s="58"/>
      <c r="M1444" s="57"/>
      <c r="N1444" s="56"/>
      <c r="O1444" s="55"/>
      <c r="Q1444" s="55"/>
      <c r="R1444" s="55"/>
    </row>
    <row r="1445" spans="10:18" x14ac:dyDescent="0.3">
      <c r="J1445" s="59"/>
      <c r="K1445" s="58"/>
      <c r="M1445" s="57"/>
      <c r="N1445" s="56"/>
      <c r="O1445" s="55"/>
      <c r="Q1445" s="55"/>
      <c r="R1445" s="55"/>
    </row>
    <row r="1446" spans="10:18" x14ac:dyDescent="0.3">
      <c r="J1446" s="59"/>
      <c r="K1446" s="58"/>
      <c r="M1446" s="57"/>
      <c r="N1446" s="56"/>
      <c r="O1446" s="55"/>
      <c r="Q1446" s="55"/>
      <c r="R1446" s="55"/>
    </row>
    <row r="1447" spans="10:18" x14ac:dyDescent="0.3">
      <c r="J1447" s="59"/>
      <c r="K1447" s="58"/>
      <c r="M1447" s="57"/>
      <c r="N1447" s="56"/>
      <c r="O1447" s="55"/>
      <c r="Q1447" s="55"/>
      <c r="R1447" s="55"/>
    </row>
    <row r="1448" spans="10:18" x14ac:dyDescent="0.3">
      <c r="J1448" s="59"/>
      <c r="K1448" s="58"/>
      <c r="M1448" s="57"/>
      <c r="N1448" s="56"/>
      <c r="O1448" s="55"/>
      <c r="Q1448" s="55"/>
      <c r="R1448" s="55"/>
    </row>
    <row r="1449" spans="10:18" x14ac:dyDescent="0.3">
      <c r="J1449" s="59"/>
      <c r="K1449" s="58"/>
      <c r="M1449" s="57"/>
      <c r="N1449" s="56"/>
      <c r="O1449" s="55"/>
      <c r="Q1449" s="55"/>
      <c r="R1449" s="55"/>
    </row>
    <row r="1450" spans="10:18" x14ac:dyDescent="0.3">
      <c r="J1450" s="59"/>
      <c r="K1450" s="58"/>
      <c r="M1450" s="57"/>
      <c r="N1450" s="56"/>
      <c r="O1450" s="55"/>
      <c r="Q1450" s="55"/>
      <c r="R1450" s="55"/>
    </row>
    <row r="1451" spans="10:18" x14ac:dyDescent="0.3">
      <c r="J1451" s="59"/>
      <c r="K1451" s="58"/>
      <c r="M1451" s="57"/>
      <c r="N1451" s="56"/>
      <c r="O1451" s="55"/>
      <c r="Q1451" s="55"/>
      <c r="R1451" s="55"/>
    </row>
    <row r="1452" spans="10:18" x14ac:dyDescent="0.3">
      <c r="J1452" s="59"/>
      <c r="K1452" s="58"/>
      <c r="M1452" s="57"/>
      <c r="N1452" s="56"/>
      <c r="O1452" s="55"/>
      <c r="Q1452" s="55"/>
      <c r="R1452" s="55"/>
    </row>
    <row r="1453" spans="10:18" x14ac:dyDescent="0.3">
      <c r="J1453" s="59"/>
      <c r="K1453" s="58"/>
      <c r="M1453" s="57"/>
      <c r="N1453" s="56"/>
      <c r="O1453" s="55"/>
      <c r="Q1453" s="55"/>
      <c r="R1453" s="55"/>
    </row>
    <row r="1454" spans="10:18" x14ac:dyDescent="0.3">
      <c r="J1454" s="59"/>
      <c r="K1454" s="58"/>
      <c r="M1454" s="57"/>
      <c r="N1454" s="56"/>
      <c r="O1454" s="55"/>
      <c r="Q1454" s="55"/>
      <c r="R1454" s="55"/>
    </row>
    <row r="1455" spans="10:18" x14ac:dyDescent="0.3">
      <c r="J1455" s="59"/>
      <c r="K1455" s="58"/>
      <c r="M1455" s="57"/>
      <c r="N1455" s="56"/>
      <c r="O1455" s="55"/>
      <c r="Q1455" s="55"/>
      <c r="R1455" s="55"/>
    </row>
    <row r="1456" spans="10:18" x14ac:dyDescent="0.3">
      <c r="J1456" s="59"/>
      <c r="K1456" s="58"/>
      <c r="M1456" s="57"/>
      <c r="N1456" s="56"/>
      <c r="O1456" s="55"/>
      <c r="Q1456" s="55"/>
      <c r="R1456" s="55"/>
    </row>
    <row r="1457" spans="10:18" x14ac:dyDescent="0.3">
      <c r="J1457" s="59"/>
      <c r="K1457" s="58"/>
      <c r="M1457" s="57"/>
      <c r="N1457" s="56"/>
      <c r="O1457" s="55"/>
      <c r="Q1457" s="55"/>
      <c r="R1457" s="55"/>
    </row>
    <row r="1458" spans="10:18" x14ac:dyDescent="0.3">
      <c r="J1458" s="59"/>
      <c r="K1458" s="58"/>
      <c r="M1458" s="57"/>
      <c r="N1458" s="56"/>
      <c r="O1458" s="55"/>
      <c r="Q1458" s="55"/>
      <c r="R1458" s="55"/>
    </row>
    <row r="1459" spans="10:18" x14ac:dyDescent="0.3">
      <c r="J1459" s="59"/>
      <c r="K1459" s="58"/>
      <c r="M1459" s="57"/>
      <c r="N1459" s="56"/>
      <c r="O1459" s="55"/>
      <c r="Q1459" s="55"/>
      <c r="R1459" s="55"/>
    </row>
    <row r="1460" spans="10:18" x14ac:dyDescent="0.3">
      <c r="J1460" s="59"/>
      <c r="K1460" s="58"/>
      <c r="M1460" s="57"/>
      <c r="N1460" s="56"/>
      <c r="O1460" s="55"/>
      <c r="Q1460" s="55"/>
      <c r="R1460" s="55"/>
    </row>
    <row r="1461" spans="10:18" x14ac:dyDescent="0.3">
      <c r="J1461" s="59"/>
      <c r="K1461" s="58"/>
      <c r="M1461" s="57"/>
      <c r="N1461" s="56"/>
      <c r="O1461" s="55"/>
      <c r="Q1461" s="55"/>
      <c r="R1461" s="55"/>
    </row>
    <row r="1462" spans="10:18" x14ac:dyDescent="0.3">
      <c r="J1462" s="59"/>
      <c r="K1462" s="58"/>
      <c r="M1462" s="57"/>
      <c r="N1462" s="56"/>
      <c r="O1462" s="55"/>
      <c r="Q1462" s="55"/>
      <c r="R1462" s="55"/>
    </row>
    <row r="1463" spans="10:18" x14ac:dyDescent="0.3">
      <c r="J1463" s="59"/>
      <c r="K1463" s="58"/>
      <c r="M1463" s="57"/>
      <c r="N1463" s="56"/>
      <c r="O1463" s="55"/>
      <c r="Q1463" s="55"/>
      <c r="R1463" s="55"/>
    </row>
    <row r="1464" spans="10:18" x14ac:dyDescent="0.3">
      <c r="J1464" s="59"/>
      <c r="K1464" s="58"/>
      <c r="M1464" s="57"/>
      <c r="N1464" s="56"/>
      <c r="O1464" s="55"/>
      <c r="Q1464" s="55"/>
      <c r="R1464" s="55"/>
    </row>
    <row r="1465" spans="10:18" x14ac:dyDescent="0.3">
      <c r="J1465" s="59"/>
      <c r="K1465" s="58"/>
      <c r="M1465" s="57"/>
      <c r="N1465" s="56"/>
      <c r="O1465" s="55"/>
      <c r="Q1465" s="55"/>
      <c r="R1465" s="55"/>
    </row>
    <row r="1466" spans="10:18" x14ac:dyDescent="0.3">
      <c r="J1466" s="59"/>
      <c r="K1466" s="58"/>
      <c r="M1466" s="57"/>
      <c r="N1466" s="56"/>
      <c r="O1466" s="55"/>
      <c r="Q1466" s="55"/>
      <c r="R1466" s="55"/>
    </row>
    <row r="1467" spans="10:18" x14ac:dyDescent="0.3">
      <c r="J1467" s="59"/>
      <c r="K1467" s="58"/>
      <c r="M1467" s="57"/>
      <c r="N1467" s="56"/>
      <c r="O1467" s="55"/>
      <c r="Q1467" s="55"/>
      <c r="R1467" s="55"/>
    </row>
    <row r="1468" spans="10:18" x14ac:dyDescent="0.3">
      <c r="J1468" s="59"/>
      <c r="K1468" s="58"/>
      <c r="M1468" s="57"/>
      <c r="N1468" s="56"/>
      <c r="O1468" s="55"/>
      <c r="Q1468" s="55"/>
      <c r="R1468" s="55"/>
    </row>
    <row r="1469" spans="10:18" x14ac:dyDescent="0.3">
      <c r="J1469" s="59"/>
      <c r="K1469" s="58"/>
      <c r="M1469" s="57"/>
      <c r="N1469" s="56"/>
      <c r="O1469" s="55"/>
      <c r="Q1469" s="55"/>
      <c r="R1469" s="55"/>
    </row>
    <row r="1470" spans="10:18" x14ac:dyDescent="0.3">
      <c r="J1470" s="59"/>
      <c r="K1470" s="58"/>
      <c r="M1470" s="57"/>
      <c r="N1470" s="56"/>
      <c r="O1470" s="55"/>
      <c r="Q1470" s="55"/>
      <c r="R1470" s="55"/>
    </row>
    <row r="1471" spans="10:18" x14ac:dyDescent="0.3">
      <c r="J1471" s="59"/>
      <c r="K1471" s="58"/>
      <c r="M1471" s="57"/>
      <c r="N1471" s="56"/>
      <c r="O1471" s="55"/>
      <c r="Q1471" s="55"/>
      <c r="R1471" s="55"/>
    </row>
    <row r="1472" spans="10:18" x14ac:dyDescent="0.3">
      <c r="J1472" s="59"/>
      <c r="K1472" s="58"/>
      <c r="M1472" s="57"/>
      <c r="N1472" s="56"/>
      <c r="O1472" s="55"/>
      <c r="Q1472" s="55"/>
      <c r="R1472" s="55"/>
    </row>
    <row r="1473" spans="10:18" x14ac:dyDescent="0.3">
      <c r="J1473" s="59"/>
      <c r="K1473" s="58"/>
      <c r="M1473" s="57"/>
      <c r="N1473" s="56"/>
      <c r="O1473" s="55"/>
      <c r="Q1473" s="55"/>
      <c r="R1473" s="55"/>
    </row>
    <row r="1474" spans="10:18" x14ac:dyDescent="0.3">
      <c r="J1474" s="59"/>
      <c r="K1474" s="58"/>
      <c r="M1474" s="57"/>
      <c r="N1474" s="56"/>
      <c r="O1474" s="55"/>
      <c r="Q1474" s="55"/>
      <c r="R1474" s="55"/>
    </row>
    <row r="1475" spans="10:18" x14ac:dyDescent="0.3">
      <c r="J1475" s="59"/>
      <c r="K1475" s="58"/>
      <c r="M1475" s="57"/>
      <c r="N1475" s="56"/>
      <c r="O1475" s="55"/>
      <c r="Q1475" s="55"/>
      <c r="R1475" s="55"/>
    </row>
    <row r="1476" spans="10:18" x14ac:dyDescent="0.3">
      <c r="J1476" s="59"/>
      <c r="K1476" s="58"/>
      <c r="M1476" s="57"/>
      <c r="N1476" s="56"/>
      <c r="O1476" s="55"/>
      <c r="Q1476" s="55"/>
      <c r="R1476" s="55"/>
    </row>
    <row r="1477" spans="10:18" x14ac:dyDescent="0.3">
      <c r="J1477" s="59"/>
      <c r="K1477" s="58"/>
      <c r="M1477" s="57"/>
      <c r="N1477" s="56"/>
      <c r="O1477" s="55"/>
      <c r="Q1477" s="55"/>
      <c r="R1477" s="55"/>
    </row>
    <row r="1478" spans="10:18" x14ac:dyDescent="0.3">
      <c r="J1478" s="59"/>
      <c r="K1478" s="58"/>
      <c r="M1478" s="57"/>
      <c r="N1478" s="56"/>
      <c r="O1478" s="55"/>
      <c r="Q1478" s="55"/>
      <c r="R1478" s="55"/>
    </row>
    <row r="1479" spans="10:18" x14ac:dyDescent="0.3">
      <c r="J1479" s="59"/>
      <c r="K1479" s="58"/>
      <c r="M1479" s="57"/>
      <c r="N1479" s="56"/>
      <c r="O1479" s="55"/>
      <c r="Q1479" s="55"/>
      <c r="R1479" s="55"/>
    </row>
    <row r="1480" spans="10:18" x14ac:dyDescent="0.3">
      <c r="J1480" s="59"/>
      <c r="K1480" s="58"/>
      <c r="M1480" s="57"/>
      <c r="N1480" s="56"/>
      <c r="O1480" s="55"/>
      <c r="Q1480" s="55"/>
      <c r="R1480" s="55"/>
    </row>
    <row r="1481" spans="10:18" x14ac:dyDescent="0.3">
      <c r="J1481" s="59"/>
      <c r="K1481" s="58"/>
      <c r="M1481" s="57"/>
      <c r="N1481" s="56"/>
      <c r="O1481" s="55"/>
      <c r="Q1481" s="55"/>
      <c r="R1481" s="55"/>
    </row>
    <row r="1482" spans="10:18" x14ac:dyDescent="0.3">
      <c r="J1482" s="59"/>
      <c r="K1482" s="58"/>
      <c r="M1482" s="57"/>
      <c r="N1482" s="56"/>
      <c r="O1482" s="55"/>
      <c r="Q1482" s="55"/>
      <c r="R1482" s="55"/>
    </row>
    <row r="1483" spans="10:18" x14ac:dyDescent="0.3">
      <c r="J1483" s="59"/>
      <c r="K1483" s="58"/>
      <c r="M1483" s="57"/>
      <c r="N1483" s="56"/>
      <c r="O1483" s="55"/>
      <c r="Q1483" s="55"/>
      <c r="R1483" s="55"/>
    </row>
    <row r="1484" spans="10:18" x14ac:dyDescent="0.3">
      <c r="J1484" s="59"/>
      <c r="K1484" s="58"/>
      <c r="M1484" s="57"/>
      <c r="N1484" s="56"/>
      <c r="O1484" s="55"/>
      <c r="Q1484" s="55"/>
      <c r="R1484" s="55"/>
    </row>
    <row r="1485" spans="10:18" x14ac:dyDescent="0.3">
      <c r="J1485" s="59"/>
      <c r="K1485" s="58"/>
      <c r="M1485" s="57"/>
      <c r="N1485" s="56"/>
      <c r="O1485" s="55"/>
      <c r="Q1485" s="55"/>
      <c r="R1485" s="55"/>
    </row>
    <row r="1486" spans="10:18" x14ac:dyDescent="0.3">
      <c r="J1486" s="59"/>
      <c r="K1486" s="58"/>
      <c r="M1486" s="57"/>
      <c r="N1486" s="56"/>
      <c r="O1486" s="55"/>
      <c r="Q1486" s="55"/>
      <c r="R1486" s="55"/>
    </row>
    <row r="1487" spans="10:18" x14ac:dyDescent="0.3">
      <c r="J1487" s="59"/>
      <c r="K1487" s="58"/>
      <c r="M1487" s="57"/>
      <c r="N1487" s="56"/>
      <c r="O1487" s="55"/>
      <c r="Q1487" s="55"/>
      <c r="R1487" s="55"/>
    </row>
    <row r="1488" spans="10:18" x14ac:dyDescent="0.3">
      <c r="J1488" s="59"/>
      <c r="K1488" s="58"/>
      <c r="M1488" s="57"/>
      <c r="N1488" s="56"/>
      <c r="O1488" s="55"/>
      <c r="Q1488" s="55"/>
      <c r="R1488" s="55"/>
    </row>
    <row r="1489" spans="10:18" x14ac:dyDescent="0.3">
      <c r="J1489" s="59"/>
      <c r="K1489" s="58"/>
      <c r="M1489" s="57"/>
      <c r="N1489" s="56"/>
      <c r="O1489" s="55"/>
      <c r="Q1489" s="55"/>
      <c r="R1489" s="55"/>
    </row>
    <row r="1490" spans="10:18" x14ac:dyDescent="0.3">
      <c r="J1490" s="59"/>
      <c r="K1490" s="58"/>
      <c r="M1490" s="57"/>
      <c r="N1490" s="56"/>
      <c r="O1490" s="55"/>
      <c r="Q1490" s="55"/>
      <c r="R1490" s="55"/>
    </row>
    <row r="1491" spans="10:18" x14ac:dyDescent="0.3">
      <c r="J1491" s="59"/>
      <c r="K1491" s="58"/>
      <c r="M1491" s="57"/>
      <c r="N1491" s="56"/>
      <c r="O1491" s="55"/>
      <c r="Q1491" s="55"/>
      <c r="R1491" s="55"/>
    </row>
    <row r="1492" spans="10:18" x14ac:dyDescent="0.3">
      <c r="J1492" s="59"/>
      <c r="K1492" s="58"/>
      <c r="M1492" s="57"/>
      <c r="N1492" s="56"/>
      <c r="O1492" s="55"/>
      <c r="Q1492" s="55"/>
      <c r="R1492" s="55"/>
    </row>
    <row r="1493" spans="10:18" x14ac:dyDescent="0.3">
      <c r="J1493" s="59"/>
      <c r="K1493" s="58"/>
      <c r="M1493" s="57"/>
      <c r="N1493" s="56"/>
      <c r="O1493" s="55"/>
      <c r="Q1493" s="55"/>
      <c r="R1493" s="55"/>
    </row>
    <row r="1494" spans="10:18" x14ac:dyDescent="0.3">
      <c r="J1494" s="59"/>
      <c r="K1494" s="58"/>
      <c r="M1494" s="57"/>
      <c r="N1494" s="56"/>
      <c r="O1494" s="55"/>
      <c r="Q1494" s="55"/>
      <c r="R1494" s="55"/>
    </row>
    <row r="1495" spans="10:18" x14ac:dyDescent="0.3">
      <c r="J1495" s="59"/>
      <c r="K1495" s="58"/>
      <c r="M1495" s="57"/>
      <c r="N1495" s="56"/>
      <c r="O1495" s="55"/>
      <c r="Q1495" s="55"/>
      <c r="R1495" s="55"/>
    </row>
    <row r="1496" spans="10:18" x14ac:dyDescent="0.3">
      <c r="J1496" s="59"/>
      <c r="K1496" s="58"/>
      <c r="M1496" s="57"/>
      <c r="N1496" s="56"/>
      <c r="O1496" s="55"/>
      <c r="Q1496" s="55"/>
      <c r="R1496" s="55"/>
    </row>
    <row r="1497" spans="10:18" x14ac:dyDescent="0.3">
      <c r="J1497" s="59"/>
      <c r="K1497" s="58"/>
      <c r="M1497" s="57"/>
      <c r="N1497" s="56"/>
      <c r="O1497" s="55"/>
      <c r="Q1497" s="55"/>
      <c r="R1497" s="55"/>
    </row>
    <row r="1498" spans="10:18" x14ac:dyDescent="0.3">
      <c r="J1498" s="59"/>
      <c r="K1498" s="58"/>
      <c r="M1498" s="57"/>
      <c r="N1498" s="56"/>
      <c r="O1498" s="55"/>
      <c r="Q1498" s="55"/>
      <c r="R1498" s="55"/>
    </row>
    <row r="1499" spans="10:18" x14ac:dyDescent="0.3">
      <c r="J1499" s="59"/>
      <c r="K1499" s="58"/>
      <c r="M1499" s="57"/>
      <c r="N1499" s="56"/>
      <c r="O1499" s="55"/>
      <c r="Q1499" s="55"/>
      <c r="R1499" s="55"/>
    </row>
    <row r="1500" spans="10:18" x14ac:dyDescent="0.3">
      <c r="J1500" s="59"/>
      <c r="K1500" s="58"/>
      <c r="M1500" s="57"/>
      <c r="N1500" s="56"/>
      <c r="O1500" s="55"/>
      <c r="Q1500" s="55"/>
      <c r="R1500" s="55"/>
    </row>
    <row r="1501" spans="10:18" x14ac:dyDescent="0.3">
      <c r="J1501" s="59"/>
      <c r="K1501" s="58"/>
      <c r="M1501" s="57"/>
      <c r="N1501" s="56"/>
      <c r="O1501" s="55"/>
      <c r="Q1501" s="55"/>
      <c r="R1501" s="55"/>
    </row>
    <row r="1502" spans="10:18" x14ac:dyDescent="0.3">
      <c r="J1502" s="59"/>
      <c r="K1502" s="58"/>
      <c r="M1502" s="57"/>
      <c r="N1502" s="56"/>
      <c r="O1502" s="55"/>
      <c r="Q1502" s="55"/>
      <c r="R1502" s="55"/>
    </row>
    <row r="1503" spans="10:18" x14ac:dyDescent="0.3">
      <c r="J1503" s="59"/>
      <c r="K1503" s="58"/>
      <c r="M1503" s="57"/>
      <c r="N1503" s="56"/>
      <c r="O1503" s="55"/>
      <c r="Q1503" s="55"/>
      <c r="R1503" s="55"/>
    </row>
    <row r="1504" spans="10:18" x14ac:dyDescent="0.3">
      <c r="J1504" s="59"/>
      <c r="K1504" s="58"/>
      <c r="M1504" s="57"/>
      <c r="N1504" s="56"/>
      <c r="O1504" s="55"/>
      <c r="Q1504" s="55"/>
      <c r="R1504" s="55"/>
    </row>
    <row r="1505" spans="10:18" x14ac:dyDescent="0.3">
      <c r="J1505" s="59"/>
      <c r="K1505" s="58"/>
      <c r="M1505" s="57"/>
      <c r="N1505" s="56"/>
      <c r="O1505" s="55"/>
      <c r="Q1505" s="55"/>
      <c r="R1505" s="55"/>
    </row>
    <row r="1506" spans="10:18" x14ac:dyDescent="0.3">
      <c r="J1506" s="59"/>
      <c r="K1506" s="58"/>
      <c r="M1506" s="57"/>
      <c r="N1506" s="56"/>
      <c r="O1506" s="55"/>
      <c r="Q1506" s="55"/>
      <c r="R1506" s="55"/>
    </row>
    <row r="1507" spans="10:18" x14ac:dyDescent="0.3">
      <c r="J1507" s="59"/>
      <c r="K1507" s="58"/>
      <c r="M1507" s="57"/>
      <c r="N1507" s="56"/>
      <c r="O1507" s="55"/>
      <c r="Q1507" s="55"/>
      <c r="R1507" s="55"/>
    </row>
    <row r="1508" spans="10:18" x14ac:dyDescent="0.3">
      <c r="J1508" s="59"/>
      <c r="K1508" s="58"/>
      <c r="M1508" s="57"/>
      <c r="N1508" s="56"/>
      <c r="O1508" s="55"/>
      <c r="Q1508" s="55"/>
      <c r="R1508" s="55"/>
    </row>
    <row r="1509" spans="10:18" x14ac:dyDescent="0.3">
      <c r="J1509" s="59"/>
      <c r="K1509" s="58"/>
      <c r="M1509" s="57"/>
      <c r="N1509" s="56"/>
      <c r="O1509" s="55"/>
      <c r="Q1509" s="55"/>
      <c r="R1509" s="55"/>
    </row>
    <row r="1510" spans="10:18" x14ac:dyDescent="0.3">
      <c r="J1510" s="59"/>
      <c r="K1510" s="58"/>
      <c r="M1510" s="57"/>
      <c r="N1510" s="56"/>
      <c r="O1510" s="55"/>
      <c r="Q1510" s="55"/>
      <c r="R1510" s="55"/>
    </row>
    <row r="1511" spans="10:18" x14ac:dyDescent="0.3">
      <c r="J1511" s="59"/>
      <c r="K1511" s="58"/>
      <c r="M1511" s="57"/>
      <c r="N1511" s="56"/>
      <c r="O1511" s="55"/>
      <c r="Q1511" s="55"/>
      <c r="R1511" s="55"/>
    </row>
    <row r="1512" spans="10:18" x14ac:dyDescent="0.3">
      <c r="J1512" s="59"/>
      <c r="K1512" s="58"/>
      <c r="M1512" s="57"/>
      <c r="N1512" s="56"/>
      <c r="O1512" s="55"/>
      <c r="Q1512" s="55"/>
      <c r="R1512" s="55"/>
    </row>
    <row r="1513" spans="10:18" x14ac:dyDescent="0.3">
      <c r="J1513" s="59"/>
      <c r="K1513" s="58"/>
      <c r="M1513" s="57"/>
      <c r="N1513" s="56"/>
      <c r="O1513" s="55"/>
      <c r="Q1513" s="55"/>
      <c r="R1513" s="55"/>
    </row>
    <row r="1514" spans="10:18" x14ac:dyDescent="0.3">
      <c r="J1514" s="59"/>
      <c r="K1514" s="58"/>
      <c r="M1514" s="57"/>
      <c r="N1514" s="56"/>
      <c r="O1514" s="55"/>
      <c r="Q1514" s="55"/>
      <c r="R1514" s="55"/>
    </row>
    <row r="1515" spans="10:18" x14ac:dyDescent="0.3">
      <c r="J1515" s="59"/>
      <c r="K1515" s="58"/>
      <c r="M1515" s="57"/>
      <c r="N1515" s="56"/>
      <c r="O1515" s="55"/>
      <c r="Q1515" s="55"/>
      <c r="R1515" s="55"/>
    </row>
    <row r="1516" spans="10:18" x14ac:dyDescent="0.3">
      <c r="J1516" s="59"/>
      <c r="K1516" s="58"/>
      <c r="M1516" s="57"/>
      <c r="N1516" s="56"/>
      <c r="O1516" s="55"/>
      <c r="Q1516" s="55"/>
      <c r="R1516" s="55"/>
    </row>
    <row r="1517" spans="10:18" x14ac:dyDescent="0.3">
      <c r="J1517" s="59"/>
      <c r="K1517" s="58"/>
      <c r="M1517" s="57"/>
      <c r="N1517" s="56"/>
      <c r="O1517" s="55"/>
      <c r="Q1517" s="55"/>
      <c r="R1517" s="55"/>
    </row>
    <row r="1518" spans="10:18" x14ac:dyDescent="0.3">
      <c r="J1518" s="59"/>
      <c r="K1518" s="58"/>
      <c r="M1518" s="57"/>
      <c r="N1518" s="56"/>
      <c r="O1518" s="55"/>
      <c r="Q1518" s="55"/>
      <c r="R1518" s="55"/>
    </row>
    <row r="1519" spans="10:18" x14ac:dyDescent="0.3">
      <c r="J1519" s="59"/>
      <c r="K1519" s="58"/>
      <c r="M1519" s="57"/>
      <c r="N1519" s="56"/>
      <c r="O1519" s="55"/>
      <c r="Q1519" s="55"/>
      <c r="R1519" s="55"/>
    </row>
    <row r="1520" spans="10:18" x14ac:dyDescent="0.3">
      <c r="J1520" s="59"/>
      <c r="K1520" s="58"/>
      <c r="M1520" s="57"/>
      <c r="N1520" s="56"/>
      <c r="O1520" s="55"/>
      <c r="Q1520" s="55"/>
      <c r="R1520" s="55"/>
    </row>
    <row r="1521" spans="10:18" x14ac:dyDescent="0.3">
      <c r="J1521" s="59"/>
      <c r="K1521" s="58"/>
      <c r="M1521" s="57"/>
      <c r="N1521" s="56"/>
      <c r="O1521" s="55"/>
      <c r="Q1521" s="55"/>
      <c r="R1521" s="55"/>
    </row>
    <row r="1522" spans="10:18" x14ac:dyDescent="0.3">
      <c r="J1522" s="59"/>
      <c r="K1522" s="58"/>
      <c r="M1522" s="57"/>
      <c r="N1522" s="56"/>
      <c r="O1522" s="55"/>
      <c r="Q1522" s="55"/>
      <c r="R1522" s="55"/>
    </row>
    <row r="1523" spans="10:18" x14ac:dyDescent="0.3">
      <c r="J1523" s="59"/>
      <c r="K1523" s="58"/>
      <c r="M1523" s="57"/>
      <c r="N1523" s="56"/>
      <c r="O1523" s="55"/>
      <c r="Q1523" s="55"/>
      <c r="R1523" s="55"/>
    </row>
    <row r="1524" spans="10:18" x14ac:dyDescent="0.3">
      <c r="J1524" s="59"/>
      <c r="K1524" s="58"/>
      <c r="M1524" s="57"/>
      <c r="N1524" s="56"/>
      <c r="O1524" s="55"/>
      <c r="Q1524" s="55"/>
      <c r="R1524" s="55"/>
    </row>
    <row r="1525" spans="10:18" x14ac:dyDescent="0.3">
      <c r="J1525" s="59"/>
      <c r="K1525" s="58"/>
      <c r="M1525" s="57"/>
      <c r="N1525" s="56"/>
      <c r="O1525" s="55"/>
      <c r="Q1525" s="55"/>
      <c r="R1525" s="55"/>
    </row>
    <row r="1526" spans="10:18" x14ac:dyDescent="0.3">
      <c r="J1526" s="59"/>
      <c r="K1526" s="58"/>
      <c r="M1526" s="57"/>
      <c r="N1526" s="56"/>
      <c r="O1526" s="55"/>
      <c r="Q1526" s="55"/>
      <c r="R1526" s="55"/>
    </row>
    <row r="1527" spans="10:18" x14ac:dyDescent="0.3">
      <c r="J1527" s="59"/>
      <c r="K1527" s="58"/>
      <c r="M1527" s="57"/>
      <c r="N1527" s="56"/>
      <c r="O1527" s="55"/>
      <c r="Q1527" s="55"/>
      <c r="R1527" s="55"/>
    </row>
    <row r="1528" spans="10:18" x14ac:dyDescent="0.3">
      <c r="J1528" s="59"/>
      <c r="K1528" s="58"/>
      <c r="M1528" s="57"/>
      <c r="N1528" s="56"/>
      <c r="O1528" s="55"/>
      <c r="Q1528" s="55"/>
      <c r="R1528" s="55"/>
    </row>
    <row r="1529" spans="10:18" x14ac:dyDescent="0.3">
      <c r="J1529" s="59"/>
      <c r="K1529" s="58"/>
      <c r="M1529" s="57"/>
      <c r="N1529" s="56"/>
      <c r="O1529" s="55"/>
      <c r="Q1529" s="55"/>
      <c r="R1529" s="55"/>
    </row>
    <row r="1530" spans="10:18" x14ac:dyDescent="0.3">
      <c r="J1530" s="59"/>
      <c r="K1530" s="58"/>
      <c r="M1530" s="57"/>
      <c r="N1530" s="56"/>
      <c r="O1530" s="55"/>
      <c r="Q1530" s="55"/>
      <c r="R1530" s="55"/>
    </row>
    <row r="1531" spans="10:18" x14ac:dyDescent="0.3">
      <c r="J1531" s="59"/>
      <c r="K1531" s="58"/>
      <c r="M1531" s="57"/>
      <c r="N1531" s="56"/>
      <c r="O1531" s="55"/>
      <c r="Q1531" s="55"/>
      <c r="R1531" s="55"/>
    </row>
    <row r="1532" spans="10:18" x14ac:dyDescent="0.3">
      <c r="J1532" s="59"/>
      <c r="K1532" s="58"/>
      <c r="M1532" s="57"/>
      <c r="N1532" s="56"/>
      <c r="O1532" s="55"/>
      <c r="Q1532" s="55"/>
      <c r="R1532" s="55"/>
    </row>
    <row r="1533" spans="10:18" x14ac:dyDescent="0.3">
      <c r="J1533" s="59"/>
      <c r="K1533" s="58"/>
      <c r="M1533" s="57"/>
      <c r="N1533" s="56"/>
      <c r="O1533" s="55"/>
      <c r="Q1533" s="55"/>
      <c r="R1533" s="55"/>
    </row>
    <row r="1534" spans="10:18" x14ac:dyDescent="0.3">
      <c r="J1534" s="59"/>
      <c r="K1534" s="58"/>
      <c r="M1534" s="57"/>
      <c r="N1534" s="56"/>
      <c r="O1534" s="55"/>
      <c r="Q1534" s="55"/>
      <c r="R1534" s="55"/>
    </row>
    <row r="1535" spans="10:18" x14ac:dyDescent="0.3">
      <c r="J1535" s="59"/>
      <c r="K1535" s="58"/>
      <c r="M1535" s="57"/>
      <c r="N1535" s="56"/>
      <c r="O1535" s="55"/>
      <c r="Q1535" s="55"/>
      <c r="R1535" s="55"/>
    </row>
    <row r="1536" spans="10:18" x14ac:dyDescent="0.3">
      <c r="J1536" s="59"/>
      <c r="K1536" s="58"/>
      <c r="M1536" s="57"/>
      <c r="N1536" s="56"/>
      <c r="O1536" s="55"/>
      <c r="Q1536" s="55"/>
      <c r="R1536" s="55"/>
    </row>
    <row r="1537" spans="10:18" x14ac:dyDescent="0.3">
      <c r="J1537" s="59"/>
      <c r="K1537" s="58"/>
      <c r="M1537" s="57"/>
      <c r="N1537" s="56"/>
      <c r="O1537" s="55"/>
      <c r="Q1537" s="55"/>
      <c r="R1537" s="55"/>
    </row>
    <row r="1538" spans="10:18" x14ac:dyDescent="0.3">
      <c r="J1538" s="59"/>
      <c r="K1538" s="58"/>
      <c r="M1538" s="57"/>
      <c r="N1538" s="56"/>
      <c r="O1538" s="55"/>
      <c r="Q1538" s="55"/>
      <c r="R1538" s="55"/>
    </row>
    <row r="1539" spans="10:18" x14ac:dyDescent="0.3">
      <c r="J1539" s="59"/>
      <c r="K1539" s="58"/>
      <c r="M1539" s="57"/>
      <c r="N1539" s="56"/>
      <c r="O1539" s="55"/>
      <c r="Q1539" s="55"/>
      <c r="R1539" s="55"/>
    </row>
    <row r="1540" spans="10:18" x14ac:dyDescent="0.3">
      <c r="J1540" s="59"/>
      <c r="K1540" s="58"/>
      <c r="M1540" s="57"/>
      <c r="N1540" s="56"/>
      <c r="O1540" s="55"/>
      <c r="Q1540" s="55"/>
      <c r="R1540" s="55"/>
    </row>
    <row r="1541" spans="10:18" x14ac:dyDescent="0.3">
      <c r="J1541" s="59"/>
      <c r="K1541" s="58"/>
      <c r="M1541" s="57"/>
      <c r="N1541" s="56"/>
      <c r="O1541" s="55"/>
      <c r="Q1541" s="55"/>
      <c r="R1541" s="55"/>
    </row>
    <row r="1542" spans="10:18" x14ac:dyDescent="0.3">
      <c r="J1542" s="59"/>
      <c r="K1542" s="58"/>
      <c r="M1542" s="57"/>
      <c r="N1542" s="56"/>
      <c r="O1542" s="55"/>
      <c r="Q1542" s="55"/>
      <c r="R1542" s="55"/>
    </row>
    <row r="1543" spans="10:18" x14ac:dyDescent="0.3">
      <c r="J1543" s="59"/>
      <c r="K1543" s="58"/>
      <c r="M1543" s="57"/>
      <c r="N1543" s="56"/>
      <c r="O1543" s="55"/>
      <c r="Q1543" s="55"/>
      <c r="R1543" s="55"/>
    </row>
    <row r="1544" spans="10:18" x14ac:dyDescent="0.3">
      <c r="J1544" s="59"/>
      <c r="K1544" s="58"/>
      <c r="M1544" s="57"/>
      <c r="N1544" s="56"/>
      <c r="O1544" s="55"/>
      <c r="Q1544" s="55"/>
      <c r="R1544" s="55"/>
    </row>
    <row r="1545" spans="10:18" x14ac:dyDescent="0.3">
      <c r="J1545" s="59"/>
      <c r="K1545" s="58"/>
      <c r="M1545" s="57"/>
      <c r="N1545" s="56"/>
      <c r="O1545" s="55"/>
      <c r="Q1545" s="55"/>
      <c r="R1545" s="55"/>
    </row>
    <row r="1546" spans="10:18" x14ac:dyDescent="0.3">
      <c r="J1546" s="59"/>
      <c r="K1546" s="58"/>
      <c r="M1546" s="57"/>
      <c r="N1546" s="56"/>
      <c r="O1546" s="55"/>
      <c r="Q1546" s="55"/>
      <c r="R1546" s="55"/>
    </row>
    <row r="1547" spans="10:18" x14ac:dyDescent="0.3">
      <c r="J1547" s="59"/>
      <c r="K1547" s="58"/>
      <c r="M1547" s="57"/>
      <c r="N1547" s="56"/>
      <c r="O1547" s="55"/>
      <c r="Q1547" s="55"/>
      <c r="R1547" s="55"/>
    </row>
    <row r="1548" spans="10:18" x14ac:dyDescent="0.3">
      <c r="J1548" s="59"/>
      <c r="K1548" s="58"/>
      <c r="M1548" s="57"/>
      <c r="N1548" s="56"/>
      <c r="O1548" s="55"/>
      <c r="Q1548" s="55"/>
      <c r="R1548" s="55"/>
    </row>
    <row r="1549" spans="10:18" x14ac:dyDescent="0.3">
      <c r="J1549" s="59"/>
      <c r="K1549" s="58"/>
      <c r="M1549" s="57"/>
      <c r="N1549" s="56"/>
      <c r="O1549" s="55"/>
      <c r="Q1549" s="55"/>
      <c r="R1549" s="55"/>
    </row>
    <row r="1550" spans="10:18" x14ac:dyDescent="0.3">
      <c r="J1550" s="59"/>
      <c r="K1550" s="58"/>
      <c r="M1550" s="57"/>
      <c r="N1550" s="56"/>
      <c r="O1550" s="55"/>
      <c r="Q1550" s="55"/>
      <c r="R1550" s="55"/>
    </row>
    <row r="1551" spans="10:18" x14ac:dyDescent="0.3">
      <c r="J1551" s="59"/>
      <c r="K1551" s="58"/>
      <c r="M1551" s="57"/>
      <c r="N1551" s="56"/>
      <c r="O1551" s="55"/>
      <c r="Q1551" s="55"/>
      <c r="R1551" s="55"/>
    </row>
    <row r="1552" spans="10:18" x14ac:dyDescent="0.3">
      <c r="J1552" s="59"/>
      <c r="K1552" s="58"/>
      <c r="M1552" s="57"/>
      <c r="N1552" s="56"/>
      <c r="O1552" s="55"/>
      <c r="Q1552" s="55"/>
      <c r="R1552" s="55"/>
    </row>
    <row r="1553" spans="10:18" x14ac:dyDescent="0.3">
      <c r="J1553" s="59"/>
      <c r="K1553" s="58"/>
      <c r="M1553" s="57"/>
      <c r="N1553" s="56"/>
      <c r="O1553" s="55"/>
      <c r="Q1553" s="55"/>
      <c r="R1553" s="55"/>
    </row>
    <row r="1554" spans="10:18" x14ac:dyDescent="0.3">
      <c r="J1554" s="59"/>
      <c r="K1554" s="58"/>
      <c r="M1554" s="57"/>
      <c r="N1554" s="56"/>
      <c r="O1554" s="55"/>
      <c r="Q1554" s="55"/>
      <c r="R1554" s="55"/>
    </row>
    <row r="1555" spans="10:18" x14ac:dyDescent="0.3">
      <c r="J1555" s="59"/>
      <c r="K1555" s="58"/>
      <c r="M1555" s="57"/>
      <c r="N1555" s="56"/>
      <c r="O1555" s="55"/>
      <c r="Q1555" s="55"/>
      <c r="R1555" s="55"/>
    </row>
    <row r="1556" spans="10:18" x14ac:dyDescent="0.3">
      <c r="J1556" s="59"/>
      <c r="K1556" s="58"/>
      <c r="M1556" s="57"/>
      <c r="N1556" s="56"/>
      <c r="O1556" s="55"/>
      <c r="Q1556" s="55"/>
      <c r="R1556" s="55"/>
    </row>
    <row r="1557" spans="10:18" x14ac:dyDescent="0.3">
      <c r="J1557" s="59"/>
      <c r="K1557" s="58"/>
      <c r="M1557" s="57"/>
      <c r="N1557" s="56"/>
      <c r="O1557" s="55"/>
      <c r="Q1557" s="55"/>
      <c r="R1557" s="55"/>
    </row>
    <row r="1558" spans="10:18" x14ac:dyDescent="0.3">
      <c r="J1558" s="59"/>
      <c r="K1558" s="58"/>
      <c r="M1558" s="57"/>
      <c r="N1558" s="56"/>
      <c r="O1558" s="55"/>
      <c r="Q1558" s="55"/>
      <c r="R1558" s="55"/>
    </row>
    <row r="1559" spans="10:18" x14ac:dyDescent="0.3">
      <c r="J1559" s="59"/>
      <c r="K1559" s="58"/>
      <c r="M1559" s="57"/>
      <c r="N1559" s="56"/>
      <c r="O1559" s="55"/>
      <c r="Q1559" s="55"/>
      <c r="R1559" s="55"/>
    </row>
    <row r="1560" spans="10:18" x14ac:dyDescent="0.3">
      <c r="J1560" s="59"/>
      <c r="K1560" s="58"/>
      <c r="M1560" s="57"/>
      <c r="N1560" s="56"/>
      <c r="O1560" s="55"/>
      <c r="Q1560" s="55"/>
      <c r="R1560" s="55"/>
    </row>
    <row r="1561" spans="10:18" x14ac:dyDescent="0.3">
      <c r="J1561" s="59"/>
      <c r="K1561" s="58"/>
      <c r="M1561" s="57"/>
      <c r="N1561" s="56"/>
      <c r="O1561" s="55"/>
      <c r="Q1561" s="55"/>
      <c r="R1561" s="55"/>
    </row>
    <row r="1562" spans="10:18" x14ac:dyDescent="0.3">
      <c r="J1562" s="59"/>
      <c r="K1562" s="58"/>
      <c r="M1562" s="57"/>
      <c r="N1562" s="56"/>
      <c r="O1562" s="55"/>
      <c r="Q1562" s="55"/>
      <c r="R1562" s="55"/>
    </row>
    <row r="1563" spans="10:18" x14ac:dyDescent="0.3">
      <c r="J1563" s="59"/>
      <c r="K1563" s="58"/>
      <c r="M1563" s="57"/>
      <c r="N1563" s="56"/>
      <c r="O1563" s="55"/>
      <c r="Q1563" s="55"/>
      <c r="R1563" s="55"/>
    </row>
    <row r="1564" spans="10:18" x14ac:dyDescent="0.3">
      <c r="J1564" s="59"/>
      <c r="K1564" s="58"/>
      <c r="M1564" s="57"/>
      <c r="N1564" s="56"/>
      <c r="O1564" s="55"/>
      <c r="Q1564" s="55"/>
      <c r="R1564" s="55"/>
    </row>
    <row r="1565" spans="10:18" x14ac:dyDescent="0.3">
      <c r="J1565" s="59"/>
      <c r="K1565" s="58"/>
      <c r="M1565" s="57"/>
      <c r="N1565" s="56"/>
      <c r="O1565" s="55"/>
      <c r="Q1565" s="55"/>
      <c r="R1565" s="55"/>
    </row>
    <row r="1566" spans="10:18" x14ac:dyDescent="0.3">
      <c r="J1566" s="59"/>
      <c r="K1566" s="58"/>
      <c r="M1566" s="57"/>
      <c r="N1566" s="56"/>
      <c r="O1566" s="55"/>
      <c r="Q1566" s="55"/>
      <c r="R1566" s="55"/>
    </row>
    <row r="1567" spans="10:18" x14ac:dyDescent="0.3">
      <c r="J1567" s="59"/>
      <c r="K1567" s="58"/>
      <c r="M1567" s="57"/>
      <c r="N1567" s="56"/>
      <c r="O1567" s="55"/>
      <c r="Q1567" s="55"/>
      <c r="R1567" s="55"/>
    </row>
    <row r="1568" spans="10:18" x14ac:dyDescent="0.3">
      <c r="J1568" s="59"/>
      <c r="K1568" s="58"/>
      <c r="M1568" s="57"/>
      <c r="N1568" s="56"/>
      <c r="O1568" s="55"/>
      <c r="Q1568" s="55"/>
      <c r="R1568" s="55"/>
    </row>
    <row r="1569" spans="10:18" x14ac:dyDescent="0.3">
      <c r="J1569" s="59"/>
      <c r="K1569" s="58"/>
      <c r="M1569" s="57"/>
      <c r="N1569" s="56"/>
      <c r="O1569" s="55"/>
      <c r="Q1569" s="55"/>
      <c r="R1569" s="55"/>
    </row>
    <row r="1570" spans="10:18" x14ac:dyDescent="0.3">
      <c r="J1570" s="59"/>
      <c r="K1570" s="58"/>
      <c r="M1570" s="57"/>
      <c r="N1570" s="56"/>
      <c r="O1570" s="55"/>
      <c r="Q1570" s="55"/>
      <c r="R1570" s="55"/>
    </row>
    <row r="1571" spans="10:18" x14ac:dyDescent="0.3">
      <c r="J1571" s="59"/>
      <c r="K1571" s="58"/>
      <c r="M1571" s="57"/>
      <c r="N1571" s="56"/>
      <c r="O1571" s="55"/>
      <c r="Q1571" s="55"/>
      <c r="R1571" s="55"/>
    </row>
    <row r="1572" spans="10:18" x14ac:dyDescent="0.3">
      <c r="J1572" s="59"/>
      <c r="K1572" s="58"/>
      <c r="M1572" s="57"/>
      <c r="N1572" s="56"/>
      <c r="O1572" s="55"/>
      <c r="Q1572" s="55"/>
      <c r="R1572" s="55"/>
    </row>
    <row r="1573" spans="10:18" x14ac:dyDescent="0.3">
      <c r="J1573" s="59"/>
      <c r="K1573" s="58"/>
      <c r="M1573" s="57"/>
      <c r="N1573" s="56"/>
      <c r="O1573" s="55"/>
      <c r="Q1573" s="55"/>
      <c r="R1573" s="55"/>
    </row>
    <row r="1574" spans="10:18" x14ac:dyDescent="0.3">
      <c r="J1574" s="59"/>
      <c r="K1574" s="58"/>
      <c r="M1574" s="57"/>
      <c r="N1574" s="56"/>
      <c r="O1574" s="55"/>
      <c r="Q1574" s="55"/>
      <c r="R1574" s="55"/>
    </row>
    <row r="1575" spans="10:18" x14ac:dyDescent="0.3">
      <c r="J1575" s="59"/>
      <c r="K1575" s="58"/>
      <c r="M1575" s="57"/>
      <c r="N1575" s="56"/>
      <c r="O1575" s="55"/>
      <c r="Q1575" s="55"/>
      <c r="R1575" s="55"/>
    </row>
    <row r="1576" spans="10:18" x14ac:dyDescent="0.3">
      <c r="J1576" s="59"/>
      <c r="K1576" s="58"/>
      <c r="M1576" s="57"/>
      <c r="N1576" s="56"/>
      <c r="O1576" s="55"/>
      <c r="Q1576" s="55"/>
      <c r="R1576" s="55"/>
    </row>
    <row r="1577" spans="10:18" x14ac:dyDescent="0.3">
      <c r="J1577" s="59"/>
      <c r="K1577" s="58"/>
      <c r="M1577" s="57"/>
      <c r="N1577" s="56"/>
      <c r="O1577" s="55"/>
      <c r="Q1577" s="55"/>
      <c r="R1577" s="55"/>
    </row>
    <row r="1578" spans="10:18" x14ac:dyDescent="0.3">
      <c r="J1578" s="59"/>
      <c r="K1578" s="58"/>
      <c r="M1578" s="57"/>
      <c r="N1578" s="56"/>
      <c r="O1578" s="55"/>
      <c r="Q1578" s="55"/>
      <c r="R1578" s="55"/>
    </row>
    <row r="1579" spans="10:18" x14ac:dyDescent="0.3">
      <c r="J1579" s="59"/>
      <c r="K1579" s="58"/>
      <c r="M1579" s="57"/>
      <c r="N1579" s="56"/>
      <c r="O1579" s="55"/>
      <c r="Q1579" s="55"/>
      <c r="R1579" s="55"/>
    </row>
    <row r="1580" spans="10:18" x14ac:dyDescent="0.3">
      <c r="J1580" s="59"/>
      <c r="K1580" s="58"/>
      <c r="M1580" s="57"/>
      <c r="N1580" s="56"/>
      <c r="O1580" s="55"/>
      <c r="Q1580" s="55"/>
      <c r="R1580" s="55"/>
    </row>
    <row r="1581" spans="10:18" x14ac:dyDescent="0.3">
      <c r="J1581" s="59"/>
      <c r="K1581" s="58"/>
      <c r="M1581" s="57"/>
      <c r="N1581" s="56"/>
      <c r="O1581" s="55"/>
      <c r="Q1581" s="55"/>
      <c r="R1581" s="55"/>
    </row>
    <row r="1582" spans="10:18" x14ac:dyDescent="0.3">
      <c r="J1582" s="59"/>
      <c r="K1582" s="58"/>
      <c r="M1582" s="57"/>
      <c r="N1582" s="56"/>
      <c r="O1582" s="55"/>
      <c r="Q1582" s="55"/>
      <c r="R1582" s="55"/>
    </row>
    <row r="1583" spans="10:18" x14ac:dyDescent="0.3">
      <c r="J1583" s="59"/>
      <c r="K1583" s="58"/>
      <c r="M1583" s="57"/>
      <c r="N1583" s="56"/>
      <c r="O1583" s="55"/>
      <c r="Q1583" s="55"/>
      <c r="R1583" s="55"/>
    </row>
    <row r="1584" spans="10:18" x14ac:dyDescent="0.3">
      <c r="J1584" s="59"/>
      <c r="K1584" s="58"/>
      <c r="M1584" s="57"/>
      <c r="N1584" s="56"/>
      <c r="O1584" s="55"/>
      <c r="Q1584" s="55"/>
      <c r="R1584" s="55"/>
    </row>
    <row r="1585" spans="10:18" x14ac:dyDescent="0.3">
      <c r="J1585" s="59"/>
      <c r="K1585" s="58"/>
      <c r="M1585" s="57"/>
      <c r="N1585" s="56"/>
      <c r="O1585" s="55"/>
      <c r="Q1585" s="55"/>
      <c r="R1585" s="55"/>
    </row>
    <row r="1586" spans="10:18" x14ac:dyDescent="0.3">
      <c r="J1586" s="59"/>
      <c r="K1586" s="58"/>
      <c r="M1586" s="57"/>
      <c r="N1586" s="56"/>
      <c r="O1586" s="55"/>
      <c r="Q1586" s="55"/>
      <c r="R1586" s="55"/>
    </row>
    <row r="1587" spans="10:18" x14ac:dyDescent="0.3">
      <c r="J1587" s="59"/>
      <c r="K1587" s="58"/>
      <c r="M1587" s="57"/>
      <c r="N1587" s="56"/>
      <c r="O1587" s="55"/>
      <c r="Q1587" s="55"/>
      <c r="R1587" s="55"/>
    </row>
    <row r="1588" spans="10:18" x14ac:dyDescent="0.3">
      <c r="J1588" s="59"/>
      <c r="K1588" s="58"/>
      <c r="M1588" s="57"/>
      <c r="N1588" s="56"/>
      <c r="O1588" s="55"/>
      <c r="Q1588" s="55"/>
      <c r="R1588" s="55"/>
    </row>
    <row r="1589" spans="10:18" x14ac:dyDescent="0.3">
      <c r="J1589" s="59"/>
      <c r="K1589" s="58"/>
      <c r="M1589" s="57"/>
      <c r="N1589" s="56"/>
      <c r="O1589" s="55"/>
      <c r="Q1589" s="55"/>
      <c r="R1589" s="55"/>
    </row>
    <row r="1590" spans="10:18" x14ac:dyDescent="0.3">
      <c r="J1590" s="59"/>
      <c r="K1590" s="58"/>
      <c r="M1590" s="57"/>
      <c r="N1590" s="56"/>
      <c r="O1590" s="55"/>
      <c r="Q1590" s="55"/>
      <c r="R1590" s="55"/>
    </row>
    <row r="1591" spans="10:18" x14ac:dyDescent="0.3">
      <c r="J1591" s="59"/>
      <c r="K1591" s="58"/>
      <c r="M1591" s="57"/>
      <c r="N1591" s="56"/>
      <c r="O1591" s="55"/>
      <c r="Q1591" s="55"/>
      <c r="R1591" s="55"/>
    </row>
    <row r="1592" spans="10:18" x14ac:dyDescent="0.3">
      <c r="J1592" s="59"/>
      <c r="K1592" s="58"/>
      <c r="M1592" s="57"/>
      <c r="N1592" s="56"/>
      <c r="O1592" s="55"/>
      <c r="Q1592" s="55"/>
      <c r="R1592" s="55"/>
    </row>
    <row r="1593" spans="10:18" x14ac:dyDescent="0.3">
      <c r="J1593" s="59"/>
      <c r="K1593" s="58"/>
      <c r="M1593" s="57"/>
      <c r="N1593" s="56"/>
      <c r="O1593" s="55"/>
      <c r="Q1593" s="55"/>
      <c r="R1593" s="55"/>
    </row>
    <row r="1594" spans="10:18" x14ac:dyDescent="0.3">
      <c r="J1594" s="59"/>
      <c r="K1594" s="58"/>
      <c r="M1594" s="57"/>
      <c r="N1594" s="56"/>
      <c r="O1594" s="55"/>
      <c r="Q1594" s="55"/>
      <c r="R1594" s="55"/>
    </row>
    <row r="1595" spans="10:18" x14ac:dyDescent="0.3">
      <c r="J1595" s="59"/>
      <c r="K1595" s="58"/>
      <c r="M1595" s="57"/>
      <c r="N1595" s="56"/>
      <c r="O1595" s="55"/>
      <c r="Q1595" s="55"/>
      <c r="R1595" s="55"/>
    </row>
    <row r="1596" spans="10:18" x14ac:dyDescent="0.3">
      <c r="J1596" s="59"/>
      <c r="K1596" s="58"/>
      <c r="M1596" s="57"/>
      <c r="N1596" s="56"/>
      <c r="O1596" s="55"/>
      <c r="Q1596" s="55"/>
      <c r="R1596" s="55"/>
    </row>
    <row r="1597" spans="10:18" x14ac:dyDescent="0.3">
      <c r="J1597" s="59"/>
      <c r="K1597" s="58"/>
      <c r="M1597" s="57"/>
      <c r="N1597" s="56"/>
      <c r="O1597" s="55"/>
      <c r="Q1597" s="55"/>
      <c r="R1597" s="55"/>
    </row>
    <row r="1598" spans="10:18" x14ac:dyDescent="0.3">
      <c r="J1598" s="59"/>
      <c r="K1598" s="58"/>
      <c r="M1598" s="57"/>
      <c r="N1598" s="56"/>
      <c r="O1598" s="55"/>
      <c r="Q1598" s="55"/>
      <c r="R1598" s="55"/>
    </row>
    <row r="1599" spans="10:18" x14ac:dyDescent="0.3">
      <c r="J1599" s="59"/>
      <c r="K1599" s="58"/>
      <c r="M1599" s="57"/>
      <c r="N1599" s="56"/>
      <c r="O1599" s="55"/>
      <c r="Q1599" s="55"/>
      <c r="R1599" s="55"/>
    </row>
    <row r="1600" spans="10:18" x14ac:dyDescent="0.3">
      <c r="J1600" s="59"/>
      <c r="K1600" s="58"/>
      <c r="M1600" s="57"/>
      <c r="N1600" s="56"/>
      <c r="O1600" s="55"/>
      <c r="Q1600" s="55"/>
      <c r="R1600" s="55"/>
    </row>
    <row r="1601" spans="10:18" x14ac:dyDescent="0.3">
      <c r="J1601" s="59"/>
      <c r="K1601" s="58"/>
      <c r="M1601" s="57"/>
      <c r="N1601" s="56"/>
      <c r="O1601" s="55"/>
      <c r="Q1601" s="55"/>
      <c r="R1601" s="55"/>
    </row>
    <row r="1602" spans="10:18" x14ac:dyDescent="0.3">
      <c r="J1602" s="59"/>
      <c r="K1602" s="58"/>
      <c r="M1602" s="57"/>
      <c r="N1602" s="56"/>
      <c r="O1602" s="55"/>
      <c r="Q1602" s="55"/>
      <c r="R1602" s="55"/>
    </row>
    <row r="1603" spans="10:18" x14ac:dyDescent="0.3">
      <c r="J1603" s="59"/>
      <c r="K1603" s="58"/>
      <c r="M1603" s="57"/>
      <c r="N1603" s="56"/>
      <c r="O1603" s="55"/>
      <c r="Q1603" s="55"/>
      <c r="R1603" s="55"/>
    </row>
    <row r="1604" spans="10:18" x14ac:dyDescent="0.3">
      <c r="J1604" s="59"/>
      <c r="K1604" s="58"/>
      <c r="M1604" s="57"/>
      <c r="N1604" s="56"/>
      <c r="O1604" s="55"/>
      <c r="Q1604" s="55"/>
      <c r="R1604" s="55"/>
    </row>
    <row r="1605" spans="10:18" x14ac:dyDescent="0.3">
      <c r="J1605" s="59"/>
      <c r="K1605" s="58"/>
      <c r="M1605" s="57"/>
      <c r="N1605" s="56"/>
      <c r="O1605" s="55"/>
      <c r="Q1605" s="55"/>
      <c r="R1605" s="55"/>
    </row>
    <row r="1606" spans="10:18" x14ac:dyDescent="0.3">
      <c r="J1606" s="59"/>
      <c r="K1606" s="58"/>
      <c r="M1606" s="57"/>
      <c r="N1606" s="56"/>
      <c r="O1606" s="55"/>
      <c r="Q1606" s="55"/>
      <c r="R1606" s="55"/>
    </row>
    <row r="1607" spans="10:18" x14ac:dyDescent="0.3">
      <c r="J1607" s="59"/>
      <c r="K1607" s="58"/>
      <c r="M1607" s="57"/>
      <c r="N1607" s="56"/>
      <c r="O1607" s="55"/>
      <c r="Q1607" s="55"/>
      <c r="R1607" s="55"/>
    </row>
    <row r="1608" spans="10:18" x14ac:dyDescent="0.3">
      <c r="J1608" s="59"/>
      <c r="K1608" s="58"/>
      <c r="M1608" s="57"/>
      <c r="N1608" s="56"/>
      <c r="O1608" s="55"/>
      <c r="Q1608" s="55"/>
      <c r="R1608" s="55"/>
    </row>
    <row r="1609" spans="10:18" x14ac:dyDescent="0.3">
      <c r="J1609" s="59"/>
      <c r="K1609" s="58"/>
      <c r="M1609" s="57"/>
      <c r="N1609" s="56"/>
      <c r="O1609" s="55"/>
      <c r="Q1609" s="55"/>
      <c r="R1609" s="55"/>
    </row>
    <row r="1610" spans="10:18" x14ac:dyDescent="0.3">
      <c r="J1610" s="59"/>
      <c r="K1610" s="58"/>
      <c r="M1610" s="57"/>
      <c r="N1610" s="56"/>
      <c r="O1610" s="55"/>
      <c r="Q1610" s="55"/>
      <c r="R1610" s="55"/>
    </row>
    <row r="1611" spans="10:18" x14ac:dyDescent="0.3">
      <c r="J1611" s="59"/>
      <c r="K1611" s="58"/>
      <c r="M1611" s="57"/>
      <c r="N1611" s="56"/>
      <c r="O1611" s="55"/>
      <c r="Q1611" s="55"/>
      <c r="R1611" s="55"/>
    </row>
    <row r="1612" spans="10:18" x14ac:dyDescent="0.3">
      <c r="J1612" s="59"/>
      <c r="K1612" s="58"/>
      <c r="M1612" s="57"/>
      <c r="N1612" s="56"/>
      <c r="O1612" s="55"/>
      <c r="Q1612" s="55"/>
      <c r="R1612" s="55"/>
    </row>
    <row r="1613" spans="10:18" x14ac:dyDescent="0.3">
      <c r="J1613" s="59"/>
      <c r="K1613" s="58"/>
      <c r="M1613" s="57"/>
      <c r="N1613" s="56"/>
      <c r="O1613" s="55"/>
      <c r="Q1613" s="55"/>
      <c r="R1613" s="55"/>
    </row>
    <row r="1614" spans="10:18" x14ac:dyDescent="0.3">
      <c r="J1614" s="59"/>
      <c r="K1614" s="58"/>
      <c r="M1614" s="57"/>
      <c r="N1614" s="56"/>
      <c r="O1614" s="55"/>
      <c r="Q1614" s="55"/>
      <c r="R1614" s="55"/>
    </row>
    <row r="1615" spans="10:18" x14ac:dyDescent="0.3">
      <c r="J1615" s="59"/>
      <c r="K1615" s="58"/>
      <c r="M1615" s="57"/>
      <c r="N1615" s="56"/>
      <c r="O1615" s="55"/>
      <c r="Q1615" s="55"/>
      <c r="R1615" s="55"/>
    </row>
    <row r="1616" spans="10:18" x14ac:dyDescent="0.3">
      <c r="J1616" s="59"/>
      <c r="K1616" s="58"/>
      <c r="M1616" s="57"/>
      <c r="N1616" s="56"/>
      <c r="O1616" s="55"/>
      <c r="Q1616" s="55"/>
      <c r="R1616" s="55"/>
    </row>
    <row r="1617" spans="10:18" x14ac:dyDescent="0.3">
      <c r="J1617" s="59"/>
      <c r="K1617" s="58"/>
      <c r="M1617" s="57"/>
      <c r="N1617" s="56"/>
      <c r="O1617" s="55"/>
      <c r="Q1617" s="55"/>
      <c r="R1617" s="55"/>
    </row>
    <row r="1618" spans="10:18" x14ac:dyDescent="0.3">
      <c r="J1618" s="59"/>
      <c r="K1618" s="58"/>
      <c r="M1618" s="57"/>
      <c r="N1618" s="56"/>
      <c r="O1618" s="55"/>
      <c r="Q1618" s="55"/>
      <c r="R1618" s="55"/>
    </row>
    <row r="1619" spans="10:18" x14ac:dyDescent="0.3">
      <c r="J1619" s="59"/>
      <c r="K1619" s="58"/>
      <c r="M1619" s="57"/>
      <c r="N1619" s="56"/>
      <c r="O1619" s="55"/>
      <c r="Q1619" s="55"/>
      <c r="R1619" s="55"/>
    </row>
    <row r="1620" spans="10:18" x14ac:dyDescent="0.3">
      <c r="J1620" s="59"/>
      <c r="K1620" s="58"/>
      <c r="M1620" s="57"/>
      <c r="N1620" s="56"/>
      <c r="O1620" s="55"/>
      <c r="Q1620" s="55"/>
      <c r="R1620" s="55"/>
    </row>
    <row r="1621" spans="10:18" x14ac:dyDescent="0.3">
      <c r="J1621" s="59"/>
      <c r="K1621" s="58"/>
      <c r="M1621" s="57"/>
      <c r="N1621" s="56"/>
      <c r="O1621" s="55"/>
      <c r="Q1621" s="55"/>
      <c r="R1621" s="55"/>
    </row>
    <row r="1622" spans="10:18" x14ac:dyDescent="0.3">
      <c r="J1622" s="59"/>
      <c r="K1622" s="58"/>
      <c r="M1622" s="57"/>
      <c r="N1622" s="56"/>
      <c r="O1622" s="55"/>
      <c r="Q1622" s="55"/>
      <c r="R1622" s="55"/>
    </row>
    <row r="1623" spans="10:18" x14ac:dyDescent="0.3">
      <c r="J1623" s="59"/>
      <c r="K1623" s="58"/>
      <c r="M1623" s="57"/>
      <c r="N1623" s="56"/>
      <c r="O1623" s="55"/>
      <c r="Q1623" s="55"/>
      <c r="R1623" s="55"/>
    </row>
    <row r="1624" spans="10:18" x14ac:dyDescent="0.3">
      <c r="J1624" s="59"/>
      <c r="K1624" s="58"/>
      <c r="M1624" s="57"/>
      <c r="N1624" s="56"/>
      <c r="O1624" s="55"/>
      <c r="Q1624" s="55"/>
      <c r="R1624" s="55"/>
    </row>
    <row r="1625" spans="10:18" x14ac:dyDescent="0.3">
      <c r="J1625" s="59"/>
      <c r="K1625" s="58"/>
      <c r="M1625" s="57"/>
      <c r="N1625" s="56"/>
      <c r="O1625" s="55"/>
      <c r="Q1625" s="55"/>
      <c r="R1625" s="55"/>
    </row>
    <row r="1626" spans="10:18" x14ac:dyDescent="0.3">
      <c r="J1626" s="59"/>
      <c r="K1626" s="58"/>
      <c r="M1626" s="57"/>
      <c r="N1626" s="56"/>
      <c r="O1626" s="55"/>
      <c r="Q1626" s="55"/>
      <c r="R1626" s="55"/>
    </row>
    <row r="1627" spans="10:18" x14ac:dyDescent="0.3">
      <c r="J1627" s="59"/>
      <c r="K1627" s="58"/>
      <c r="M1627" s="57"/>
      <c r="N1627" s="56"/>
      <c r="O1627" s="55"/>
      <c r="Q1627" s="55"/>
      <c r="R1627" s="55"/>
    </row>
    <row r="1628" spans="10:18" x14ac:dyDescent="0.3">
      <c r="J1628" s="59"/>
      <c r="K1628" s="58"/>
      <c r="M1628" s="57"/>
      <c r="N1628" s="56"/>
      <c r="O1628" s="55"/>
      <c r="Q1628" s="55"/>
      <c r="R1628" s="55"/>
    </row>
    <row r="1629" spans="10:18" x14ac:dyDescent="0.3">
      <c r="J1629" s="59"/>
      <c r="K1629" s="58"/>
      <c r="M1629" s="57"/>
      <c r="N1629" s="56"/>
      <c r="O1629" s="55"/>
      <c r="Q1629" s="55"/>
      <c r="R1629" s="55"/>
    </row>
    <row r="1630" spans="10:18" x14ac:dyDescent="0.3">
      <c r="J1630" s="59"/>
      <c r="K1630" s="58"/>
      <c r="M1630" s="57"/>
      <c r="N1630" s="56"/>
      <c r="O1630" s="55"/>
      <c r="Q1630" s="55"/>
      <c r="R1630" s="55"/>
    </row>
    <row r="1631" spans="10:18" x14ac:dyDescent="0.3">
      <c r="J1631" s="59"/>
      <c r="K1631" s="58"/>
      <c r="M1631" s="57"/>
      <c r="N1631" s="56"/>
      <c r="O1631" s="55"/>
      <c r="Q1631" s="55"/>
      <c r="R1631" s="55"/>
    </row>
    <row r="1632" spans="10:18" x14ac:dyDescent="0.3">
      <c r="J1632" s="59"/>
      <c r="K1632" s="58"/>
      <c r="M1632" s="57"/>
      <c r="N1632" s="56"/>
      <c r="O1632" s="55"/>
      <c r="Q1632" s="55"/>
      <c r="R1632" s="55"/>
    </row>
    <row r="1633" spans="10:18" x14ac:dyDescent="0.3">
      <c r="J1633" s="59"/>
      <c r="K1633" s="58"/>
      <c r="M1633" s="57"/>
      <c r="N1633" s="56"/>
      <c r="O1633" s="55"/>
      <c r="Q1633" s="55"/>
      <c r="R1633" s="55"/>
    </row>
    <row r="1634" spans="10:18" x14ac:dyDescent="0.3">
      <c r="J1634" s="59"/>
      <c r="K1634" s="58"/>
      <c r="M1634" s="57"/>
      <c r="N1634" s="56"/>
      <c r="O1634" s="55"/>
      <c r="Q1634" s="55"/>
      <c r="R1634" s="55"/>
    </row>
    <row r="1635" spans="10:18" x14ac:dyDescent="0.3">
      <c r="J1635" s="59"/>
      <c r="K1635" s="58"/>
      <c r="M1635" s="57"/>
      <c r="N1635" s="56"/>
      <c r="O1635" s="55"/>
      <c r="Q1635" s="55"/>
      <c r="R1635" s="55"/>
    </row>
    <row r="1636" spans="10:18" x14ac:dyDescent="0.3">
      <c r="J1636" s="59"/>
      <c r="K1636" s="58"/>
      <c r="M1636" s="57"/>
      <c r="N1636" s="56"/>
      <c r="O1636" s="55"/>
      <c r="Q1636" s="55"/>
      <c r="R1636" s="55"/>
    </row>
    <row r="1637" spans="10:18" x14ac:dyDescent="0.3">
      <c r="J1637" s="59"/>
      <c r="K1637" s="58"/>
      <c r="M1637" s="57"/>
      <c r="N1637" s="56"/>
      <c r="O1637" s="55"/>
      <c r="Q1637" s="55"/>
      <c r="R1637" s="55"/>
    </row>
    <row r="1638" spans="10:18" x14ac:dyDescent="0.3">
      <c r="J1638" s="59"/>
      <c r="K1638" s="58"/>
      <c r="M1638" s="57"/>
      <c r="N1638" s="56"/>
      <c r="O1638" s="55"/>
      <c r="Q1638" s="55"/>
      <c r="R1638" s="55"/>
    </row>
    <row r="1639" spans="10:18" x14ac:dyDescent="0.3">
      <c r="J1639" s="59"/>
      <c r="K1639" s="58"/>
      <c r="M1639" s="57"/>
      <c r="N1639" s="56"/>
      <c r="O1639" s="55"/>
      <c r="Q1639" s="55"/>
      <c r="R1639" s="55"/>
    </row>
    <row r="1640" spans="10:18" x14ac:dyDescent="0.3">
      <c r="J1640" s="59"/>
      <c r="K1640" s="58"/>
      <c r="M1640" s="57"/>
      <c r="N1640" s="56"/>
      <c r="O1640" s="55"/>
      <c r="Q1640" s="55"/>
      <c r="R1640" s="55"/>
    </row>
    <row r="1641" spans="10:18" x14ac:dyDescent="0.3">
      <c r="J1641" s="59"/>
      <c r="K1641" s="58"/>
      <c r="M1641" s="57"/>
      <c r="N1641" s="56"/>
      <c r="O1641" s="55"/>
      <c r="Q1641" s="55"/>
      <c r="R1641" s="55"/>
    </row>
    <row r="1642" spans="10:18" x14ac:dyDescent="0.3">
      <c r="J1642" s="59"/>
      <c r="K1642" s="58"/>
      <c r="M1642" s="57"/>
      <c r="N1642" s="56"/>
      <c r="O1642" s="55"/>
      <c r="Q1642" s="55"/>
      <c r="R1642" s="55"/>
    </row>
    <row r="1643" spans="10:18" x14ac:dyDescent="0.3">
      <c r="J1643" s="59"/>
      <c r="K1643" s="58"/>
      <c r="M1643" s="57"/>
      <c r="N1643" s="56"/>
      <c r="O1643" s="55"/>
      <c r="Q1643" s="55"/>
      <c r="R1643" s="55"/>
    </row>
    <row r="1644" spans="10:18" x14ac:dyDescent="0.3">
      <c r="J1644" s="59"/>
      <c r="K1644" s="58"/>
      <c r="M1644" s="57"/>
      <c r="N1644" s="56"/>
      <c r="O1644" s="55"/>
      <c r="Q1644" s="55"/>
      <c r="R1644" s="55"/>
    </row>
    <row r="1645" spans="10:18" x14ac:dyDescent="0.3">
      <c r="J1645" s="59"/>
      <c r="K1645" s="58"/>
      <c r="M1645" s="57"/>
      <c r="N1645" s="56"/>
      <c r="O1645" s="55"/>
      <c r="Q1645" s="55"/>
      <c r="R1645" s="55"/>
    </row>
    <row r="1646" spans="10:18" x14ac:dyDescent="0.3">
      <c r="J1646" s="59"/>
      <c r="K1646" s="58"/>
      <c r="M1646" s="57"/>
      <c r="N1646" s="56"/>
      <c r="O1646" s="55"/>
      <c r="Q1646" s="55"/>
      <c r="R1646" s="55"/>
    </row>
    <row r="1647" spans="10:18" x14ac:dyDescent="0.3">
      <c r="J1647" s="59"/>
      <c r="K1647" s="58"/>
      <c r="M1647" s="57"/>
      <c r="N1647" s="56"/>
      <c r="O1647" s="55"/>
      <c r="Q1647" s="55"/>
      <c r="R1647" s="55"/>
    </row>
    <row r="1648" spans="10:18" x14ac:dyDescent="0.3">
      <c r="J1648" s="59"/>
      <c r="K1648" s="58"/>
      <c r="M1648" s="57"/>
      <c r="N1648" s="56"/>
      <c r="O1648" s="55"/>
      <c r="Q1648" s="55"/>
      <c r="R1648" s="55"/>
    </row>
    <row r="1649" spans="10:18" x14ac:dyDescent="0.3">
      <c r="J1649" s="59"/>
      <c r="K1649" s="58"/>
      <c r="M1649" s="57"/>
      <c r="N1649" s="56"/>
      <c r="O1649" s="55"/>
      <c r="Q1649" s="55"/>
      <c r="R1649" s="55"/>
    </row>
    <row r="1650" spans="10:18" x14ac:dyDescent="0.3">
      <c r="J1650" s="59"/>
      <c r="K1650" s="58"/>
      <c r="M1650" s="57"/>
      <c r="N1650" s="56"/>
      <c r="O1650" s="55"/>
      <c r="Q1650" s="55"/>
      <c r="R1650" s="55"/>
    </row>
    <row r="1651" spans="10:18" x14ac:dyDescent="0.3">
      <c r="J1651" s="59"/>
      <c r="K1651" s="58"/>
      <c r="M1651" s="57"/>
      <c r="N1651" s="56"/>
      <c r="O1651" s="55"/>
      <c r="Q1651" s="55"/>
      <c r="R1651" s="55"/>
    </row>
    <row r="1652" spans="10:18" x14ac:dyDescent="0.3">
      <c r="J1652" s="59"/>
      <c r="K1652" s="58"/>
      <c r="M1652" s="57"/>
      <c r="N1652" s="56"/>
      <c r="O1652" s="55"/>
      <c r="Q1652" s="55"/>
      <c r="R1652" s="55"/>
    </row>
    <row r="1653" spans="10:18" x14ac:dyDescent="0.3">
      <c r="J1653" s="59"/>
      <c r="K1653" s="58"/>
      <c r="M1653" s="57"/>
      <c r="N1653" s="56"/>
      <c r="O1653" s="55"/>
      <c r="Q1653" s="55"/>
      <c r="R1653" s="55"/>
    </row>
    <row r="1654" spans="10:18" x14ac:dyDescent="0.3">
      <c r="J1654" s="59"/>
      <c r="K1654" s="58"/>
      <c r="M1654" s="57"/>
      <c r="N1654" s="56"/>
      <c r="O1654" s="55"/>
      <c r="Q1654" s="55"/>
      <c r="R1654" s="55"/>
    </row>
    <row r="1655" spans="10:18" x14ac:dyDescent="0.3">
      <c r="J1655" s="59"/>
      <c r="K1655" s="58"/>
      <c r="M1655" s="57"/>
      <c r="N1655" s="56"/>
      <c r="O1655" s="55"/>
      <c r="Q1655" s="55"/>
      <c r="R1655" s="55"/>
    </row>
    <row r="1656" spans="10:18" x14ac:dyDescent="0.3">
      <c r="J1656" s="59"/>
      <c r="K1656" s="58"/>
      <c r="M1656" s="57"/>
      <c r="N1656" s="56"/>
      <c r="O1656" s="55"/>
      <c r="Q1656" s="55"/>
      <c r="R1656" s="55"/>
    </row>
    <row r="1657" spans="10:18" x14ac:dyDescent="0.3">
      <c r="J1657" s="59"/>
      <c r="K1657" s="58"/>
      <c r="M1657" s="57"/>
      <c r="N1657" s="56"/>
      <c r="O1657" s="55"/>
      <c r="Q1657" s="55"/>
      <c r="R1657" s="55"/>
    </row>
    <row r="1658" spans="10:18" x14ac:dyDescent="0.3">
      <c r="J1658" s="59"/>
      <c r="K1658" s="58"/>
      <c r="M1658" s="57"/>
      <c r="N1658" s="56"/>
      <c r="O1658" s="55"/>
      <c r="Q1658" s="55"/>
      <c r="R1658" s="55"/>
    </row>
    <row r="1659" spans="10:18" x14ac:dyDescent="0.3">
      <c r="J1659" s="59"/>
      <c r="K1659" s="58"/>
      <c r="M1659" s="57"/>
      <c r="N1659" s="56"/>
      <c r="O1659" s="55"/>
      <c r="Q1659" s="55"/>
      <c r="R1659" s="55"/>
    </row>
    <row r="1660" spans="10:18" x14ac:dyDescent="0.3">
      <c r="J1660" s="59"/>
      <c r="K1660" s="58"/>
      <c r="M1660" s="57"/>
      <c r="N1660" s="56"/>
      <c r="O1660" s="55"/>
      <c r="Q1660" s="55"/>
      <c r="R1660" s="55"/>
    </row>
    <row r="1661" spans="10:18" x14ac:dyDescent="0.3">
      <c r="J1661" s="59"/>
      <c r="K1661" s="58"/>
      <c r="M1661" s="57"/>
      <c r="N1661" s="56"/>
      <c r="O1661" s="55"/>
      <c r="Q1661" s="55"/>
      <c r="R1661" s="55"/>
    </row>
    <row r="1662" spans="10:18" x14ac:dyDescent="0.3">
      <c r="J1662" s="59"/>
      <c r="K1662" s="58"/>
      <c r="M1662" s="57"/>
      <c r="N1662" s="56"/>
      <c r="O1662" s="55"/>
      <c r="Q1662" s="55"/>
      <c r="R1662" s="55"/>
    </row>
    <row r="1663" spans="10:18" x14ac:dyDescent="0.3">
      <c r="J1663" s="59"/>
      <c r="K1663" s="58"/>
      <c r="M1663" s="57"/>
      <c r="N1663" s="56"/>
      <c r="O1663" s="55"/>
      <c r="Q1663" s="55"/>
      <c r="R1663" s="55"/>
    </row>
    <row r="1664" spans="10:18" x14ac:dyDescent="0.3">
      <c r="J1664" s="59"/>
      <c r="K1664" s="58"/>
      <c r="M1664" s="57"/>
      <c r="N1664" s="56"/>
      <c r="O1664" s="55"/>
      <c r="Q1664" s="55"/>
      <c r="R1664" s="55"/>
    </row>
    <row r="1665" spans="10:18" x14ac:dyDescent="0.3">
      <c r="J1665" s="59"/>
      <c r="K1665" s="58"/>
      <c r="M1665" s="57"/>
      <c r="N1665" s="56"/>
      <c r="O1665" s="55"/>
      <c r="Q1665" s="55"/>
      <c r="R1665" s="55"/>
    </row>
    <row r="1666" spans="10:18" x14ac:dyDescent="0.3">
      <c r="J1666" s="59"/>
      <c r="K1666" s="58"/>
      <c r="M1666" s="57"/>
      <c r="N1666" s="56"/>
      <c r="O1666" s="55"/>
      <c r="Q1666" s="55"/>
      <c r="R1666" s="55"/>
    </row>
    <row r="1667" spans="10:18" x14ac:dyDescent="0.3">
      <c r="J1667" s="59"/>
      <c r="K1667" s="58"/>
      <c r="M1667" s="57"/>
      <c r="N1667" s="56"/>
      <c r="O1667" s="55"/>
      <c r="Q1667" s="55"/>
      <c r="R1667" s="55"/>
    </row>
    <row r="1668" spans="10:18" x14ac:dyDescent="0.3">
      <c r="J1668" s="59"/>
      <c r="K1668" s="58"/>
      <c r="M1668" s="57"/>
      <c r="N1668" s="56"/>
      <c r="O1668" s="55"/>
      <c r="Q1668" s="55"/>
      <c r="R1668" s="55"/>
    </row>
    <row r="1669" spans="10:18" x14ac:dyDescent="0.3">
      <c r="J1669" s="59"/>
      <c r="K1669" s="58"/>
      <c r="M1669" s="57"/>
      <c r="N1669" s="56"/>
      <c r="O1669" s="55"/>
      <c r="Q1669" s="55"/>
      <c r="R1669" s="55"/>
    </row>
    <row r="1670" spans="10:18" x14ac:dyDescent="0.3">
      <c r="J1670" s="59"/>
      <c r="K1670" s="58"/>
      <c r="M1670" s="57"/>
      <c r="N1670" s="56"/>
      <c r="O1670" s="55"/>
      <c r="Q1670" s="55"/>
      <c r="R1670" s="55"/>
    </row>
    <row r="1671" spans="10:18" x14ac:dyDescent="0.3">
      <c r="J1671" s="59"/>
      <c r="K1671" s="58"/>
      <c r="M1671" s="57"/>
      <c r="N1671" s="56"/>
      <c r="O1671" s="55"/>
      <c r="Q1671" s="55"/>
      <c r="R1671" s="55"/>
    </row>
    <row r="1672" spans="10:18" x14ac:dyDescent="0.3">
      <c r="J1672" s="59"/>
      <c r="K1672" s="58"/>
      <c r="M1672" s="57"/>
      <c r="N1672" s="56"/>
      <c r="O1672" s="55"/>
      <c r="Q1672" s="55"/>
      <c r="R1672" s="55"/>
    </row>
    <row r="1673" spans="10:18" x14ac:dyDescent="0.3">
      <c r="J1673" s="59"/>
      <c r="K1673" s="58"/>
      <c r="M1673" s="57"/>
      <c r="N1673" s="56"/>
      <c r="O1673" s="55"/>
      <c r="Q1673" s="55"/>
      <c r="R1673" s="55"/>
    </row>
    <row r="1674" spans="10:18" x14ac:dyDescent="0.3">
      <c r="J1674" s="59"/>
      <c r="K1674" s="58"/>
      <c r="M1674" s="57"/>
      <c r="N1674" s="56"/>
      <c r="O1674" s="55"/>
      <c r="Q1674" s="55"/>
      <c r="R1674" s="55"/>
    </row>
    <row r="1675" spans="10:18" x14ac:dyDescent="0.3">
      <c r="J1675" s="59"/>
      <c r="K1675" s="58"/>
      <c r="M1675" s="57"/>
      <c r="N1675" s="56"/>
      <c r="O1675" s="55"/>
      <c r="Q1675" s="55"/>
      <c r="R1675" s="55"/>
    </row>
    <row r="1676" spans="10:18" x14ac:dyDescent="0.3">
      <c r="J1676" s="59"/>
      <c r="K1676" s="58"/>
      <c r="M1676" s="57"/>
      <c r="N1676" s="56"/>
      <c r="O1676" s="55"/>
      <c r="Q1676" s="55"/>
      <c r="R1676" s="55"/>
    </row>
    <row r="1677" spans="10:18" x14ac:dyDescent="0.3">
      <c r="J1677" s="59"/>
      <c r="K1677" s="58"/>
      <c r="M1677" s="57"/>
      <c r="N1677" s="56"/>
      <c r="O1677" s="55"/>
      <c r="Q1677" s="55"/>
      <c r="R1677" s="55"/>
    </row>
    <row r="1678" spans="10:18" x14ac:dyDescent="0.3">
      <c r="J1678" s="59"/>
      <c r="K1678" s="58"/>
      <c r="M1678" s="57"/>
      <c r="N1678" s="56"/>
      <c r="O1678" s="55"/>
      <c r="Q1678" s="55"/>
      <c r="R1678" s="55"/>
    </row>
    <row r="1679" spans="10:18" x14ac:dyDescent="0.3">
      <c r="J1679" s="59"/>
      <c r="K1679" s="58"/>
      <c r="M1679" s="57"/>
      <c r="N1679" s="56"/>
      <c r="O1679" s="55"/>
      <c r="Q1679" s="55"/>
      <c r="R1679" s="55"/>
    </row>
    <row r="1680" spans="10:18" x14ac:dyDescent="0.3">
      <c r="J1680" s="59"/>
      <c r="K1680" s="58"/>
      <c r="M1680" s="57"/>
      <c r="N1680" s="56"/>
      <c r="O1680" s="55"/>
      <c r="Q1680" s="55"/>
      <c r="R1680" s="55"/>
    </row>
    <row r="1681" spans="10:18" x14ac:dyDescent="0.3">
      <c r="J1681" s="59"/>
      <c r="K1681" s="58"/>
      <c r="M1681" s="57"/>
      <c r="N1681" s="56"/>
      <c r="O1681" s="55"/>
      <c r="Q1681" s="55"/>
      <c r="R1681" s="55"/>
    </row>
    <row r="1682" spans="10:18" x14ac:dyDescent="0.3">
      <c r="J1682" s="59"/>
      <c r="K1682" s="58"/>
      <c r="M1682" s="57"/>
      <c r="N1682" s="56"/>
      <c r="O1682" s="55"/>
      <c r="Q1682" s="55"/>
      <c r="R1682" s="55"/>
    </row>
    <row r="1683" spans="10:18" x14ac:dyDescent="0.3">
      <c r="J1683" s="59"/>
      <c r="K1683" s="58"/>
      <c r="M1683" s="57"/>
      <c r="N1683" s="56"/>
      <c r="O1683" s="55"/>
      <c r="Q1683" s="55"/>
      <c r="R1683" s="55"/>
    </row>
    <row r="1684" spans="10:18" x14ac:dyDescent="0.3">
      <c r="J1684" s="59"/>
      <c r="K1684" s="58"/>
      <c r="M1684" s="57"/>
      <c r="N1684" s="56"/>
      <c r="O1684" s="55"/>
      <c r="Q1684" s="55"/>
      <c r="R1684" s="55"/>
    </row>
    <row r="1685" spans="10:18" x14ac:dyDescent="0.3">
      <c r="J1685" s="59"/>
      <c r="K1685" s="58"/>
      <c r="M1685" s="57"/>
      <c r="N1685" s="56"/>
      <c r="O1685" s="55"/>
      <c r="Q1685" s="55"/>
      <c r="R1685" s="55"/>
    </row>
    <row r="1686" spans="10:18" x14ac:dyDescent="0.3">
      <c r="J1686" s="59"/>
      <c r="K1686" s="58"/>
      <c r="M1686" s="57"/>
      <c r="N1686" s="56"/>
      <c r="O1686" s="55"/>
      <c r="Q1686" s="55"/>
      <c r="R1686" s="55"/>
    </row>
    <row r="1687" spans="10:18" x14ac:dyDescent="0.3">
      <c r="J1687" s="59"/>
      <c r="K1687" s="58"/>
      <c r="M1687" s="57"/>
      <c r="N1687" s="56"/>
      <c r="O1687" s="55"/>
      <c r="Q1687" s="55"/>
      <c r="R1687" s="55"/>
    </row>
    <row r="1688" spans="10:18" x14ac:dyDescent="0.3">
      <c r="J1688" s="59"/>
      <c r="K1688" s="58"/>
      <c r="M1688" s="57"/>
      <c r="N1688" s="56"/>
      <c r="O1688" s="55"/>
      <c r="Q1688" s="55"/>
      <c r="R1688" s="55"/>
    </row>
    <row r="1689" spans="10:18" x14ac:dyDescent="0.3">
      <c r="J1689" s="59"/>
      <c r="K1689" s="58"/>
      <c r="M1689" s="57"/>
      <c r="N1689" s="56"/>
      <c r="O1689" s="55"/>
      <c r="Q1689" s="55"/>
      <c r="R1689" s="55"/>
    </row>
    <row r="1690" spans="10:18" x14ac:dyDescent="0.3">
      <c r="J1690" s="59"/>
      <c r="K1690" s="58"/>
      <c r="M1690" s="57"/>
      <c r="N1690" s="56"/>
      <c r="O1690" s="55"/>
      <c r="Q1690" s="55"/>
      <c r="R1690" s="55"/>
    </row>
    <row r="1691" spans="10:18" x14ac:dyDescent="0.3">
      <c r="J1691" s="59"/>
      <c r="K1691" s="58"/>
      <c r="M1691" s="57"/>
      <c r="N1691" s="56"/>
      <c r="O1691" s="55"/>
      <c r="Q1691" s="55"/>
      <c r="R1691" s="55"/>
    </row>
    <row r="1692" spans="10:18" x14ac:dyDescent="0.3">
      <c r="J1692" s="59"/>
      <c r="K1692" s="58"/>
      <c r="M1692" s="57"/>
      <c r="N1692" s="56"/>
      <c r="O1692" s="55"/>
      <c r="Q1692" s="55"/>
      <c r="R1692" s="55"/>
    </row>
    <row r="1693" spans="10:18" x14ac:dyDescent="0.3">
      <c r="J1693" s="59"/>
      <c r="K1693" s="58"/>
      <c r="M1693" s="57"/>
      <c r="N1693" s="56"/>
      <c r="O1693" s="55"/>
      <c r="Q1693" s="55"/>
      <c r="R1693" s="55"/>
    </row>
    <row r="1694" spans="10:18" x14ac:dyDescent="0.3">
      <c r="J1694" s="59"/>
      <c r="K1694" s="58"/>
      <c r="M1694" s="57"/>
      <c r="N1694" s="56"/>
      <c r="O1694" s="55"/>
      <c r="Q1694" s="55"/>
      <c r="R1694" s="55"/>
    </row>
    <row r="1695" spans="10:18" x14ac:dyDescent="0.3">
      <c r="J1695" s="59"/>
      <c r="K1695" s="58"/>
      <c r="M1695" s="57"/>
      <c r="N1695" s="56"/>
      <c r="O1695" s="55"/>
      <c r="Q1695" s="55"/>
      <c r="R1695" s="55"/>
    </row>
    <row r="1696" spans="10:18" x14ac:dyDescent="0.3">
      <c r="J1696" s="59"/>
      <c r="K1696" s="58"/>
      <c r="M1696" s="57"/>
      <c r="N1696" s="56"/>
      <c r="O1696" s="55"/>
      <c r="Q1696" s="55"/>
      <c r="R1696" s="55"/>
    </row>
    <row r="1697" spans="10:18" x14ac:dyDescent="0.3">
      <c r="J1697" s="59"/>
      <c r="K1697" s="58"/>
      <c r="M1697" s="57"/>
      <c r="N1697" s="56"/>
      <c r="O1697" s="55"/>
      <c r="Q1697" s="55"/>
      <c r="R1697" s="55"/>
    </row>
    <row r="1698" spans="10:18" x14ac:dyDescent="0.3">
      <c r="J1698" s="59"/>
      <c r="K1698" s="58"/>
      <c r="M1698" s="57"/>
      <c r="N1698" s="56"/>
      <c r="O1698" s="55"/>
      <c r="Q1698" s="55"/>
      <c r="R1698" s="55"/>
    </row>
    <row r="1699" spans="10:18" x14ac:dyDescent="0.3">
      <c r="J1699" s="59"/>
      <c r="K1699" s="58"/>
      <c r="M1699" s="57"/>
      <c r="N1699" s="56"/>
      <c r="O1699" s="55"/>
      <c r="Q1699" s="55"/>
      <c r="R1699" s="55"/>
    </row>
    <row r="1700" spans="10:18" x14ac:dyDescent="0.3">
      <c r="J1700" s="59"/>
      <c r="K1700" s="58"/>
      <c r="M1700" s="57"/>
      <c r="N1700" s="56"/>
      <c r="O1700" s="55"/>
      <c r="Q1700" s="55"/>
      <c r="R1700" s="55"/>
    </row>
    <row r="1701" spans="10:18" x14ac:dyDescent="0.3">
      <c r="J1701" s="59"/>
      <c r="K1701" s="58"/>
      <c r="M1701" s="57"/>
      <c r="N1701" s="56"/>
      <c r="O1701" s="55"/>
      <c r="Q1701" s="55"/>
      <c r="R1701" s="55"/>
    </row>
    <row r="1702" spans="10:18" x14ac:dyDescent="0.3">
      <c r="J1702" s="59"/>
      <c r="K1702" s="58"/>
      <c r="M1702" s="57"/>
      <c r="N1702" s="56"/>
      <c r="O1702" s="55"/>
      <c r="Q1702" s="55"/>
      <c r="R1702" s="55"/>
    </row>
    <row r="1703" spans="10:18" x14ac:dyDescent="0.3">
      <c r="J1703" s="59"/>
      <c r="K1703" s="58"/>
      <c r="M1703" s="57"/>
      <c r="N1703" s="56"/>
      <c r="O1703" s="55"/>
      <c r="Q1703" s="55"/>
      <c r="R1703" s="55"/>
    </row>
    <row r="1704" spans="10:18" x14ac:dyDescent="0.3">
      <c r="J1704" s="59"/>
      <c r="K1704" s="58"/>
      <c r="M1704" s="57"/>
      <c r="N1704" s="56"/>
      <c r="O1704" s="55"/>
      <c r="Q1704" s="55"/>
      <c r="R1704" s="55"/>
    </row>
    <row r="1705" spans="10:18" x14ac:dyDescent="0.3">
      <c r="J1705" s="59"/>
      <c r="K1705" s="58"/>
      <c r="M1705" s="57"/>
      <c r="N1705" s="56"/>
      <c r="O1705" s="55"/>
      <c r="Q1705" s="55"/>
      <c r="R1705" s="55"/>
    </row>
    <row r="1706" spans="10:18" x14ac:dyDescent="0.3">
      <c r="J1706" s="59"/>
      <c r="K1706" s="58"/>
      <c r="M1706" s="57"/>
      <c r="N1706" s="56"/>
      <c r="O1706" s="55"/>
      <c r="Q1706" s="55"/>
      <c r="R1706" s="55"/>
    </row>
    <row r="1707" spans="10:18" x14ac:dyDescent="0.3">
      <c r="J1707" s="59"/>
      <c r="K1707" s="58"/>
      <c r="M1707" s="57"/>
      <c r="N1707" s="56"/>
      <c r="O1707" s="55"/>
      <c r="Q1707" s="55"/>
      <c r="R1707" s="55"/>
    </row>
    <row r="1708" spans="10:18" x14ac:dyDescent="0.3">
      <c r="J1708" s="59"/>
      <c r="K1708" s="58"/>
      <c r="M1708" s="57"/>
      <c r="N1708" s="56"/>
      <c r="O1708" s="55"/>
      <c r="Q1708" s="55"/>
      <c r="R1708" s="55"/>
    </row>
    <row r="1709" spans="10:18" x14ac:dyDescent="0.3">
      <c r="J1709" s="59"/>
      <c r="K1709" s="58"/>
      <c r="M1709" s="57"/>
      <c r="N1709" s="56"/>
      <c r="O1709" s="55"/>
      <c r="Q1709" s="55"/>
      <c r="R1709" s="55"/>
    </row>
    <row r="1710" spans="10:18" x14ac:dyDescent="0.3">
      <c r="J1710" s="59"/>
      <c r="K1710" s="58"/>
      <c r="M1710" s="57"/>
      <c r="N1710" s="56"/>
      <c r="O1710" s="55"/>
      <c r="Q1710" s="55"/>
      <c r="R1710" s="55"/>
    </row>
    <row r="1711" spans="10:18" x14ac:dyDescent="0.3">
      <c r="J1711" s="59"/>
      <c r="K1711" s="58"/>
      <c r="M1711" s="57"/>
      <c r="N1711" s="56"/>
      <c r="O1711" s="55"/>
      <c r="Q1711" s="55"/>
      <c r="R1711" s="55"/>
    </row>
    <row r="1712" spans="10:18" x14ac:dyDescent="0.3">
      <c r="J1712" s="59"/>
      <c r="K1712" s="58"/>
      <c r="M1712" s="57"/>
      <c r="N1712" s="56"/>
      <c r="O1712" s="55"/>
      <c r="Q1712" s="55"/>
      <c r="R1712" s="55"/>
    </row>
    <row r="1713" spans="10:18" x14ac:dyDescent="0.3">
      <c r="J1713" s="59"/>
      <c r="K1713" s="58"/>
      <c r="M1713" s="57"/>
      <c r="N1713" s="56"/>
      <c r="O1713" s="55"/>
      <c r="Q1713" s="55"/>
      <c r="R1713" s="55"/>
    </row>
    <row r="1714" spans="10:18" x14ac:dyDescent="0.3">
      <c r="J1714" s="59"/>
      <c r="K1714" s="58"/>
      <c r="M1714" s="57"/>
      <c r="N1714" s="56"/>
      <c r="O1714" s="55"/>
      <c r="Q1714" s="55"/>
      <c r="R1714" s="55"/>
    </row>
    <row r="1715" spans="10:18" x14ac:dyDescent="0.3">
      <c r="J1715" s="59"/>
      <c r="K1715" s="58"/>
      <c r="M1715" s="57"/>
      <c r="N1715" s="56"/>
      <c r="O1715" s="55"/>
      <c r="Q1715" s="55"/>
      <c r="R1715" s="55"/>
    </row>
    <row r="1716" spans="10:18" x14ac:dyDescent="0.3">
      <c r="J1716" s="59"/>
      <c r="K1716" s="58"/>
      <c r="M1716" s="57"/>
      <c r="N1716" s="56"/>
      <c r="O1716" s="55"/>
      <c r="Q1716" s="55"/>
      <c r="R1716" s="55"/>
    </row>
    <row r="1717" spans="10:18" x14ac:dyDescent="0.3">
      <c r="J1717" s="59"/>
      <c r="K1717" s="58"/>
      <c r="M1717" s="57"/>
      <c r="N1717" s="56"/>
      <c r="O1717" s="55"/>
      <c r="Q1717" s="55"/>
      <c r="R1717" s="55"/>
    </row>
    <row r="1718" spans="10:18" x14ac:dyDescent="0.3">
      <c r="J1718" s="59"/>
      <c r="K1718" s="58"/>
      <c r="M1718" s="57"/>
      <c r="N1718" s="56"/>
      <c r="O1718" s="55"/>
      <c r="Q1718" s="55"/>
      <c r="R1718" s="55"/>
    </row>
    <row r="1719" spans="10:18" x14ac:dyDescent="0.3">
      <c r="J1719" s="59"/>
      <c r="K1719" s="58"/>
      <c r="M1719" s="57"/>
      <c r="N1719" s="56"/>
      <c r="O1719" s="55"/>
      <c r="Q1719" s="55"/>
      <c r="R1719" s="55"/>
    </row>
    <row r="1720" spans="10:18" x14ac:dyDescent="0.3">
      <c r="J1720" s="59"/>
      <c r="K1720" s="58"/>
      <c r="M1720" s="57"/>
      <c r="N1720" s="56"/>
      <c r="O1720" s="55"/>
      <c r="Q1720" s="55"/>
      <c r="R1720" s="55"/>
    </row>
    <row r="1721" spans="10:18" x14ac:dyDescent="0.3">
      <c r="J1721" s="59"/>
      <c r="K1721" s="58"/>
      <c r="M1721" s="57"/>
      <c r="N1721" s="56"/>
      <c r="O1721" s="55"/>
      <c r="Q1721" s="55"/>
      <c r="R1721" s="55"/>
    </row>
    <row r="1722" spans="10:18" x14ac:dyDescent="0.3">
      <c r="J1722" s="59"/>
      <c r="K1722" s="58"/>
      <c r="M1722" s="57"/>
      <c r="N1722" s="56"/>
      <c r="O1722" s="55"/>
      <c r="Q1722" s="55"/>
      <c r="R1722" s="55"/>
    </row>
    <row r="1723" spans="10:18" x14ac:dyDescent="0.3">
      <c r="J1723" s="59"/>
      <c r="K1723" s="58"/>
      <c r="M1723" s="57"/>
      <c r="N1723" s="56"/>
      <c r="O1723" s="55"/>
      <c r="Q1723" s="55"/>
      <c r="R1723" s="55"/>
    </row>
    <row r="1724" spans="10:18" x14ac:dyDescent="0.3">
      <c r="J1724" s="59"/>
      <c r="K1724" s="58"/>
      <c r="M1724" s="57"/>
      <c r="N1724" s="56"/>
      <c r="O1724" s="55"/>
      <c r="Q1724" s="55"/>
      <c r="R1724" s="55"/>
    </row>
    <row r="1725" spans="10:18" x14ac:dyDescent="0.3">
      <c r="J1725" s="59"/>
      <c r="K1725" s="58"/>
      <c r="M1725" s="57"/>
      <c r="N1725" s="56"/>
      <c r="O1725" s="55"/>
      <c r="Q1725" s="55"/>
      <c r="R1725" s="55"/>
    </row>
    <row r="1726" spans="10:18" x14ac:dyDescent="0.3">
      <c r="J1726" s="59"/>
      <c r="K1726" s="58"/>
      <c r="M1726" s="57"/>
      <c r="N1726" s="56"/>
      <c r="O1726" s="55"/>
      <c r="Q1726" s="55"/>
      <c r="R1726" s="55"/>
    </row>
    <row r="1727" spans="10:18" x14ac:dyDescent="0.3">
      <c r="J1727" s="59"/>
      <c r="K1727" s="58"/>
      <c r="M1727" s="57"/>
      <c r="N1727" s="56"/>
      <c r="O1727" s="55"/>
      <c r="Q1727" s="55"/>
      <c r="R1727" s="55"/>
    </row>
    <row r="1728" spans="10:18" x14ac:dyDescent="0.3">
      <c r="J1728" s="59"/>
      <c r="K1728" s="58"/>
      <c r="M1728" s="57"/>
      <c r="N1728" s="56"/>
      <c r="O1728" s="55"/>
      <c r="Q1728" s="55"/>
      <c r="R1728" s="55"/>
    </row>
    <row r="1729" spans="10:18" x14ac:dyDescent="0.3">
      <c r="J1729" s="59"/>
      <c r="K1729" s="58"/>
      <c r="M1729" s="57"/>
      <c r="N1729" s="56"/>
      <c r="O1729" s="55"/>
      <c r="Q1729" s="55"/>
      <c r="R1729" s="55"/>
    </row>
    <row r="1730" spans="10:18" x14ac:dyDescent="0.3">
      <c r="J1730" s="59"/>
      <c r="K1730" s="58"/>
      <c r="M1730" s="57"/>
      <c r="N1730" s="56"/>
      <c r="O1730" s="55"/>
      <c r="Q1730" s="55"/>
      <c r="R1730" s="55"/>
    </row>
    <row r="1731" spans="10:18" x14ac:dyDescent="0.3">
      <c r="J1731" s="59"/>
      <c r="K1731" s="58"/>
      <c r="M1731" s="57"/>
      <c r="N1731" s="56"/>
      <c r="O1731" s="55"/>
      <c r="Q1731" s="55"/>
      <c r="R1731" s="55"/>
    </row>
    <row r="1732" spans="10:18" x14ac:dyDescent="0.3">
      <c r="J1732" s="59"/>
      <c r="K1732" s="58"/>
      <c r="M1732" s="57"/>
      <c r="N1732" s="56"/>
      <c r="O1732" s="55"/>
      <c r="Q1732" s="55"/>
      <c r="R1732" s="55"/>
    </row>
    <row r="1733" spans="10:18" x14ac:dyDescent="0.3">
      <c r="J1733" s="59"/>
      <c r="K1733" s="58"/>
      <c r="M1733" s="57"/>
      <c r="N1733" s="56"/>
      <c r="O1733" s="55"/>
      <c r="Q1733" s="55"/>
      <c r="R1733" s="55"/>
    </row>
    <row r="1734" spans="10:18" x14ac:dyDescent="0.3">
      <c r="J1734" s="59"/>
      <c r="K1734" s="58"/>
      <c r="M1734" s="57"/>
      <c r="N1734" s="56"/>
      <c r="O1734" s="55"/>
      <c r="Q1734" s="55"/>
      <c r="R1734" s="55"/>
    </row>
    <row r="1735" spans="10:18" x14ac:dyDescent="0.3">
      <c r="J1735" s="59"/>
      <c r="K1735" s="58"/>
      <c r="M1735" s="57"/>
      <c r="N1735" s="56"/>
      <c r="O1735" s="55"/>
      <c r="Q1735" s="55"/>
      <c r="R1735" s="55"/>
    </row>
    <row r="1736" spans="10:18" x14ac:dyDescent="0.3">
      <c r="J1736" s="59"/>
      <c r="K1736" s="58"/>
      <c r="M1736" s="57"/>
      <c r="N1736" s="56"/>
      <c r="O1736" s="55"/>
      <c r="Q1736" s="55"/>
      <c r="R1736" s="55"/>
    </row>
    <row r="1737" spans="10:18" x14ac:dyDescent="0.3">
      <c r="J1737" s="59"/>
      <c r="K1737" s="58"/>
      <c r="M1737" s="57"/>
      <c r="N1737" s="56"/>
      <c r="O1737" s="55"/>
      <c r="Q1737" s="55"/>
      <c r="R1737" s="55"/>
    </row>
    <row r="1738" spans="10:18" x14ac:dyDescent="0.3">
      <c r="J1738" s="59"/>
      <c r="K1738" s="58"/>
      <c r="M1738" s="57"/>
      <c r="N1738" s="56"/>
      <c r="O1738" s="55"/>
      <c r="Q1738" s="55"/>
      <c r="R1738" s="55"/>
    </row>
    <row r="1739" spans="10:18" x14ac:dyDescent="0.3">
      <c r="J1739" s="59"/>
      <c r="K1739" s="58"/>
      <c r="M1739" s="57"/>
      <c r="N1739" s="56"/>
      <c r="O1739" s="55"/>
      <c r="Q1739" s="55"/>
      <c r="R1739" s="55"/>
    </row>
    <row r="1740" spans="10:18" x14ac:dyDescent="0.3">
      <c r="J1740" s="59"/>
      <c r="K1740" s="58"/>
      <c r="M1740" s="57"/>
      <c r="N1740" s="56"/>
      <c r="O1740" s="55"/>
      <c r="Q1740" s="55"/>
      <c r="R1740" s="55"/>
    </row>
    <row r="1741" spans="10:18" x14ac:dyDescent="0.3">
      <c r="J1741" s="59"/>
      <c r="K1741" s="58"/>
      <c r="M1741" s="57"/>
      <c r="N1741" s="56"/>
      <c r="O1741" s="55"/>
      <c r="Q1741" s="55"/>
      <c r="R1741" s="55"/>
    </row>
    <row r="1742" spans="10:18" x14ac:dyDescent="0.3">
      <c r="J1742" s="59"/>
      <c r="K1742" s="58"/>
      <c r="M1742" s="57"/>
      <c r="N1742" s="56"/>
      <c r="O1742" s="55"/>
      <c r="Q1742" s="55"/>
      <c r="R1742" s="55"/>
    </row>
    <row r="1743" spans="10:18" x14ac:dyDescent="0.3">
      <c r="J1743" s="59"/>
      <c r="K1743" s="58"/>
      <c r="M1743" s="57"/>
      <c r="N1743" s="56"/>
      <c r="O1743" s="55"/>
      <c r="Q1743" s="55"/>
      <c r="R1743" s="55"/>
    </row>
    <row r="1744" spans="10:18" x14ac:dyDescent="0.3">
      <c r="J1744" s="59"/>
      <c r="K1744" s="58"/>
      <c r="M1744" s="57"/>
      <c r="N1744" s="56"/>
      <c r="O1744" s="55"/>
      <c r="Q1744" s="55"/>
      <c r="R1744" s="55"/>
    </row>
    <row r="1745" spans="10:18" x14ac:dyDescent="0.3">
      <c r="J1745" s="59"/>
      <c r="K1745" s="58"/>
      <c r="M1745" s="57"/>
      <c r="N1745" s="56"/>
      <c r="O1745" s="55"/>
      <c r="Q1745" s="55"/>
      <c r="R1745" s="55"/>
    </row>
    <row r="1746" spans="10:18" x14ac:dyDescent="0.3">
      <c r="J1746" s="59"/>
      <c r="K1746" s="58"/>
      <c r="M1746" s="57"/>
      <c r="N1746" s="56"/>
      <c r="O1746" s="55"/>
      <c r="Q1746" s="55"/>
      <c r="R1746" s="55"/>
    </row>
    <row r="1747" spans="10:18" x14ac:dyDescent="0.3">
      <c r="J1747" s="59"/>
      <c r="K1747" s="58"/>
      <c r="M1747" s="57"/>
      <c r="N1747" s="56"/>
      <c r="O1747" s="55"/>
      <c r="Q1747" s="55"/>
      <c r="R1747" s="55"/>
    </row>
    <row r="1748" spans="10:18" x14ac:dyDescent="0.3">
      <c r="J1748" s="59"/>
      <c r="K1748" s="58"/>
      <c r="M1748" s="57"/>
      <c r="N1748" s="56"/>
      <c r="O1748" s="55"/>
      <c r="Q1748" s="55"/>
      <c r="R1748" s="55"/>
    </row>
    <row r="1749" spans="10:18" x14ac:dyDescent="0.3">
      <c r="J1749" s="59"/>
      <c r="K1749" s="58"/>
      <c r="M1749" s="57"/>
      <c r="N1749" s="56"/>
      <c r="O1749" s="55"/>
      <c r="Q1749" s="55"/>
      <c r="R1749" s="55"/>
    </row>
    <row r="1750" spans="10:18" x14ac:dyDescent="0.3">
      <c r="J1750" s="59"/>
      <c r="K1750" s="58"/>
      <c r="M1750" s="57"/>
      <c r="N1750" s="56"/>
      <c r="O1750" s="55"/>
      <c r="Q1750" s="55"/>
      <c r="R1750" s="55"/>
    </row>
    <row r="1751" spans="10:18" x14ac:dyDescent="0.3">
      <c r="J1751" s="59"/>
      <c r="K1751" s="58"/>
      <c r="M1751" s="57"/>
      <c r="N1751" s="56"/>
      <c r="O1751" s="55"/>
      <c r="Q1751" s="55"/>
      <c r="R1751" s="55"/>
    </row>
    <row r="1752" spans="10:18" x14ac:dyDescent="0.3">
      <c r="J1752" s="59"/>
      <c r="K1752" s="58"/>
      <c r="M1752" s="57"/>
      <c r="N1752" s="56"/>
      <c r="O1752" s="55"/>
      <c r="Q1752" s="55"/>
      <c r="R1752" s="55"/>
    </row>
    <row r="1753" spans="10:18" x14ac:dyDescent="0.3">
      <c r="J1753" s="59"/>
      <c r="K1753" s="58"/>
      <c r="M1753" s="57"/>
      <c r="N1753" s="56"/>
      <c r="O1753" s="55"/>
      <c r="Q1753" s="55"/>
      <c r="R1753" s="55"/>
    </row>
    <row r="1754" spans="10:18" x14ac:dyDescent="0.3">
      <c r="J1754" s="59"/>
      <c r="K1754" s="58"/>
      <c r="M1754" s="57"/>
      <c r="N1754" s="56"/>
      <c r="O1754" s="55"/>
      <c r="Q1754" s="55"/>
      <c r="R1754" s="55"/>
    </row>
    <row r="1755" spans="10:18" x14ac:dyDescent="0.3">
      <c r="J1755" s="59"/>
      <c r="K1755" s="58"/>
      <c r="M1755" s="57"/>
      <c r="N1755" s="56"/>
      <c r="O1755" s="55"/>
      <c r="Q1755" s="55"/>
      <c r="R1755" s="55"/>
    </row>
    <row r="1756" spans="10:18" x14ac:dyDescent="0.3">
      <c r="J1756" s="59"/>
      <c r="K1756" s="58"/>
      <c r="M1756" s="57"/>
      <c r="N1756" s="56"/>
      <c r="O1756" s="55"/>
      <c r="Q1756" s="55"/>
      <c r="R1756" s="55"/>
    </row>
    <row r="1757" spans="10:18" x14ac:dyDescent="0.3">
      <c r="J1757" s="59"/>
      <c r="K1757" s="58"/>
      <c r="M1757" s="57"/>
      <c r="N1757" s="56"/>
      <c r="O1757" s="55"/>
      <c r="Q1757" s="55"/>
      <c r="R1757" s="55"/>
    </row>
    <row r="1758" spans="10:18" x14ac:dyDescent="0.3">
      <c r="J1758" s="59"/>
      <c r="K1758" s="58"/>
      <c r="M1758" s="57"/>
      <c r="N1758" s="56"/>
      <c r="O1758" s="55"/>
      <c r="Q1758" s="55"/>
      <c r="R1758" s="55"/>
    </row>
    <row r="1759" spans="10:18" x14ac:dyDescent="0.3">
      <c r="J1759" s="59"/>
      <c r="K1759" s="58"/>
      <c r="M1759" s="57"/>
      <c r="N1759" s="56"/>
      <c r="O1759" s="55"/>
      <c r="Q1759" s="55"/>
      <c r="R1759" s="55"/>
    </row>
    <row r="1760" spans="10:18" x14ac:dyDescent="0.3">
      <c r="J1760" s="59"/>
      <c r="K1760" s="58"/>
      <c r="M1760" s="57"/>
      <c r="N1760" s="56"/>
      <c r="O1760" s="55"/>
      <c r="Q1760" s="55"/>
      <c r="R1760" s="55"/>
    </row>
    <row r="1761" spans="10:18" x14ac:dyDescent="0.3">
      <c r="J1761" s="59"/>
      <c r="K1761" s="58"/>
      <c r="M1761" s="57"/>
      <c r="N1761" s="56"/>
      <c r="O1761" s="55"/>
      <c r="Q1761" s="55"/>
      <c r="R1761" s="55"/>
    </row>
    <row r="1762" spans="10:18" x14ac:dyDescent="0.3">
      <c r="J1762" s="59"/>
      <c r="K1762" s="58"/>
      <c r="M1762" s="57"/>
      <c r="N1762" s="56"/>
      <c r="O1762" s="55"/>
      <c r="Q1762" s="55"/>
      <c r="R1762" s="55"/>
    </row>
    <row r="1763" spans="10:18" x14ac:dyDescent="0.3">
      <c r="J1763" s="59"/>
      <c r="K1763" s="58"/>
      <c r="M1763" s="57"/>
      <c r="N1763" s="56"/>
      <c r="O1763" s="55"/>
      <c r="Q1763" s="55"/>
      <c r="R1763" s="55"/>
    </row>
    <row r="1764" spans="10:18" x14ac:dyDescent="0.3">
      <c r="J1764" s="59"/>
      <c r="K1764" s="58"/>
      <c r="M1764" s="57"/>
      <c r="N1764" s="56"/>
      <c r="O1764" s="55"/>
      <c r="Q1764" s="55"/>
      <c r="R1764" s="55"/>
    </row>
    <row r="1765" spans="10:18" x14ac:dyDescent="0.3">
      <c r="J1765" s="59"/>
      <c r="K1765" s="58"/>
      <c r="M1765" s="57"/>
      <c r="N1765" s="56"/>
      <c r="O1765" s="55"/>
      <c r="Q1765" s="55"/>
      <c r="R1765" s="55"/>
    </row>
    <row r="1766" spans="10:18" x14ac:dyDescent="0.3">
      <c r="J1766" s="59"/>
      <c r="K1766" s="58"/>
      <c r="M1766" s="57"/>
      <c r="N1766" s="56"/>
      <c r="O1766" s="55"/>
      <c r="Q1766" s="55"/>
      <c r="R1766" s="55"/>
    </row>
    <row r="1767" spans="10:18" x14ac:dyDescent="0.3">
      <c r="J1767" s="59"/>
      <c r="K1767" s="58"/>
      <c r="M1767" s="57"/>
      <c r="N1767" s="56"/>
      <c r="O1767" s="55"/>
      <c r="Q1767" s="55"/>
      <c r="R1767" s="55"/>
    </row>
    <row r="1768" spans="10:18" x14ac:dyDescent="0.3">
      <c r="J1768" s="59"/>
      <c r="K1768" s="58"/>
      <c r="M1768" s="57"/>
      <c r="N1768" s="56"/>
      <c r="O1768" s="55"/>
      <c r="Q1768" s="55"/>
      <c r="R1768" s="55"/>
    </row>
    <row r="1769" spans="10:18" x14ac:dyDescent="0.3">
      <c r="J1769" s="59"/>
      <c r="K1769" s="58"/>
      <c r="M1769" s="57"/>
      <c r="N1769" s="56"/>
      <c r="O1769" s="55"/>
      <c r="Q1769" s="55"/>
      <c r="R1769" s="55"/>
    </row>
    <row r="1770" spans="10:18" x14ac:dyDescent="0.3">
      <c r="J1770" s="59"/>
      <c r="K1770" s="58"/>
      <c r="M1770" s="57"/>
      <c r="N1770" s="56"/>
      <c r="O1770" s="55"/>
      <c r="Q1770" s="55"/>
      <c r="R1770" s="55"/>
    </row>
    <row r="1771" spans="10:18" x14ac:dyDescent="0.3">
      <c r="J1771" s="59"/>
      <c r="K1771" s="58"/>
      <c r="M1771" s="57"/>
      <c r="N1771" s="56"/>
      <c r="O1771" s="55"/>
      <c r="Q1771" s="55"/>
      <c r="R1771" s="55"/>
    </row>
    <row r="1772" spans="10:18" x14ac:dyDescent="0.3">
      <c r="J1772" s="59"/>
      <c r="K1772" s="58"/>
      <c r="M1772" s="57"/>
      <c r="N1772" s="56"/>
      <c r="O1772" s="55"/>
      <c r="Q1772" s="55"/>
      <c r="R1772" s="55"/>
    </row>
    <row r="1773" spans="10:18" x14ac:dyDescent="0.3">
      <c r="J1773" s="59"/>
      <c r="K1773" s="58"/>
      <c r="M1773" s="57"/>
      <c r="N1773" s="56"/>
      <c r="O1773" s="55"/>
      <c r="Q1773" s="55"/>
      <c r="R1773" s="55"/>
    </row>
    <row r="1774" spans="10:18" x14ac:dyDescent="0.3">
      <c r="J1774" s="59"/>
      <c r="K1774" s="58"/>
      <c r="M1774" s="57"/>
      <c r="N1774" s="56"/>
      <c r="O1774" s="55"/>
      <c r="Q1774" s="55"/>
      <c r="R1774" s="55"/>
    </row>
    <row r="1775" spans="10:18" x14ac:dyDescent="0.3">
      <c r="J1775" s="59"/>
      <c r="K1775" s="58"/>
      <c r="M1775" s="57"/>
      <c r="N1775" s="56"/>
      <c r="O1775" s="55"/>
      <c r="Q1775" s="55"/>
      <c r="R1775" s="55"/>
    </row>
    <row r="1776" spans="10:18" x14ac:dyDescent="0.3">
      <c r="J1776" s="59"/>
      <c r="K1776" s="58"/>
      <c r="M1776" s="57"/>
      <c r="N1776" s="56"/>
      <c r="O1776" s="55"/>
      <c r="Q1776" s="55"/>
      <c r="R1776" s="55"/>
    </row>
    <row r="1777" spans="10:18" x14ac:dyDescent="0.3">
      <c r="J1777" s="59"/>
      <c r="K1777" s="58"/>
      <c r="M1777" s="57"/>
      <c r="N1777" s="56"/>
      <c r="O1777" s="55"/>
      <c r="Q1777" s="55"/>
      <c r="R1777" s="55"/>
    </row>
    <row r="1778" spans="10:18" x14ac:dyDescent="0.3">
      <c r="J1778" s="59"/>
      <c r="K1778" s="58"/>
      <c r="M1778" s="57"/>
      <c r="N1778" s="56"/>
      <c r="O1778" s="55"/>
      <c r="Q1778" s="55"/>
      <c r="R1778" s="55"/>
    </row>
    <row r="1779" spans="10:18" x14ac:dyDescent="0.3">
      <c r="J1779" s="59"/>
      <c r="K1779" s="58"/>
      <c r="M1779" s="57"/>
      <c r="N1779" s="56"/>
      <c r="O1779" s="55"/>
      <c r="Q1779" s="55"/>
      <c r="R1779" s="55"/>
    </row>
    <row r="1780" spans="10:18" x14ac:dyDescent="0.3">
      <c r="J1780" s="59"/>
      <c r="K1780" s="58"/>
      <c r="M1780" s="57"/>
      <c r="N1780" s="56"/>
      <c r="O1780" s="55"/>
      <c r="Q1780" s="55"/>
      <c r="R1780" s="55"/>
    </row>
    <row r="1781" spans="10:18" x14ac:dyDescent="0.3">
      <c r="J1781" s="59"/>
      <c r="K1781" s="58"/>
      <c r="M1781" s="57"/>
      <c r="N1781" s="56"/>
      <c r="O1781" s="55"/>
      <c r="Q1781" s="55"/>
      <c r="R1781" s="55"/>
    </row>
    <row r="1782" spans="10:18" x14ac:dyDescent="0.3">
      <c r="J1782" s="59"/>
      <c r="K1782" s="58"/>
      <c r="M1782" s="57"/>
      <c r="N1782" s="56"/>
      <c r="O1782" s="55"/>
      <c r="Q1782" s="55"/>
      <c r="R1782" s="55"/>
    </row>
    <row r="1783" spans="10:18" x14ac:dyDescent="0.3">
      <c r="J1783" s="59"/>
      <c r="K1783" s="58"/>
      <c r="M1783" s="57"/>
      <c r="N1783" s="56"/>
      <c r="O1783" s="55"/>
      <c r="Q1783" s="55"/>
      <c r="R1783" s="55"/>
    </row>
    <row r="1784" spans="10:18" x14ac:dyDescent="0.3">
      <c r="J1784" s="59"/>
      <c r="K1784" s="58"/>
      <c r="M1784" s="57"/>
      <c r="N1784" s="56"/>
      <c r="O1784" s="55"/>
      <c r="Q1784" s="55"/>
      <c r="R1784" s="55"/>
    </row>
    <row r="1785" spans="10:18" x14ac:dyDescent="0.3">
      <c r="J1785" s="59"/>
      <c r="K1785" s="58"/>
      <c r="M1785" s="57"/>
      <c r="N1785" s="56"/>
      <c r="O1785" s="55"/>
      <c r="Q1785" s="55"/>
      <c r="R1785" s="55"/>
    </row>
    <row r="1786" spans="10:18" x14ac:dyDescent="0.3">
      <c r="J1786" s="59"/>
      <c r="K1786" s="58"/>
      <c r="M1786" s="57"/>
      <c r="N1786" s="56"/>
      <c r="O1786" s="55"/>
      <c r="Q1786" s="55"/>
      <c r="R1786" s="55"/>
    </row>
    <row r="1787" spans="10:18" x14ac:dyDescent="0.3">
      <c r="J1787" s="59"/>
      <c r="K1787" s="58"/>
      <c r="M1787" s="57"/>
      <c r="N1787" s="56"/>
      <c r="O1787" s="55"/>
      <c r="Q1787" s="55"/>
      <c r="R1787" s="55"/>
    </row>
    <row r="1788" spans="10:18" x14ac:dyDescent="0.3">
      <c r="J1788" s="59"/>
      <c r="K1788" s="58"/>
      <c r="M1788" s="57"/>
      <c r="N1788" s="56"/>
      <c r="O1788" s="55"/>
      <c r="Q1788" s="55"/>
      <c r="R1788" s="55"/>
    </row>
    <row r="1789" spans="10:18" x14ac:dyDescent="0.3">
      <c r="J1789" s="59"/>
      <c r="K1789" s="58"/>
      <c r="M1789" s="57"/>
      <c r="N1789" s="56"/>
      <c r="O1789" s="55"/>
      <c r="Q1789" s="55"/>
      <c r="R1789" s="55"/>
    </row>
    <row r="1790" spans="10:18" x14ac:dyDescent="0.3">
      <c r="J1790" s="59"/>
      <c r="K1790" s="58"/>
      <c r="M1790" s="57"/>
      <c r="N1790" s="56"/>
      <c r="O1790" s="55"/>
      <c r="Q1790" s="55"/>
      <c r="R1790" s="55"/>
    </row>
    <row r="1791" spans="10:18" x14ac:dyDescent="0.3">
      <c r="J1791" s="59"/>
      <c r="K1791" s="58"/>
      <c r="M1791" s="57"/>
      <c r="N1791" s="56"/>
      <c r="O1791" s="55"/>
      <c r="Q1791" s="55"/>
      <c r="R1791" s="55"/>
    </row>
    <row r="1792" spans="10:18" x14ac:dyDescent="0.3">
      <c r="J1792" s="59"/>
      <c r="K1792" s="58"/>
      <c r="M1792" s="57"/>
      <c r="N1792" s="56"/>
      <c r="O1792" s="55"/>
      <c r="Q1792" s="55"/>
      <c r="R1792" s="55"/>
    </row>
    <row r="1793" spans="10:18" x14ac:dyDescent="0.3">
      <c r="J1793" s="59"/>
      <c r="K1793" s="58"/>
      <c r="M1793" s="57"/>
      <c r="N1793" s="56"/>
      <c r="O1793" s="55"/>
      <c r="Q1793" s="55"/>
      <c r="R1793" s="55"/>
    </row>
    <row r="1794" spans="10:18" x14ac:dyDescent="0.3">
      <c r="J1794" s="59"/>
      <c r="K1794" s="58"/>
      <c r="M1794" s="57"/>
      <c r="N1794" s="56"/>
      <c r="O1794" s="55"/>
      <c r="Q1794" s="55"/>
      <c r="R1794" s="55"/>
    </row>
    <row r="1795" spans="10:18" x14ac:dyDescent="0.3">
      <c r="J1795" s="59"/>
      <c r="K1795" s="58"/>
      <c r="M1795" s="57"/>
      <c r="N1795" s="56"/>
      <c r="O1795" s="55"/>
      <c r="Q1795" s="55"/>
      <c r="R1795" s="55"/>
    </row>
    <row r="1796" spans="10:18" x14ac:dyDescent="0.3">
      <c r="J1796" s="59"/>
      <c r="K1796" s="58"/>
      <c r="M1796" s="57"/>
      <c r="N1796" s="56"/>
      <c r="O1796" s="55"/>
      <c r="Q1796" s="55"/>
      <c r="R1796" s="55"/>
    </row>
    <row r="1797" spans="10:18" x14ac:dyDescent="0.3">
      <c r="J1797" s="59"/>
      <c r="K1797" s="58"/>
      <c r="M1797" s="57"/>
      <c r="N1797" s="56"/>
      <c r="O1797" s="55"/>
      <c r="Q1797" s="55"/>
      <c r="R1797" s="55"/>
    </row>
    <row r="1798" spans="10:18" x14ac:dyDescent="0.3">
      <c r="J1798" s="59"/>
      <c r="K1798" s="58"/>
      <c r="M1798" s="57"/>
      <c r="N1798" s="56"/>
      <c r="O1798" s="55"/>
      <c r="Q1798" s="55"/>
      <c r="R1798" s="55"/>
    </row>
    <row r="1799" spans="10:18" x14ac:dyDescent="0.3">
      <c r="J1799" s="59"/>
      <c r="K1799" s="58"/>
      <c r="M1799" s="57"/>
      <c r="N1799" s="56"/>
      <c r="O1799" s="55"/>
      <c r="Q1799" s="55"/>
      <c r="R1799" s="55"/>
    </row>
    <row r="1800" spans="10:18" x14ac:dyDescent="0.3">
      <c r="J1800" s="59"/>
      <c r="K1800" s="58"/>
      <c r="M1800" s="57"/>
      <c r="N1800" s="56"/>
      <c r="O1800" s="55"/>
      <c r="Q1800" s="55"/>
      <c r="R1800" s="55"/>
    </row>
    <row r="1801" spans="10:18" x14ac:dyDescent="0.3">
      <c r="J1801" s="59"/>
      <c r="K1801" s="58"/>
      <c r="M1801" s="57"/>
      <c r="N1801" s="56"/>
      <c r="O1801" s="55"/>
      <c r="Q1801" s="55"/>
      <c r="R1801" s="55"/>
    </row>
    <row r="1802" spans="10:18" x14ac:dyDescent="0.3">
      <c r="J1802" s="59"/>
      <c r="K1802" s="58"/>
      <c r="M1802" s="57"/>
      <c r="N1802" s="56"/>
      <c r="O1802" s="55"/>
      <c r="Q1802" s="55"/>
      <c r="R1802" s="55"/>
    </row>
    <row r="1803" spans="10:18" x14ac:dyDescent="0.3">
      <c r="J1803" s="59"/>
      <c r="K1803" s="58"/>
      <c r="M1803" s="57"/>
      <c r="N1803" s="56"/>
      <c r="O1803" s="55"/>
      <c r="Q1803" s="55"/>
      <c r="R1803" s="55"/>
    </row>
    <row r="1804" spans="10:18" x14ac:dyDescent="0.3">
      <c r="J1804" s="59"/>
      <c r="K1804" s="58"/>
      <c r="M1804" s="57"/>
      <c r="N1804" s="56"/>
      <c r="O1804" s="55"/>
      <c r="Q1804" s="55"/>
      <c r="R1804" s="55"/>
    </row>
    <row r="1805" spans="10:18" x14ac:dyDescent="0.3">
      <c r="J1805" s="59"/>
      <c r="K1805" s="58"/>
      <c r="M1805" s="57"/>
      <c r="N1805" s="56"/>
      <c r="O1805" s="55"/>
      <c r="Q1805" s="55"/>
      <c r="R1805" s="55"/>
    </row>
    <row r="1806" spans="10:18" x14ac:dyDescent="0.3">
      <c r="J1806" s="59"/>
      <c r="K1806" s="58"/>
      <c r="M1806" s="57"/>
      <c r="N1806" s="56"/>
      <c r="O1806" s="55"/>
      <c r="Q1806" s="55"/>
      <c r="R1806" s="55"/>
    </row>
    <row r="1807" spans="10:18" x14ac:dyDescent="0.3">
      <c r="J1807" s="59"/>
      <c r="K1807" s="58"/>
      <c r="M1807" s="57"/>
      <c r="N1807" s="56"/>
      <c r="O1807" s="55"/>
      <c r="Q1807" s="55"/>
      <c r="R1807" s="55"/>
    </row>
    <row r="1808" spans="10:18" x14ac:dyDescent="0.3">
      <c r="J1808" s="59"/>
      <c r="K1808" s="58"/>
      <c r="M1808" s="57"/>
      <c r="N1808" s="56"/>
      <c r="O1808" s="55"/>
      <c r="Q1808" s="55"/>
      <c r="R1808" s="55"/>
    </row>
    <row r="1809" spans="10:18" x14ac:dyDescent="0.3">
      <c r="J1809" s="59"/>
      <c r="K1809" s="58"/>
      <c r="M1809" s="57"/>
      <c r="N1809" s="56"/>
      <c r="O1809" s="55"/>
      <c r="Q1809" s="55"/>
      <c r="R1809" s="55"/>
    </row>
    <row r="1810" spans="10:18" x14ac:dyDescent="0.3">
      <c r="J1810" s="59"/>
      <c r="K1810" s="58"/>
      <c r="M1810" s="57"/>
      <c r="N1810" s="56"/>
      <c r="O1810" s="55"/>
      <c r="Q1810" s="55"/>
      <c r="R1810" s="55"/>
    </row>
    <row r="1811" spans="10:18" x14ac:dyDescent="0.3">
      <c r="J1811" s="59"/>
      <c r="K1811" s="58"/>
      <c r="M1811" s="57"/>
      <c r="N1811" s="56"/>
      <c r="O1811" s="55"/>
      <c r="Q1811" s="55"/>
      <c r="R1811" s="55"/>
    </row>
    <row r="1812" spans="10:18" x14ac:dyDescent="0.3">
      <c r="J1812" s="59"/>
      <c r="K1812" s="58"/>
      <c r="M1812" s="57"/>
      <c r="N1812" s="56"/>
      <c r="O1812" s="55"/>
      <c r="Q1812" s="55"/>
      <c r="R1812" s="55"/>
    </row>
    <row r="1813" spans="10:18" x14ac:dyDescent="0.3">
      <c r="J1813" s="59"/>
      <c r="K1813" s="58"/>
      <c r="M1813" s="57"/>
      <c r="N1813" s="56"/>
      <c r="O1813" s="55"/>
      <c r="Q1813" s="55"/>
      <c r="R1813" s="55"/>
    </row>
    <row r="1814" spans="10:18" x14ac:dyDescent="0.3">
      <c r="J1814" s="59"/>
      <c r="K1814" s="58"/>
      <c r="M1814" s="57"/>
      <c r="N1814" s="56"/>
      <c r="O1814" s="55"/>
      <c r="Q1814" s="55"/>
      <c r="R1814" s="55"/>
    </row>
    <row r="1815" spans="10:18" x14ac:dyDescent="0.3">
      <c r="J1815" s="59"/>
      <c r="K1815" s="58"/>
      <c r="M1815" s="57"/>
      <c r="N1815" s="56"/>
      <c r="O1815" s="55"/>
      <c r="Q1815" s="55"/>
      <c r="R1815" s="55"/>
    </row>
    <row r="1816" spans="10:18" x14ac:dyDescent="0.3">
      <c r="J1816" s="59"/>
      <c r="K1816" s="58"/>
      <c r="M1816" s="57"/>
      <c r="N1816" s="56"/>
      <c r="O1816" s="55"/>
      <c r="Q1816" s="55"/>
      <c r="R1816" s="55"/>
    </row>
    <row r="1817" spans="10:18" x14ac:dyDescent="0.3">
      <c r="J1817" s="59"/>
      <c r="K1817" s="58"/>
      <c r="M1817" s="57"/>
      <c r="N1817" s="56"/>
      <c r="O1817" s="55"/>
      <c r="Q1817" s="55"/>
      <c r="R1817" s="55"/>
    </row>
    <row r="1818" spans="10:18" x14ac:dyDescent="0.3">
      <c r="J1818" s="59"/>
      <c r="K1818" s="58"/>
      <c r="M1818" s="57"/>
      <c r="N1818" s="56"/>
      <c r="O1818" s="55"/>
      <c r="Q1818" s="55"/>
      <c r="R1818" s="55"/>
    </row>
    <row r="1819" spans="10:18" x14ac:dyDescent="0.3">
      <c r="J1819" s="59"/>
      <c r="K1819" s="58"/>
      <c r="M1819" s="57"/>
      <c r="N1819" s="56"/>
      <c r="O1819" s="55"/>
      <c r="Q1819" s="55"/>
      <c r="R1819" s="55"/>
    </row>
    <row r="1820" spans="10:18" x14ac:dyDescent="0.3">
      <c r="J1820" s="59"/>
      <c r="K1820" s="58"/>
      <c r="M1820" s="57"/>
      <c r="N1820" s="56"/>
      <c r="O1820" s="55"/>
      <c r="Q1820" s="55"/>
      <c r="R1820" s="55"/>
    </row>
    <row r="1821" spans="10:18" x14ac:dyDescent="0.3">
      <c r="J1821" s="59"/>
      <c r="K1821" s="58"/>
      <c r="M1821" s="57"/>
      <c r="N1821" s="56"/>
      <c r="O1821" s="55"/>
      <c r="Q1821" s="55"/>
      <c r="R1821" s="55"/>
    </row>
    <row r="1822" spans="10:18" x14ac:dyDescent="0.3">
      <c r="J1822" s="59"/>
      <c r="K1822" s="58"/>
      <c r="M1822" s="57"/>
      <c r="N1822" s="56"/>
      <c r="O1822" s="55"/>
      <c r="Q1822" s="55"/>
      <c r="R1822" s="55"/>
    </row>
    <row r="1823" spans="10:18" x14ac:dyDescent="0.3">
      <c r="J1823" s="59"/>
      <c r="K1823" s="58"/>
      <c r="M1823" s="57"/>
      <c r="N1823" s="56"/>
      <c r="O1823" s="55"/>
      <c r="Q1823" s="55"/>
      <c r="R1823" s="55"/>
    </row>
    <row r="1824" spans="10:18" x14ac:dyDescent="0.3">
      <c r="J1824" s="59"/>
      <c r="K1824" s="58"/>
      <c r="M1824" s="57"/>
      <c r="N1824" s="56"/>
      <c r="O1824" s="55"/>
      <c r="Q1824" s="55"/>
      <c r="R1824" s="55"/>
    </row>
    <row r="1825" spans="10:18" x14ac:dyDescent="0.3">
      <c r="J1825" s="59"/>
      <c r="K1825" s="58"/>
      <c r="M1825" s="57"/>
      <c r="N1825" s="56"/>
      <c r="O1825" s="55"/>
      <c r="Q1825" s="55"/>
      <c r="R1825" s="55"/>
    </row>
    <row r="1826" spans="10:18" x14ac:dyDescent="0.3">
      <c r="J1826" s="59"/>
      <c r="K1826" s="58"/>
      <c r="M1826" s="57"/>
      <c r="N1826" s="56"/>
      <c r="O1826" s="55"/>
      <c r="Q1826" s="55"/>
      <c r="R1826" s="55"/>
    </row>
    <row r="1827" spans="10:18" x14ac:dyDescent="0.3">
      <c r="J1827" s="59"/>
      <c r="K1827" s="58"/>
      <c r="M1827" s="57"/>
      <c r="N1827" s="56"/>
      <c r="O1827" s="55"/>
      <c r="Q1827" s="55"/>
      <c r="R1827" s="55"/>
    </row>
    <row r="1828" spans="10:18" x14ac:dyDescent="0.3">
      <c r="J1828" s="59"/>
      <c r="K1828" s="58"/>
      <c r="M1828" s="57"/>
      <c r="N1828" s="56"/>
      <c r="O1828" s="55"/>
      <c r="Q1828" s="55"/>
      <c r="R1828" s="55"/>
    </row>
    <row r="1829" spans="10:18" x14ac:dyDescent="0.3">
      <c r="J1829" s="59"/>
      <c r="K1829" s="58"/>
      <c r="M1829" s="57"/>
      <c r="N1829" s="56"/>
      <c r="O1829" s="55"/>
      <c r="Q1829" s="55"/>
      <c r="R1829" s="55"/>
    </row>
    <row r="1830" spans="10:18" x14ac:dyDescent="0.3">
      <c r="J1830" s="59"/>
      <c r="K1830" s="58"/>
      <c r="M1830" s="57"/>
      <c r="N1830" s="56"/>
      <c r="O1830" s="55"/>
      <c r="Q1830" s="55"/>
      <c r="R1830" s="55"/>
    </row>
    <row r="1831" spans="10:18" x14ac:dyDescent="0.3">
      <c r="J1831" s="59"/>
      <c r="K1831" s="58"/>
      <c r="M1831" s="57"/>
      <c r="N1831" s="56"/>
      <c r="O1831" s="55"/>
      <c r="Q1831" s="55"/>
      <c r="R1831" s="55"/>
    </row>
    <row r="1832" spans="10:18" x14ac:dyDescent="0.3">
      <c r="J1832" s="59"/>
      <c r="K1832" s="58"/>
      <c r="M1832" s="57"/>
      <c r="N1832" s="56"/>
      <c r="O1832" s="55"/>
      <c r="Q1832" s="55"/>
      <c r="R1832" s="55"/>
    </row>
    <row r="1833" spans="10:18" x14ac:dyDescent="0.3">
      <c r="J1833" s="59"/>
      <c r="K1833" s="58"/>
      <c r="M1833" s="57"/>
      <c r="N1833" s="56"/>
      <c r="O1833" s="55"/>
      <c r="Q1833" s="55"/>
      <c r="R1833" s="55"/>
    </row>
    <row r="1834" spans="10:18" x14ac:dyDescent="0.3">
      <c r="J1834" s="59"/>
      <c r="K1834" s="58"/>
      <c r="M1834" s="57"/>
      <c r="N1834" s="56"/>
      <c r="O1834" s="55"/>
      <c r="Q1834" s="55"/>
      <c r="R1834" s="55"/>
    </row>
    <row r="1835" spans="10:18" x14ac:dyDescent="0.3">
      <c r="J1835" s="59"/>
      <c r="K1835" s="58"/>
      <c r="M1835" s="57"/>
      <c r="N1835" s="56"/>
      <c r="O1835" s="55"/>
      <c r="Q1835" s="55"/>
      <c r="R1835" s="55"/>
    </row>
    <row r="1836" spans="10:18" x14ac:dyDescent="0.3">
      <c r="J1836" s="59"/>
      <c r="K1836" s="58"/>
      <c r="M1836" s="57"/>
      <c r="N1836" s="56"/>
      <c r="O1836" s="55"/>
      <c r="Q1836" s="55"/>
      <c r="R1836" s="55"/>
    </row>
    <row r="1837" spans="10:18" x14ac:dyDescent="0.3">
      <c r="J1837" s="59"/>
      <c r="K1837" s="58"/>
      <c r="M1837" s="57"/>
      <c r="N1837" s="56"/>
      <c r="O1837" s="55"/>
      <c r="Q1837" s="55"/>
      <c r="R1837" s="55"/>
    </row>
    <row r="1838" spans="10:18" x14ac:dyDescent="0.3">
      <c r="J1838" s="59"/>
      <c r="K1838" s="58"/>
      <c r="M1838" s="57"/>
      <c r="N1838" s="56"/>
      <c r="O1838" s="55"/>
      <c r="Q1838" s="55"/>
      <c r="R1838" s="55"/>
    </row>
    <row r="1839" spans="10:18" x14ac:dyDescent="0.3">
      <c r="J1839" s="59"/>
      <c r="K1839" s="58"/>
      <c r="M1839" s="57"/>
      <c r="N1839" s="56"/>
      <c r="O1839" s="55"/>
      <c r="Q1839" s="55"/>
      <c r="R1839" s="55"/>
    </row>
    <row r="1840" spans="10:18" x14ac:dyDescent="0.3">
      <c r="J1840" s="59"/>
      <c r="K1840" s="58"/>
      <c r="M1840" s="57"/>
      <c r="N1840" s="56"/>
      <c r="O1840" s="55"/>
      <c r="Q1840" s="55"/>
      <c r="R1840" s="55"/>
    </row>
    <row r="1841" spans="10:18" x14ac:dyDescent="0.3">
      <c r="J1841" s="59"/>
      <c r="K1841" s="58"/>
      <c r="M1841" s="57"/>
      <c r="N1841" s="56"/>
      <c r="O1841" s="55"/>
      <c r="Q1841" s="55"/>
      <c r="R1841" s="55"/>
    </row>
    <row r="1842" spans="10:18" x14ac:dyDescent="0.3">
      <c r="J1842" s="59"/>
      <c r="K1842" s="58"/>
      <c r="M1842" s="57"/>
      <c r="N1842" s="56"/>
      <c r="O1842" s="55"/>
      <c r="Q1842" s="55"/>
      <c r="R1842" s="55"/>
    </row>
    <row r="1843" spans="10:18" x14ac:dyDescent="0.3">
      <c r="J1843" s="59"/>
      <c r="K1843" s="58"/>
      <c r="M1843" s="57"/>
      <c r="N1843" s="56"/>
      <c r="O1843" s="55"/>
      <c r="Q1843" s="55"/>
      <c r="R1843" s="55"/>
    </row>
    <row r="1844" spans="10:18" x14ac:dyDescent="0.3">
      <c r="J1844" s="59"/>
      <c r="K1844" s="58"/>
      <c r="M1844" s="57"/>
      <c r="N1844" s="56"/>
      <c r="O1844" s="55"/>
      <c r="Q1844" s="55"/>
      <c r="R1844" s="55"/>
    </row>
    <row r="1845" spans="10:18" x14ac:dyDescent="0.3">
      <c r="J1845" s="59"/>
      <c r="K1845" s="58"/>
      <c r="M1845" s="57"/>
      <c r="N1845" s="56"/>
      <c r="O1845" s="55"/>
      <c r="Q1845" s="55"/>
      <c r="R1845" s="55"/>
    </row>
    <row r="1846" spans="10:18" x14ac:dyDescent="0.3">
      <c r="J1846" s="59"/>
      <c r="K1846" s="58"/>
      <c r="M1846" s="57"/>
      <c r="N1846" s="56"/>
      <c r="O1846" s="55"/>
      <c r="Q1846" s="55"/>
      <c r="R1846" s="55"/>
    </row>
    <row r="1847" spans="10:18" x14ac:dyDescent="0.3">
      <c r="J1847" s="59"/>
      <c r="K1847" s="58"/>
      <c r="M1847" s="57"/>
      <c r="N1847" s="56"/>
      <c r="O1847" s="55"/>
      <c r="Q1847" s="55"/>
      <c r="R1847" s="55"/>
    </row>
    <row r="1848" spans="10:18" x14ac:dyDescent="0.3">
      <c r="J1848" s="59"/>
      <c r="K1848" s="58"/>
      <c r="M1848" s="57"/>
      <c r="N1848" s="56"/>
      <c r="O1848" s="55"/>
      <c r="Q1848" s="55"/>
      <c r="R1848" s="55"/>
    </row>
    <row r="1849" spans="10:18" x14ac:dyDescent="0.3">
      <c r="J1849" s="59"/>
      <c r="K1849" s="58"/>
      <c r="M1849" s="57"/>
      <c r="N1849" s="56"/>
      <c r="O1849" s="55"/>
      <c r="Q1849" s="55"/>
      <c r="R1849" s="55"/>
    </row>
    <row r="1850" spans="10:18" x14ac:dyDescent="0.3">
      <c r="J1850" s="59"/>
      <c r="K1850" s="58"/>
      <c r="M1850" s="57"/>
      <c r="N1850" s="56"/>
      <c r="O1850" s="55"/>
      <c r="Q1850" s="55"/>
      <c r="R1850" s="55"/>
    </row>
    <row r="1851" spans="10:18" x14ac:dyDescent="0.3">
      <c r="J1851" s="59"/>
      <c r="K1851" s="58"/>
      <c r="M1851" s="57"/>
      <c r="N1851" s="56"/>
      <c r="O1851" s="55"/>
      <c r="Q1851" s="55"/>
      <c r="R1851" s="55"/>
    </row>
    <row r="1852" spans="10:18" x14ac:dyDescent="0.3">
      <c r="J1852" s="59"/>
      <c r="K1852" s="58"/>
      <c r="M1852" s="57"/>
      <c r="N1852" s="56"/>
      <c r="O1852" s="55"/>
      <c r="Q1852" s="55"/>
      <c r="R1852" s="55"/>
    </row>
    <row r="1853" spans="10:18" x14ac:dyDescent="0.3">
      <c r="J1853" s="59"/>
      <c r="K1853" s="58"/>
      <c r="M1853" s="57"/>
      <c r="N1853" s="56"/>
      <c r="O1853" s="55"/>
      <c r="Q1853" s="55"/>
      <c r="R1853" s="55"/>
    </row>
    <row r="1854" spans="10:18" x14ac:dyDescent="0.3">
      <c r="J1854" s="59"/>
      <c r="K1854" s="58"/>
      <c r="M1854" s="57"/>
      <c r="N1854" s="56"/>
      <c r="O1854" s="55"/>
      <c r="Q1854" s="55"/>
      <c r="R1854" s="55"/>
    </row>
    <row r="1855" spans="10:18" x14ac:dyDescent="0.3">
      <c r="J1855" s="59"/>
      <c r="K1855" s="58"/>
      <c r="M1855" s="57"/>
      <c r="N1855" s="56"/>
      <c r="O1855" s="55"/>
      <c r="Q1855" s="55"/>
      <c r="R1855" s="55"/>
    </row>
    <row r="1856" spans="10:18" x14ac:dyDescent="0.3">
      <c r="J1856" s="59"/>
      <c r="K1856" s="58"/>
      <c r="M1856" s="57"/>
      <c r="N1856" s="56"/>
      <c r="O1856" s="55"/>
      <c r="Q1856" s="55"/>
      <c r="R1856" s="55"/>
    </row>
    <row r="1857" spans="10:18" x14ac:dyDescent="0.3">
      <c r="J1857" s="59"/>
      <c r="K1857" s="58"/>
      <c r="M1857" s="57"/>
      <c r="N1857" s="56"/>
      <c r="O1857" s="55"/>
      <c r="Q1857" s="55"/>
      <c r="R1857" s="55"/>
    </row>
    <row r="1858" spans="10:18" x14ac:dyDescent="0.3">
      <c r="J1858" s="59"/>
      <c r="K1858" s="58"/>
      <c r="M1858" s="57"/>
      <c r="N1858" s="56"/>
      <c r="O1858" s="55"/>
      <c r="Q1858" s="55"/>
      <c r="R1858" s="55"/>
    </row>
    <row r="1859" spans="10:18" x14ac:dyDescent="0.3">
      <c r="J1859" s="59"/>
      <c r="K1859" s="58"/>
      <c r="M1859" s="57"/>
      <c r="N1859" s="56"/>
      <c r="O1859" s="55"/>
      <c r="Q1859" s="55"/>
      <c r="R1859" s="55"/>
    </row>
    <row r="1860" spans="10:18" x14ac:dyDescent="0.3">
      <c r="J1860" s="59"/>
      <c r="K1860" s="58"/>
      <c r="M1860" s="57"/>
      <c r="N1860" s="56"/>
      <c r="O1860" s="55"/>
      <c r="Q1860" s="55"/>
      <c r="R1860" s="55"/>
    </row>
    <row r="1861" spans="10:18" x14ac:dyDescent="0.3">
      <c r="J1861" s="59"/>
      <c r="K1861" s="58"/>
      <c r="M1861" s="57"/>
      <c r="N1861" s="56"/>
      <c r="O1861" s="55"/>
      <c r="Q1861" s="55"/>
      <c r="R1861" s="55"/>
    </row>
    <row r="1862" spans="10:18" x14ac:dyDescent="0.3">
      <c r="J1862" s="59"/>
      <c r="K1862" s="58"/>
      <c r="M1862" s="57"/>
      <c r="N1862" s="56"/>
      <c r="O1862" s="55"/>
      <c r="Q1862" s="55"/>
      <c r="R1862" s="55"/>
    </row>
    <row r="1863" spans="10:18" x14ac:dyDescent="0.3">
      <c r="J1863" s="59"/>
      <c r="K1863" s="58"/>
      <c r="M1863" s="57"/>
      <c r="N1863" s="56"/>
      <c r="O1863" s="55"/>
      <c r="Q1863" s="55"/>
      <c r="R1863" s="55"/>
    </row>
    <row r="1864" spans="10:18" x14ac:dyDescent="0.3">
      <c r="J1864" s="59"/>
      <c r="K1864" s="58"/>
      <c r="M1864" s="57"/>
      <c r="N1864" s="56"/>
      <c r="O1864" s="55"/>
      <c r="Q1864" s="55"/>
      <c r="R1864" s="55"/>
    </row>
    <row r="1865" spans="10:18" x14ac:dyDescent="0.3">
      <c r="J1865" s="59"/>
      <c r="K1865" s="58"/>
      <c r="M1865" s="57"/>
      <c r="N1865" s="56"/>
      <c r="O1865" s="55"/>
      <c r="Q1865" s="55"/>
      <c r="R1865" s="55"/>
    </row>
    <row r="1866" spans="10:18" x14ac:dyDescent="0.3">
      <c r="J1866" s="59"/>
      <c r="K1866" s="58"/>
      <c r="M1866" s="57"/>
      <c r="N1866" s="56"/>
      <c r="O1866" s="55"/>
      <c r="Q1866" s="55"/>
      <c r="R1866" s="55"/>
    </row>
    <row r="1867" spans="10:18" x14ac:dyDescent="0.3">
      <c r="J1867" s="59"/>
      <c r="K1867" s="58"/>
      <c r="M1867" s="57"/>
      <c r="N1867" s="56"/>
      <c r="O1867" s="55"/>
      <c r="Q1867" s="55"/>
      <c r="R1867" s="55"/>
    </row>
    <row r="1868" spans="10:18" x14ac:dyDescent="0.3">
      <c r="J1868" s="59"/>
      <c r="K1868" s="58"/>
      <c r="M1868" s="57"/>
      <c r="N1868" s="56"/>
      <c r="O1868" s="55"/>
      <c r="Q1868" s="55"/>
      <c r="R1868" s="55"/>
    </row>
    <row r="1869" spans="10:18" x14ac:dyDescent="0.3">
      <c r="J1869" s="59"/>
      <c r="K1869" s="58"/>
      <c r="M1869" s="57"/>
      <c r="N1869" s="56"/>
      <c r="O1869" s="55"/>
      <c r="Q1869" s="55"/>
      <c r="R1869" s="55"/>
    </row>
    <row r="1870" spans="10:18" x14ac:dyDescent="0.3">
      <c r="J1870" s="59"/>
      <c r="K1870" s="58"/>
      <c r="M1870" s="57"/>
      <c r="N1870" s="56"/>
      <c r="O1870" s="55"/>
      <c r="Q1870" s="55"/>
      <c r="R1870" s="55"/>
    </row>
    <row r="1871" spans="10:18" x14ac:dyDescent="0.3">
      <c r="J1871" s="59"/>
      <c r="K1871" s="58"/>
      <c r="M1871" s="57"/>
      <c r="N1871" s="56"/>
      <c r="O1871" s="55"/>
      <c r="Q1871" s="55"/>
      <c r="R1871" s="55"/>
    </row>
    <row r="1872" spans="10:18" x14ac:dyDescent="0.3">
      <c r="J1872" s="59"/>
      <c r="K1872" s="58"/>
      <c r="M1872" s="57"/>
      <c r="N1872" s="56"/>
      <c r="O1872" s="55"/>
      <c r="Q1872" s="55"/>
      <c r="R1872" s="55"/>
    </row>
    <row r="1873" spans="10:18" x14ac:dyDescent="0.3">
      <c r="J1873" s="59"/>
      <c r="K1873" s="58"/>
      <c r="M1873" s="57"/>
      <c r="N1873" s="56"/>
      <c r="O1873" s="55"/>
      <c r="Q1873" s="55"/>
      <c r="R1873" s="55"/>
    </row>
    <row r="1874" spans="10:18" x14ac:dyDescent="0.3">
      <c r="J1874" s="59"/>
      <c r="K1874" s="58"/>
      <c r="M1874" s="57"/>
      <c r="N1874" s="56"/>
      <c r="O1874" s="55"/>
      <c r="Q1874" s="55"/>
      <c r="R1874" s="55"/>
    </row>
    <row r="1875" spans="10:18" x14ac:dyDescent="0.3">
      <c r="J1875" s="59"/>
      <c r="K1875" s="58"/>
      <c r="M1875" s="57"/>
      <c r="N1875" s="56"/>
      <c r="O1875" s="55"/>
      <c r="Q1875" s="55"/>
      <c r="R1875" s="55"/>
    </row>
    <row r="1876" spans="10:18" x14ac:dyDescent="0.3">
      <c r="J1876" s="59"/>
      <c r="K1876" s="58"/>
      <c r="M1876" s="57"/>
      <c r="N1876" s="56"/>
      <c r="O1876" s="55"/>
      <c r="Q1876" s="55"/>
      <c r="R1876" s="55"/>
    </row>
    <row r="1877" spans="10:18" x14ac:dyDescent="0.3">
      <c r="J1877" s="59"/>
      <c r="K1877" s="58"/>
      <c r="M1877" s="57"/>
      <c r="N1877" s="56"/>
      <c r="O1877" s="55"/>
      <c r="Q1877" s="55"/>
      <c r="R1877" s="55"/>
    </row>
    <row r="1878" spans="10:18" x14ac:dyDescent="0.3">
      <c r="J1878" s="59"/>
      <c r="K1878" s="58"/>
      <c r="M1878" s="57"/>
      <c r="N1878" s="56"/>
      <c r="O1878" s="55"/>
      <c r="Q1878" s="55"/>
      <c r="R1878" s="55"/>
    </row>
    <row r="1879" spans="10:18" x14ac:dyDescent="0.3">
      <c r="J1879" s="59"/>
      <c r="K1879" s="58"/>
      <c r="M1879" s="57"/>
      <c r="N1879" s="56"/>
      <c r="O1879" s="55"/>
      <c r="Q1879" s="55"/>
      <c r="R1879" s="55"/>
    </row>
    <row r="1880" spans="10:18" x14ac:dyDescent="0.3">
      <c r="J1880" s="59"/>
      <c r="K1880" s="58"/>
      <c r="M1880" s="57"/>
      <c r="N1880" s="56"/>
      <c r="O1880" s="55"/>
      <c r="Q1880" s="55"/>
      <c r="R1880" s="55"/>
    </row>
    <row r="1881" spans="10:18" x14ac:dyDescent="0.3">
      <c r="J1881" s="59"/>
      <c r="K1881" s="58"/>
      <c r="M1881" s="57"/>
      <c r="N1881" s="56"/>
      <c r="O1881" s="55"/>
      <c r="Q1881" s="55"/>
      <c r="R1881" s="55"/>
    </row>
    <row r="1882" spans="10:18" x14ac:dyDescent="0.3">
      <c r="J1882" s="59"/>
      <c r="K1882" s="58"/>
      <c r="M1882" s="57"/>
      <c r="N1882" s="56"/>
      <c r="O1882" s="55"/>
      <c r="Q1882" s="55"/>
      <c r="R1882" s="55"/>
    </row>
    <row r="1883" spans="10:18" x14ac:dyDescent="0.3">
      <c r="J1883" s="59"/>
      <c r="K1883" s="58"/>
      <c r="M1883" s="57"/>
      <c r="N1883" s="56"/>
      <c r="O1883" s="55"/>
      <c r="Q1883" s="55"/>
      <c r="R1883" s="55"/>
    </row>
    <row r="1884" spans="10:18" x14ac:dyDescent="0.3">
      <c r="J1884" s="59"/>
      <c r="K1884" s="58"/>
      <c r="M1884" s="57"/>
      <c r="N1884" s="56"/>
      <c r="O1884" s="55"/>
      <c r="Q1884" s="55"/>
      <c r="R1884" s="55"/>
    </row>
    <row r="1885" spans="10:18" x14ac:dyDescent="0.3">
      <c r="J1885" s="59"/>
      <c r="K1885" s="58"/>
      <c r="M1885" s="57"/>
      <c r="N1885" s="56"/>
      <c r="O1885" s="55"/>
      <c r="Q1885" s="55"/>
      <c r="R1885" s="55"/>
    </row>
    <row r="1886" spans="10:18" x14ac:dyDescent="0.3">
      <c r="J1886" s="59"/>
      <c r="K1886" s="58"/>
      <c r="M1886" s="57"/>
      <c r="N1886" s="56"/>
      <c r="O1886" s="55"/>
      <c r="Q1886" s="55"/>
      <c r="R1886" s="55"/>
    </row>
    <row r="1887" spans="10:18" x14ac:dyDescent="0.3">
      <c r="J1887" s="59"/>
      <c r="K1887" s="58"/>
      <c r="M1887" s="57"/>
      <c r="N1887" s="56"/>
      <c r="O1887" s="55"/>
      <c r="Q1887" s="55"/>
      <c r="R1887" s="55"/>
    </row>
    <row r="1888" spans="10:18" x14ac:dyDescent="0.3">
      <c r="J1888" s="59"/>
      <c r="K1888" s="58"/>
      <c r="M1888" s="57"/>
      <c r="N1888" s="56"/>
      <c r="O1888" s="55"/>
      <c r="Q1888" s="55"/>
      <c r="R1888" s="55"/>
    </row>
    <row r="1889" spans="10:18" x14ac:dyDescent="0.3">
      <c r="J1889" s="59"/>
      <c r="K1889" s="58"/>
      <c r="M1889" s="57"/>
      <c r="N1889" s="56"/>
      <c r="O1889" s="55"/>
      <c r="Q1889" s="55"/>
      <c r="R1889" s="55"/>
    </row>
    <row r="1890" spans="10:18" x14ac:dyDescent="0.3">
      <c r="J1890" s="59"/>
      <c r="K1890" s="58"/>
      <c r="M1890" s="57"/>
      <c r="N1890" s="56"/>
      <c r="O1890" s="55"/>
      <c r="Q1890" s="55"/>
      <c r="R1890" s="55"/>
    </row>
    <row r="1891" spans="10:18" x14ac:dyDescent="0.3">
      <c r="J1891" s="59"/>
      <c r="K1891" s="58"/>
      <c r="M1891" s="57"/>
      <c r="N1891" s="56"/>
      <c r="O1891" s="55"/>
      <c r="Q1891" s="55"/>
      <c r="R1891" s="55"/>
    </row>
    <row r="1892" spans="10:18" x14ac:dyDescent="0.3">
      <c r="J1892" s="59"/>
      <c r="K1892" s="58"/>
      <c r="M1892" s="57"/>
      <c r="N1892" s="56"/>
      <c r="O1892" s="55"/>
      <c r="Q1892" s="55"/>
      <c r="R1892" s="55"/>
    </row>
    <row r="1893" spans="10:18" x14ac:dyDescent="0.3">
      <c r="J1893" s="59"/>
      <c r="K1893" s="58"/>
      <c r="M1893" s="57"/>
      <c r="N1893" s="56"/>
      <c r="O1893" s="55"/>
      <c r="Q1893" s="55"/>
      <c r="R1893" s="55"/>
    </row>
    <row r="1894" spans="10:18" x14ac:dyDescent="0.3">
      <c r="J1894" s="59"/>
      <c r="K1894" s="58"/>
      <c r="M1894" s="57"/>
      <c r="N1894" s="56"/>
      <c r="O1894" s="55"/>
      <c r="Q1894" s="55"/>
      <c r="R1894" s="55"/>
    </row>
    <row r="1895" spans="10:18" x14ac:dyDescent="0.3">
      <c r="J1895" s="59"/>
      <c r="K1895" s="58"/>
      <c r="M1895" s="57"/>
      <c r="N1895" s="56"/>
      <c r="O1895" s="55"/>
      <c r="Q1895" s="55"/>
      <c r="R1895" s="55"/>
    </row>
    <row r="1896" spans="10:18" x14ac:dyDescent="0.3">
      <c r="J1896" s="59"/>
      <c r="K1896" s="58"/>
      <c r="M1896" s="57"/>
      <c r="N1896" s="56"/>
      <c r="O1896" s="55"/>
      <c r="Q1896" s="55"/>
      <c r="R1896" s="55"/>
    </row>
    <row r="1897" spans="10:18" x14ac:dyDescent="0.3">
      <c r="J1897" s="59"/>
      <c r="K1897" s="58"/>
      <c r="M1897" s="57"/>
      <c r="N1897" s="56"/>
      <c r="O1897" s="55"/>
      <c r="Q1897" s="55"/>
      <c r="R1897" s="55"/>
    </row>
    <row r="1898" spans="10:18" x14ac:dyDescent="0.3">
      <c r="J1898" s="59"/>
      <c r="K1898" s="58"/>
      <c r="M1898" s="57"/>
      <c r="N1898" s="56"/>
      <c r="O1898" s="55"/>
      <c r="Q1898" s="55"/>
      <c r="R1898" s="55"/>
    </row>
    <row r="1899" spans="10:18" x14ac:dyDescent="0.3">
      <c r="J1899" s="59"/>
      <c r="K1899" s="58"/>
      <c r="M1899" s="57"/>
      <c r="N1899" s="56"/>
      <c r="O1899" s="55"/>
      <c r="Q1899" s="55"/>
      <c r="R1899" s="55"/>
    </row>
    <row r="1900" spans="10:18" x14ac:dyDescent="0.3">
      <c r="J1900" s="59"/>
      <c r="K1900" s="58"/>
      <c r="M1900" s="57"/>
      <c r="N1900" s="56"/>
      <c r="O1900" s="55"/>
      <c r="Q1900" s="55"/>
      <c r="R1900" s="55"/>
    </row>
    <row r="1901" spans="10:18" x14ac:dyDescent="0.3">
      <c r="J1901" s="59"/>
      <c r="K1901" s="58"/>
      <c r="M1901" s="57"/>
      <c r="N1901" s="56"/>
      <c r="O1901" s="55"/>
      <c r="Q1901" s="55"/>
      <c r="R1901" s="55"/>
    </row>
    <row r="1902" spans="10:18" x14ac:dyDescent="0.3">
      <c r="J1902" s="59"/>
      <c r="K1902" s="58"/>
      <c r="M1902" s="57"/>
      <c r="N1902" s="56"/>
      <c r="O1902" s="55"/>
      <c r="Q1902" s="55"/>
      <c r="R1902" s="55"/>
    </row>
    <row r="1903" spans="10:18" x14ac:dyDescent="0.3">
      <c r="J1903" s="59"/>
      <c r="K1903" s="58"/>
      <c r="M1903" s="57"/>
      <c r="N1903" s="56"/>
      <c r="O1903" s="55"/>
      <c r="Q1903" s="55"/>
      <c r="R1903" s="55"/>
    </row>
    <row r="1904" spans="10:18" x14ac:dyDescent="0.3">
      <c r="J1904" s="59"/>
      <c r="K1904" s="58"/>
      <c r="M1904" s="57"/>
      <c r="N1904" s="56"/>
      <c r="O1904" s="55"/>
      <c r="Q1904" s="55"/>
      <c r="R1904" s="55"/>
    </row>
    <row r="1905" spans="10:18" x14ac:dyDescent="0.3">
      <c r="J1905" s="59"/>
      <c r="K1905" s="58"/>
      <c r="M1905" s="57"/>
      <c r="N1905" s="56"/>
      <c r="O1905" s="55"/>
      <c r="Q1905" s="55"/>
      <c r="R1905" s="55"/>
    </row>
    <row r="1906" spans="10:18" x14ac:dyDescent="0.3">
      <c r="J1906" s="59"/>
      <c r="K1906" s="58"/>
      <c r="M1906" s="57"/>
      <c r="N1906" s="56"/>
      <c r="O1906" s="55"/>
      <c r="Q1906" s="55"/>
      <c r="R1906" s="55"/>
    </row>
    <row r="1907" spans="10:18" x14ac:dyDescent="0.3">
      <c r="J1907" s="59"/>
      <c r="K1907" s="58"/>
      <c r="M1907" s="57"/>
      <c r="N1907" s="56"/>
      <c r="O1907" s="55"/>
      <c r="Q1907" s="55"/>
      <c r="R1907" s="55"/>
    </row>
    <row r="1908" spans="10:18" x14ac:dyDescent="0.3">
      <c r="J1908" s="59"/>
      <c r="K1908" s="58"/>
      <c r="M1908" s="57"/>
      <c r="N1908" s="56"/>
      <c r="O1908" s="55"/>
      <c r="Q1908" s="55"/>
      <c r="R1908" s="55"/>
    </row>
    <row r="1909" spans="10:18" x14ac:dyDescent="0.3">
      <c r="J1909" s="59"/>
      <c r="K1909" s="58"/>
      <c r="M1909" s="57"/>
      <c r="N1909" s="56"/>
      <c r="O1909" s="55"/>
      <c r="Q1909" s="55"/>
      <c r="R1909" s="55"/>
    </row>
    <row r="1910" spans="10:18" x14ac:dyDescent="0.3">
      <c r="J1910" s="59"/>
      <c r="K1910" s="58"/>
      <c r="M1910" s="57"/>
      <c r="N1910" s="56"/>
      <c r="O1910" s="55"/>
      <c r="Q1910" s="55"/>
      <c r="R1910" s="55"/>
    </row>
    <row r="1911" spans="10:18" x14ac:dyDescent="0.3">
      <c r="J1911" s="59"/>
      <c r="K1911" s="58"/>
      <c r="M1911" s="57"/>
      <c r="N1911" s="56"/>
      <c r="O1911" s="55"/>
      <c r="Q1911" s="55"/>
      <c r="R1911" s="55"/>
    </row>
    <row r="1912" spans="10:18" x14ac:dyDescent="0.3">
      <c r="J1912" s="59"/>
      <c r="K1912" s="58"/>
      <c r="M1912" s="57"/>
      <c r="N1912" s="56"/>
      <c r="O1912" s="55"/>
      <c r="Q1912" s="55"/>
      <c r="R1912" s="55"/>
    </row>
    <row r="1913" spans="10:18" x14ac:dyDescent="0.3">
      <c r="J1913" s="59"/>
      <c r="K1913" s="58"/>
      <c r="M1913" s="57"/>
      <c r="N1913" s="56"/>
      <c r="O1913" s="55"/>
      <c r="Q1913" s="55"/>
      <c r="R1913" s="55"/>
    </row>
    <row r="1914" spans="10:18" x14ac:dyDescent="0.3">
      <c r="J1914" s="59"/>
      <c r="K1914" s="58"/>
      <c r="M1914" s="57"/>
      <c r="N1914" s="56"/>
      <c r="O1914" s="55"/>
      <c r="Q1914" s="55"/>
      <c r="R1914" s="55"/>
    </row>
    <row r="1915" spans="10:18" x14ac:dyDescent="0.3">
      <c r="J1915" s="59"/>
      <c r="K1915" s="58"/>
      <c r="M1915" s="57"/>
      <c r="N1915" s="56"/>
      <c r="O1915" s="55"/>
      <c r="Q1915" s="55"/>
      <c r="R1915" s="55"/>
    </row>
    <row r="1916" spans="10:18" x14ac:dyDescent="0.3">
      <c r="J1916" s="59"/>
      <c r="K1916" s="58"/>
      <c r="M1916" s="57"/>
      <c r="N1916" s="56"/>
      <c r="O1916" s="55"/>
      <c r="Q1916" s="55"/>
      <c r="R1916" s="55"/>
    </row>
    <row r="1917" spans="10:18" x14ac:dyDescent="0.3">
      <c r="J1917" s="59"/>
      <c r="K1917" s="58"/>
      <c r="M1917" s="57"/>
      <c r="N1917" s="56"/>
      <c r="O1917" s="55"/>
      <c r="Q1917" s="55"/>
      <c r="R1917" s="55"/>
    </row>
    <row r="1918" spans="10:18" x14ac:dyDescent="0.3">
      <c r="J1918" s="59"/>
      <c r="K1918" s="58"/>
      <c r="M1918" s="57"/>
      <c r="N1918" s="56"/>
      <c r="O1918" s="55"/>
      <c r="Q1918" s="55"/>
      <c r="R1918" s="55"/>
    </row>
    <row r="1919" spans="10:18" x14ac:dyDescent="0.3">
      <c r="J1919" s="59"/>
      <c r="K1919" s="58"/>
      <c r="M1919" s="57"/>
      <c r="N1919" s="56"/>
      <c r="O1919" s="55"/>
      <c r="Q1919" s="55"/>
      <c r="R1919" s="55"/>
    </row>
    <row r="1920" spans="10:18" x14ac:dyDescent="0.3">
      <c r="J1920" s="59"/>
      <c r="K1920" s="58"/>
      <c r="M1920" s="57"/>
      <c r="N1920" s="56"/>
      <c r="O1920" s="55"/>
      <c r="Q1920" s="55"/>
      <c r="R1920" s="55"/>
    </row>
    <row r="1921" spans="10:18" x14ac:dyDescent="0.3">
      <c r="J1921" s="59"/>
      <c r="K1921" s="58"/>
      <c r="M1921" s="57"/>
      <c r="N1921" s="56"/>
      <c r="O1921" s="55"/>
      <c r="Q1921" s="55"/>
      <c r="R1921" s="55"/>
    </row>
    <row r="1922" spans="10:18" x14ac:dyDescent="0.3">
      <c r="J1922" s="59"/>
      <c r="K1922" s="58"/>
      <c r="M1922" s="57"/>
      <c r="N1922" s="56"/>
      <c r="O1922" s="55"/>
      <c r="Q1922" s="55"/>
      <c r="R1922" s="55"/>
    </row>
    <row r="1923" spans="10:18" x14ac:dyDescent="0.3">
      <c r="J1923" s="59"/>
      <c r="K1923" s="58"/>
      <c r="M1923" s="57"/>
      <c r="N1923" s="56"/>
      <c r="O1923" s="55"/>
      <c r="Q1923" s="55"/>
      <c r="R1923" s="55"/>
    </row>
    <row r="1924" spans="10:18" x14ac:dyDescent="0.3">
      <c r="J1924" s="59"/>
      <c r="K1924" s="58"/>
      <c r="M1924" s="57"/>
      <c r="N1924" s="56"/>
      <c r="O1924" s="55"/>
      <c r="Q1924" s="55"/>
      <c r="R1924" s="55"/>
    </row>
    <row r="1925" spans="10:18" x14ac:dyDescent="0.3">
      <c r="J1925" s="59"/>
      <c r="K1925" s="58"/>
      <c r="M1925" s="57"/>
      <c r="N1925" s="56"/>
      <c r="O1925" s="55"/>
      <c r="Q1925" s="55"/>
      <c r="R1925" s="55"/>
    </row>
    <row r="1926" spans="10:18" x14ac:dyDescent="0.3">
      <c r="J1926" s="59"/>
      <c r="K1926" s="58"/>
      <c r="M1926" s="57"/>
      <c r="N1926" s="56"/>
      <c r="O1926" s="55"/>
      <c r="Q1926" s="55"/>
      <c r="R1926" s="55"/>
    </row>
    <row r="1927" spans="10:18" x14ac:dyDescent="0.3">
      <c r="J1927" s="59"/>
      <c r="K1927" s="58"/>
      <c r="M1927" s="57"/>
      <c r="N1927" s="56"/>
      <c r="O1927" s="55"/>
      <c r="Q1927" s="55"/>
      <c r="R1927" s="55"/>
    </row>
    <row r="1928" spans="10:18" x14ac:dyDescent="0.3">
      <c r="J1928" s="59"/>
      <c r="K1928" s="58"/>
      <c r="M1928" s="57"/>
      <c r="N1928" s="56"/>
      <c r="O1928" s="55"/>
      <c r="Q1928" s="55"/>
      <c r="R1928" s="55"/>
    </row>
    <row r="1929" spans="10:18" x14ac:dyDescent="0.3">
      <c r="J1929" s="59"/>
      <c r="K1929" s="58"/>
      <c r="M1929" s="57"/>
      <c r="N1929" s="56"/>
      <c r="O1929" s="55"/>
      <c r="Q1929" s="55"/>
      <c r="R1929" s="55"/>
    </row>
    <row r="1930" spans="10:18" x14ac:dyDescent="0.3">
      <c r="J1930" s="59"/>
      <c r="K1930" s="58"/>
      <c r="M1930" s="57"/>
      <c r="N1930" s="56"/>
      <c r="O1930" s="55"/>
      <c r="Q1930" s="55"/>
      <c r="R1930" s="55"/>
    </row>
    <row r="1931" spans="10:18" x14ac:dyDescent="0.3">
      <c r="J1931" s="59"/>
      <c r="K1931" s="58"/>
      <c r="M1931" s="57"/>
      <c r="N1931" s="56"/>
      <c r="O1931" s="55"/>
      <c r="Q1931" s="55"/>
      <c r="R1931" s="55"/>
    </row>
    <row r="1932" spans="10:18" x14ac:dyDescent="0.3">
      <c r="J1932" s="59"/>
      <c r="K1932" s="58"/>
      <c r="M1932" s="57"/>
      <c r="N1932" s="56"/>
      <c r="O1932" s="55"/>
      <c r="Q1932" s="55"/>
      <c r="R1932" s="55"/>
    </row>
    <row r="1933" spans="10:18" x14ac:dyDescent="0.3">
      <c r="J1933" s="59"/>
      <c r="K1933" s="58"/>
      <c r="M1933" s="57"/>
      <c r="N1933" s="56"/>
      <c r="O1933" s="55"/>
      <c r="Q1933" s="55"/>
      <c r="R1933" s="55"/>
    </row>
    <row r="1934" spans="10:18" x14ac:dyDescent="0.3">
      <c r="J1934" s="59"/>
      <c r="K1934" s="58"/>
      <c r="M1934" s="57"/>
      <c r="N1934" s="56"/>
      <c r="O1934" s="55"/>
      <c r="Q1934" s="55"/>
      <c r="R1934" s="55"/>
    </row>
    <row r="1935" spans="10:18" x14ac:dyDescent="0.3">
      <c r="J1935" s="59"/>
      <c r="K1935" s="58"/>
      <c r="M1935" s="57"/>
      <c r="N1935" s="56"/>
      <c r="O1935" s="55"/>
      <c r="Q1935" s="55"/>
      <c r="R1935" s="55"/>
    </row>
    <row r="1936" spans="10:18" x14ac:dyDescent="0.3">
      <c r="J1936" s="59"/>
      <c r="K1936" s="58"/>
      <c r="M1936" s="57"/>
      <c r="N1936" s="56"/>
      <c r="O1936" s="55"/>
      <c r="Q1936" s="55"/>
      <c r="R1936" s="55"/>
    </row>
    <row r="1937" spans="10:18" x14ac:dyDescent="0.3">
      <c r="J1937" s="59"/>
      <c r="K1937" s="58"/>
      <c r="M1937" s="57"/>
      <c r="N1937" s="56"/>
      <c r="O1937" s="55"/>
      <c r="Q1937" s="55"/>
      <c r="R1937" s="55"/>
    </row>
    <row r="1938" spans="10:18" x14ac:dyDescent="0.3">
      <c r="J1938" s="59"/>
      <c r="K1938" s="58"/>
      <c r="M1938" s="57"/>
      <c r="N1938" s="56"/>
      <c r="O1938" s="55"/>
      <c r="Q1938" s="55"/>
      <c r="R1938" s="55"/>
    </row>
    <row r="1939" spans="10:18" x14ac:dyDescent="0.3">
      <c r="J1939" s="59"/>
      <c r="K1939" s="58"/>
      <c r="M1939" s="57"/>
      <c r="N1939" s="56"/>
      <c r="O1939" s="55"/>
      <c r="Q1939" s="55"/>
      <c r="R1939" s="55"/>
    </row>
    <row r="1940" spans="10:18" x14ac:dyDescent="0.3">
      <c r="J1940" s="59"/>
      <c r="K1940" s="58"/>
      <c r="M1940" s="57"/>
      <c r="N1940" s="56"/>
      <c r="O1940" s="55"/>
      <c r="Q1940" s="55"/>
      <c r="R1940" s="55"/>
    </row>
    <row r="1941" spans="10:18" x14ac:dyDescent="0.3">
      <c r="J1941" s="59"/>
      <c r="K1941" s="58"/>
      <c r="M1941" s="57"/>
      <c r="N1941" s="56"/>
      <c r="O1941" s="55"/>
      <c r="Q1941" s="55"/>
      <c r="R1941" s="55"/>
    </row>
    <row r="1942" spans="10:18" x14ac:dyDescent="0.3">
      <c r="J1942" s="59"/>
      <c r="K1942" s="58"/>
      <c r="M1942" s="57"/>
      <c r="N1942" s="56"/>
      <c r="O1942" s="55"/>
      <c r="Q1942" s="55"/>
      <c r="R1942" s="55"/>
    </row>
    <row r="1943" spans="10:18" x14ac:dyDescent="0.3">
      <c r="J1943" s="59"/>
      <c r="K1943" s="58"/>
      <c r="M1943" s="57"/>
      <c r="N1943" s="56"/>
      <c r="O1943" s="55"/>
      <c r="Q1943" s="55"/>
      <c r="R1943" s="55"/>
    </row>
    <row r="1944" spans="10:18" x14ac:dyDescent="0.3">
      <c r="J1944" s="59"/>
      <c r="K1944" s="58"/>
      <c r="M1944" s="57"/>
      <c r="N1944" s="56"/>
      <c r="O1944" s="55"/>
      <c r="Q1944" s="55"/>
      <c r="R1944" s="55"/>
    </row>
    <row r="1945" spans="10:18" x14ac:dyDescent="0.3">
      <c r="J1945" s="59"/>
      <c r="K1945" s="58"/>
      <c r="M1945" s="57"/>
      <c r="N1945" s="56"/>
      <c r="O1945" s="55"/>
      <c r="Q1945" s="55"/>
      <c r="R1945" s="55"/>
    </row>
    <row r="1946" spans="10:18" x14ac:dyDescent="0.3">
      <c r="J1946" s="59"/>
      <c r="K1946" s="58"/>
      <c r="M1946" s="57"/>
      <c r="N1946" s="56"/>
      <c r="O1946" s="55"/>
      <c r="Q1946" s="55"/>
      <c r="R1946" s="55"/>
    </row>
    <row r="1947" spans="10:18" x14ac:dyDescent="0.3">
      <c r="J1947" s="59"/>
      <c r="K1947" s="58"/>
      <c r="M1947" s="57"/>
      <c r="N1947" s="56"/>
      <c r="O1947" s="55"/>
      <c r="Q1947" s="55"/>
      <c r="R1947" s="55"/>
    </row>
    <row r="1948" spans="10:18" x14ac:dyDescent="0.3">
      <c r="J1948" s="59"/>
      <c r="K1948" s="58"/>
      <c r="M1948" s="57"/>
      <c r="N1948" s="56"/>
      <c r="O1948" s="55"/>
      <c r="Q1948" s="55"/>
      <c r="R1948" s="55"/>
    </row>
    <row r="1949" spans="10:18" x14ac:dyDescent="0.3">
      <c r="J1949" s="59"/>
      <c r="K1949" s="58"/>
      <c r="M1949" s="57"/>
      <c r="N1949" s="56"/>
      <c r="O1949" s="55"/>
      <c r="Q1949" s="55"/>
      <c r="R1949" s="55"/>
    </row>
    <row r="1950" spans="10:18" x14ac:dyDescent="0.3">
      <c r="J1950" s="59"/>
      <c r="K1950" s="58"/>
      <c r="M1950" s="57"/>
      <c r="N1950" s="56"/>
      <c r="O1950" s="55"/>
      <c r="Q1950" s="55"/>
      <c r="R1950" s="55"/>
    </row>
    <row r="1951" spans="10:18" x14ac:dyDescent="0.3">
      <c r="J1951" s="59"/>
      <c r="K1951" s="58"/>
      <c r="M1951" s="57"/>
      <c r="N1951" s="56"/>
      <c r="O1951" s="55"/>
      <c r="Q1951" s="55"/>
      <c r="R1951" s="55"/>
    </row>
    <row r="1952" spans="10:18" x14ac:dyDescent="0.3">
      <c r="J1952" s="59"/>
      <c r="K1952" s="58"/>
      <c r="M1952" s="57"/>
      <c r="N1952" s="56"/>
      <c r="O1952" s="55"/>
      <c r="Q1952" s="55"/>
      <c r="R1952" s="55"/>
    </row>
    <row r="1953" spans="10:18" x14ac:dyDescent="0.3">
      <c r="J1953" s="59"/>
      <c r="K1953" s="58"/>
      <c r="M1953" s="57"/>
      <c r="N1953" s="56"/>
      <c r="O1953" s="55"/>
      <c r="Q1953" s="55"/>
      <c r="R1953" s="55"/>
    </row>
    <row r="1954" spans="10:18" x14ac:dyDescent="0.3">
      <c r="J1954" s="59"/>
      <c r="K1954" s="58"/>
      <c r="M1954" s="57"/>
      <c r="N1954" s="56"/>
      <c r="O1954" s="55"/>
      <c r="Q1954" s="55"/>
      <c r="R1954" s="55"/>
    </row>
    <row r="1955" spans="10:18" x14ac:dyDescent="0.3">
      <c r="J1955" s="59"/>
      <c r="K1955" s="58"/>
      <c r="M1955" s="57"/>
      <c r="N1955" s="56"/>
      <c r="O1955" s="55"/>
      <c r="Q1955" s="55"/>
      <c r="R1955" s="55"/>
    </row>
    <row r="1956" spans="10:18" x14ac:dyDescent="0.3">
      <c r="J1956" s="59"/>
      <c r="K1956" s="58"/>
      <c r="M1956" s="57"/>
      <c r="N1956" s="56"/>
      <c r="O1956" s="55"/>
      <c r="Q1956" s="55"/>
      <c r="R1956" s="55"/>
    </row>
    <row r="1957" spans="10:18" x14ac:dyDescent="0.3">
      <c r="J1957" s="59"/>
      <c r="K1957" s="58"/>
      <c r="M1957" s="57"/>
      <c r="N1957" s="56"/>
      <c r="O1957" s="55"/>
      <c r="Q1957" s="55"/>
      <c r="R1957" s="55"/>
    </row>
    <row r="1958" spans="10:18" x14ac:dyDescent="0.3">
      <c r="J1958" s="59"/>
      <c r="K1958" s="58"/>
      <c r="M1958" s="57"/>
      <c r="N1958" s="56"/>
      <c r="O1958" s="55"/>
      <c r="Q1958" s="55"/>
      <c r="R1958" s="55"/>
    </row>
    <row r="1959" spans="10:18" x14ac:dyDescent="0.3">
      <c r="J1959" s="59"/>
      <c r="K1959" s="58"/>
      <c r="M1959" s="57"/>
      <c r="N1959" s="56"/>
      <c r="O1959" s="55"/>
      <c r="Q1959" s="55"/>
      <c r="R1959" s="55"/>
    </row>
    <row r="1960" spans="10:18" x14ac:dyDescent="0.3">
      <c r="J1960" s="59"/>
      <c r="K1960" s="58"/>
      <c r="M1960" s="57"/>
      <c r="N1960" s="56"/>
      <c r="O1960" s="55"/>
      <c r="Q1960" s="55"/>
      <c r="R1960" s="55"/>
    </row>
    <row r="1961" spans="10:18" x14ac:dyDescent="0.3">
      <c r="J1961" s="59"/>
      <c r="K1961" s="58"/>
      <c r="M1961" s="57"/>
      <c r="N1961" s="56"/>
      <c r="O1961" s="55"/>
      <c r="Q1961" s="55"/>
      <c r="R1961" s="55"/>
    </row>
    <row r="1962" spans="10:18" x14ac:dyDescent="0.3">
      <c r="J1962" s="59"/>
      <c r="K1962" s="58"/>
      <c r="M1962" s="57"/>
      <c r="N1962" s="56"/>
      <c r="O1962" s="55"/>
      <c r="Q1962" s="55"/>
      <c r="R1962" s="55"/>
    </row>
    <row r="1963" spans="10:18" x14ac:dyDescent="0.3">
      <c r="J1963" s="59"/>
      <c r="K1963" s="58"/>
      <c r="M1963" s="57"/>
      <c r="N1963" s="56"/>
      <c r="O1963" s="55"/>
      <c r="Q1963" s="55"/>
      <c r="R1963" s="55"/>
    </row>
    <row r="1964" spans="10:18" x14ac:dyDescent="0.3">
      <c r="J1964" s="59"/>
      <c r="K1964" s="58"/>
      <c r="M1964" s="57"/>
      <c r="N1964" s="56"/>
      <c r="O1964" s="55"/>
      <c r="Q1964" s="55"/>
      <c r="R1964" s="55"/>
    </row>
    <row r="1965" spans="10:18" x14ac:dyDescent="0.3">
      <c r="J1965" s="59"/>
      <c r="K1965" s="58"/>
      <c r="M1965" s="57"/>
      <c r="N1965" s="56"/>
      <c r="O1965" s="55"/>
      <c r="Q1965" s="55"/>
      <c r="R1965" s="55"/>
    </row>
    <row r="1966" spans="10:18" x14ac:dyDescent="0.3">
      <c r="J1966" s="59"/>
      <c r="K1966" s="58"/>
      <c r="M1966" s="57"/>
      <c r="N1966" s="56"/>
      <c r="O1966" s="55"/>
      <c r="Q1966" s="55"/>
      <c r="R1966" s="55"/>
    </row>
    <row r="1967" spans="10:18" x14ac:dyDescent="0.3">
      <c r="J1967" s="59"/>
      <c r="K1967" s="58"/>
      <c r="M1967" s="57"/>
      <c r="N1967" s="56"/>
      <c r="O1967" s="55"/>
      <c r="Q1967" s="55"/>
      <c r="R1967" s="55"/>
    </row>
    <row r="1968" spans="10:18" x14ac:dyDescent="0.3">
      <c r="J1968" s="59"/>
      <c r="K1968" s="58"/>
      <c r="M1968" s="57"/>
      <c r="N1968" s="56"/>
      <c r="O1968" s="55"/>
      <c r="Q1968" s="55"/>
      <c r="R1968" s="55"/>
    </row>
    <row r="1969" spans="10:18" x14ac:dyDescent="0.3">
      <c r="J1969" s="59"/>
      <c r="K1969" s="58"/>
      <c r="M1969" s="57"/>
      <c r="N1969" s="56"/>
      <c r="O1969" s="55"/>
      <c r="Q1969" s="55"/>
      <c r="R1969" s="55"/>
    </row>
    <row r="1970" spans="10:18" x14ac:dyDescent="0.3">
      <c r="J1970" s="59"/>
      <c r="K1970" s="58"/>
      <c r="M1970" s="57"/>
      <c r="N1970" s="56"/>
      <c r="O1970" s="55"/>
      <c r="Q1970" s="55"/>
      <c r="R1970" s="55"/>
    </row>
    <row r="1971" spans="10:18" x14ac:dyDescent="0.3">
      <c r="J1971" s="59"/>
      <c r="K1971" s="58"/>
      <c r="M1971" s="57"/>
      <c r="N1971" s="56"/>
      <c r="O1971" s="55"/>
      <c r="Q1971" s="55"/>
      <c r="R1971" s="55"/>
    </row>
    <row r="1972" spans="10:18" x14ac:dyDescent="0.3">
      <c r="J1972" s="59"/>
      <c r="K1972" s="58"/>
      <c r="M1972" s="57"/>
      <c r="N1972" s="56"/>
      <c r="O1972" s="55"/>
      <c r="Q1972" s="55"/>
      <c r="R1972" s="55"/>
    </row>
    <row r="1973" spans="10:18" x14ac:dyDescent="0.3">
      <c r="J1973" s="59"/>
      <c r="K1973" s="58"/>
      <c r="M1973" s="57"/>
      <c r="N1973" s="56"/>
      <c r="O1973" s="55"/>
      <c r="Q1973" s="55"/>
      <c r="R1973" s="55"/>
    </row>
    <row r="1974" spans="10:18" x14ac:dyDescent="0.3">
      <c r="J1974" s="59"/>
      <c r="K1974" s="58"/>
      <c r="M1974" s="57"/>
      <c r="N1974" s="56"/>
      <c r="O1974" s="55"/>
      <c r="Q1974" s="55"/>
      <c r="R1974" s="55"/>
    </row>
    <row r="1975" spans="10:18" x14ac:dyDescent="0.3">
      <c r="J1975" s="59"/>
      <c r="K1975" s="58"/>
      <c r="M1975" s="57"/>
      <c r="N1975" s="56"/>
      <c r="O1975" s="55"/>
      <c r="Q1975" s="55"/>
      <c r="R1975" s="55"/>
    </row>
    <row r="1976" spans="10:18" x14ac:dyDescent="0.3">
      <c r="J1976" s="59"/>
      <c r="K1976" s="58"/>
      <c r="M1976" s="57"/>
      <c r="N1976" s="56"/>
      <c r="O1976" s="55"/>
      <c r="Q1976" s="55"/>
      <c r="R1976" s="55"/>
    </row>
    <row r="1977" spans="10:18" x14ac:dyDescent="0.3">
      <c r="J1977" s="59"/>
      <c r="K1977" s="58"/>
      <c r="M1977" s="57"/>
      <c r="N1977" s="56"/>
      <c r="O1977" s="55"/>
      <c r="Q1977" s="55"/>
      <c r="R1977" s="55"/>
    </row>
    <row r="1978" spans="10:18" x14ac:dyDescent="0.3">
      <c r="J1978" s="59"/>
      <c r="K1978" s="58"/>
      <c r="M1978" s="57"/>
      <c r="N1978" s="56"/>
      <c r="O1978" s="55"/>
      <c r="Q1978" s="55"/>
      <c r="R1978" s="55"/>
    </row>
    <row r="1979" spans="10:18" x14ac:dyDescent="0.3">
      <c r="J1979" s="59"/>
      <c r="K1979" s="58"/>
      <c r="M1979" s="57"/>
      <c r="N1979" s="56"/>
      <c r="O1979" s="55"/>
      <c r="Q1979" s="55"/>
      <c r="R1979" s="55"/>
    </row>
    <row r="1980" spans="10:18" x14ac:dyDescent="0.3">
      <c r="J1980" s="59"/>
      <c r="K1980" s="58"/>
      <c r="M1980" s="57"/>
      <c r="N1980" s="56"/>
      <c r="O1980" s="55"/>
      <c r="Q1980" s="55"/>
      <c r="R1980" s="55"/>
    </row>
    <row r="1981" spans="10:18" x14ac:dyDescent="0.3">
      <c r="J1981" s="59"/>
      <c r="K1981" s="58"/>
      <c r="M1981" s="57"/>
      <c r="N1981" s="56"/>
      <c r="O1981" s="55"/>
      <c r="Q1981" s="55"/>
      <c r="R1981" s="55"/>
    </row>
    <row r="1982" spans="10:18" x14ac:dyDescent="0.3">
      <c r="J1982" s="59"/>
      <c r="K1982" s="58"/>
      <c r="M1982" s="57"/>
      <c r="N1982" s="56"/>
      <c r="O1982" s="55"/>
      <c r="Q1982" s="55"/>
      <c r="R1982" s="55"/>
    </row>
    <row r="1983" spans="10:18" x14ac:dyDescent="0.3">
      <c r="J1983" s="59"/>
      <c r="K1983" s="58"/>
      <c r="M1983" s="57"/>
      <c r="N1983" s="56"/>
      <c r="O1983" s="55"/>
      <c r="Q1983" s="55"/>
      <c r="R1983" s="55"/>
    </row>
    <row r="1984" spans="10:18" x14ac:dyDescent="0.3">
      <c r="J1984" s="59"/>
      <c r="K1984" s="58"/>
      <c r="M1984" s="57"/>
      <c r="N1984" s="56"/>
      <c r="O1984" s="55"/>
      <c r="Q1984" s="55"/>
      <c r="R1984" s="55"/>
    </row>
    <row r="1985" spans="10:18" x14ac:dyDescent="0.3">
      <c r="J1985" s="59"/>
      <c r="K1985" s="58"/>
      <c r="M1985" s="57"/>
      <c r="N1985" s="56"/>
      <c r="O1985" s="55"/>
      <c r="Q1985" s="55"/>
      <c r="R1985" s="55"/>
    </row>
    <row r="1986" spans="10:18" x14ac:dyDescent="0.3">
      <c r="J1986" s="59"/>
      <c r="K1986" s="58"/>
      <c r="M1986" s="57"/>
      <c r="N1986" s="56"/>
      <c r="O1986" s="55"/>
      <c r="Q1986" s="55"/>
      <c r="R1986" s="55"/>
    </row>
    <row r="1987" spans="10:18" x14ac:dyDescent="0.3">
      <c r="J1987" s="59"/>
      <c r="K1987" s="58"/>
      <c r="M1987" s="57"/>
      <c r="N1987" s="56"/>
      <c r="O1987" s="55"/>
      <c r="Q1987" s="55"/>
      <c r="R1987" s="55"/>
    </row>
    <row r="1988" spans="10:18" x14ac:dyDescent="0.3">
      <c r="J1988" s="59"/>
      <c r="K1988" s="58"/>
      <c r="M1988" s="57"/>
      <c r="N1988" s="56"/>
      <c r="O1988" s="55"/>
      <c r="Q1988" s="55"/>
      <c r="R1988" s="55"/>
    </row>
    <row r="1989" spans="10:18" x14ac:dyDescent="0.3">
      <c r="J1989" s="59"/>
      <c r="K1989" s="58"/>
      <c r="M1989" s="57"/>
      <c r="N1989" s="56"/>
      <c r="O1989" s="55"/>
      <c r="Q1989" s="55"/>
      <c r="R1989" s="55"/>
    </row>
    <row r="1990" spans="10:18" x14ac:dyDescent="0.3">
      <c r="J1990" s="59"/>
      <c r="K1990" s="58"/>
      <c r="M1990" s="57"/>
      <c r="N1990" s="56"/>
      <c r="O1990" s="55"/>
      <c r="Q1990" s="55"/>
      <c r="R1990" s="55"/>
    </row>
    <row r="1991" spans="10:18" x14ac:dyDescent="0.3">
      <c r="J1991" s="59"/>
      <c r="K1991" s="58"/>
      <c r="M1991" s="57"/>
      <c r="N1991" s="56"/>
      <c r="O1991" s="55"/>
      <c r="Q1991" s="55"/>
      <c r="R1991" s="55"/>
    </row>
    <row r="1992" spans="10:18" x14ac:dyDescent="0.3">
      <c r="J1992" s="59"/>
      <c r="K1992" s="58"/>
      <c r="M1992" s="57"/>
      <c r="N1992" s="56"/>
      <c r="O1992" s="55"/>
      <c r="Q1992" s="55"/>
      <c r="R1992" s="55"/>
    </row>
    <row r="1993" spans="10:18" x14ac:dyDescent="0.3">
      <c r="J1993" s="59"/>
      <c r="K1993" s="58"/>
      <c r="M1993" s="57"/>
      <c r="N1993" s="56"/>
      <c r="O1993" s="55"/>
      <c r="Q1993" s="55"/>
      <c r="R1993" s="55"/>
    </row>
    <row r="1994" spans="10:18" x14ac:dyDescent="0.3">
      <c r="J1994" s="59"/>
      <c r="K1994" s="58"/>
      <c r="M1994" s="57"/>
      <c r="N1994" s="56"/>
      <c r="O1994" s="55"/>
      <c r="Q1994" s="55"/>
      <c r="R1994" s="55"/>
    </row>
    <row r="1995" spans="10:18" x14ac:dyDescent="0.3">
      <c r="J1995" s="59"/>
      <c r="K1995" s="58"/>
      <c r="M1995" s="57"/>
      <c r="N1995" s="56"/>
      <c r="O1995" s="55"/>
      <c r="Q1995" s="55"/>
      <c r="R1995" s="55"/>
    </row>
    <row r="1996" spans="10:18" x14ac:dyDescent="0.3">
      <c r="J1996" s="59"/>
      <c r="K1996" s="58"/>
      <c r="M1996" s="57"/>
      <c r="N1996" s="56"/>
      <c r="O1996" s="55"/>
      <c r="Q1996" s="55"/>
      <c r="R1996" s="55"/>
    </row>
    <row r="1997" spans="10:18" x14ac:dyDescent="0.3">
      <c r="J1997" s="59"/>
      <c r="K1997" s="58"/>
      <c r="M1997" s="57"/>
      <c r="N1997" s="56"/>
      <c r="O1997" s="55"/>
      <c r="Q1997" s="55"/>
      <c r="R1997" s="55"/>
    </row>
    <row r="1998" spans="10:18" x14ac:dyDescent="0.3">
      <c r="J1998" s="59"/>
      <c r="K1998" s="58"/>
      <c r="M1998" s="57"/>
      <c r="N1998" s="56"/>
      <c r="O1998" s="55"/>
      <c r="Q1998" s="55"/>
      <c r="R1998" s="55"/>
    </row>
    <row r="1999" spans="10:18" x14ac:dyDescent="0.3">
      <c r="J1999" s="59"/>
      <c r="K1999" s="58"/>
      <c r="M1999" s="57"/>
      <c r="N1999" s="56"/>
      <c r="O1999" s="55"/>
      <c r="Q1999" s="55"/>
      <c r="R1999" s="55"/>
    </row>
    <row r="2000" spans="10:18" x14ac:dyDescent="0.3">
      <c r="J2000" s="59"/>
      <c r="K2000" s="58"/>
      <c r="M2000" s="57"/>
      <c r="N2000" s="56"/>
      <c r="O2000" s="55"/>
      <c r="Q2000" s="55"/>
      <c r="R2000" s="55"/>
    </row>
    <row r="2001" spans="10:18" x14ac:dyDescent="0.3">
      <c r="J2001" s="59"/>
      <c r="K2001" s="58"/>
      <c r="M2001" s="57"/>
      <c r="N2001" s="56"/>
      <c r="O2001" s="55"/>
      <c r="Q2001" s="55"/>
      <c r="R2001" s="55"/>
    </row>
    <row r="2002" spans="10:18" x14ac:dyDescent="0.3">
      <c r="J2002" s="59"/>
      <c r="K2002" s="58"/>
      <c r="M2002" s="57"/>
      <c r="N2002" s="56"/>
      <c r="O2002" s="55"/>
      <c r="Q2002" s="55"/>
      <c r="R2002" s="55"/>
    </row>
    <row r="2003" spans="10:18" x14ac:dyDescent="0.3">
      <c r="J2003" s="59"/>
      <c r="K2003" s="58"/>
      <c r="M2003" s="57"/>
      <c r="N2003" s="56"/>
      <c r="O2003" s="55"/>
      <c r="Q2003" s="55"/>
      <c r="R2003" s="55"/>
    </row>
    <row r="2004" spans="10:18" x14ac:dyDescent="0.3">
      <c r="J2004" s="59"/>
      <c r="K2004" s="58"/>
      <c r="M2004" s="57"/>
      <c r="N2004" s="56"/>
      <c r="O2004" s="55"/>
      <c r="Q2004" s="55"/>
      <c r="R2004" s="55"/>
    </row>
    <row r="2005" spans="10:18" x14ac:dyDescent="0.3">
      <c r="J2005" s="59"/>
      <c r="K2005" s="58"/>
      <c r="M2005" s="57"/>
      <c r="N2005" s="56"/>
      <c r="O2005" s="55"/>
      <c r="Q2005" s="55"/>
      <c r="R2005" s="55"/>
    </row>
    <row r="2006" spans="10:18" x14ac:dyDescent="0.3">
      <c r="J2006" s="59"/>
      <c r="K2006" s="58"/>
      <c r="M2006" s="57"/>
      <c r="N2006" s="56"/>
      <c r="O2006" s="55"/>
      <c r="Q2006" s="55"/>
      <c r="R2006" s="55"/>
    </row>
    <row r="2007" spans="10:18" x14ac:dyDescent="0.3">
      <c r="J2007" s="59"/>
      <c r="K2007" s="58"/>
      <c r="M2007" s="57"/>
      <c r="N2007" s="56"/>
      <c r="O2007" s="55"/>
      <c r="Q2007" s="55"/>
      <c r="R2007" s="55"/>
    </row>
    <row r="2008" spans="10:18" x14ac:dyDescent="0.3">
      <c r="J2008" s="59"/>
      <c r="K2008" s="58"/>
      <c r="M2008" s="57"/>
      <c r="N2008" s="56"/>
      <c r="O2008" s="55"/>
      <c r="Q2008" s="55"/>
      <c r="R2008" s="55"/>
    </row>
    <row r="2009" spans="10:18" x14ac:dyDescent="0.3">
      <c r="J2009" s="59"/>
      <c r="K2009" s="58"/>
      <c r="M2009" s="57"/>
      <c r="N2009" s="56"/>
      <c r="O2009" s="55"/>
      <c r="Q2009" s="55"/>
      <c r="R2009" s="55"/>
    </row>
    <row r="2010" spans="10:18" x14ac:dyDescent="0.3">
      <c r="J2010" s="59"/>
      <c r="K2010" s="58"/>
      <c r="M2010" s="57"/>
      <c r="N2010" s="56"/>
      <c r="O2010" s="55"/>
      <c r="Q2010" s="55"/>
      <c r="R2010" s="55"/>
    </row>
    <row r="2011" spans="10:18" x14ac:dyDescent="0.3">
      <c r="J2011" s="59"/>
      <c r="K2011" s="58"/>
      <c r="M2011" s="57"/>
      <c r="N2011" s="56"/>
      <c r="O2011" s="55"/>
      <c r="Q2011" s="55"/>
      <c r="R2011" s="55"/>
    </row>
    <row r="2012" spans="10:18" x14ac:dyDescent="0.3">
      <c r="J2012" s="59"/>
      <c r="K2012" s="58"/>
      <c r="M2012" s="57"/>
      <c r="N2012" s="56"/>
      <c r="O2012" s="55"/>
      <c r="Q2012" s="55"/>
      <c r="R2012" s="55"/>
    </row>
    <row r="2013" spans="10:18" x14ac:dyDescent="0.3">
      <c r="J2013" s="59"/>
      <c r="K2013" s="58"/>
      <c r="M2013" s="57"/>
      <c r="N2013" s="56"/>
      <c r="O2013" s="55"/>
      <c r="Q2013" s="55"/>
      <c r="R2013" s="55"/>
    </row>
    <row r="2014" spans="10:18" x14ac:dyDescent="0.3">
      <c r="J2014" s="59"/>
      <c r="K2014" s="58"/>
      <c r="M2014" s="57"/>
      <c r="N2014" s="56"/>
      <c r="O2014" s="55"/>
      <c r="Q2014" s="55"/>
      <c r="R2014" s="55"/>
    </row>
    <row r="2015" spans="10:18" x14ac:dyDescent="0.3">
      <c r="J2015" s="59"/>
      <c r="K2015" s="58"/>
      <c r="M2015" s="57"/>
      <c r="N2015" s="56"/>
      <c r="O2015" s="55"/>
      <c r="Q2015" s="55"/>
      <c r="R2015" s="55"/>
    </row>
    <row r="2016" spans="10:18" x14ac:dyDescent="0.3">
      <c r="J2016" s="59"/>
      <c r="K2016" s="58"/>
      <c r="M2016" s="57"/>
      <c r="N2016" s="56"/>
      <c r="O2016" s="55"/>
      <c r="Q2016" s="55"/>
      <c r="R2016" s="55"/>
    </row>
    <row r="2017" spans="10:18" x14ac:dyDescent="0.3">
      <c r="J2017" s="59"/>
      <c r="K2017" s="58"/>
      <c r="M2017" s="57"/>
      <c r="N2017" s="56"/>
      <c r="O2017" s="55"/>
      <c r="Q2017" s="55"/>
      <c r="R2017" s="55"/>
    </row>
    <row r="2018" spans="10:18" x14ac:dyDescent="0.3">
      <c r="J2018" s="59"/>
      <c r="K2018" s="58"/>
      <c r="M2018" s="57"/>
      <c r="N2018" s="56"/>
      <c r="O2018" s="55"/>
      <c r="Q2018" s="55"/>
      <c r="R2018" s="55"/>
    </row>
    <row r="2019" spans="10:18" x14ac:dyDescent="0.3">
      <c r="J2019" s="59"/>
      <c r="K2019" s="58"/>
      <c r="M2019" s="57"/>
      <c r="N2019" s="56"/>
      <c r="O2019" s="55"/>
      <c r="Q2019" s="55"/>
      <c r="R2019" s="55"/>
    </row>
    <row r="2020" spans="10:18" x14ac:dyDescent="0.3">
      <c r="J2020" s="59"/>
      <c r="K2020" s="58"/>
      <c r="M2020" s="57"/>
      <c r="N2020" s="56"/>
      <c r="O2020" s="55"/>
      <c r="Q2020" s="55"/>
      <c r="R2020" s="55"/>
    </row>
    <row r="2021" spans="10:18" x14ac:dyDescent="0.3">
      <c r="J2021" s="59"/>
      <c r="K2021" s="58"/>
      <c r="M2021" s="57"/>
      <c r="N2021" s="56"/>
      <c r="O2021" s="55"/>
      <c r="Q2021" s="55"/>
      <c r="R2021" s="55"/>
    </row>
    <row r="2022" spans="10:18" x14ac:dyDescent="0.3">
      <c r="J2022" s="59"/>
      <c r="K2022" s="58"/>
      <c r="M2022" s="57"/>
      <c r="N2022" s="56"/>
      <c r="O2022" s="55"/>
      <c r="Q2022" s="55"/>
      <c r="R2022" s="55"/>
    </row>
    <row r="2023" spans="10:18" x14ac:dyDescent="0.3">
      <c r="J2023" s="59"/>
      <c r="K2023" s="58"/>
      <c r="M2023" s="57"/>
      <c r="N2023" s="56"/>
      <c r="O2023" s="55"/>
      <c r="Q2023" s="55"/>
      <c r="R2023" s="55"/>
    </row>
    <row r="2024" spans="10:18" x14ac:dyDescent="0.3">
      <c r="J2024" s="59"/>
      <c r="K2024" s="58"/>
      <c r="M2024" s="57"/>
      <c r="N2024" s="56"/>
      <c r="O2024" s="55"/>
      <c r="Q2024" s="55"/>
      <c r="R2024" s="55"/>
    </row>
    <row r="2025" spans="10:18" x14ac:dyDescent="0.3">
      <c r="J2025" s="59"/>
      <c r="K2025" s="58"/>
      <c r="M2025" s="57"/>
      <c r="N2025" s="56"/>
      <c r="O2025" s="55"/>
      <c r="Q2025" s="55"/>
      <c r="R2025" s="55"/>
    </row>
    <row r="2026" spans="10:18" x14ac:dyDescent="0.3">
      <c r="J2026" s="59"/>
      <c r="K2026" s="58"/>
      <c r="M2026" s="57"/>
      <c r="N2026" s="56"/>
      <c r="O2026" s="55"/>
      <c r="Q2026" s="55"/>
      <c r="R2026" s="55"/>
    </row>
    <row r="2027" spans="10:18" x14ac:dyDescent="0.3">
      <c r="J2027" s="59"/>
      <c r="K2027" s="58"/>
      <c r="M2027" s="57"/>
      <c r="N2027" s="56"/>
      <c r="O2027" s="55"/>
      <c r="Q2027" s="55"/>
      <c r="R2027" s="55"/>
    </row>
    <row r="2028" spans="10:18" x14ac:dyDescent="0.3">
      <c r="J2028" s="59"/>
      <c r="K2028" s="58"/>
      <c r="M2028" s="57"/>
      <c r="N2028" s="56"/>
      <c r="O2028" s="55"/>
      <c r="Q2028" s="55"/>
      <c r="R2028" s="55"/>
    </row>
    <row r="2029" spans="10:18" x14ac:dyDescent="0.3">
      <c r="J2029" s="59"/>
      <c r="K2029" s="58"/>
      <c r="M2029" s="57"/>
      <c r="N2029" s="56"/>
      <c r="O2029" s="55"/>
      <c r="Q2029" s="55"/>
      <c r="R2029" s="55"/>
    </row>
    <row r="2030" spans="10:18" x14ac:dyDescent="0.3">
      <c r="J2030" s="59"/>
      <c r="K2030" s="58"/>
      <c r="M2030" s="57"/>
      <c r="N2030" s="56"/>
      <c r="O2030" s="55"/>
      <c r="Q2030" s="55"/>
      <c r="R2030" s="55"/>
    </row>
    <row r="2031" spans="10:18" x14ac:dyDescent="0.3">
      <c r="J2031" s="59"/>
      <c r="K2031" s="58"/>
      <c r="M2031" s="57"/>
      <c r="N2031" s="56"/>
      <c r="O2031" s="55"/>
      <c r="Q2031" s="55"/>
      <c r="R2031" s="55"/>
    </row>
    <row r="2032" spans="10:18" x14ac:dyDescent="0.3">
      <c r="J2032" s="59"/>
      <c r="K2032" s="58"/>
      <c r="M2032" s="57"/>
      <c r="N2032" s="56"/>
      <c r="O2032" s="55"/>
      <c r="Q2032" s="55"/>
      <c r="R2032" s="55"/>
    </row>
    <row r="2033" spans="10:18" x14ac:dyDescent="0.3">
      <c r="J2033" s="59"/>
      <c r="K2033" s="58"/>
      <c r="M2033" s="57"/>
      <c r="N2033" s="56"/>
      <c r="O2033" s="55"/>
      <c r="Q2033" s="55"/>
      <c r="R2033" s="55"/>
    </row>
    <row r="2034" spans="10:18" x14ac:dyDescent="0.3">
      <c r="J2034" s="59"/>
      <c r="K2034" s="58"/>
      <c r="M2034" s="57"/>
      <c r="N2034" s="56"/>
      <c r="O2034" s="55"/>
      <c r="Q2034" s="55"/>
      <c r="R2034" s="55"/>
    </row>
    <row r="2035" spans="10:18" x14ac:dyDescent="0.3">
      <c r="J2035" s="59"/>
      <c r="K2035" s="58"/>
      <c r="M2035" s="57"/>
      <c r="N2035" s="56"/>
      <c r="O2035" s="55"/>
      <c r="Q2035" s="55"/>
      <c r="R2035" s="55"/>
    </row>
    <row r="2036" spans="10:18" x14ac:dyDescent="0.3">
      <c r="J2036" s="59"/>
      <c r="K2036" s="58"/>
      <c r="M2036" s="57"/>
      <c r="N2036" s="56"/>
      <c r="O2036" s="55"/>
      <c r="Q2036" s="55"/>
      <c r="R2036" s="55"/>
    </row>
    <row r="2037" spans="10:18" x14ac:dyDescent="0.3">
      <c r="J2037" s="59"/>
      <c r="K2037" s="58"/>
      <c r="M2037" s="57"/>
      <c r="N2037" s="56"/>
      <c r="O2037" s="55"/>
      <c r="Q2037" s="55"/>
      <c r="R2037" s="55"/>
    </row>
    <row r="2038" spans="10:18" x14ac:dyDescent="0.3">
      <c r="J2038" s="59"/>
      <c r="K2038" s="58"/>
      <c r="M2038" s="57"/>
      <c r="N2038" s="56"/>
      <c r="O2038" s="55"/>
      <c r="Q2038" s="55"/>
      <c r="R2038" s="55"/>
    </row>
    <row r="2039" spans="10:18" x14ac:dyDescent="0.3">
      <c r="J2039" s="59"/>
      <c r="K2039" s="58"/>
      <c r="M2039" s="57"/>
      <c r="N2039" s="56"/>
      <c r="O2039" s="55"/>
      <c r="Q2039" s="55"/>
      <c r="R2039" s="55"/>
    </row>
    <row r="2040" spans="10:18" x14ac:dyDescent="0.3">
      <c r="J2040" s="59"/>
      <c r="K2040" s="58"/>
      <c r="M2040" s="57"/>
      <c r="N2040" s="56"/>
      <c r="O2040" s="55"/>
      <c r="Q2040" s="55"/>
      <c r="R2040" s="55"/>
    </row>
    <row r="2041" spans="10:18" x14ac:dyDescent="0.3">
      <c r="J2041" s="59"/>
      <c r="K2041" s="58"/>
      <c r="M2041" s="57"/>
      <c r="N2041" s="56"/>
      <c r="O2041" s="55"/>
      <c r="Q2041" s="55"/>
      <c r="R2041" s="55"/>
    </row>
    <row r="2042" spans="10:18" x14ac:dyDescent="0.3">
      <c r="J2042" s="59"/>
      <c r="K2042" s="58"/>
      <c r="M2042" s="57"/>
      <c r="N2042" s="56"/>
      <c r="O2042" s="55"/>
      <c r="Q2042" s="55"/>
      <c r="R2042" s="55"/>
    </row>
    <row r="2043" spans="10:18" x14ac:dyDescent="0.3">
      <c r="J2043" s="59"/>
      <c r="K2043" s="58"/>
      <c r="M2043" s="57"/>
      <c r="N2043" s="56"/>
      <c r="O2043" s="55"/>
      <c r="Q2043" s="55"/>
      <c r="R2043" s="55"/>
    </row>
    <row r="2044" spans="10:18" x14ac:dyDescent="0.3">
      <c r="J2044" s="59"/>
      <c r="K2044" s="58"/>
      <c r="M2044" s="57"/>
      <c r="N2044" s="56"/>
      <c r="O2044" s="55"/>
      <c r="Q2044" s="55"/>
      <c r="R2044" s="55"/>
    </row>
    <row r="2045" spans="10:18" x14ac:dyDescent="0.3">
      <c r="J2045" s="59"/>
      <c r="K2045" s="58"/>
      <c r="M2045" s="57"/>
      <c r="N2045" s="56"/>
      <c r="O2045" s="55"/>
      <c r="Q2045" s="55"/>
      <c r="R2045" s="55"/>
    </row>
    <row r="2046" spans="10:18" x14ac:dyDescent="0.3">
      <c r="J2046" s="59"/>
      <c r="K2046" s="58"/>
      <c r="M2046" s="57"/>
      <c r="N2046" s="56"/>
      <c r="O2046" s="55"/>
      <c r="Q2046" s="55"/>
      <c r="R2046" s="55"/>
    </row>
    <row r="2047" spans="10:18" x14ac:dyDescent="0.3">
      <c r="J2047" s="59"/>
      <c r="K2047" s="58"/>
      <c r="M2047" s="57"/>
      <c r="N2047" s="56"/>
      <c r="O2047" s="55"/>
      <c r="Q2047" s="55"/>
      <c r="R2047" s="55"/>
    </row>
    <row r="2048" spans="10:18" x14ac:dyDescent="0.3">
      <c r="J2048" s="59"/>
      <c r="K2048" s="58"/>
      <c r="M2048" s="57"/>
      <c r="N2048" s="56"/>
      <c r="O2048" s="55"/>
      <c r="Q2048" s="55"/>
      <c r="R2048" s="55"/>
    </row>
    <row r="2049" spans="10:18" x14ac:dyDescent="0.3">
      <c r="J2049" s="59"/>
      <c r="K2049" s="58"/>
      <c r="M2049" s="57"/>
      <c r="N2049" s="56"/>
      <c r="O2049" s="55"/>
      <c r="Q2049" s="55"/>
      <c r="R2049" s="55"/>
    </row>
    <row r="2050" spans="10:18" x14ac:dyDescent="0.3">
      <c r="J2050" s="59"/>
      <c r="K2050" s="58"/>
      <c r="M2050" s="57"/>
      <c r="N2050" s="56"/>
      <c r="O2050" s="55"/>
      <c r="Q2050" s="55"/>
      <c r="R2050" s="55"/>
    </row>
    <row r="2051" spans="10:18" x14ac:dyDescent="0.3">
      <c r="J2051" s="59"/>
      <c r="K2051" s="58"/>
      <c r="M2051" s="57"/>
      <c r="N2051" s="56"/>
      <c r="O2051" s="55"/>
      <c r="Q2051" s="55"/>
      <c r="R2051" s="55"/>
    </row>
    <row r="2052" spans="10:18" x14ac:dyDescent="0.3">
      <c r="J2052" s="59"/>
      <c r="K2052" s="58"/>
      <c r="M2052" s="57"/>
      <c r="N2052" s="56"/>
      <c r="O2052" s="55"/>
      <c r="Q2052" s="55"/>
      <c r="R2052" s="55"/>
    </row>
    <row r="2053" spans="10:18" x14ac:dyDescent="0.3">
      <c r="J2053" s="59"/>
      <c r="K2053" s="58"/>
      <c r="M2053" s="57"/>
      <c r="N2053" s="56"/>
      <c r="O2053" s="55"/>
      <c r="Q2053" s="55"/>
      <c r="R2053" s="55"/>
    </row>
    <row r="2054" spans="10:18" x14ac:dyDescent="0.3">
      <c r="J2054" s="59"/>
      <c r="K2054" s="58"/>
      <c r="M2054" s="57"/>
      <c r="N2054" s="56"/>
      <c r="O2054" s="55"/>
      <c r="Q2054" s="55"/>
      <c r="R2054" s="55"/>
    </row>
    <row r="2055" spans="10:18" x14ac:dyDescent="0.3">
      <c r="J2055" s="59"/>
      <c r="K2055" s="58"/>
      <c r="M2055" s="57"/>
      <c r="N2055" s="56"/>
      <c r="O2055" s="55"/>
      <c r="Q2055" s="55"/>
      <c r="R2055" s="55"/>
    </row>
    <row r="2056" spans="10:18" x14ac:dyDescent="0.3">
      <c r="J2056" s="59"/>
      <c r="K2056" s="58"/>
      <c r="M2056" s="57"/>
      <c r="N2056" s="56"/>
      <c r="O2056" s="55"/>
      <c r="Q2056" s="55"/>
      <c r="R2056" s="55"/>
    </row>
    <row r="2057" spans="10:18" x14ac:dyDescent="0.3">
      <c r="J2057" s="59"/>
      <c r="K2057" s="58"/>
      <c r="M2057" s="57"/>
      <c r="N2057" s="56"/>
      <c r="O2057" s="55"/>
      <c r="Q2057" s="55"/>
      <c r="R2057" s="55"/>
    </row>
    <row r="2058" spans="10:18" x14ac:dyDescent="0.3">
      <c r="J2058" s="59"/>
      <c r="K2058" s="58"/>
      <c r="M2058" s="57"/>
      <c r="N2058" s="56"/>
      <c r="O2058" s="55"/>
      <c r="Q2058" s="55"/>
      <c r="R2058" s="55"/>
    </row>
    <row r="2059" spans="10:18" x14ac:dyDescent="0.3">
      <c r="J2059" s="59"/>
      <c r="K2059" s="58"/>
      <c r="M2059" s="57"/>
      <c r="N2059" s="56"/>
      <c r="O2059" s="55"/>
      <c r="Q2059" s="55"/>
      <c r="R2059" s="55"/>
    </row>
    <row r="2060" spans="10:18" x14ac:dyDescent="0.3">
      <c r="J2060" s="59"/>
      <c r="K2060" s="58"/>
      <c r="M2060" s="57"/>
      <c r="N2060" s="56"/>
      <c r="O2060" s="55"/>
      <c r="Q2060" s="55"/>
      <c r="R2060" s="55"/>
    </row>
    <row r="2061" spans="10:18" x14ac:dyDescent="0.3">
      <c r="J2061" s="59"/>
      <c r="K2061" s="58"/>
      <c r="M2061" s="57"/>
      <c r="N2061" s="56"/>
      <c r="O2061" s="55"/>
      <c r="Q2061" s="55"/>
      <c r="R2061" s="55"/>
    </row>
    <row r="2062" spans="10:18" x14ac:dyDescent="0.3">
      <c r="J2062" s="59"/>
      <c r="K2062" s="58"/>
      <c r="M2062" s="57"/>
      <c r="N2062" s="56"/>
      <c r="O2062" s="55"/>
      <c r="Q2062" s="55"/>
      <c r="R2062" s="55"/>
    </row>
    <row r="2063" spans="10:18" x14ac:dyDescent="0.3">
      <c r="J2063" s="59"/>
      <c r="K2063" s="58"/>
      <c r="M2063" s="57"/>
      <c r="N2063" s="56"/>
      <c r="O2063" s="55"/>
      <c r="Q2063" s="55"/>
      <c r="R2063" s="55"/>
    </row>
    <row r="2064" spans="10:18" x14ac:dyDescent="0.3">
      <c r="J2064" s="59"/>
      <c r="K2064" s="58"/>
      <c r="M2064" s="57"/>
      <c r="N2064" s="56"/>
      <c r="O2064" s="55"/>
      <c r="Q2064" s="55"/>
      <c r="R2064" s="55"/>
    </row>
    <row r="2065" spans="10:18" x14ac:dyDescent="0.3">
      <c r="J2065" s="59"/>
      <c r="K2065" s="58"/>
      <c r="M2065" s="57"/>
      <c r="N2065" s="56"/>
      <c r="O2065" s="55"/>
      <c r="Q2065" s="55"/>
      <c r="R2065" s="55"/>
    </row>
    <row r="2066" spans="10:18" x14ac:dyDescent="0.3">
      <c r="J2066" s="59"/>
      <c r="K2066" s="58"/>
      <c r="M2066" s="57"/>
      <c r="N2066" s="56"/>
      <c r="O2066" s="55"/>
      <c r="Q2066" s="55"/>
      <c r="R2066" s="55"/>
    </row>
    <row r="2067" spans="10:18" x14ac:dyDescent="0.3">
      <c r="J2067" s="59"/>
      <c r="K2067" s="58"/>
      <c r="M2067" s="57"/>
      <c r="N2067" s="56"/>
      <c r="O2067" s="55"/>
      <c r="Q2067" s="55"/>
      <c r="R2067" s="55"/>
    </row>
    <row r="2068" spans="10:18" x14ac:dyDescent="0.3">
      <c r="J2068" s="59"/>
      <c r="K2068" s="58"/>
      <c r="M2068" s="57"/>
      <c r="N2068" s="56"/>
      <c r="O2068" s="55"/>
      <c r="Q2068" s="55"/>
      <c r="R2068" s="55"/>
    </row>
    <row r="2069" spans="10:18" x14ac:dyDescent="0.3">
      <c r="J2069" s="59"/>
      <c r="K2069" s="58"/>
      <c r="M2069" s="57"/>
      <c r="N2069" s="56"/>
      <c r="O2069" s="55"/>
      <c r="Q2069" s="55"/>
      <c r="R2069" s="55"/>
    </row>
    <row r="2070" spans="10:18" x14ac:dyDescent="0.3">
      <c r="J2070" s="59"/>
      <c r="K2070" s="58"/>
      <c r="M2070" s="57"/>
      <c r="N2070" s="56"/>
      <c r="O2070" s="55"/>
      <c r="Q2070" s="55"/>
      <c r="R2070" s="55"/>
    </row>
    <row r="2071" spans="10:18" x14ac:dyDescent="0.3">
      <c r="J2071" s="59"/>
      <c r="K2071" s="58"/>
      <c r="M2071" s="57"/>
      <c r="N2071" s="56"/>
      <c r="O2071" s="55"/>
      <c r="Q2071" s="55"/>
      <c r="R2071" s="55"/>
    </row>
    <row r="2072" spans="10:18" x14ac:dyDescent="0.3">
      <c r="J2072" s="59"/>
      <c r="K2072" s="58"/>
      <c r="M2072" s="57"/>
      <c r="N2072" s="56"/>
      <c r="O2072" s="55"/>
      <c r="Q2072" s="55"/>
      <c r="R2072" s="55"/>
    </row>
    <row r="2073" spans="10:18" x14ac:dyDescent="0.3">
      <c r="J2073" s="59"/>
      <c r="K2073" s="58"/>
      <c r="M2073" s="57"/>
      <c r="N2073" s="56"/>
      <c r="O2073" s="55"/>
      <c r="Q2073" s="55"/>
      <c r="R2073" s="55"/>
    </row>
    <row r="2074" spans="10:18" x14ac:dyDescent="0.3">
      <c r="J2074" s="59"/>
      <c r="K2074" s="58"/>
      <c r="M2074" s="57"/>
      <c r="N2074" s="56"/>
      <c r="O2074" s="55"/>
      <c r="Q2074" s="55"/>
      <c r="R2074" s="55"/>
    </row>
    <row r="2075" spans="10:18" x14ac:dyDescent="0.3">
      <c r="J2075" s="59"/>
      <c r="K2075" s="58"/>
      <c r="M2075" s="57"/>
      <c r="N2075" s="56"/>
      <c r="O2075" s="55"/>
      <c r="Q2075" s="55"/>
      <c r="R2075" s="55"/>
    </row>
    <row r="2076" spans="10:18" x14ac:dyDescent="0.3">
      <c r="J2076" s="59"/>
      <c r="K2076" s="58"/>
      <c r="M2076" s="57"/>
      <c r="N2076" s="56"/>
      <c r="O2076" s="55"/>
      <c r="Q2076" s="55"/>
      <c r="R2076" s="55"/>
    </row>
    <row r="2077" spans="10:18" x14ac:dyDescent="0.3">
      <c r="J2077" s="59"/>
      <c r="K2077" s="58"/>
      <c r="M2077" s="57"/>
      <c r="N2077" s="56"/>
      <c r="O2077" s="55"/>
      <c r="Q2077" s="55"/>
      <c r="R2077" s="55"/>
    </row>
    <row r="2078" spans="10:18" x14ac:dyDescent="0.3">
      <c r="J2078" s="59"/>
      <c r="K2078" s="58"/>
      <c r="M2078" s="57"/>
      <c r="N2078" s="56"/>
      <c r="O2078" s="55"/>
      <c r="Q2078" s="55"/>
      <c r="R2078" s="55"/>
    </row>
    <row r="2079" spans="10:18" x14ac:dyDescent="0.3">
      <c r="J2079" s="59"/>
      <c r="K2079" s="58"/>
      <c r="M2079" s="57"/>
      <c r="N2079" s="56"/>
      <c r="O2079" s="55"/>
      <c r="Q2079" s="55"/>
      <c r="R2079" s="55"/>
    </row>
    <row r="2080" spans="10:18" x14ac:dyDescent="0.3">
      <c r="J2080" s="59"/>
      <c r="K2080" s="58"/>
      <c r="M2080" s="57"/>
      <c r="N2080" s="56"/>
      <c r="O2080" s="55"/>
      <c r="Q2080" s="55"/>
      <c r="R2080" s="55"/>
    </row>
    <row r="2081" spans="10:18" x14ac:dyDescent="0.3">
      <c r="J2081" s="59"/>
      <c r="K2081" s="58"/>
      <c r="M2081" s="57"/>
      <c r="N2081" s="56"/>
      <c r="O2081" s="55"/>
      <c r="Q2081" s="55"/>
      <c r="R2081" s="55"/>
    </row>
    <row r="2082" spans="10:18" x14ac:dyDescent="0.3">
      <c r="J2082" s="59"/>
      <c r="K2082" s="58"/>
      <c r="M2082" s="57"/>
      <c r="N2082" s="56"/>
      <c r="O2082" s="55"/>
      <c r="Q2082" s="55"/>
      <c r="R2082" s="55"/>
    </row>
    <row r="2083" spans="10:18" x14ac:dyDescent="0.3">
      <c r="J2083" s="59"/>
      <c r="K2083" s="58"/>
      <c r="M2083" s="57"/>
      <c r="N2083" s="56"/>
      <c r="O2083" s="55"/>
      <c r="Q2083" s="55"/>
      <c r="R2083" s="55"/>
    </row>
    <row r="2084" spans="10:18" x14ac:dyDescent="0.3">
      <c r="J2084" s="59"/>
      <c r="K2084" s="58"/>
      <c r="M2084" s="57"/>
      <c r="N2084" s="56"/>
      <c r="O2084" s="55"/>
      <c r="Q2084" s="55"/>
      <c r="R2084" s="55"/>
    </row>
    <row r="2085" spans="10:18" x14ac:dyDescent="0.3">
      <c r="J2085" s="59"/>
      <c r="K2085" s="58"/>
      <c r="M2085" s="57"/>
      <c r="N2085" s="56"/>
      <c r="O2085" s="55"/>
      <c r="Q2085" s="55"/>
      <c r="R2085" s="55"/>
    </row>
    <row r="2086" spans="10:18" x14ac:dyDescent="0.3">
      <c r="J2086" s="59"/>
      <c r="K2086" s="58"/>
      <c r="M2086" s="57"/>
      <c r="N2086" s="56"/>
      <c r="O2086" s="55"/>
      <c r="Q2086" s="55"/>
      <c r="R2086" s="55"/>
    </row>
    <row r="2087" spans="10:18" x14ac:dyDescent="0.3">
      <c r="J2087" s="59"/>
      <c r="K2087" s="58"/>
      <c r="M2087" s="57"/>
      <c r="N2087" s="56"/>
      <c r="O2087" s="55"/>
      <c r="Q2087" s="55"/>
      <c r="R2087" s="55"/>
    </row>
    <row r="2088" spans="10:18" x14ac:dyDescent="0.3">
      <c r="J2088" s="59"/>
      <c r="K2088" s="58"/>
      <c r="M2088" s="57"/>
      <c r="N2088" s="56"/>
      <c r="O2088" s="55"/>
      <c r="Q2088" s="55"/>
      <c r="R2088" s="55"/>
    </row>
    <row r="2089" spans="10:18" x14ac:dyDescent="0.3">
      <c r="J2089" s="59"/>
      <c r="K2089" s="58"/>
      <c r="M2089" s="57"/>
      <c r="N2089" s="56"/>
      <c r="O2089" s="55"/>
      <c r="Q2089" s="55"/>
      <c r="R2089" s="55"/>
    </row>
    <row r="2090" spans="10:18" x14ac:dyDescent="0.3">
      <c r="J2090" s="59"/>
      <c r="K2090" s="58"/>
      <c r="M2090" s="57"/>
      <c r="N2090" s="56"/>
      <c r="O2090" s="55"/>
      <c r="Q2090" s="55"/>
      <c r="R2090" s="55"/>
    </row>
    <row r="2091" spans="10:18" x14ac:dyDescent="0.3">
      <c r="J2091" s="59"/>
      <c r="K2091" s="58"/>
      <c r="M2091" s="57"/>
      <c r="N2091" s="56"/>
      <c r="O2091" s="55"/>
      <c r="Q2091" s="55"/>
      <c r="R2091" s="55"/>
    </row>
    <row r="2092" spans="10:18" x14ac:dyDescent="0.3">
      <c r="J2092" s="59"/>
      <c r="K2092" s="58"/>
      <c r="M2092" s="57"/>
      <c r="N2092" s="56"/>
      <c r="O2092" s="55"/>
      <c r="Q2092" s="55"/>
      <c r="R2092" s="55"/>
    </row>
    <row r="2093" spans="10:18" x14ac:dyDescent="0.3">
      <c r="J2093" s="59"/>
      <c r="K2093" s="58"/>
      <c r="M2093" s="57"/>
      <c r="N2093" s="56"/>
      <c r="O2093" s="55"/>
      <c r="Q2093" s="55"/>
      <c r="R2093" s="55"/>
    </row>
    <row r="2094" spans="10:18" x14ac:dyDescent="0.3">
      <c r="J2094" s="59"/>
      <c r="K2094" s="58"/>
      <c r="M2094" s="57"/>
      <c r="N2094" s="56"/>
      <c r="O2094" s="55"/>
      <c r="Q2094" s="55"/>
      <c r="R2094" s="55"/>
    </row>
    <row r="2095" spans="10:18" x14ac:dyDescent="0.3">
      <c r="J2095" s="59"/>
      <c r="K2095" s="58"/>
      <c r="M2095" s="57"/>
      <c r="N2095" s="56"/>
      <c r="O2095" s="55"/>
      <c r="Q2095" s="55"/>
      <c r="R2095" s="55"/>
    </row>
    <row r="2096" spans="10:18" x14ac:dyDescent="0.3">
      <c r="J2096" s="59"/>
      <c r="K2096" s="58"/>
      <c r="M2096" s="57"/>
      <c r="N2096" s="56"/>
      <c r="O2096" s="55"/>
      <c r="Q2096" s="55"/>
      <c r="R2096" s="55"/>
    </row>
    <row r="2097" spans="10:18" x14ac:dyDescent="0.3">
      <c r="J2097" s="59"/>
      <c r="K2097" s="58"/>
      <c r="M2097" s="57"/>
      <c r="N2097" s="56"/>
      <c r="O2097" s="55"/>
      <c r="Q2097" s="55"/>
      <c r="R2097" s="55"/>
    </row>
    <row r="2098" spans="10:18" x14ac:dyDescent="0.3">
      <c r="J2098" s="59"/>
      <c r="K2098" s="58"/>
      <c r="M2098" s="57"/>
      <c r="N2098" s="56"/>
      <c r="O2098" s="55"/>
      <c r="Q2098" s="55"/>
      <c r="R2098" s="55"/>
    </row>
    <row r="2099" spans="10:18" x14ac:dyDescent="0.3">
      <c r="J2099" s="59"/>
      <c r="K2099" s="58"/>
      <c r="M2099" s="57"/>
      <c r="N2099" s="56"/>
      <c r="O2099" s="55"/>
      <c r="Q2099" s="55"/>
      <c r="R2099" s="55"/>
    </row>
    <row r="2100" spans="10:18" x14ac:dyDescent="0.3">
      <c r="J2100" s="59"/>
      <c r="K2100" s="58"/>
      <c r="M2100" s="57"/>
      <c r="N2100" s="56"/>
      <c r="O2100" s="55"/>
      <c r="Q2100" s="55"/>
      <c r="R2100" s="55"/>
    </row>
    <row r="2101" spans="10:18" x14ac:dyDescent="0.3">
      <c r="J2101" s="59"/>
      <c r="K2101" s="58"/>
      <c r="M2101" s="57"/>
      <c r="N2101" s="56"/>
      <c r="O2101" s="55"/>
      <c r="Q2101" s="55"/>
      <c r="R2101" s="55"/>
    </row>
    <row r="2102" spans="10:18" x14ac:dyDescent="0.3">
      <c r="J2102" s="59"/>
      <c r="K2102" s="58"/>
      <c r="M2102" s="57"/>
      <c r="N2102" s="56"/>
      <c r="O2102" s="55"/>
      <c r="Q2102" s="55"/>
      <c r="R2102" s="55"/>
    </row>
    <row r="2103" spans="10:18" x14ac:dyDescent="0.3">
      <c r="J2103" s="59"/>
      <c r="K2103" s="58"/>
      <c r="M2103" s="57"/>
      <c r="N2103" s="56"/>
      <c r="O2103" s="55"/>
      <c r="Q2103" s="55"/>
      <c r="R2103" s="55"/>
    </row>
    <row r="2104" spans="10:18" x14ac:dyDescent="0.3">
      <c r="J2104" s="59"/>
      <c r="K2104" s="58"/>
      <c r="M2104" s="57"/>
      <c r="N2104" s="56"/>
      <c r="O2104" s="55"/>
      <c r="Q2104" s="55"/>
      <c r="R2104" s="55"/>
    </row>
    <row r="2105" spans="10:18" x14ac:dyDescent="0.3">
      <c r="J2105" s="59"/>
      <c r="K2105" s="58"/>
      <c r="M2105" s="57"/>
      <c r="N2105" s="56"/>
      <c r="O2105" s="55"/>
      <c r="Q2105" s="55"/>
      <c r="R2105" s="55"/>
    </row>
    <row r="2106" spans="10:18" x14ac:dyDescent="0.3">
      <c r="J2106" s="59"/>
      <c r="K2106" s="58"/>
      <c r="M2106" s="57"/>
      <c r="N2106" s="56"/>
      <c r="O2106" s="55"/>
      <c r="Q2106" s="55"/>
      <c r="R2106" s="55"/>
    </row>
    <row r="2107" spans="10:18" x14ac:dyDescent="0.3">
      <c r="J2107" s="59"/>
      <c r="K2107" s="58"/>
      <c r="M2107" s="57"/>
      <c r="N2107" s="56"/>
      <c r="O2107" s="55"/>
      <c r="Q2107" s="55"/>
      <c r="R2107" s="55"/>
    </row>
    <row r="2108" spans="10:18" x14ac:dyDescent="0.3">
      <c r="J2108" s="59"/>
      <c r="K2108" s="58"/>
      <c r="M2108" s="57"/>
      <c r="N2108" s="56"/>
      <c r="O2108" s="55"/>
      <c r="Q2108" s="55"/>
      <c r="R2108" s="55"/>
    </row>
    <row r="2109" spans="10:18" x14ac:dyDescent="0.3">
      <c r="J2109" s="59"/>
      <c r="K2109" s="58"/>
      <c r="M2109" s="57"/>
      <c r="N2109" s="56"/>
      <c r="O2109" s="55"/>
      <c r="Q2109" s="55"/>
      <c r="R2109" s="55"/>
    </row>
    <row r="2110" spans="10:18" x14ac:dyDescent="0.3">
      <c r="J2110" s="59"/>
      <c r="K2110" s="58"/>
      <c r="M2110" s="57"/>
      <c r="N2110" s="56"/>
      <c r="O2110" s="55"/>
      <c r="Q2110" s="55"/>
      <c r="R2110" s="55"/>
    </row>
    <row r="2111" spans="10:18" x14ac:dyDescent="0.3">
      <c r="J2111" s="59"/>
      <c r="K2111" s="58"/>
      <c r="M2111" s="57"/>
      <c r="N2111" s="56"/>
      <c r="O2111" s="55"/>
      <c r="Q2111" s="55"/>
      <c r="R2111" s="55"/>
    </row>
    <row r="2112" spans="10:18" x14ac:dyDescent="0.3">
      <c r="J2112" s="59"/>
      <c r="K2112" s="58"/>
      <c r="M2112" s="57"/>
      <c r="N2112" s="56"/>
      <c r="O2112" s="55"/>
      <c r="Q2112" s="55"/>
      <c r="R2112" s="55"/>
    </row>
    <row r="2113" spans="10:18" x14ac:dyDescent="0.3">
      <c r="J2113" s="59"/>
      <c r="K2113" s="58"/>
      <c r="M2113" s="57"/>
      <c r="N2113" s="56"/>
      <c r="O2113" s="55"/>
      <c r="Q2113" s="55"/>
      <c r="R2113" s="55"/>
    </row>
    <row r="2114" spans="10:18" x14ac:dyDescent="0.3">
      <c r="J2114" s="59"/>
      <c r="K2114" s="58"/>
      <c r="M2114" s="57"/>
      <c r="N2114" s="56"/>
      <c r="O2114" s="55"/>
      <c r="Q2114" s="55"/>
      <c r="R2114" s="55"/>
    </row>
    <row r="2115" spans="10:18" x14ac:dyDescent="0.3">
      <c r="J2115" s="59"/>
      <c r="K2115" s="58"/>
      <c r="M2115" s="57"/>
      <c r="N2115" s="56"/>
      <c r="O2115" s="55"/>
      <c r="Q2115" s="55"/>
      <c r="R2115" s="55"/>
    </row>
    <row r="2116" spans="10:18" x14ac:dyDescent="0.3">
      <c r="J2116" s="59"/>
      <c r="K2116" s="58"/>
      <c r="M2116" s="57"/>
      <c r="N2116" s="56"/>
      <c r="O2116" s="55"/>
      <c r="Q2116" s="55"/>
      <c r="R2116" s="55"/>
    </row>
    <row r="2117" spans="10:18" x14ac:dyDescent="0.3">
      <c r="J2117" s="59"/>
      <c r="K2117" s="58"/>
      <c r="M2117" s="57"/>
      <c r="N2117" s="56"/>
      <c r="O2117" s="55"/>
      <c r="Q2117" s="55"/>
      <c r="R2117" s="55"/>
    </row>
    <row r="2118" spans="10:18" x14ac:dyDescent="0.3">
      <c r="J2118" s="59"/>
      <c r="K2118" s="58"/>
      <c r="M2118" s="57"/>
      <c r="N2118" s="56"/>
      <c r="O2118" s="55"/>
      <c r="Q2118" s="55"/>
      <c r="R2118" s="55"/>
    </row>
    <row r="2119" spans="10:18" x14ac:dyDescent="0.3">
      <c r="J2119" s="59"/>
      <c r="K2119" s="58"/>
      <c r="M2119" s="57"/>
      <c r="N2119" s="56"/>
      <c r="O2119" s="55"/>
      <c r="Q2119" s="55"/>
      <c r="R2119" s="55"/>
    </row>
    <row r="2120" spans="10:18" x14ac:dyDescent="0.3">
      <c r="J2120" s="59"/>
      <c r="K2120" s="58"/>
      <c r="M2120" s="57"/>
      <c r="N2120" s="56"/>
      <c r="O2120" s="55"/>
      <c r="Q2120" s="55"/>
      <c r="R2120" s="55"/>
    </row>
    <row r="2121" spans="10:18" x14ac:dyDescent="0.3">
      <c r="J2121" s="59"/>
      <c r="K2121" s="58"/>
      <c r="M2121" s="57"/>
      <c r="N2121" s="56"/>
      <c r="O2121" s="55"/>
      <c r="Q2121" s="55"/>
      <c r="R2121" s="55"/>
    </row>
    <row r="2122" spans="10:18" x14ac:dyDescent="0.3">
      <c r="J2122" s="59"/>
      <c r="K2122" s="58"/>
      <c r="M2122" s="57"/>
      <c r="N2122" s="56"/>
      <c r="O2122" s="55"/>
      <c r="Q2122" s="55"/>
      <c r="R2122" s="55"/>
    </row>
    <row r="2123" spans="10:18" x14ac:dyDescent="0.3">
      <c r="J2123" s="59"/>
      <c r="K2123" s="58"/>
      <c r="M2123" s="57"/>
      <c r="N2123" s="56"/>
      <c r="O2123" s="55"/>
      <c r="Q2123" s="55"/>
      <c r="R2123" s="55"/>
    </row>
    <row r="2124" spans="10:18" x14ac:dyDescent="0.3">
      <c r="J2124" s="59"/>
      <c r="K2124" s="58"/>
      <c r="M2124" s="57"/>
      <c r="N2124" s="56"/>
      <c r="O2124" s="55"/>
      <c r="Q2124" s="55"/>
      <c r="R2124" s="55"/>
    </row>
    <row r="2125" spans="10:18" x14ac:dyDescent="0.3">
      <c r="J2125" s="59"/>
      <c r="K2125" s="58"/>
      <c r="M2125" s="57"/>
      <c r="N2125" s="56"/>
      <c r="O2125" s="55"/>
      <c r="Q2125" s="55"/>
      <c r="R2125" s="55"/>
    </row>
    <row r="2126" spans="10:18" x14ac:dyDescent="0.3">
      <c r="J2126" s="59"/>
      <c r="K2126" s="58"/>
      <c r="M2126" s="57"/>
      <c r="N2126" s="56"/>
      <c r="O2126" s="55"/>
      <c r="Q2126" s="55"/>
      <c r="R2126" s="55"/>
    </row>
    <row r="2127" spans="10:18" x14ac:dyDescent="0.3">
      <c r="J2127" s="59"/>
      <c r="K2127" s="58"/>
      <c r="M2127" s="57"/>
      <c r="N2127" s="56"/>
      <c r="O2127" s="55"/>
      <c r="Q2127" s="55"/>
      <c r="R2127" s="55"/>
    </row>
    <row r="2128" spans="10:18" x14ac:dyDescent="0.3">
      <c r="J2128" s="59"/>
      <c r="K2128" s="58"/>
      <c r="M2128" s="57"/>
      <c r="N2128" s="56"/>
      <c r="O2128" s="55"/>
      <c r="Q2128" s="55"/>
      <c r="R2128" s="55"/>
    </row>
    <row r="2129" spans="10:18" x14ac:dyDescent="0.3">
      <c r="J2129" s="59"/>
      <c r="K2129" s="58"/>
      <c r="M2129" s="57"/>
      <c r="N2129" s="56"/>
      <c r="O2129" s="55"/>
      <c r="Q2129" s="55"/>
      <c r="R2129" s="55"/>
    </row>
    <row r="2130" spans="10:18" x14ac:dyDescent="0.3">
      <c r="J2130" s="59"/>
      <c r="K2130" s="58"/>
      <c r="M2130" s="57"/>
      <c r="N2130" s="56"/>
      <c r="O2130" s="55"/>
      <c r="Q2130" s="55"/>
      <c r="R2130" s="55"/>
    </row>
    <row r="2131" spans="10:18" x14ac:dyDescent="0.3">
      <c r="J2131" s="59"/>
      <c r="K2131" s="58"/>
      <c r="M2131" s="57"/>
      <c r="N2131" s="56"/>
      <c r="O2131" s="55"/>
      <c r="Q2131" s="55"/>
      <c r="R2131" s="55"/>
    </row>
    <row r="2132" spans="10:18" x14ac:dyDescent="0.3">
      <c r="J2132" s="59"/>
      <c r="K2132" s="58"/>
      <c r="M2132" s="57"/>
      <c r="N2132" s="56"/>
      <c r="O2132" s="55"/>
      <c r="Q2132" s="55"/>
      <c r="R2132" s="55"/>
    </row>
    <row r="2133" spans="10:18" x14ac:dyDescent="0.3">
      <c r="J2133" s="59"/>
      <c r="K2133" s="58"/>
      <c r="M2133" s="57"/>
      <c r="N2133" s="56"/>
      <c r="O2133" s="55"/>
      <c r="Q2133" s="55"/>
      <c r="R2133" s="55"/>
    </row>
    <row r="2134" spans="10:18" x14ac:dyDescent="0.3">
      <c r="J2134" s="59"/>
      <c r="K2134" s="58"/>
      <c r="M2134" s="57"/>
      <c r="N2134" s="56"/>
      <c r="O2134" s="55"/>
      <c r="Q2134" s="55"/>
      <c r="R2134" s="55"/>
    </row>
    <row r="2135" spans="10:18" x14ac:dyDescent="0.3">
      <c r="J2135" s="59"/>
      <c r="K2135" s="58"/>
      <c r="M2135" s="57"/>
      <c r="N2135" s="56"/>
      <c r="O2135" s="55"/>
      <c r="Q2135" s="55"/>
      <c r="R2135" s="55"/>
    </row>
    <row r="2136" spans="10:18" x14ac:dyDescent="0.3">
      <c r="J2136" s="59"/>
      <c r="K2136" s="58"/>
      <c r="M2136" s="57"/>
      <c r="N2136" s="56"/>
      <c r="O2136" s="55"/>
      <c r="Q2136" s="55"/>
      <c r="R2136" s="55"/>
    </row>
    <row r="2137" spans="10:18" x14ac:dyDescent="0.3">
      <c r="J2137" s="59"/>
      <c r="K2137" s="58"/>
      <c r="M2137" s="57"/>
      <c r="N2137" s="56"/>
      <c r="O2137" s="55"/>
      <c r="Q2137" s="55"/>
      <c r="R2137" s="55"/>
    </row>
    <row r="2138" spans="10:18" x14ac:dyDescent="0.3">
      <c r="J2138" s="59"/>
      <c r="K2138" s="58"/>
      <c r="M2138" s="57"/>
      <c r="N2138" s="56"/>
      <c r="O2138" s="55"/>
      <c r="Q2138" s="55"/>
      <c r="R2138" s="55"/>
    </row>
    <row r="2139" spans="10:18" x14ac:dyDescent="0.3">
      <c r="J2139" s="59"/>
      <c r="K2139" s="58"/>
      <c r="M2139" s="57"/>
      <c r="N2139" s="56"/>
      <c r="O2139" s="55"/>
      <c r="Q2139" s="55"/>
      <c r="R2139" s="55"/>
    </row>
    <row r="2140" spans="10:18" x14ac:dyDescent="0.3">
      <c r="J2140" s="59"/>
      <c r="K2140" s="58"/>
      <c r="M2140" s="57"/>
      <c r="N2140" s="56"/>
      <c r="O2140" s="55"/>
      <c r="Q2140" s="55"/>
      <c r="R2140" s="55"/>
    </row>
    <row r="2141" spans="10:18" x14ac:dyDescent="0.3">
      <c r="J2141" s="59"/>
      <c r="K2141" s="58"/>
      <c r="M2141" s="57"/>
      <c r="N2141" s="56"/>
      <c r="O2141" s="55"/>
      <c r="Q2141" s="55"/>
      <c r="R2141" s="55"/>
    </row>
    <row r="2142" spans="10:18" x14ac:dyDescent="0.3">
      <c r="J2142" s="59"/>
      <c r="K2142" s="58"/>
      <c r="M2142" s="57"/>
      <c r="N2142" s="56"/>
      <c r="O2142" s="55"/>
      <c r="Q2142" s="55"/>
      <c r="R2142" s="55"/>
    </row>
    <row r="2143" spans="10:18" x14ac:dyDescent="0.3">
      <c r="J2143" s="59"/>
      <c r="K2143" s="58"/>
      <c r="M2143" s="57"/>
      <c r="N2143" s="56"/>
      <c r="O2143" s="55"/>
      <c r="Q2143" s="55"/>
      <c r="R2143" s="55"/>
    </row>
    <row r="2144" spans="10:18" x14ac:dyDescent="0.3">
      <c r="J2144" s="59"/>
      <c r="K2144" s="58"/>
      <c r="M2144" s="57"/>
      <c r="N2144" s="56"/>
      <c r="O2144" s="55"/>
      <c r="Q2144" s="55"/>
      <c r="R2144" s="55"/>
    </row>
    <row r="2145" spans="10:18" x14ac:dyDescent="0.3">
      <c r="J2145" s="59"/>
      <c r="K2145" s="58"/>
      <c r="M2145" s="57"/>
      <c r="N2145" s="56"/>
      <c r="O2145" s="55"/>
      <c r="Q2145" s="55"/>
      <c r="R2145" s="55"/>
    </row>
    <row r="2146" spans="10:18" x14ac:dyDescent="0.3">
      <c r="J2146" s="59"/>
      <c r="K2146" s="58"/>
      <c r="M2146" s="57"/>
      <c r="N2146" s="56"/>
      <c r="O2146" s="55"/>
      <c r="Q2146" s="55"/>
      <c r="R2146" s="55"/>
    </row>
    <row r="2147" spans="10:18" x14ac:dyDescent="0.3">
      <c r="J2147" s="59"/>
      <c r="K2147" s="58"/>
      <c r="M2147" s="57"/>
      <c r="N2147" s="56"/>
      <c r="O2147" s="55"/>
      <c r="Q2147" s="55"/>
      <c r="R2147" s="55"/>
    </row>
    <row r="2148" spans="10:18" x14ac:dyDescent="0.3">
      <c r="J2148" s="59"/>
      <c r="K2148" s="58"/>
      <c r="M2148" s="57"/>
      <c r="N2148" s="56"/>
      <c r="O2148" s="55"/>
      <c r="Q2148" s="55"/>
      <c r="R2148" s="55"/>
    </row>
    <row r="2149" spans="10:18" x14ac:dyDescent="0.3">
      <c r="J2149" s="59"/>
      <c r="K2149" s="58"/>
      <c r="M2149" s="57"/>
      <c r="N2149" s="56"/>
      <c r="O2149" s="55"/>
      <c r="Q2149" s="55"/>
      <c r="R2149" s="55"/>
    </row>
    <row r="2150" spans="10:18" x14ac:dyDescent="0.3">
      <c r="J2150" s="59"/>
      <c r="K2150" s="58"/>
      <c r="M2150" s="57"/>
      <c r="N2150" s="56"/>
      <c r="O2150" s="55"/>
      <c r="Q2150" s="55"/>
      <c r="R2150" s="55"/>
    </row>
    <row r="2151" spans="10:18" x14ac:dyDescent="0.3">
      <c r="J2151" s="59"/>
      <c r="K2151" s="58"/>
      <c r="M2151" s="57"/>
      <c r="N2151" s="56"/>
      <c r="O2151" s="55"/>
      <c r="Q2151" s="55"/>
      <c r="R2151" s="55"/>
    </row>
    <row r="2152" spans="10:18" x14ac:dyDescent="0.3">
      <c r="J2152" s="59"/>
      <c r="K2152" s="58"/>
      <c r="M2152" s="57"/>
      <c r="N2152" s="56"/>
      <c r="O2152" s="55"/>
      <c r="Q2152" s="55"/>
      <c r="R2152" s="55"/>
    </row>
    <row r="2153" spans="10:18" x14ac:dyDescent="0.3">
      <c r="J2153" s="59"/>
      <c r="K2153" s="58"/>
      <c r="M2153" s="57"/>
      <c r="N2153" s="56"/>
      <c r="O2153" s="55"/>
      <c r="Q2153" s="55"/>
      <c r="R2153" s="55"/>
    </row>
    <row r="2154" spans="10:18" x14ac:dyDescent="0.3">
      <c r="J2154" s="59"/>
      <c r="K2154" s="58"/>
      <c r="M2154" s="57"/>
      <c r="N2154" s="56"/>
      <c r="O2154" s="55"/>
      <c r="Q2154" s="55"/>
      <c r="R2154" s="55"/>
    </row>
    <row r="2155" spans="10:18" x14ac:dyDescent="0.3">
      <c r="J2155" s="59"/>
      <c r="K2155" s="58"/>
      <c r="M2155" s="57"/>
      <c r="N2155" s="56"/>
      <c r="O2155" s="55"/>
      <c r="Q2155" s="55"/>
      <c r="R2155" s="55"/>
    </row>
    <row r="2156" spans="10:18" x14ac:dyDescent="0.3">
      <c r="J2156" s="59"/>
      <c r="K2156" s="58"/>
      <c r="M2156" s="57"/>
      <c r="N2156" s="56"/>
      <c r="O2156" s="55"/>
      <c r="Q2156" s="55"/>
      <c r="R2156" s="55"/>
    </row>
    <row r="2157" spans="10:18" x14ac:dyDescent="0.3">
      <c r="J2157" s="59"/>
      <c r="K2157" s="58"/>
      <c r="M2157" s="57"/>
      <c r="N2157" s="56"/>
      <c r="O2157" s="55"/>
      <c r="Q2157" s="55"/>
      <c r="R2157" s="55"/>
    </row>
    <row r="2158" spans="10:18" x14ac:dyDescent="0.3">
      <c r="J2158" s="59"/>
      <c r="K2158" s="58"/>
      <c r="M2158" s="57"/>
      <c r="N2158" s="56"/>
      <c r="O2158" s="55"/>
      <c r="Q2158" s="55"/>
      <c r="R2158" s="55"/>
    </row>
    <row r="2159" spans="10:18" x14ac:dyDescent="0.3">
      <c r="J2159" s="59"/>
      <c r="K2159" s="58"/>
      <c r="M2159" s="57"/>
      <c r="N2159" s="56"/>
      <c r="O2159" s="55"/>
      <c r="Q2159" s="55"/>
      <c r="R2159" s="55"/>
    </row>
    <row r="2160" spans="10:18" x14ac:dyDescent="0.3">
      <c r="J2160" s="59"/>
      <c r="K2160" s="58"/>
      <c r="M2160" s="57"/>
      <c r="N2160" s="56"/>
      <c r="O2160" s="55"/>
      <c r="Q2160" s="55"/>
      <c r="R2160" s="55"/>
    </row>
    <row r="2161" spans="10:18" x14ac:dyDescent="0.3">
      <c r="J2161" s="59"/>
      <c r="K2161" s="58"/>
      <c r="M2161" s="57"/>
      <c r="N2161" s="56"/>
      <c r="O2161" s="55"/>
      <c r="Q2161" s="55"/>
      <c r="R2161" s="55"/>
    </row>
    <row r="2162" spans="10:18" x14ac:dyDescent="0.3">
      <c r="J2162" s="59"/>
      <c r="K2162" s="58"/>
      <c r="M2162" s="57"/>
      <c r="N2162" s="56"/>
      <c r="O2162" s="55"/>
      <c r="Q2162" s="55"/>
      <c r="R2162" s="55"/>
    </row>
    <row r="2163" spans="10:18" x14ac:dyDescent="0.3">
      <c r="J2163" s="59"/>
      <c r="K2163" s="58"/>
      <c r="M2163" s="57"/>
      <c r="N2163" s="56"/>
      <c r="O2163" s="55"/>
      <c r="Q2163" s="55"/>
      <c r="R2163" s="55"/>
    </row>
    <row r="2164" spans="10:18" x14ac:dyDescent="0.3">
      <c r="J2164" s="59"/>
      <c r="K2164" s="58"/>
      <c r="M2164" s="57"/>
      <c r="N2164" s="56"/>
      <c r="O2164" s="55"/>
      <c r="Q2164" s="55"/>
      <c r="R2164" s="55"/>
    </row>
    <row r="2165" spans="10:18" x14ac:dyDescent="0.3">
      <c r="J2165" s="59"/>
      <c r="K2165" s="58"/>
      <c r="M2165" s="57"/>
      <c r="N2165" s="56"/>
      <c r="O2165" s="55"/>
      <c r="Q2165" s="55"/>
      <c r="R2165" s="55"/>
    </row>
    <row r="2166" spans="10:18" x14ac:dyDescent="0.3">
      <c r="J2166" s="59"/>
      <c r="K2166" s="58"/>
      <c r="M2166" s="57"/>
      <c r="N2166" s="56"/>
      <c r="O2166" s="55"/>
      <c r="Q2166" s="55"/>
      <c r="R2166" s="55"/>
    </row>
    <row r="2167" spans="10:18" x14ac:dyDescent="0.3">
      <c r="J2167" s="59"/>
      <c r="K2167" s="58"/>
      <c r="M2167" s="57"/>
      <c r="N2167" s="56"/>
      <c r="O2167" s="55"/>
      <c r="Q2167" s="55"/>
      <c r="R2167" s="55"/>
    </row>
    <row r="2168" spans="10:18" x14ac:dyDescent="0.3">
      <c r="J2168" s="59"/>
      <c r="K2168" s="58"/>
      <c r="M2168" s="57"/>
      <c r="N2168" s="56"/>
      <c r="O2168" s="55"/>
      <c r="Q2168" s="55"/>
      <c r="R2168" s="55"/>
    </row>
    <row r="2169" spans="10:18" x14ac:dyDescent="0.3">
      <c r="J2169" s="59"/>
      <c r="K2169" s="58"/>
      <c r="M2169" s="57"/>
      <c r="N2169" s="56"/>
      <c r="O2169" s="55"/>
      <c r="Q2169" s="55"/>
      <c r="R2169" s="55"/>
    </row>
    <row r="2170" spans="10:18" x14ac:dyDescent="0.3">
      <c r="J2170" s="59"/>
      <c r="K2170" s="58"/>
      <c r="M2170" s="57"/>
      <c r="N2170" s="56"/>
      <c r="O2170" s="55"/>
      <c r="Q2170" s="55"/>
      <c r="R2170" s="55"/>
    </row>
    <row r="2171" spans="10:18" x14ac:dyDescent="0.3">
      <c r="J2171" s="59"/>
      <c r="K2171" s="58"/>
      <c r="M2171" s="57"/>
      <c r="N2171" s="56"/>
      <c r="O2171" s="55"/>
      <c r="Q2171" s="55"/>
      <c r="R2171" s="55"/>
    </row>
    <row r="2172" spans="10:18" x14ac:dyDescent="0.3">
      <c r="J2172" s="59"/>
      <c r="K2172" s="58"/>
      <c r="M2172" s="57"/>
      <c r="N2172" s="56"/>
      <c r="O2172" s="55"/>
      <c r="Q2172" s="55"/>
      <c r="R2172" s="55"/>
    </row>
    <row r="2173" spans="10:18" x14ac:dyDescent="0.3">
      <c r="J2173" s="59"/>
      <c r="K2173" s="58"/>
      <c r="M2173" s="57"/>
      <c r="N2173" s="56"/>
      <c r="O2173" s="55"/>
      <c r="Q2173" s="55"/>
      <c r="R2173" s="55"/>
    </row>
    <row r="2174" spans="10:18" x14ac:dyDescent="0.3">
      <c r="J2174" s="59"/>
      <c r="K2174" s="58"/>
      <c r="M2174" s="57"/>
      <c r="N2174" s="56"/>
      <c r="O2174" s="55"/>
      <c r="Q2174" s="55"/>
      <c r="R2174" s="55"/>
    </row>
    <row r="2175" spans="10:18" x14ac:dyDescent="0.3">
      <c r="J2175" s="59"/>
      <c r="K2175" s="58"/>
      <c r="M2175" s="57"/>
      <c r="N2175" s="56"/>
      <c r="O2175" s="55"/>
      <c r="Q2175" s="55"/>
      <c r="R2175" s="55"/>
    </row>
    <row r="2176" spans="10:18" x14ac:dyDescent="0.3">
      <c r="J2176" s="59"/>
      <c r="K2176" s="58"/>
      <c r="M2176" s="57"/>
      <c r="N2176" s="56"/>
      <c r="O2176" s="55"/>
      <c r="Q2176" s="55"/>
      <c r="R2176" s="55"/>
    </row>
    <row r="2177" spans="10:18" x14ac:dyDescent="0.3">
      <c r="J2177" s="59"/>
      <c r="K2177" s="58"/>
      <c r="M2177" s="57"/>
      <c r="N2177" s="56"/>
      <c r="O2177" s="55"/>
      <c r="Q2177" s="55"/>
      <c r="R2177" s="55"/>
    </row>
    <row r="2178" spans="10:18" x14ac:dyDescent="0.3">
      <c r="J2178" s="59"/>
      <c r="K2178" s="58"/>
      <c r="M2178" s="57"/>
      <c r="N2178" s="56"/>
      <c r="O2178" s="55"/>
      <c r="Q2178" s="55"/>
      <c r="R2178" s="55"/>
    </row>
    <row r="2179" spans="10:18" x14ac:dyDescent="0.3">
      <c r="J2179" s="59"/>
      <c r="K2179" s="58"/>
      <c r="M2179" s="57"/>
      <c r="N2179" s="56"/>
      <c r="O2179" s="55"/>
      <c r="Q2179" s="55"/>
      <c r="R2179" s="55"/>
    </row>
    <row r="2180" spans="10:18" x14ac:dyDescent="0.3">
      <c r="J2180" s="59"/>
      <c r="K2180" s="58"/>
      <c r="M2180" s="57"/>
      <c r="N2180" s="56"/>
      <c r="O2180" s="55"/>
      <c r="Q2180" s="55"/>
      <c r="R2180" s="55"/>
    </row>
    <row r="2181" spans="10:18" x14ac:dyDescent="0.3">
      <c r="J2181" s="59"/>
      <c r="K2181" s="58"/>
      <c r="M2181" s="57"/>
      <c r="N2181" s="56"/>
      <c r="O2181" s="55"/>
      <c r="Q2181" s="55"/>
      <c r="R2181" s="55"/>
    </row>
    <row r="2182" spans="10:18" x14ac:dyDescent="0.3">
      <c r="J2182" s="59"/>
      <c r="K2182" s="58"/>
      <c r="M2182" s="57"/>
      <c r="N2182" s="56"/>
      <c r="O2182" s="55"/>
      <c r="Q2182" s="55"/>
      <c r="R2182" s="55"/>
    </row>
    <row r="2183" spans="10:18" x14ac:dyDescent="0.3">
      <c r="J2183" s="59"/>
      <c r="K2183" s="58"/>
      <c r="M2183" s="57"/>
      <c r="N2183" s="56"/>
      <c r="O2183" s="55"/>
      <c r="Q2183" s="55"/>
      <c r="R2183" s="55"/>
    </row>
    <row r="2184" spans="10:18" x14ac:dyDescent="0.3">
      <c r="J2184" s="59"/>
      <c r="K2184" s="58"/>
      <c r="M2184" s="57"/>
      <c r="N2184" s="56"/>
      <c r="O2184" s="55"/>
      <c r="Q2184" s="55"/>
      <c r="R2184" s="55"/>
    </row>
    <row r="2185" spans="10:18" x14ac:dyDescent="0.3">
      <c r="J2185" s="59"/>
      <c r="K2185" s="58"/>
      <c r="M2185" s="57"/>
      <c r="N2185" s="56"/>
      <c r="O2185" s="55"/>
      <c r="Q2185" s="55"/>
      <c r="R2185" s="55"/>
    </row>
    <row r="2186" spans="10:18" x14ac:dyDescent="0.3">
      <c r="J2186" s="59"/>
      <c r="K2186" s="58"/>
      <c r="M2186" s="57"/>
      <c r="N2186" s="56"/>
      <c r="O2186" s="55"/>
      <c r="Q2186" s="55"/>
      <c r="R2186" s="55"/>
    </row>
    <row r="2187" spans="10:18" x14ac:dyDescent="0.3">
      <c r="J2187" s="59"/>
      <c r="K2187" s="58"/>
      <c r="M2187" s="57"/>
      <c r="N2187" s="56"/>
      <c r="O2187" s="55"/>
      <c r="Q2187" s="55"/>
      <c r="R2187" s="55"/>
    </row>
    <row r="2188" spans="10:18" x14ac:dyDescent="0.3">
      <c r="J2188" s="59"/>
      <c r="K2188" s="58"/>
      <c r="M2188" s="57"/>
      <c r="N2188" s="56"/>
      <c r="O2188" s="55"/>
      <c r="Q2188" s="55"/>
      <c r="R2188" s="55"/>
    </row>
    <row r="2189" spans="10:18" x14ac:dyDescent="0.3">
      <c r="J2189" s="59"/>
      <c r="K2189" s="58"/>
      <c r="M2189" s="57"/>
      <c r="N2189" s="56"/>
      <c r="O2189" s="55"/>
      <c r="Q2189" s="55"/>
      <c r="R2189" s="55"/>
    </row>
    <row r="2190" spans="10:18" x14ac:dyDescent="0.3">
      <c r="J2190" s="59"/>
      <c r="K2190" s="58"/>
      <c r="M2190" s="57"/>
      <c r="N2190" s="56"/>
      <c r="O2190" s="55"/>
      <c r="Q2190" s="55"/>
      <c r="R2190" s="55"/>
    </row>
    <row r="2191" spans="10:18" x14ac:dyDescent="0.3">
      <c r="J2191" s="59"/>
      <c r="K2191" s="58"/>
      <c r="M2191" s="57"/>
      <c r="N2191" s="56"/>
      <c r="O2191" s="55"/>
      <c r="Q2191" s="55"/>
      <c r="R2191" s="55"/>
    </row>
    <row r="2192" spans="10:18" x14ac:dyDescent="0.3">
      <c r="J2192" s="59"/>
      <c r="K2192" s="58"/>
      <c r="M2192" s="57"/>
      <c r="N2192" s="56"/>
      <c r="O2192" s="55"/>
      <c r="Q2192" s="55"/>
      <c r="R2192" s="55"/>
    </row>
    <row r="2193" spans="10:18" x14ac:dyDescent="0.3">
      <c r="J2193" s="59"/>
      <c r="K2193" s="58"/>
      <c r="M2193" s="57"/>
      <c r="N2193" s="56"/>
      <c r="O2193" s="55"/>
      <c r="Q2193" s="55"/>
      <c r="R2193" s="55"/>
    </row>
    <row r="2194" spans="10:18" x14ac:dyDescent="0.3">
      <c r="J2194" s="59"/>
      <c r="K2194" s="58"/>
      <c r="M2194" s="57"/>
      <c r="N2194" s="56"/>
      <c r="O2194" s="55"/>
      <c r="Q2194" s="55"/>
      <c r="R2194" s="55"/>
    </row>
    <row r="2195" spans="10:18" x14ac:dyDescent="0.3">
      <c r="J2195" s="59"/>
      <c r="K2195" s="58"/>
      <c r="M2195" s="57"/>
      <c r="N2195" s="56"/>
      <c r="O2195" s="55"/>
      <c r="Q2195" s="55"/>
      <c r="R2195" s="55"/>
    </row>
    <row r="2196" spans="10:18" x14ac:dyDescent="0.3">
      <c r="J2196" s="59"/>
      <c r="K2196" s="58"/>
      <c r="M2196" s="57"/>
      <c r="N2196" s="56"/>
      <c r="O2196" s="55"/>
      <c r="Q2196" s="55"/>
      <c r="R2196" s="55"/>
    </row>
    <row r="2197" spans="10:18" x14ac:dyDescent="0.3">
      <c r="J2197" s="59"/>
      <c r="K2197" s="58"/>
      <c r="M2197" s="57"/>
      <c r="N2197" s="56"/>
      <c r="O2197" s="55"/>
      <c r="Q2197" s="55"/>
      <c r="R2197" s="55"/>
    </row>
    <row r="2198" spans="10:18" x14ac:dyDescent="0.3">
      <c r="J2198" s="59"/>
      <c r="K2198" s="58"/>
      <c r="M2198" s="57"/>
      <c r="N2198" s="56"/>
      <c r="O2198" s="55"/>
      <c r="Q2198" s="55"/>
      <c r="R2198" s="55"/>
    </row>
    <row r="2199" spans="10:18" x14ac:dyDescent="0.3">
      <c r="J2199" s="59"/>
      <c r="K2199" s="58"/>
      <c r="M2199" s="57"/>
      <c r="N2199" s="56"/>
      <c r="O2199" s="55"/>
      <c r="Q2199" s="55"/>
      <c r="R2199" s="55"/>
    </row>
    <row r="2200" spans="10:18" x14ac:dyDescent="0.3">
      <c r="J2200" s="59"/>
      <c r="K2200" s="58"/>
      <c r="M2200" s="57"/>
      <c r="N2200" s="56"/>
      <c r="O2200" s="55"/>
      <c r="Q2200" s="55"/>
      <c r="R2200" s="55"/>
    </row>
    <row r="2201" spans="10:18" x14ac:dyDescent="0.3">
      <c r="J2201" s="59"/>
      <c r="K2201" s="58"/>
      <c r="M2201" s="57"/>
      <c r="N2201" s="56"/>
      <c r="O2201" s="55"/>
      <c r="Q2201" s="55"/>
      <c r="R2201" s="55"/>
    </row>
    <row r="2202" spans="10:18" x14ac:dyDescent="0.3">
      <c r="J2202" s="59"/>
      <c r="K2202" s="58"/>
      <c r="M2202" s="57"/>
      <c r="N2202" s="56"/>
      <c r="O2202" s="55"/>
      <c r="Q2202" s="55"/>
      <c r="R2202" s="55"/>
    </row>
    <row r="2203" spans="10:18" x14ac:dyDescent="0.3">
      <c r="J2203" s="59"/>
      <c r="K2203" s="58"/>
      <c r="M2203" s="57"/>
      <c r="N2203" s="56"/>
      <c r="O2203" s="55"/>
      <c r="Q2203" s="55"/>
      <c r="R2203" s="55"/>
    </row>
    <row r="2204" spans="10:18" x14ac:dyDescent="0.3">
      <c r="J2204" s="59"/>
      <c r="K2204" s="58"/>
      <c r="M2204" s="57"/>
      <c r="N2204" s="56"/>
      <c r="O2204" s="55"/>
      <c r="Q2204" s="55"/>
      <c r="R2204" s="55"/>
    </row>
    <row r="2205" spans="10:18" x14ac:dyDescent="0.3">
      <c r="J2205" s="59"/>
      <c r="K2205" s="58"/>
      <c r="M2205" s="57"/>
      <c r="N2205" s="56"/>
      <c r="O2205" s="55"/>
      <c r="Q2205" s="55"/>
      <c r="R2205" s="55"/>
    </row>
    <row r="2206" spans="10:18" x14ac:dyDescent="0.3">
      <c r="J2206" s="59"/>
      <c r="K2206" s="58"/>
      <c r="M2206" s="57"/>
      <c r="N2206" s="56"/>
      <c r="O2206" s="55"/>
      <c r="Q2206" s="55"/>
      <c r="R2206" s="55"/>
    </row>
    <row r="2207" spans="10:18" x14ac:dyDescent="0.3">
      <c r="J2207" s="59"/>
      <c r="K2207" s="58"/>
      <c r="M2207" s="57"/>
      <c r="N2207" s="56"/>
      <c r="O2207" s="55"/>
      <c r="Q2207" s="55"/>
      <c r="R2207" s="55"/>
    </row>
    <row r="2208" spans="10:18" x14ac:dyDescent="0.3">
      <c r="J2208" s="59"/>
      <c r="K2208" s="58"/>
      <c r="M2208" s="57"/>
      <c r="N2208" s="56"/>
      <c r="O2208" s="55"/>
      <c r="Q2208" s="55"/>
      <c r="R2208" s="55"/>
    </row>
    <row r="2209" spans="10:18" x14ac:dyDescent="0.3">
      <c r="J2209" s="59"/>
      <c r="K2209" s="58"/>
      <c r="M2209" s="57"/>
      <c r="N2209" s="56"/>
      <c r="O2209" s="55"/>
      <c r="Q2209" s="55"/>
      <c r="R2209" s="55"/>
    </row>
    <row r="2210" spans="10:18" x14ac:dyDescent="0.3">
      <c r="J2210" s="59"/>
      <c r="K2210" s="58"/>
      <c r="M2210" s="57"/>
      <c r="N2210" s="56"/>
      <c r="O2210" s="55"/>
      <c r="Q2210" s="55"/>
      <c r="R2210" s="55"/>
    </row>
    <row r="2211" spans="10:18" x14ac:dyDescent="0.3">
      <c r="J2211" s="59"/>
      <c r="K2211" s="58"/>
      <c r="M2211" s="57"/>
      <c r="N2211" s="56"/>
      <c r="O2211" s="55"/>
      <c r="Q2211" s="55"/>
      <c r="R2211" s="55"/>
    </row>
    <row r="2212" spans="10:18" x14ac:dyDescent="0.3">
      <c r="J2212" s="59"/>
      <c r="K2212" s="58"/>
      <c r="M2212" s="57"/>
      <c r="N2212" s="56"/>
      <c r="O2212" s="55"/>
      <c r="Q2212" s="55"/>
      <c r="R2212" s="55"/>
    </row>
    <row r="2213" spans="10:18" x14ac:dyDescent="0.3">
      <c r="J2213" s="59"/>
      <c r="K2213" s="58"/>
      <c r="M2213" s="57"/>
      <c r="N2213" s="56"/>
      <c r="O2213" s="55"/>
      <c r="Q2213" s="55"/>
      <c r="R2213" s="55"/>
    </row>
    <row r="2214" spans="10:18" x14ac:dyDescent="0.3">
      <c r="J2214" s="59"/>
      <c r="K2214" s="58"/>
      <c r="M2214" s="57"/>
      <c r="N2214" s="56"/>
      <c r="O2214" s="55"/>
      <c r="Q2214" s="55"/>
      <c r="R2214" s="55"/>
    </row>
    <row r="2215" spans="10:18" x14ac:dyDescent="0.3">
      <c r="J2215" s="59"/>
      <c r="K2215" s="58"/>
      <c r="M2215" s="57"/>
      <c r="N2215" s="56"/>
      <c r="O2215" s="55"/>
      <c r="Q2215" s="55"/>
      <c r="R2215" s="55"/>
    </row>
    <row r="2216" spans="10:18" x14ac:dyDescent="0.3">
      <c r="J2216" s="59"/>
      <c r="K2216" s="58"/>
      <c r="M2216" s="57"/>
      <c r="N2216" s="56"/>
      <c r="O2216" s="55"/>
      <c r="Q2216" s="55"/>
      <c r="R2216" s="55"/>
    </row>
    <row r="2217" spans="10:18" x14ac:dyDescent="0.3">
      <c r="J2217" s="59"/>
      <c r="K2217" s="58"/>
      <c r="M2217" s="57"/>
      <c r="N2217" s="56"/>
      <c r="O2217" s="55"/>
      <c r="Q2217" s="55"/>
      <c r="R2217" s="55"/>
    </row>
    <row r="2218" spans="10:18" x14ac:dyDescent="0.3">
      <c r="J2218" s="59"/>
      <c r="K2218" s="58"/>
      <c r="M2218" s="57"/>
      <c r="N2218" s="56"/>
      <c r="O2218" s="55"/>
      <c r="Q2218" s="55"/>
      <c r="R2218" s="55"/>
    </row>
    <row r="2219" spans="10:18" x14ac:dyDescent="0.3">
      <c r="J2219" s="59"/>
      <c r="K2219" s="58"/>
      <c r="M2219" s="57"/>
      <c r="N2219" s="56"/>
      <c r="O2219" s="55"/>
      <c r="Q2219" s="55"/>
      <c r="R2219" s="55"/>
    </row>
    <row r="2220" spans="10:18" x14ac:dyDescent="0.3">
      <c r="J2220" s="59"/>
      <c r="K2220" s="58"/>
      <c r="M2220" s="57"/>
      <c r="N2220" s="56"/>
      <c r="O2220" s="55"/>
      <c r="Q2220" s="55"/>
      <c r="R2220" s="55"/>
    </row>
    <row r="2221" spans="10:18" x14ac:dyDescent="0.3">
      <c r="J2221" s="59"/>
      <c r="K2221" s="58"/>
      <c r="M2221" s="57"/>
      <c r="N2221" s="56"/>
      <c r="O2221" s="55"/>
      <c r="Q2221" s="55"/>
      <c r="R2221" s="55"/>
    </row>
    <row r="2222" spans="10:18" x14ac:dyDescent="0.3">
      <c r="J2222" s="59"/>
      <c r="K2222" s="58"/>
      <c r="M2222" s="57"/>
      <c r="N2222" s="56"/>
      <c r="O2222" s="55"/>
      <c r="Q2222" s="55"/>
      <c r="R2222" s="55"/>
    </row>
    <row r="2223" spans="10:18" x14ac:dyDescent="0.3">
      <c r="J2223" s="59"/>
      <c r="K2223" s="58"/>
      <c r="M2223" s="57"/>
      <c r="N2223" s="56"/>
      <c r="O2223" s="55"/>
      <c r="Q2223" s="55"/>
      <c r="R2223" s="55"/>
    </row>
    <row r="2224" spans="10:18" x14ac:dyDescent="0.3">
      <c r="J2224" s="59"/>
      <c r="K2224" s="58"/>
      <c r="M2224" s="57"/>
      <c r="N2224" s="56"/>
      <c r="O2224" s="55"/>
      <c r="Q2224" s="55"/>
      <c r="R2224" s="55"/>
    </row>
    <row r="2225" spans="10:18" x14ac:dyDescent="0.3">
      <c r="J2225" s="59"/>
      <c r="K2225" s="58"/>
      <c r="M2225" s="57"/>
      <c r="N2225" s="56"/>
      <c r="O2225" s="55"/>
      <c r="Q2225" s="55"/>
      <c r="R2225" s="55"/>
    </row>
    <row r="2226" spans="10:18" x14ac:dyDescent="0.3">
      <c r="J2226" s="59"/>
      <c r="K2226" s="58"/>
      <c r="M2226" s="57"/>
      <c r="N2226" s="56"/>
      <c r="O2226" s="55"/>
      <c r="Q2226" s="55"/>
      <c r="R2226" s="55"/>
    </row>
    <row r="2227" spans="10:18" x14ac:dyDescent="0.3">
      <c r="J2227" s="59"/>
      <c r="K2227" s="58"/>
      <c r="M2227" s="57"/>
      <c r="N2227" s="56"/>
      <c r="O2227" s="55"/>
      <c r="Q2227" s="55"/>
      <c r="R2227" s="55"/>
    </row>
    <row r="2228" spans="10:18" x14ac:dyDescent="0.3">
      <c r="J2228" s="59"/>
      <c r="K2228" s="58"/>
      <c r="M2228" s="57"/>
      <c r="N2228" s="56"/>
      <c r="O2228" s="55"/>
      <c r="Q2228" s="55"/>
      <c r="R2228" s="55"/>
    </row>
    <row r="2229" spans="10:18" x14ac:dyDescent="0.3">
      <c r="J2229" s="59"/>
      <c r="K2229" s="58"/>
      <c r="M2229" s="57"/>
      <c r="N2229" s="56"/>
      <c r="O2229" s="55"/>
      <c r="Q2229" s="55"/>
      <c r="R2229" s="55"/>
    </row>
    <row r="2230" spans="10:18" x14ac:dyDescent="0.3">
      <c r="J2230" s="59"/>
      <c r="K2230" s="58"/>
      <c r="M2230" s="57"/>
      <c r="N2230" s="56"/>
      <c r="O2230" s="55"/>
      <c r="Q2230" s="55"/>
      <c r="R2230" s="55"/>
    </row>
    <row r="2231" spans="10:18" x14ac:dyDescent="0.3">
      <c r="J2231" s="59"/>
      <c r="K2231" s="58"/>
      <c r="M2231" s="57"/>
      <c r="N2231" s="56"/>
      <c r="O2231" s="55"/>
      <c r="Q2231" s="55"/>
      <c r="R2231" s="55"/>
    </row>
    <row r="2232" spans="10:18" x14ac:dyDescent="0.3">
      <c r="J2232" s="59"/>
      <c r="K2232" s="58"/>
      <c r="M2232" s="57"/>
      <c r="N2232" s="56"/>
      <c r="O2232" s="55"/>
      <c r="Q2232" s="55"/>
      <c r="R2232" s="55"/>
    </row>
    <row r="2233" spans="10:18" x14ac:dyDescent="0.3">
      <c r="J2233" s="59"/>
      <c r="K2233" s="58"/>
      <c r="M2233" s="57"/>
      <c r="N2233" s="56"/>
      <c r="O2233" s="55"/>
      <c r="Q2233" s="55"/>
      <c r="R2233" s="55"/>
    </row>
    <row r="2234" spans="10:18" x14ac:dyDescent="0.3">
      <c r="J2234" s="59"/>
      <c r="K2234" s="58"/>
      <c r="M2234" s="57"/>
      <c r="N2234" s="56"/>
      <c r="O2234" s="55"/>
      <c r="Q2234" s="55"/>
      <c r="R2234" s="55"/>
    </row>
    <row r="2235" spans="10:18" x14ac:dyDescent="0.3">
      <c r="J2235" s="59"/>
      <c r="K2235" s="58"/>
      <c r="M2235" s="57"/>
      <c r="N2235" s="56"/>
      <c r="O2235" s="55"/>
      <c r="Q2235" s="55"/>
      <c r="R2235" s="55"/>
    </row>
    <row r="2236" spans="10:18" x14ac:dyDescent="0.3">
      <c r="J2236" s="59"/>
      <c r="K2236" s="58"/>
      <c r="M2236" s="57"/>
      <c r="N2236" s="56"/>
      <c r="O2236" s="55"/>
      <c r="Q2236" s="55"/>
      <c r="R2236" s="55"/>
    </row>
    <row r="2237" spans="10:18" x14ac:dyDescent="0.3">
      <c r="J2237" s="59"/>
      <c r="K2237" s="58"/>
      <c r="M2237" s="57"/>
      <c r="N2237" s="56"/>
      <c r="O2237" s="55"/>
      <c r="Q2237" s="55"/>
      <c r="R2237" s="55"/>
    </row>
    <row r="2238" spans="10:18" x14ac:dyDescent="0.3">
      <c r="J2238" s="59"/>
      <c r="K2238" s="58"/>
      <c r="M2238" s="57"/>
      <c r="N2238" s="56"/>
      <c r="O2238" s="55"/>
      <c r="Q2238" s="55"/>
      <c r="R2238" s="55"/>
    </row>
    <row r="2239" spans="10:18" x14ac:dyDescent="0.3">
      <c r="J2239" s="59"/>
      <c r="K2239" s="58"/>
      <c r="M2239" s="57"/>
      <c r="N2239" s="56"/>
      <c r="O2239" s="55"/>
      <c r="Q2239" s="55"/>
      <c r="R2239" s="55"/>
    </row>
    <row r="2240" spans="10:18" x14ac:dyDescent="0.3">
      <c r="J2240" s="59"/>
      <c r="K2240" s="58"/>
      <c r="M2240" s="57"/>
      <c r="N2240" s="56"/>
      <c r="O2240" s="55"/>
      <c r="Q2240" s="55"/>
      <c r="R2240" s="55"/>
    </row>
    <row r="2241" spans="10:18" x14ac:dyDescent="0.3">
      <c r="J2241" s="59"/>
      <c r="K2241" s="58"/>
      <c r="M2241" s="57"/>
      <c r="N2241" s="56"/>
      <c r="O2241" s="55"/>
      <c r="Q2241" s="55"/>
      <c r="R2241" s="55"/>
    </row>
    <row r="2242" spans="10:18" x14ac:dyDescent="0.3">
      <c r="J2242" s="59"/>
      <c r="K2242" s="58"/>
      <c r="M2242" s="57"/>
      <c r="N2242" s="56"/>
      <c r="O2242" s="55"/>
      <c r="Q2242" s="55"/>
      <c r="R2242" s="55"/>
    </row>
    <row r="2243" spans="10:18" x14ac:dyDescent="0.3">
      <c r="J2243" s="59"/>
      <c r="K2243" s="58"/>
      <c r="M2243" s="57"/>
      <c r="N2243" s="56"/>
      <c r="O2243" s="55"/>
      <c r="Q2243" s="55"/>
      <c r="R2243" s="55"/>
    </row>
    <row r="2244" spans="10:18" x14ac:dyDescent="0.3">
      <c r="J2244" s="59"/>
      <c r="K2244" s="58"/>
      <c r="M2244" s="57"/>
      <c r="N2244" s="56"/>
      <c r="O2244" s="55"/>
      <c r="Q2244" s="55"/>
      <c r="R2244" s="55"/>
    </row>
    <row r="2245" spans="10:18" x14ac:dyDescent="0.3">
      <c r="J2245" s="59"/>
      <c r="K2245" s="58"/>
      <c r="M2245" s="57"/>
      <c r="N2245" s="56"/>
      <c r="O2245" s="55"/>
      <c r="Q2245" s="55"/>
      <c r="R2245" s="55"/>
    </row>
    <row r="2246" spans="10:18" x14ac:dyDescent="0.3">
      <c r="J2246" s="59"/>
      <c r="K2246" s="58"/>
      <c r="M2246" s="57"/>
      <c r="N2246" s="56"/>
      <c r="O2246" s="55"/>
      <c r="Q2246" s="55"/>
      <c r="R2246" s="55"/>
    </row>
    <row r="2247" spans="10:18" x14ac:dyDescent="0.3">
      <c r="J2247" s="59"/>
      <c r="K2247" s="58"/>
      <c r="M2247" s="57"/>
      <c r="N2247" s="56"/>
      <c r="O2247" s="55"/>
      <c r="Q2247" s="55"/>
      <c r="R2247" s="55"/>
    </row>
    <row r="2248" spans="10:18" x14ac:dyDescent="0.3">
      <c r="J2248" s="59"/>
      <c r="K2248" s="58"/>
      <c r="M2248" s="57"/>
      <c r="N2248" s="56"/>
      <c r="O2248" s="55"/>
      <c r="Q2248" s="55"/>
      <c r="R2248" s="55"/>
    </row>
    <row r="2249" spans="10:18" x14ac:dyDescent="0.3">
      <c r="J2249" s="59"/>
      <c r="K2249" s="58"/>
      <c r="M2249" s="57"/>
      <c r="N2249" s="56"/>
      <c r="O2249" s="55"/>
      <c r="Q2249" s="55"/>
      <c r="R2249" s="55"/>
    </row>
    <row r="2250" spans="10:18" x14ac:dyDescent="0.3">
      <c r="J2250" s="59"/>
      <c r="K2250" s="58"/>
      <c r="M2250" s="57"/>
      <c r="N2250" s="56"/>
      <c r="O2250" s="55"/>
      <c r="Q2250" s="55"/>
      <c r="R2250" s="55"/>
    </row>
    <row r="2251" spans="10:18" x14ac:dyDescent="0.3">
      <c r="J2251" s="59"/>
      <c r="K2251" s="58"/>
      <c r="M2251" s="57"/>
      <c r="N2251" s="56"/>
      <c r="O2251" s="55"/>
      <c r="Q2251" s="55"/>
      <c r="R2251" s="55"/>
    </row>
    <row r="2252" spans="10:18" x14ac:dyDescent="0.3">
      <c r="J2252" s="59"/>
      <c r="K2252" s="58"/>
      <c r="M2252" s="57"/>
      <c r="N2252" s="56"/>
      <c r="O2252" s="55"/>
      <c r="Q2252" s="55"/>
      <c r="R2252" s="55"/>
    </row>
    <row r="2253" spans="10:18" x14ac:dyDescent="0.3">
      <c r="J2253" s="59"/>
      <c r="K2253" s="58"/>
      <c r="M2253" s="57"/>
      <c r="N2253" s="56"/>
      <c r="O2253" s="55"/>
      <c r="Q2253" s="55"/>
      <c r="R2253" s="55"/>
    </row>
    <row r="2254" spans="10:18" x14ac:dyDescent="0.3">
      <c r="J2254" s="59"/>
      <c r="K2254" s="58"/>
      <c r="M2254" s="57"/>
      <c r="N2254" s="56"/>
      <c r="O2254" s="55"/>
      <c r="Q2254" s="55"/>
      <c r="R2254" s="55"/>
    </row>
    <row r="2255" spans="10:18" x14ac:dyDescent="0.3">
      <c r="J2255" s="59"/>
      <c r="K2255" s="58"/>
      <c r="M2255" s="57"/>
      <c r="N2255" s="56"/>
      <c r="O2255" s="55"/>
      <c r="Q2255" s="55"/>
      <c r="R2255" s="55"/>
    </row>
    <row r="2256" spans="10:18" x14ac:dyDescent="0.3">
      <c r="J2256" s="59"/>
      <c r="K2256" s="58"/>
      <c r="M2256" s="57"/>
      <c r="N2256" s="56"/>
      <c r="O2256" s="55"/>
      <c r="Q2256" s="55"/>
      <c r="R2256" s="55"/>
    </row>
    <row r="2257" spans="10:18" x14ac:dyDescent="0.3">
      <c r="J2257" s="59"/>
      <c r="K2257" s="58"/>
      <c r="M2257" s="57"/>
      <c r="N2257" s="56"/>
      <c r="O2257" s="55"/>
      <c r="Q2257" s="55"/>
      <c r="R2257" s="55"/>
    </row>
    <row r="2258" spans="10:18" x14ac:dyDescent="0.3">
      <c r="J2258" s="59"/>
      <c r="K2258" s="58"/>
      <c r="M2258" s="57"/>
      <c r="N2258" s="56"/>
      <c r="O2258" s="55"/>
      <c r="Q2258" s="55"/>
      <c r="R2258" s="55"/>
    </row>
    <row r="2259" spans="10:18" x14ac:dyDescent="0.3">
      <c r="J2259" s="59"/>
      <c r="K2259" s="58"/>
      <c r="M2259" s="57"/>
      <c r="N2259" s="56"/>
      <c r="O2259" s="55"/>
      <c r="Q2259" s="55"/>
      <c r="R2259" s="55"/>
    </row>
    <row r="2260" spans="10:18" x14ac:dyDescent="0.3">
      <c r="J2260" s="59"/>
      <c r="K2260" s="58"/>
      <c r="M2260" s="57"/>
      <c r="N2260" s="56"/>
      <c r="O2260" s="55"/>
      <c r="Q2260" s="55"/>
      <c r="R2260" s="55"/>
    </row>
    <row r="2261" spans="10:18" x14ac:dyDescent="0.3">
      <c r="J2261" s="59"/>
      <c r="K2261" s="58"/>
      <c r="M2261" s="57"/>
      <c r="N2261" s="56"/>
      <c r="O2261" s="55"/>
      <c r="Q2261" s="55"/>
      <c r="R2261" s="55"/>
    </row>
    <row r="2262" spans="10:18" x14ac:dyDescent="0.3">
      <c r="J2262" s="59"/>
      <c r="K2262" s="58"/>
      <c r="M2262" s="57"/>
      <c r="N2262" s="56"/>
      <c r="O2262" s="55"/>
      <c r="Q2262" s="55"/>
      <c r="R2262" s="55"/>
    </row>
    <row r="2263" spans="10:18" x14ac:dyDescent="0.3">
      <c r="J2263" s="59"/>
      <c r="K2263" s="58"/>
      <c r="M2263" s="57"/>
      <c r="N2263" s="56"/>
      <c r="O2263" s="55"/>
      <c r="Q2263" s="55"/>
      <c r="R2263" s="55"/>
    </row>
    <row r="2264" spans="10:18" x14ac:dyDescent="0.3">
      <c r="J2264" s="59"/>
      <c r="K2264" s="58"/>
      <c r="M2264" s="57"/>
      <c r="N2264" s="56"/>
      <c r="O2264" s="55"/>
      <c r="Q2264" s="55"/>
      <c r="R2264" s="55"/>
    </row>
    <row r="2265" spans="10:18" x14ac:dyDescent="0.3">
      <c r="J2265" s="59"/>
      <c r="K2265" s="58"/>
      <c r="M2265" s="57"/>
      <c r="N2265" s="56"/>
      <c r="O2265" s="55"/>
      <c r="Q2265" s="55"/>
      <c r="R2265" s="55"/>
    </row>
    <row r="2266" spans="10:18" x14ac:dyDescent="0.3">
      <c r="J2266" s="59"/>
      <c r="K2266" s="58"/>
      <c r="M2266" s="57"/>
      <c r="N2266" s="56"/>
      <c r="O2266" s="55"/>
      <c r="Q2266" s="55"/>
      <c r="R2266" s="55"/>
    </row>
    <row r="2267" spans="10:18" x14ac:dyDescent="0.3">
      <c r="J2267" s="59"/>
      <c r="K2267" s="58"/>
      <c r="M2267" s="57"/>
      <c r="N2267" s="56"/>
      <c r="O2267" s="55"/>
      <c r="Q2267" s="55"/>
      <c r="R2267" s="55"/>
    </row>
    <row r="2268" spans="10:18" x14ac:dyDescent="0.3">
      <c r="J2268" s="59"/>
      <c r="K2268" s="58"/>
      <c r="M2268" s="57"/>
      <c r="N2268" s="56"/>
      <c r="O2268" s="55"/>
      <c r="Q2268" s="55"/>
      <c r="R2268" s="55"/>
    </row>
    <row r="2269" spans="10:18" x14ac:dyDescent="0.3">
      <c r="J2269" s="59"/>
      <c r="K2269" s="58"/>
      <c r="M2269" s="57"/>
      <c r="N2269" s="56"/>
      <c r="O2269" s="55"/>
      <c r="Q2269" s="55"/>
      <c r="R2269" s="55"/>
    </row>
    <row r="2270" spans="10:18" x14ac:dyDescent="0.3">
      <c r="J2270" s="59"/>
      <c r="K2270" s="58"/>
      <c r="M2270" s="57"/>
      <c r="N2270" s="56"/>
      <c r="O2270" s="55"/>
      <c r="Q2270" s="55"/>
      <c r="R2270" s="55"/>
    </row>
    <row r="2271" spans="10:18" x14ac:dyDescent="0.3">
      <c r="J2271" s="59"/>
      <c r="K2271" s="58"/>
      <c r="M2271" s="57"/>
      <c r="N2271" s="56"/>
      <c r="O2271" s="55"/>
      <c r="Q2271" s="55"/>
      <c r="R2271" s="55"/>
    </row>
    <row r="2272" spans="10:18" x14ac:dyDescent="0.3">
      <c r="J2272" s="59"/>
      <c r="K2272" s="58"/>
      <c r="M2272" s="57"/>
      <c r="N2272" s="56"/>
      <c r="O2272" s="55"/>
      <c r="Q2272" s="55"/>
      <c r="R2272" s="55"/>
    </row>
    <row r="2273" spans="10:18" x14ac:dyDescent="0.3">
      <c r="J2273" s="59"/>
      <c r="K2273" s="58"/>
      <c r="M2273" s="57"/>
      <c r="N2273" s="56"/>
      <c r="O2273" s="55"/>
      <c r="Q2273" s="55"/>
      <c r="R2273" s="55"/>
    </row>
    <row r="2274" spans="10:18" x14ac:dyDescent="0.3">
      <c r="J2274" s="59"/>
      <c r="K2274" s="58"/>
      <c r="M2274" s="57"/>
      <c r="N2274" s="56"/>
      <c r="O2274" s="55"/>
      <c r="Q2274" s="55"/>
      <c r="R2274" s="55"/>
    </row>
    <row r="2275" spans="10:18" x14ac:dyDescent="0.3">
      <c r="J2275" s="59"/>
      <c r="K2275" s="58"/>
      <c r="M2275" s="57"/>
      <c r="N2275" s="56"/>
      <c r="O2275" s="55"/>
      <c r="Q2275" s="55"/>
      <c r="R2275" s="55"/>
    </row>
    <row r="2276" spans="10:18" x14ac:dyDescent="0.3">
      <c r="J2276" s="59"/>
      <c r="K2276" s="58"/>
      <c r="M2276" s="57"/>
      <c r="N2276" s="56"/>
      <c r="O2276" s="55"/>
      <c r="Q2276" s="55"/>
      <c r="R2276" s="55"/>
    </row>
    <row r="2277" spans="10:18" x14ac:dyDescent="0.3">
      <c r="J2277" s="59"/>
      <c r="K2277" s="58"/>
      <c r="M2277" s="57"/>
      <c r="N2277" s="56"/>
      <c r="O2277" s="55"/>
      <c r="Q2277" s="55"/>
      <c r="R2277" s="55"/>
    </row>
    <row r="2278" spans="10:18" x14ac:dyDescent="0.3">
      <c r="J2278" s="59"/>
      <c r="K2278" s="58"/>
      <c r="M2278" s="57"/>
      <c r="N2278" s="56"/>
      <c r="O2278" s="55"/>
      <c r="Q2278" s="55"/>
      <c r="R2278" s="55"/>
    </row>
    <row r="2279" spans="10:18" x14ac:dyDescent="0.3">
      <c r="J2279" s="59"/>
      <c r="K2279" s="58"/>
      <c r="M2279" s="57"/>
      <c r="N2279" s="56"/>
      <c r="O2279" s="55"/>
      <c r="Q2279" s="55"/>
      <c r="R2279" s="55"/>
    </row>
    <row r="2280" spans="10:18" x14ac:dyDescent="0.3">
      <c r="J2280" s="59"/>
      <c r="K2280" s="58"/>
      <c r="M2280" s="57"/>
      <c r="N2280" s="56"/>
      <c r="O2280" s="55"/>
      <c r="Q2280" s="55"/>
      <c r="R2280" s="55"/>
    </row>
    <row r="2281" spans="10:18" x14ac:dyDescent="0.3">
      <c r="J2281" s="59"/>
      <c r="K2281" s="58"/>
      <c r="M2281" s="57"/>
      <c r="N2281" s="56"/>
      <c r="O2281" s="55"/>
      <c r="Q2281" s="55"/>
      <c r="R2281" s="55"/>
    </row>
    <row r="2282" spans="10:18" x14ac:dyDescent="0.3">
      <c r="J2282" s="59"/>
      <c r="K2282" s="58"/>
      <c r="M2282" s="57"/>
      <c r="N2282" s="56"/>
      <c r="O2282" s="55"/>
      <c r="Q2282" s="55"/>
      <c r="R2282" s="55"/>
    </row>
    <row r="2283" spans="10:18" x14ac:dyDescent="0.3">
      <c r="J2283" s="59"/>
      <c r="K2283" s="58"/>
      <c r="M2283" s="57"/>
      <c r="N2283" s="56"/>
      <c r="O2283" s="55"/>
      <c r="Q2283" s="55"/>
      <c r="R2283" s="55"/>
    </row>
    <row r="2284" spans="10:18" x14ac:dyDescent="0.3">
      <c r="J2284" s="59"/>
      <c r="K2284" s="58"/>
      <c r="M2284" s="57"/>
      <c r="N2284" s="56"/>
      <c r="O2284" s="55"/>
      <c r="Q2284" s="55"/>
      <c r="R2284" s="55"/>
    </row>
    <row r="2285" spans="10:18" x14ac:dyDescent="0.3">
      <c r="J2285" s="59"/>
      <c r="K2285" s="58"/>
      <c r="M2285" s="57"/>
      <c r="N2285" s="56"/>
      <c r="O2285" s="55"/>
      <c r="Q2285" s="55"/>
      <c r="R2285" s="55"/>
    </row>
    <row r="2286" spans="10:18" x14ac:dyDescent="0.3">
      <c r="J2286" s="59"/>
      <c r="K2286" s="58"/>
      <c r="M2286" s="57"/>
      <c r="N2286" s="56"/>
      <c r="O2286" s="55"/>
      <c r="Q2286" s="55"/>
      <c r="R2286" s="55"/>
    </row>
    <row r="2287" spans="10:18" x14ac:dyDescent="0.3">
      <c r="J2287" s="59"/>
      <c r="K2287" s="58"/>
      <c r="M2287" s="57"/>
      <c r="N2287" s="56"/>
      <c r="O2287" s="55"/>
      <c r="Q2287" s="55"/>
      <c r="R2287" s="55"/>
    </row>
    <row r="2288" spans="10:18" x14ac:dyDescent="0.3">
      <c r="J2288" s="59"/>
      <c r="K2288" s="58"/>
      <c r="M2288" s="57"/>
      <c r="N2288" s="56"/>
      <c r="O2288" s="55"/>
      <c r="Q2288" s="55"/>
      <c r="R2288" s="55"/>
    </row>
    <row r="2289" spans="2:19" ht="15" x14ac:dyDescent="0.25">
      <c r="B2289" s="42"/>
      <c r="C2289" s="42"/>
      <c r="D2289" s="42"/>
      <c r="E2289" s="42"/>
      <c r="F2289" s="42"/>
      <c r="G2289" s="42"/>
      <c r="H2289" s="42"/>
      <c r="I2289" s="42"/>
      <c r="J2289" s="51"/>
      <c r="K2289" s="51"/>
      <c r="M2289" s="51">
        <f>SUM(M3:M134)</f>
        <v>5199425</v>
      </c>
      <c r="N2289" s="51">
        <f>SUM(N3:N134)</f>
        <v>1914274</v>
      </c>
      <c r="O2289" s="51"/>
      <c r="P2289" s="51"/>
      <c r="Q2289" s="51"/>
      <c r="R2289" s="51"/>
      <c r="S2289" s="42"/>
    </row>
    <row r="2290" spans="2:19" ht="15" x14ac:dyDescent="0.25">
      <c r="B2290" s="42"/>
      <c r="C2290" s="42"/>
      <c r="D2290" s="42"/>
      <c r="E2290" s="42"/>
      <c r="F2290" s="42"/>
      <c r="G2290" s="42"/>
      <c r="H2290" s="42"/>
      <c r="I2290" s="42"/>
      <c r="J2290" s="51"/>
      <c r="K2290" s="51"/>
      <c r="M2290" s="51"/>
      <c r="N2290" s="51"/>
      <c r="O2290" s="51"/>
      <c r="P2290" s="51"/>
      <c r="Q2290" s="51"/>
      <c r="R2290" s="51"/>
      <c r="S2290" s="42"/>
    </row>
    <row r="2291" spans="2:19" ht="15" x14ac:dyDescent="0.25">
      <c r="B2291" s="42"/>
      <c r="C2291" s="42"/>
      <c r="D2291" s="42"/>
      <c r="E2291" s="42"/>
      <c r="F2291" s="42"/>
      <c r="G2291" s="42"/>
      <c r="H2291" s="42"/>
      <c r="I2291" s="42"/>
      <c r="J2291" s="51"/>
      <c r="K2291" s="51"/>
      <c r="M2291" s="51"/>
      <c r="N2291" s="51"/>
      <c r="O2291" s="51"/>
      <c r="P2291" s="51"/>
      <c r="Q2291" s="51"/>
      <c r="R2291" s="51"/>
      <c r="S2291" s="42"/>
    </row>
  </sheetData>
  <autoFilter ref="A1:AD2291">
    <filterColumn colId="1">
      <filters blank="1">
        <filter val="51137 (75/25)"/>
        <filter val="51138 (40/60)"/>
        <filter val="Coal"/>
      </filters>
    </filterColumn>
  </autoFilter>
  <mergeCells count="1">
    <mergeCell ref="F168:J168"/>
  </mergeCells>
  <pageMargins left="0" right="0" top="0.75" bottom="0.5" header="0.5" footer="0.5"/>
  <pageSetup paperSize="17" scale="39" orientation="landscape" r:id="rId1"/>
  <headerFooter>
    <oddHeader>&amp;C&amp;20 2013 BUDGET TIER PROCESS FINAL</oddHeader>
  </headerFooter>
  <rowBreaks count="1" manualBreakCount="1">
    <brk id="69" max="18" man="1"/>
  </rowBreaks>
  <colBreaks count="1" manualBreakCount="1">
    <brk id="1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view="pageBreakPreview" zoomScaleNormal="100" zoomScaleSheetLayoutView="100" workbookViewId="0">
      <selection activeCell="F1" sqref="F1:H68"/>
    </sheetView>
  </sheetViews>
  <sheetFormatPr defaultColWidth="8.85546875" defaultRowHeight="15" x14ac:dyDescent="0.25"/>
  <cols>
    <col min="1" max="1" width="10.85546875" customWidth="1"/>
    <col min="2" max="2" width="49.85546875" customWidth="1"/>
    <col min="3" max="3" width="8.140625" customWidth="1"/>
    <col min="4" max="6" width="13.42578125" customWidth="1"/>
    <col min="7" max="7" width="11.85546875" customWidth="1"/>
    <col min="8" max="11" width="13.42578125" customWidth="1"/>
    <col min="12" max="12" width="68" customWidth="1"/>
  </cols>
  <sheetData>
    <row r="1" spans="1:8" ht="41.25" customHeight="1" x14ac:dyDescent="0.25">
      <c r="A1" s="46" t="s">
        <v>9</v>
      </c>
      <c r="B1" s="46" t="s">
        <v>85</v>
      </c>
      <c r="C1" s="46" t="s">
        <v>84</v>
      </c>
      <c r="D1" s="46">
        <v>2013</v>
      </c>
      <c r="E1" s="46">
        <v>2014</v>
      </c>
      <c r="F1" s="46"/>
      <c r="G1" s="46"/>
      <c r="H1" s="46"/>
    </row>
    <row r="2" spans="1:8" x14ac:dyDescent="0.25">
      <c r="A2" s="35" t="s">
        <v>18</v>
      </c>
      <c r="B2" s="42" t="s">
        <v>83</v>
      </c>
      <c r="C2" s="41">
        <v>1</v>
      </c>
      <c r="D2" s="40">
        <v>5852000</v>
      </c>
      <c r="E2" s="40">
        <v>0</v>
      </c>
      <c r="F2" s="40"/>
      <c r="G2" s="40"/>
      <c r="H2" s="40"/>
    </row>
    <row r="3" spans="1:8" x14ac:dyDescent="0.25">
      <c r="A3" s="35" t="s">
        <v>18</v>
      </c>
      <c r="B3" t="s">
        <v>82</v>
      </c>
      <c r="C3" s="41">
        <v>1</v>
      </c>
      <c r="D3" s="38">
        <v>0</v>
      </c>
      <c r="E3" s="38">
        <v>0</v>
      </c>
      <c r="F3" s="38"/>
      <c r="G3" s="38"/>
      <c r="H3" s="38"/>
    </row>
    <row r="4" spans="1:8" x14ac:dyDescent="0.25">
      <c r="A4" s="35" t="s">
        <v>18</v>
      </c>
      <c r="B4" t="s">
        <v>81</v>
      </c>
      <c r="C4" s="41">
        <v>1</v>
      </c>
      <c r="D4" s="38">
        <v>0</v>
      </c>
      <c r="E4" s="38">
        <v>0</v>
      </c>
      <c r="F4" s="38"/>
      <c r="G4" s="38"/>
      <c r="H4" s="38"/>
    </row>
    <row r="5" spans="1:8" x14ac:dyDescent="0.25">
      <c r="A5" s="35" t="s">
        <v>18</v>
      </c>
      <c r="B5" s="42" t="s">
        <v>80</v>
      </c>
      <c r="C5" s="41">
        <v>1</v>
      </c>
      <c r="D5" s="38">
        <v>0</v>
      </c>
      <c r="E5" s="38">
        <v>199960</v>
      </c>
      <c r="F5" s="38"/>
      <c r="G5" s="38"/>
      <c r="H5" s="38"/>
    </row>
    <row r="6" spans="1:8" x14ac:dyDescent="0.25">
      <c r="A6" s="35" t="s">
        <v>18</v>
      </c>
      <c r="B6" s="42" t="s">
        <v>79</v>
      </c>
      <c r="C6" s="41">
        <v>1</v>
      </c>
      <c r="D6" s="38">
        <v>0</v>
      </c>
      <c r="E6" s="38">
        <v>0</v>
      </c>
      <c r="F6" s="38"/>
      <c r="G6" s="38"/>
      <c r="H6" s="38"/>
    </row>
    <row r="7" spans="1:8" x14ac:dyDescent="0.25">
      <c r="A7" s="35" t="s">
        <v>18</v>
      </c>
      <c r="B7" s="42" t="s">
        <v>78</v>
      </c>
      <c r="C7" s="41">
        <v>1</v>
      </c>
      <c r="D7" s="38">
        <v>0</v>
      </c>
      <c r="E7" s="38">
        <v>196925</v>
      </c>
      <c r="F7" s="38"/>
      <c r="G7" s="38"/>
      <c r="H7" s="38"/>
    </row>
    <row r="8" spans="1:8" x14ac:dyDescent="0.25">
      <c r="A8" s="35" t="s">
        <v>18</v>
      </c>
      <c r="B8" t="s">
        <v>77</v>
      </c>
      <c r="C8" s="41">
        <v>1</v>
      </c>
      <c r="D8" s="38">
        <v>75000</v>
      </c>
      <c r="E8" s="38">
        <v>0</v>
      </c>
      <c r="F8" s="38"/>
      <c r="G8" s="38"/>
      <c r="H8" s="38"/>
    </row>
    <row r="9" spans="1:8" x14ac:dyDescent="0.25">
      <c r="A9" s="35" t="s">
        <v>18</v>
      </c>
      <c r="B9" t="s">
        <v>76</v>
      </c>
      <c r="C9" s="41">
        <v>1</v>
      </c>
      <c r="D9" s="38">
        <v>0</v>
      </c>
      <c r="E9" s="38">
        <v>60000</v>
      </c>
      <c r="F9" s="38"/>
      <c r="G9" s="38"/>
      <c r="H9" s="38"/>
    </row>
    <row r="10" spans="1:8" x14ac:dyDescent="0.25">
      <c r="A10" s="35" t="s">
        <v>18</v>
      </c>
      <c r="B10" s="42" t="s">
        <v>75</v>
      </c>
      <c r="C10" s="41">
        <v>1</v>
      </c>
      <c r="D10" s="38">
        <v>650004</v>
      </c>
      <c r="E10" s="38">
        <v>0</v>
      </c>
      <c r="F10" s="38"/>
      <c r="G10" s="38"/>
      <c r="H10" s="38"/>
    </row>
    <row r="11" spans="1:8" x14ac:dyDescent="0.25">
      <c r="A11" s="35" t="s">
        <v>18</v>
      </c>
      <c r="B11" s="42" t="s">
        <v>74</v>
      </c>
      <c r="C11" s="41">
        <v>1</v>
      </c>
      <c r="D11" s="38">
        <v>650017</v>
      </c>
      <c r="E11" s="38">
        <v>0</v>
      </c>
      <c r="F11" s="38"/>
      <c r="G11" s="38"/>
      <c r="H11" s="38"/>
    </row>
    <row r="12" spans="1:8" x14ac:dyDescent="0.25">
      <c r="A12" s="35" t="s">
        <v>18</v>
      </c>
      <c r="B12" s="42" t="s">
        <v>73</v>
      </c>
      <c r="C12" s="41">
        <v>1</v>
      </c>
      <c r="D12" s="38">
        <v>220000</v>
      </c>
      <c r="E12" s="38">
        <v>0</v>
      </c>
      <c r="F12" s="38"/>
      <c r="G12" s="38"/>
      <c r="H12" s="38"/>
    </row>
    <row r="13" spans="1:8" x14ac:dyDescent="0.25">
      <c r="A13" s="35" t="s">
        <v>18</v>
      </c>
      <c r="B13" t="s">
        <v>72</v>
      </c>
      <c r="C13" s="41">
        <v>1</v>
      </c>
      <c r="D13" s="38">
        <v>280000</v>
      </c>
      <c r="E13" s="38">
        <v>0</v>
      </c>
      <c r="F13" s="38"/>
      <c r="G13" s="38"/>
      <c r="H13" s="38"/>
    </row>
    <row r="14" spans="1:8" x14ac:dyDescent="0.25">
      <c r="A14" s="35" t="s">
        <v>18</v>
      </c>
      <c r="B14" s="42" t="s">
        <v>71</v>
      </c>
      <c r="C14" s="41">
        <v>1</v>
      </c>
      <c r="D14" s="39">
        <v>5000</v>
      </c>
      <c r="E14" s="38">
        <v>625000</v>
      </c>
      <c r="F14" s="38"/>
      <c r="G14" s="38"/>
      <c r="H14" s="38"/>
    </row>
    <row r="15" spans="1:8" x14ac:dyDescent="0.25">
      <c r="A15" s="35" t="s">
        <v>18</v>
      </c>
      <c r="B15" t="s">
        <v>70</v>
      </c>
      <c r="C15" s="41">
        <v>1</v>
      </c>
      <c r="D15" s="38">
        <v>625000</v>
      </c>
      <c r="E15" s="38">
        <v>0</v>
      </c>
      <c r="F15" s="38"/>
      <c r="G15" s="38"/>
      <c r="H15" s="38"/>
    </row>
    <row r="16" spans="1:8" x14ac:dyDescent="0.25">
      <c r="A16" s="35" t="s">
        <v>18</v>
      </c>
      <c r="B16" s="42" t="s">
        <v>69</v>
      </c>
      <c r="C16" s="41">
        <v>1</v>
      </c>
      <c r="D16" s="39"/>
      <c r="E16" s="38">
        <v>220000</v>
      </c>
      <c r="F16" s="39"/>
      <c r="G16" s="38"/>
      <c r="H16" s="38"/>
    </row>
    <row r="17" spans="1:8" x14ac:dyDescent="0.25">
      <c r="A17" s="35" t="s">
        <v>18</v>
      </c>
      <c r="B17" t="s">
        <v>68</v>
      </c>
      <c r="C17" s="41">
        <v>1</v>
      </c>
      <c r="D17" s="38">
        <v>0</v>
      </c>
      <c r="E17" s="38">
        <v>140000</v>
      </c>
      <c r="F17" s="38"/>
      <c r="G17" s="38"/>
      <c r="H17" s="38"/>
    </row>
    <row r="18" spans="1:8" x14ac:dyDescent="0.25">
      <c r="A18" s="35" t="s">
        <v>18</v>
      </c>
      <c r="B18" s="42" t="s">
        <v>67</v>
      </c>
      <c r="C18" s="41">
        <v>1</v>
      </c>
      <c r="D18" s="38">
        <v>500000</v>
      </c>
      <c r="E18" s="38">
        <v>0</v>
      </c>
      <c r="F18" s="38"/>
      <c r="G18" s="38"/>
      <c r="H18" s="38"/>
    </row>
    <row r="19" spans="1:8" x14ac:dyDescent="0.25">
      <c r="A19" s="35" t="s">
        <v>18</v>
      </c>
      <c r="B19" s="42" t="s">
        <v>66</v>
      </c>
      <c r="C19" s="41">
        <v>1</v>
      </c>
      <c r="D19" s="38">
        <v>500000</v>
      </c>
      <c r="E19" s="38">
        <v>0</v>
      </c>
      <c r="F19" s="38"/>
      <c r="G19" s="38"/>
      <c r="H19" s="38"/>
    </row>
    <row r="20" spans="1:8" x14ac:dyDescent="0.25">
      <c r="A20" s="35" t="s">
        <v>18</v>
      </c>
      <c r="B20" s="42" t="s">
        <v>65</v>
      </c>
      <c r="C20" s="41">
        <v>1</v>
      </c>
      <c r="D20" s="38">
        <v>0</v>
      </c>
      <c r="E20" s="38">
        <v>0</v>
      </c>
      <c r="F20" s="38"/>
      <c r="G20" s="38"/>
      <c r="H20" s="38"/>
    </row>
    <row r="21" spans="1:8" x14ac:dyDescent="0.25">
      <c r="A21" s="35" t="s">
        <v>18</v>
      </c>
      <c r="B21" s="42" t="s">
        <v>64</v>
      </c>
      <c r="C21" s="41">
        <v>1</v>
      </c>
      <c r="D21" s="38">
        <v>147992</v>
      </c>
      <c r="E21" s="38">
        <v>0</v>
      </c>
      <c r="F21" s="38"/>
      <c r="G21" s="38"/>
      <c r="H21" s="38"/>
    </row>
    <row r="22" spans="1:8" x14ac:dyDescent="0.25">
      <c r="A22" s="35" t="s">
        <v>18</v>
      </c>
      <c r="B22" s="42" t="s">
        <v>63</v>
      </c>
      <c r="C22" s="41">
        <v>1</v>
      </c>
      <c r="D22" s="38">
        <v>147992</v>
      </c>
      <c r="E22" s="38">
        <v>0</v>
      </c>
      <c r="F22" s="38"/>
      <c r="G22" s="38"/>
      <c r="H22" s="38"/>
    </row>
    <row r="23" spans="1:8" x14ac:dyDescent="0.25">
      <c r="A23" s="35" t="s">
        <v>18</v>
      </c>
      <c r="B23" t="s">
        <v>62</v>
      </c>
      <c r="C23" s="41">
        <v>1</v>
      </c>
      <c r="D23" s="39">
        <v>150000</v>
      </c>
      <c r="E23" s="38">
        <v>0</v>
      </c>
      <c r="F23" s="38"/>
      <c r="G23" s="38"/>
      <c r="H23" s="38"/>
    </row>
    <row r="24" spans="1:8" x14ac:dyDescent="0.25">
      <c r="A24" s="35" t="s">
        <v>18</v>
      </c>
      <c r="B24" s="42" t="s">
        <v>61</v>
      </c>
      <c r="C24" s="41">
        <v>1</v>
      </c>
      <c r="D24" s="39">
        <v>0</v>
      </c>
      <c r="E24" s="39"/>
      <c r="F24" s="39"/>
      <c r="G24" s="39"/>
      <c r="H24" s="39"/>
    </row>
    <row r="25" spans="1:8" x14ac:dyDescent="0.25">
      <c r="A25" s="35" t="s">
        <v>18</v>
      </c>
      <c r="B25" t="s">
        <v>60</v>
      </c>
      <c r="C25" s="41">
        <v>1</v>
      </c>
      <c r="D25" s="38">
        <v>103040</v>
      </c>
      <c r="E25" s="38">
        <v>0</v>
      </c>
      <c r="F25" s="38"/>
      <c r="G25" s="38"/>
      <c r="H25" s="38"/>
    </row>
    <row r="26" spans="1:8" x14ac:dyDescent="0.25">
      <c r="A26" s="35" t="s">
        <v>18</v>
      </c>
      <c r="B26" t="s">
        <v>59</v>
      </c>
      <c r="C26" s="41">
        <v>1</v>
      </c>
      <c r="D26" s="38">
        <v>103040</v>
      </c>
      <c r="E26" s="38">
        <v>0</v>
      </c>
      <c r="F26" s="38"/>
      <c r="G26" s="38"/>
      <c r="H26" s="38"/>
    </row>
    <row r="27" spans="1:8" x14ac:dyDescent="0.25">
      <c r="A27" s="35" t="s">
        <v>18</v>
      </c>
      <c r="B27" t="s">
        <v>58</v>
      </c>
      <c r="C27" s="41">
        <v>1</v>
      </c>
      <c r="D27" s="38">
        <v>0</v>
      </c>
      <c r="E27" s="38">
        <v>85000</v>
      </c>
      <c r="F27" s="38"/>
      <c r="G27" s="38"/>
      <c r="H27" s="38"/>
    </row>
    <row r="28" spans="1:8" x14ac:dyDescent="0.25">
      <c r="A28" s="35" t="s">
        <v>18</v>
      </c>
      <c r="B28" t="s">
        <v>57</v>
      </c>
      <c r="C28" s="35">
        <v>1</v>
      </c>
      <c r="D28" s="38">
        <v>170000</v>
      </c>
      <c r="E28" s="38">
        <v>0</v>
      </c>
      <c r="F28" s="38"/>
      <c r="G28" s="38"/>
      <c r="H28" s="38"/>
    </row>
    <row r="29" spans="1:8" x14ac:dyDescent="0.25">
      <c r="A29" s="35" t="s">
        <v>18</v>
      </c>
      <c r="B29" t="s">
        <v>56</v>
      </c>
      <c r="C29" s="35">
        <v>1</v>
      </c>
      <c r="D29" s="38">
        <v>425000</v>
      </c>
      <c r="E29" s="38">
        <v>0</v>
      </c>
      <c r="F29" s="38"/>
      <c r="G29" s="38"/>
      <c r="H29" s="38"/>
    </row>
    <row r="30" spans="1:8" x14ac:dyDescent="0.25">
      <c r="A30" s="35" t="s">
        <v>18</v>
      </c>
      <c r="B30" t="s">
        <v>55</v>
      </c>
      <c r="C30" s="35">
        <v>1</v>
      </c>
      <c r="D30" s="45">
        <v>0</v>
      </c>
      <c r="E30" s="39">
        <v>433500</v>
      </c>
      <c r="F30" s="44"/>
      <c r="G30" s="38"/>
      <c r="H30" s="38"/>
    </row>
    <row r="31" spans="1:8" x14ac:dyDescent="0.25">
      <c r="A31" s="35" t="s">
        <v>18</v>
      </c>
      <c r="B31" t="s">
        <v>56</v>
      </c>
      <c r="C31" s="35">
        <v>1</v>
      </c>
      <c r="D31" s="40">
        <v>0</v>
      </c>
      <c r="E31" s="39">
        <v>0</v>
      </c>
      <c r="F31" s="39"/>
      <c r="G31" s="43"/>
      <c r="H31" s="38"/>
    </row>
    <row r="32" spans="1:8" x14ac:dyDescent="0.25">
      <c r="A32" s="35" t="s">
        <v>18</v>
      </c>
      <c r="B32" t="s">
        <v>55</v>
      </c>
      <c r="C32" s="35">
        <v>1</v>
      </c>
      <c r="D32" s="40">
        <v>0</v>
      </c>
      <c r="E32" s="39">
        <v>0</v>
      </c>
      <c r="F32" s="39"/>
      <c r="G32" s="38"/>
      <c r="H32" s="43"/>
    </row>
    <row r="33" spans="1:8" x14ac:dyDescent="0.25">
      <c r="A33" s="35" t="s">
        <v>18</v>
      </c>
      <c r="B33" t="s">
        <v>54</v>
      </c>
      <c r="C33" s="35">
        <v>1</v>
      </c>
      <c r="D33" s="40">
        <v>62000</v>
      </c>
      <c r="E33" s="44">
        <v>0</v>
      </c>
      <c r="F33" s="39"/>
      <c r="G33" s="38"/>
      <c r="H33" s="38"/>
    </row>
    <row r="34" spans="1:8" x14ac:dyDescent="0.25">
      <c r="A34" s="35" t="s">
        <v>18</v>
      </c>
      <c r="B34" t="s">
        <v>53</v>
      </c>
      <c r="C34" s="35">
        <v>1</v>
      </c>
      <c r="D34" s="40">
        <v>0</v>
      </c>
      <c r="E34" s="39">
        <v>62000</v>
      </c>
      <c r="F34" s="44"/>
      <c r="G34" s="38"/>
      <c r="H34" s="38"/>
    </row>
    <row r="35" spans="1:8" x14ac:dyDescent="0.25">
      <c r="A35" s="35" t="s">
        <v>18</v>
      </c>
      <c r="B35" t="s">
        <v>52</v>
      </c>
      <c r="C35" s="35">
        <v>1</v>
      </c>
      <c r="D35" s="40">
        <v>0</v>
      </c>
      <c r="E35" s="39">
        <v>350000</v>
      </c>
      <c r="F35" s="44"/>
      <c r="G35" s="38"/>
      <c r="H35" s="38"/>
    </row>
    <row r="36" spans="1:8" x14ac:dyDescent="0.25">
      <c r="A36" s="35" t="s">
        <v>18</v>
      </c>
      <c r="B36" t="s">
        <v>51</v>
      </c>
      <c r="C36" s="35">
        <v>1</v>
      </c>
      <c r="D36" s="40">
        <v>0</v>
      </c>
      <c r="E36" s="39">
        <v>0</v>
      </c>
      <c r="F36" s="39"/>
      <c r="G36" s="43"/>
      <c r="H36" s="38"/>
    </row>
    <row r="37" spans="1:8" x14ac:dyDescent="0.25">
      <c r="A37" s="35" t="s">
        <v>18</v>
      </c>
      <c r="B37" t="s">
        <v>51</v>
      </c>
      <c r="C37" s="35">
        <v>1</v>
      </c>
      <c r="D37" s="40">
        <v>0</v>
      </c>
      <c r="E37" s="39">
        <v>0</v>
      </c>
      <c r="F37" s="39"/>
      <c r="G37" s="43"/>
      <c r="H37" s="38"/>
    </row>
    <row r="38" spans="1:8" x14ac:dyDescent="0.25">
      <c r="A38" s="35" t="s">
        <v>18</v>
      </c>
      <c r="B38" t="s">
        <v>50</v>
      </c>
      <c r="C38" s="35">
        <v>1</v>
      </c>
      <c r="D38" s="40">
        <v>0</v>
      </c>
      <c r="E38" s="39">
        <v>0</v>
      </c>
      <c r="F38" s="39"/>
      <c r="G38" s="43"/>
      <c r="H38" s="38"/>
    </row>
    <row r="39" spans="1:8" x14ac:dyDescent="0.25">
      <c r="A39" s="35" t="s">
        <v>18</v>
      </c>
      <c r="B39" s="42" t="s">
        <v>49</v>
      </c>
      <c r="C39" s="35">
        <v>2</v>
      </c>
      <c r="D39" s="38"/>
      <c r="E39" s="38"/>
      <c r="F39" s="38"/>
      <c r="G39" s="39"/>
      <c r="H39" s="38"/>
    </row>
    <row r="40" spans="1:8" x14ac:dyDescent="0.25">
      <c r="A40" s="35" t="s">
        <v>18</v>
      </c>
      <c r="B40" s="42" t="s">
        <v>48</v>
      </c>
      <c r="C40" s="41">
        <v>2</v>
      </c>
      <c r="D40" s="38">
        <v>0</v>
      </c>
      <c r="E40" s="38">
        <v>600000</v>
      </c>
      <c r="F40" s="38"/>
      <c r="G40" s="38"/>
      <c r="H40" s="39"/>
    </row>
    <row r="41" spans="1:8" x14ac:dyDescent="0.25">
      <c r="A41" s="35" t="s">
        <v>18</v>
      </c>
      <c r="B41" t="s">
        <v>47</v>
      </c>
      <c r="C41" s="41">
        <v>2</v>
      </c>
      <c r="D41" s="38">
        <v>0</v>
      </c>
      <c r="E41" s="38">
        <v>300000</v>
      </c>
      <c r="F41" s="38"/>
      <c r="G41" s="38"/>
      <c r="H41" s="38"/>
    </row>
    <row r="42" spans="1:8" x14ac:dyDescent="0.25">
      <c r="A42" s="35" t="s">
        <v>18</v>
      </c>
      <c r="B42" t="s">
        <v>46</v>
      </c>
      <c r="C42" s="41">
        <v>2</v>
      </c>
      <c r="D42" s="38">
        <v>300000</v>
      </c>
      <c r="E42" s="38">
        <v>0</v>
      </c>
      <c r="F42" s="38"/>
      <c r="G42" s="38"/>
      <c r="H42" s="38"/>
    </row>
    <row r="43" spans="1:8" x14ac:dyDescent="0.25">
      <c r="A43" s="35" t="s">
        <v>18</v>
      </c>
      <c r="B43" t="s">
        <v>45</v>
      </c>
      <c r="C43" s="41">
        <v>2</v>
      </c>
      <c r="D43" s="38">
        <v>0</v>
      </c>
      <c r="E43" s="38">
        <v>0</v>
      </c>
      <c r="F43" s="38"/>
      <c r="G43" s="38"/>
      <c r="H43" s="38"/>
    </row>
    <row r="44" spans="1:8" x14ac:dyDescent="0.25">
      <c r="A44" s="35" t="s">
        <v>18</v>
      </c>
      <c r="B44" s="42" t="s">
        <v>44</v>
      </c>
      <c r="C44" s="41">
        <v>2</v>
      </c>
      <c r="D44" s="38">
        <v>0</v>
      </c>
      <c r="E44" s="39">
        <v>6302</v>
      </c>
      <c r="F44" s="38"/>
      <c r="G44" s="38"/>
      <c r="H44" s="38"/>
    </row>
    <row r="45" spans="1:8" x14ac:dyDescent="0.25">
      <c r="A45" s="35" t="s">
        <v>18</v>
      </c>
      <c r="B45" t="s">
        <v>43</v>
      </c>
      <c r="C45" s="41">
        <v>2</v>
      </c>
      <c r="D45" s="38">
        <v>0</v>
      </c>
      <c r="E45" s="38">
        <v>0</v>
      </c>
      <c r="F45" s="38"/>
      <c r="G45" s="38"/>
      <c r="H45" s="38"/>
    </row>
    <row r="46" spans="1:8" x14ac:dyDescent="0.25">
      <c r="A46" s="35" t="s">
        <v>18</v>
      </c>
      <c r="B46" t="s">
        <v>42</v>
      </c>
      <c r="C46" s="41">
        <v>2</v>
      </c>
      <c r="D46" s="38">
        <v>0</v>
      </c>
      <c r="E46" s="38">
        <v>75000</v>
      </c>
      <c r="F46" s="38"/>
      <c r="G46" s="38"/>
      <c r="H46" s="38"/>
    </row>
    <row r="47" spans="1:8" x14ac:dyDescent="0.25">
      <c r="A47" s="35" t="s">
        <v>18</v>
      </c>
      <c r="B47" t="s">
        <v>42</v>
      </c>
      <c r="C47" s="41">
        <v>2</v>
      </c>
      <c r="D47" s="38">
        <v>0</v>
      </c>
      <c r="E47" s="38">
        <v>0</v>
      </c>
      <c r="F47" s="38"/>
      <c r="G47" s="38"/>
      <c r="H47" s="38"/>
    </row>
    <row r="48" spans="1:8" x14ac:dyDescent="0.25">
      <c r="A48" s="35" t="s">
        <v>18</v>
      </c>
      <c r="B48" s="42" t="s">
        <v>41</v>
      </c>
      <c r="C48" s="41">
        <v>2</v>
      </c>
      <c r="D48" s="39">
        <v>88875</v>
      </c>
      <c r="E48" s="38">
        <v>0</v>
      </c>
      <c r="F48" s="38"/>
      <c r="G48" s="38"/>
      <c r="H48" s="38"/>
    </row>
    <row r="49" spans="1:8" x14ac:dyDescent="0.25">
      <c r="A49" s="35" t="s">
        <v>18</v>
      </c>
      <c r="B49" t="s">
        <v>40</v>
      </c>
      <c r="C49" s="41">
        <v>2</v>
      </c>
      <c r="D49" s="38">
        <v>0</v>
      </c>
      <c r="E49" s="38">
        <v>0</v>
      </c>
      <c r="F49" s="38"/>
      <c r="G49" s="38"/>
      <c r="H49" s="38"/>
    </row>
    <row r="50" spans="1:8" x14ac:dyDescent="0.25">
      <c r="A50" s="35" t="s">
        <v>18</v>
      </c>
      <c r="B50" s="42" t="s">
        <v>39</v>
      </c>
      <c r="C50" s="41">
        <v>2</v>
      </c>
      <c r="D50" s="39"/>
      <c r="E50" s="39">
        <v>250000</v>
      </c>
      <c r="F50" s="38"/>
      <c r="G50" s="38"/>
      <c r="H50" s="38"/>
    </row>
    <row r="51" spans="1:8" x14ac:dyDescent="0.25">
      <c r="A51" s="35" t="s">
        <v>18</v>
      </c>
      <c r="B51" t="s">
        <v>38</v>
      </c>
      <c r="C51" s="41">
        <v>2</v>
      </c>
      <c r="D51" s="38">
        <v>0</v>
      </c>
      <c r="E51" s="38">
        <v>0</v>
      </c>
      <c r="F51" s="38"/>
      <c r="G51" s="38"/>
      <c r="H51" s="38"/>
    </row>
    <row r="52" spans="1:8" x14ac:dyDescent="0.25">
      <c r="A52" s="35" t="s">
        <v>18</v>
      </c>
      <c r="B52" t="s">
        <v>37</v>
      </c>
      <c r="C52" s="41">
        <v>2</v>
      </c>
      <c r="D52" s="38">
        <v>30000</v>
      </c>
      <c r="E52" s="38">
        <v>0</v>
      </c>
      <c r="F52" s="38"/>
      <c r="G52" s="38"/>
      <c r="H52" s="38"/>
    </row>
    <row r="53" spans="1:8" x14ac:dyDescent="0.25">
      <c r="A53" s="35" t="s">
        <v>18</v>
      </c>
      <c r="B53" s="42" t="s">
        <v>36</v>
      </c>
      <c r="C53" s="41">
        <v>2</v>
      </c>
      <c r="D53" s="38">
        <v>26000</v>
      </c>
      <c r="E53" s="38">
        <v>0</v>
      </c>
      <c r="F53" s="38"/>
      <c r="G53" s="38"/>
      <c r="H53" s="38"/>
    </row>
    <row r="54" spans="1:8" x14ac:dyDescent="0.25">
      <c r="A54" s="35" t="s">
        <v>18</v>
      </c>
      <c r="B54" t="s">
        <v>35</v>
      </c>
      <c r="C54" s="41">
        <v>2</v>
      </c>
      <c r="D54" s="38">
        <v>23000</v>
      </c>
      <c r="E54" s="38">
        <v>0</v>
      </c>
      <c r="F54" s="38"/>
      <c r="G54" s="38"/>
      <c r="H54" s="38"/>
    </row>
    <row r="55" spans="1:8" x14ac:dyDescent="0.25">
      <c r="A55" s="35" t="s">
        <v>18</v>
      </c>
      <c r="B55" s="42" t="s">
        <v>34</v>
      </c>
      <c r="C55" s="41">
        <v>2</v>
      </c>
      <c r="D55" s="38">
        <v>0</v>
      </c>
      <c r="E55" s="38">
        <v>30500</v>
      </c>
      <c r="F55" s="38"/>
      <c r="G55" s="38"/>
      <c r="H55" s="38"/>
    </row>
    <row r="56" spans="1:8" x14ac:dyDescent="0.25">
      <c r="A56" s="35" t="s">
        <v>18</v>
      </c>
      <c r="B56" t="s">
        <v>33</v>
      </c>
      <c r="C56" s="41">
        <v>2</v>
      </c>
      <c r="D56" s="38">
        <v>389525</v>
      </c>
      <c r="E56" s="38">
        <v>0</v>
      </c>
      <c r="F56" s="38"/>
      <c r="G56" s="38"/>
      <c r="H56" s="38"/>
    </row>
    <row r="57" spans="1:8" x14ac:dyDescent="0.25">
      <c r="A57" s="35" t="s">
        <v>18</v>
      </c>
      <c r="B57" t="s">
        <v>33</v>
      </c>
      <c r="C57" s="41">
        <v>2</v>
      </c>
      <c r="D57" s="38">
        <v>0</v>
      </c>
      <c r="E57" s="38">
        <v>397317</v>
      </c>
      <c r="F57" s="38"/>
      <c r="G57" s="38"/>
      <c r="H57" s="38"/>
    </row>
    <row r="58" spans="1:8" x14ac:dyDescent="0.25">
      <c r="A58" s="35" t="s">
        <v>18</v>
      </c>
      <c r="B58" t="s">
        <v>32</v>
      </c>
      <c r="C58" s="41">
        <v>3</v>
      </c>
      <c r="D58" s="38">
        <v>60000</v>
      </c>
      <c r="E58" s="38">
        <v>0</v>
      </c>
      <c r="F58" s="38"/>
      <c r="G58" s="38"/>
      <c r="H58" s="38"/>
    </row>
    <row r="59" spans="1:8" x14ac:dyDescent="0.25">
      <c r="A59" s="35" t="s">
        <v>18</v>
      </c>
      <c r="B59" s="42" t="s">
        <v>31</v>
      </c>
      <c r="C59" s="41">
        <v>3</v>
      </c>
      <c r="D59" s="38">
        <v>0</v>
      </c>
      <c r="E59" s="39">
        <v>39259</v>
      </c>
      <c r="F59" s="38"/>
      <c r="G59" s="38"/>
      <c r="H59" s="38"/>
    </row>
    <row r="60" spans="1:8" x14ac:dyDescent="0.25">
      <c r="A60" s="35" t="s">
        <v>18</v>
      </c>
      <c r="B60" t="s">
        <v>30</v>
      </c>
      <c r="C60" s="41">
        <v>3</v>
      </c>
      <c r="D60" s="38">
        <v>25000</v>
      </c>
      <c r="E60" s="38">
        <v>0</v>
      </c>
      <c r="F60" s="38"/>
      <c r="G60" s="38"/>
      <c r="H60" s="38"/>
    </row>
    <row r="61" spans="1:8" x14ac:dyDescent="0.25">
      <c r="A61" s="35" t="s">
        <v>18</v>
      </c>
      <c r="B61" t="s">
        <v>29</v>
      </c>
      <c r="C61" s="41">
        <v>3</v>
      </c>
      <c r="D61" s="38">
        <v>100000</v>
      </c>
      <c r="E61" s="38">
        <v>0</v>
      </c>
      <c r="F61" s="38"/>
      <c r="G61" s="38"/>
      <c r="H61" s="38"/>
    </row>
    <row r="62" spans="1:8" x14ac:dyDescent="0.25">
      <c r="A62" s="35" t="s">
        <v>18</v>
      </c>
      <c r="B62" t="s">
        <v>28</v>
      </c>
      <c r="C62" s="41">
        <v>3</v>
      </c>
      <c r="D62" s="38">
        <v>0</v>
      </c>
      <c r="E62" s="38">
        <v>0</v>
      </c>
      <c r="F62" s="38"/>
      <c r="G62" s="38"/>
      <c r="H62" s="38"/>
    </row>
    <row r="63" spans="1:8" x14ac:dyDescent="0.25">
      <c r="A63" s="35" t="s">
        <v>18</v>
      </c>
      <c r="B63" t="s">
        <v>27</v>
      </c>
      <c r="C63" s="41">
        <v>3</v>
      </c>
      <c r="D63" s="38">
        <v>0</v>
      </c>
      <c r="E63" s="38">
        <v>0</v>
      </c>
      <c r="F63" s="38"/>
      <c r="G63" s="38"/>
      <c r="H63" s="38"/>
    </row>
    <row r="64" spans="1:8" x14ac:dyDescent="0.25">
      <c r="A64" s="35"/>
      <c r="B64" s="42"/>
      <c r="C64" s="41"/>
      <c r="D64" s="39"/>
      <c r="E64" s="39"/>
      <c r="F64" s="39"/>
      <c r="G64" s="39"/>
      <c r="H64" s="39"/>
    </row>
    <row r="65" spans="1:8" x14ac:dyDescent="0.25">
      <c r="A65" s="35"/>
      <c r="C65" s="35"/>
      <c r="D65" s="40"/>
      <c r="E65" s="39"/>
      <c r="F65" s="38"/>
      <c r="G65" s="38"/>
      <c r="H65" s="38"/>
    </row>
    <row r="66" spans="1:8" x14ac:dyDescent="0.25">
      <c r="G66" s="38"/>
    </row>
    <row r="67" spans="1:8" x14ac:dyDescent="0.25">
      <c r="G67" s="38"/>
    </row>
    <row r="68" spans="1:8" x14ac:dyDescent="0.25">
      <c r="A68" s="34"/>
      <c r="B68" s="37" t="s">
        <v>26</v>
      </c>
      <c r="C68" s="37"/>
      <c r="D68" s="36">
        <f>SUM(D2:D67)</f>
        <v>11708485</v>
      </c>
      <c r="E68" s="36">
        <f>SUM(E2:E67)</f>
        <v>4070763</v>
      </c>
      <c r="F68" s="36"/>
      <c r="G68" s="36"/>
      <c r="H68" s="36"/>
    </row>
    <row r="69" spans="1:8" x14ac:dyDescent="0.25">
      <c r="A69" s="34"/>
    </row>
  </sheetData>
  <pageMargins left="0.28999999999999998" right="0.32" top="0.53" bottom="0.44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="90" zoomScaleNormal="100" zoomScaleSheetLayoutView="90" workbookViewId="0">
      <selection activeCell="D9" sqref="D9"/>
    </sheetView>
  </sheetViews>
  <sheetFormatPr defaultColWidth="8.85546875" defaultRowHeight="15" x14ac:dyDescent="0.25"/>
  <cols>
    <col min="1" max="1" width="16" customWidth="1"/>
    <col min="2" max="2" width="43.85546875" customWidth="1"/>
    <col min="3" max="3" width="22" customWidth="1"/>
    <col min="4" max="12" width="13.42578125" customWidth="1"/>
    <col min="13" max="13" width="68" customWidth="1"/>
  </cols>
  <sheetData>
    <row r="1" spans="1:9" ht="41.25" customHeight="1" x14ac:dyDescent="0.25">
      <c r="A1" s="46" t="s">
        <v>9</v>
      </c>
      <c r="B1" s="46" t="s">
        <v>113</v>
      </c>
      <c r="C1" s="46" t="s">
        <v>84</v>
      </c>
      <c r="D1" s="46">
        <v>2013</v>
      </c>
      <c r="E1" s="46">
        <v>2014</v>
      </c>
      <c r="F1" s="46">
        <v>2015</v>
      </c>
      <c r="G1" s="46">
        <v>2016</v>
      </c>
      <c r="H1" s="46">
        <v>2017</v>
      </c>
      <c r="I1" t="s">
        <v>464</v>
      </c>
    </row>
    <row r="2" spans="1:9" x14ac:dyDescent="0.25">
      <c r="A2" s="35" t="s">
        <v>18</v>
      </c>
      <c r="B2" t="s">
        <v>112</v>
      </c>
      <c r="C2" s="41">
        <v>1</v>
      </c>
      <c r="D2" s="38">
        <v>2097544</v>
      </c>
      <c r="E2" s="38">
        <v>0</v>
      </c>
      <c r="F2" s="38">
        <v>0</v>
      </c>
      <c r="G2" s="38">
        <v>0</v>
      </c>
      <c r="H2" s="38">
        <v>0</v>
      </c>
    </row>
    <row r="3" spans="1:9" x14ac:dyDescent="0.25">
      <c r="A3" s="35" t="s">
        <v>18</v>
      </c>
      <c r="B3" t="s">
        <v>111</v>
      </c>
      <c r="C3" s="41">
        <v>1</v>
      </c>
      <c r="D3" s="38">
        <v>2064512</v>
      </c>
      <c r="E3" s="38">
        <v>0</v>
      </c>
      <c r="F3" s="38">
        <v>0</v>
      </c>
      <c r="G3" s="38">
        <v>0</v>
      </c>
      <c r="H3" s="38">
        <v>0</v>
      </c>
    </row>
    <row r="4" spans="1:9" x14ac:dyDescent="0.25">
      <c r="A4" s="35" t="s">
        <v>18</v>
      </c>
      <c r="B4" t="s">
        <v>110</v>
      </c>
      <c r="C4" s="41">
        <v>1</v>
      </c>
      <c r="D4" s="38">
        <v>190802</v>
      </c>
      <c r="E4" s="38">
        <v>0</v>
      </c>
      <c r="F4" s="38">
        <v>0</v>
      </c>
      <c r="G4" s="38">
        <v>0</v>
      </c>
      <c r="H4" s="38">
        <v>0</v>
      </c>
    </row>
    <row r="5" spans="1:9" x14ac:dyDescent="0.25">
      <c r="A5" s="35" t="s">
        <v>18</v>
      </c>
      <c r="B5" t="s">
        <v>109</v>
      </c>
      <c r="C5" s="41">
        <v>1</v>
      </c>
      <c r="D5" s="38">
        <v>190802</v>
      </c>
      <c r="E5" s="38">
        <v>0</v>
      </c>
      <c r="F5" s="38">
        <v>0</v>
      </c>
      <c r="G5" s="38">
        <v>0</v>
      </c>
      <c r="H5" s="38">
        <v>0</v>
      </c>
    </row>
    <row r="6" spans="1:9" x14ac:dyDescent="0.25">
      <c r="A6" s="35" t="s">
        <v>18</v>
      </c>
      <c r="B6" t="s">
        <v>108</v>
      </c>
      <c r="C6" s="41">
        <v>1</v>
      </c>
      <c r="D6" s="39">
        <v>525000</v>
      </c>
      <c r="E6" s="38">
        <v>0</v>
      </c>
      <c r="F6" s="38">
        <v>0</v>
      </c>
      <c r="G6" s="38">
        <v>0</v>
      </c>
      <c r="H6" s="38">
        <v>0</v>
      </c>
    </row>
    <row r="7" spans="1:9" x14ac:dyDescent="0.25">
      <c r="A7" s="35" t="s">
        <v>18</v>
      </c>
      <c r="B7" t="s">
        <v>107</v>
      </c>
      <c r="C7" s="41">
        <v>1</v>
      </c>
      <c r="D7" s="38">
        <v>100000</v>
      </c>
      <c r="E7" s="38">
        <v>0</v>
      </c>
      <c r="F7" s="38">
        <v>0</v>
      </c>
      <c r="G7" s="38">
        <v>0</v>
      </c>
      <c r="H7" s="38">
        <v>0</v>
      </c>
    </row>
    <row r="8" spans="1:9" x14ac:dyDescent="0.25">
      <c r="A8" s="35" t="s">
        <v>18</v>
      </c>
      <c r="B8" t="s">
        <v>106</v>
      </c>
      <c r="C8" s="41">
        <v>1</v>
      </c>
      <c r="D8" s="39">
        <v>525000</v>
      </c>
      <c r="E8" s="38">
        <v>0</v>
      </c>
      <c r="F8" s="38">
        <v>0</v>
      </c>
      <c r="G8" s="38">
        <v>0</v>
      </c>
      <c r="H8" s="38">
        <v>0</v>
      </c>
    </row>
    <row r="9" spans="1:9" x14ac:dyDescent="0.25">
      <c r="A9" s="35" t="s">
        <v>18</v>
      </c>
      <c r="B9" t="s">
        <v>105</v>
      </c>
      <c r="C9" s="41">
        <v>1</v>
      </c>
      <c r="D9" s="38">
        <v>100000</v>
      </c>
      <c r="E9" s="38">
        <v>0</v>
      </c>
      <c r="F9" s="38">
        <v>0</v>
      </c>
      <c r="G9" s="38">
        <v>0</v>
      </c>
      <c r="H9" s="38">
        <v>0</v>
      </c>
    </row>
    <row r="10" spans="1:9" x14ac:dyDescent="0.25">
      <c r="A10" s="35" t="s">
        <v>18</v>
      </c>
      <c r="B10" t="s">
        <v>104</v>
      </c>
      <c r="C10" s="41">
        <v>1</v>
      </c>
      <c r="D10" s="38">
        <v>160000</v>
      </c>
      <c r="E10" s="38">
        <v>0</v>
      </c>
      <c r="F10" s="38">
        <v>0</v>
      </c>
      <c r="G10" s="38">
        <v>0</v>
      </c>
      <c r="H10" s="38">
        <v>0</v>
      </c>
    </row>
    <row r="11" spans="1:9" x14ac:dyDescent="0.25">
      <c r="A11" s="35" t="s">
        <v>18</v>
      </c>
      <c r="B11" t="s">
        <v>103</v>
      </c>
      <c r="C11" s="41">
        <v>1</v>
      </c>
      <c r="D11" s="38">
        <v>0</v>
      </c>
      <c r="E11" s="38">
        <v>160000</v>
      </c>
      <c r="F11" s="38">
        <v>0</v>
      </c>
      <c r="G11" s="38">
        <v>0</v>
      </c>
      <c r="H11" s="38">
        <v>0</v>
      </c>
    </row>
    <row r="12" spans="1:9" x14ac:dyDescent="0.25">
      <c r="A12" s="35" t="s">
        <v>18</v>
      </c>
      <c r="B12" t="s">
        <v>102</v>
      </c>
      <c r="C12" s="41">
        <v>1</v>
      </c>
      <c r="D12" s="38">
        <v>0</v>
      </c>
      <c r="E12" s="38">
        <v>200000</v>
      </c>
      <c r="F12" s="38">
        <v>0</v>
      </c>
      <c r="G12" s="38">
        <v>0</v>
      </c>
      <c r="H12" s="38">
        <v>0</v>
      </c>
    </row>
    <row r="13" spans="1:9" x14ac:dyDescent="0.25">
      <c r="A13" s="35" t="s">
        <v>18</v>
      </c>
      <c r="B13" t="s">
        <v>101</v>
      </c>
      <c r="C13" s="41">
        <v>1</v>
      </c>
      <c r="D13" s="38">
        <v>0</v>
      </c>
      <c r="E13" s="38">
        <v>200000</v>
      </c>
      <c r="F13" s="38">
        <v>0</v>
      </c>
      <c r="G13" s="38">
        <v>0</v>
      </c>
      <c r="H13" s="38">
        <v>0</v>
      </c>
    </row>
    <row r="14" spans="1:9" x14ac:dyDescent="0.25">
      <c r="A14" s="35" t="s">
        <v>18</v>
      </c>
      <c r="B14" s="42" t="s">
        <v>100</v>
      </c>
      <c r="C14" s="41">
        <v>3</v>
      </c>
      <c r="D14" s="39">
        <v>0</v>
      </c>
      <c r="E14" s="39">
        <v>75000</v>
      </c>
      <c r="F14" s="39">
        <v>0</v>
      </c>
      <c r="G14" s="39">
        <v>0</v>
      </c>
      <c r="H14" s="39">
        <v>0</v>
      </c>
    </row>
    <row r="15" spans="1:9" x14ac:dyDescent="0.25">
      <c r="A15" s="35" t="s">
        <v>18</v>
      </c>
      <c r="B15" s="42" t="s">
        <v>99</v>
      </c>
      <c r="C15" s="41">
        <v>3</v>
      </c>
      <c r="D15" s="39">
        <v>0</v>
      </c>
      <c r="E15" s="39">
        <v>75000</v>
      </c>
      <c r="F15" s="39">
        <v>0</v>
      </c>
      <c r="G15" s="39">
        <v>0</v>
      </c>
      <c r="H15" s="39">
        <v>0</v>
      </c>
    </row>
    <row r="16" spans="1:9" x14ac:dyDescent="0.25">
      <c r="A16" s="35" t="s">
        <v>18</v>
      </c>
      <c r="B16" t="s">
        <v>98</v>
      </c>
      <c r="C16" s="41"/>
      <c r="D16" s="38">
        <v>0</v>
      </c>
      <c r="E16" s="38">
        <v>0</v>
      </c>
      <c r="F16" s="38">
        <v>25000</v>
      </c>
      <c r="G16" s="38">
        <v>825000</v>
      </c>
      <c r="H16" s="38">
        <v>0</v>
      </c>
    </row>
    <row r="17" spans="1:8" x14ac:dyDescent="0.25">
      <c r="A17" s="35" t="s">
        <v>18</v>
      </c>
      <c r="B17" t="s">
        <v>97</v>
      </c>
      <c r="C17" s="35"/>
      <c r="D17" s="40">
        <v>0</v>
      </c>
      <c r="E17" s="39">
        <v>0</v>
      </c>
      <c r="F17" s="38">
        <v>0</v>
      </c>
      <c r="G17" s="38">
        <v>25000</v>
      </c>
      <c r="H17" s="38">
        <v>825000</v>
      </c>
    </row>
    <row r="18" spans="1:8" x14ac:dyDescent="0.25">
      <c r="A18" s="35" t="s">
        <v>18</v>
      </c>
      <c r="B18" t="s">
        <v>96</v>
      </c>
      <c r="C18" s="35"/>
      <c r="D18" s="40">
        <v>0</v>
      </c>
      <c r="E18" s="39">
        <v>0</v>
      </c>
      <c r="F18" s="38">
        <v>25000</v>
      </c>
      <c r="G18" s="38">
        <v>475000</v>
      </c>
      <c r="H18" s="38">
        <v>0</v>
      </c>
    </row>
    <row r="19" spans="1:8" x14ac:dyDescent="0.25">
      <c r="A19" s="35" t="s">
        <v>18</v>
      </c>
      <c r="B19" t="s">
        <v>95</v>
      </c>
      <c r="C19" s="35"/>
      <c r="D19" s="40">
        <v>0</v>
      </c>
      <c r="E19" s="39">
        <v>0</v>
      </c>
      <c r="F19" s="38">
        <v>0</v>
      </c>
      <c r="G19" s="38">
        <v>25000</v>
      </c>
      <c r="H19" s="38">
        <v>475000</v>
      </c>
    </row>
    <row r="20" spans="1:8" x14ac:dyDescent="0.25">
      <c r="A20" s="35" t="s">
        <v>18</v>
      </c>
      <c r="B20" t="s">
        <v>94</v>
      </c>
      <c r="C20" s="35"/>
      <c r="D20" s="40">
        <v>0</v>
      </c>
      <c r="E20" s="39">
        <v>0</v>
      </c>
      <c r="F20" s="38">
        <v>50000</v>
      </c>
      <c r="G20" s="38">
        <v>0</v>
      </c>
      <c r="H20" s="38">
        <v>0</v>
      </c>
    </row>
    <row r="21" spans="1:8" x14ac:dyDescent="0.25">
      <c r="A21" s="35" t="s">
        <v>18</v>
      </c>
      <c r="B21" t="s">
        <v>93</v>
      </c>
      <c r="C21" s="35"/>
      <c r="D21" s="40">
        <v>0</v>
      </c>
      <c r="E21" s="39">
        <v>0</v>
      </c>
      <c r="F21" s="38">
        <v>50000</v>
      </c>
      <c r="G21" s="38">
        <v>0</v>
      </c>
      <c r="H21" s="38">
        <v>0</v>
      </c>
    </row>
    <row r="22" spans="1:8" x14ac:dyDescent="0.25">
      <c r="A22" s="35" t="s">
        <v>18</v>
      </c>
      <c r="B22" t="s">
        <v>92</v>
      </c>
      <c r="C22" s="35"/>
      <c r="D22" s="40">
        <v>75000</v>
      </c>
      <c r="E22" s="39">
        <v>0</v>
      </c>
      <c r="F22" s="38">
        <v>75000</v>
      </c>
      <c r="G22" s="38">
        <v>0</v>
      </c>
      <c r="H22" s="38">
        <v>0</v>
      </c>
    </row>
    <row r="23" spans="1:8" x14ac:dyDescent="0.25">
      <c r="A23" s="35" t="s">
        <v>18</v>
      </c>
      <c r="B23" t="s">
        <v>91</v>
      </c>
      <c r="C23" s="35"/>
      <c r="D23" s="40">
        <v>75000</v>
      </c>
      <c r="E23" s="39">
        <v>75000</v>
      </c>
      <c r="F23" s="38">
        <v>0</v>
      </c>
      <c r="G23" s="38">
        <v>75000</v>
      </c>
      <c r="H23" s="38"/>
    </row>
    <row r="24" spans="1:8" x14ac:dyDescent="0.25">
      <c r="A24" s="35" t="s">
        <v>18</v>
      </c>
      <c r="B24" t="s">
        <v>90</v>
      </c>
      <c r="C24" s="35"/>
      <c r="D24" s="40">
        <v>0</v>
      </c>
      <c r="E24" s="39">
        <v>0</v>
      </c>
      <c r="F24" s="38">
        <v>0</v>
      </c>
      <c r="G24" s="38">
        <v>200000</v>
      </c>
      <c r="H24" s="38">
        <v>0</v>
      </c>
    </row>
    <row r="25" spans="1:8" x14ac:dyDescent="0.25">
      <c r="A25" s="35" t="s">
        <v>18</v>
      </c>
      <c r="B25" t="s">
        <v>89</v>
      </c>
      <c r="C25" s="35"/>
      <c r="D25" s="40">
        <v>0</v>
      </c>
      <c r="E25" s="39">
        <v>0</v>
      </c>
      <c r="F25" s="38">
        <v>0</v>
      </c>
      <c r="G25" s="38">
        <v>0</v>
      </c>
      <c r="H25" s="38">
        <v>200000</v>
      </c>
    </row>
    <row r="26" spans="1:8" x14ac:dyDescent="0.25">
      <c r="A26" s="35" t="s">
        <v>18</v>
      </c>
      <c r="B26" t="s">
        <v>88</v>
      </c>
      <c r="C26" s="35"/>
      <c r="D26" s="40">
        <v>50000</v>
      </c>
      <c r="E26" s="39">
        <v>50000</v>
      </c>
      <c r="F26" s="38">
        <v>50000</v>
      </c>
      <c r="G26" s="38">
        <v>50000</v>
      </c>
      <c r="H26" s="38">
        <v>0</v>
      </c>
    </row>
    <row r="27" spans="1:8" x14ac:dyDescent="0.25">
      <c r="A27" s="35" t="s">
        <v>18</v>
      </c>
      <c r="B27" t="s">
        <v>87</v>
      </c>
      <c r="C27" s="35"/>
      <c r="D27" s="40">
        <v>50000</v>
      </c>
      <c r="E27" s="39">
        <v>50000</v>
      </c>
      <c r="F27" s="38">
        <v>50000</v>
      </c>
      <c r="G27" s="38">
        <v>50000</v>
      </c>
      <c r="H27" s="38">
        <v>0</v>
      </c>
    </row>
    <row r="28" spans="1:8" x14ac:dyDescent="0.25">
      <c r="A28" s="35" t="s">
        <v>18</v>
      </c>
      <c r="B28" t="s">
        <v>86</v>
      </c>
      <c r="C28" s="35"/>
      <c r="D28" s="40">
        <v>0</v>
      </c>
      <c r="E28" s="39">
        <v>90000</v>
      </c>
      <c r="F28" s="39">
        <v>0</v>
      </c>
      <c r="G28" s="38">
        <v>0</v>
      </c>
      <c r="H28" s="38">
        <v>0</v>
      </c>
    </row>
    <row r="29" spans="1:8" x14ac:dyDescent="0.25">
      <c r="G29" s="38"/>
    </row>
    <row r="30" spans="1:8" x14ac:dyDescent="0.25">
      <c r="G30" s="38"/>
    </row>
    <row r="31" spans="1:8" x14ac:dyDescent="0.25">
      <c r="A31" s="34"/>
      <c r="B31" s="37" t="s">
        <v>26</v>
      </c>
      <c r="C31" s="37"/>
      <c r="D31" s="36">
        <f>SUM(D2:D30)</f>
        <v>6203660</v>
      </c>
      <c r="E31" s="36">
        <f>SUM(E2:E30)</f>
        <v>975000</v>
      </c>
      <c r="F31" s="36">
        <f>SUM(F2:F30)</f>
        <v>325000</v>
      </c>
      <c r="G31" s="36">
        <f>SUM(G2:G30)</f>
        <v>1725000</v>
      </c>
      <c r="H31" s="36">
        <f>SUM(H2:H30)</f>
        <v>1500000</v>
      </c>
    </row>
    <row r="32" spans="1:8" x14ac:dyDescent="0.25">
      <c r="A32" s="34"/>
    </row>
  </sheetData>
  <pageMargins left="0.28999999999999998" right="0.32" top="0.53" bottom="0.44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>
      <selection activeCell="C16" sqref="C16"/>
    </sheetView>
  </sheetViews>
  <sheetFormatPr defaultRowHeight="15" x14ac:dyDescent="0.25"/>
  <cols>
    <col min="1" max="1" width="18.28515625" customWidth="1"/>
    <col min="2" max="2" width="14.28515625" customWidth="1"/>
    <col min="3" max="3" width="54.28515625" customWidth="1"/>
    <col min="4" max="4" width="16.42578125" style="217" customWidth="1"/>
    <col min="5" max="5" width="12.42578125" style="217" customWidth="1"/>
    <col min="6" max="6" width="20.5703125" style="217" customWidth="1"/>
    <col min="7" max="7" width="15.28515625" style="217" customWidth="1"/>
    <col min="8" max="9" width="16.140625" style="217" customWidth="1"/>
    <col min="10" max="10" width="15.42578125" style="217" customWidth="1"/>
    <col min="11" max="11" width="10" style="217" bestFit="1" customWidth="1"/>
    <col min="12" max="14" width="9.140625" style="217"/>
    <col min="15" max="15" width="10" style="217" bestFit="1" customWidth="1"/>
    <col min="16" max="18" width="9.140625" style="217"/>
  </cols>
  <sheetData>
    <row r="1" spans="1:18" x14ac:dyDescent="0.25">
      <c r="D1" s="208" t="s">
        <v>466</v>
      </c>
      <c r="E1" s="209" t="s">
        <v>467</v>
      </c>
      <c r="F1" s="210" t="s">
        <v>468</v>
      </c>
      <c r="G1" s="211">
        <v>2014</v>
      </c>
      <c r="H1" s="208" t="s">
        <v>469</v>
      </c>
      <c r="I1" s="209" t="s">
        <v>470</v>
      </c>
      <c r="J1" s="210" t="s">
        <v>471</v>
      </c>
      <c r="K1" s="211">
        <v>2015</v>
      </c>
      <c r="L1" s="208" t="s">
        <v>472</v>
      </c>
      <c r="M1" s="209" t="s">
        <v>473</v>
      </c>
      <c r="N1" s="210" t="s">
        <v>474</v>
      </c>
      <c r="O1" s="211">
        <v>2016</v>
      </c>
      <c r="P1" s="208" t="s">
        <v>475</v>
      </c>
      <c r="Q1" s="209" t="s">
        <v>476</v>
      </c>
      <c r="R1" s="210" t="s">
        <v>477</v>
      </c>
    </row>
    <row r="2" spans="1:18" x14ac:dyDescent="0.25">
      <c r="A2" s="220" t="s">
        <v>520</v>
      </c>
      <c r="B2" s="34" t="s">
        <v>515</v>
      </c>
      <c r="C2" t="s">
        <v>478</v>
      </c>
      <c r="D2" s="212"/>
      <c r="E2" s="213"/>
      <c r="F2" s="214">
        <v>15000</v>
      </c>
      <c r="G2" s="215"/>
      <c r="H2" s="212"/>
      <c r="I2" s="213"/>
      <c r="J2" s="214"/>
      <c r="K2" s="215"/>
      <c r="L2" s="212"/>
      <c r="M2" s="213"/>
      <c r="N2" s="214"/>
      <c r="O2" s="215"/>
      <c r="P2" s="212"/>
      <c r="Q2" s="213"/>
      <c r="R2" s="214"/>
    </row>
    <row r="3" spans="1:18" x14ac:dyDescent="0.25">
      <c r="A3" s="220" t="s">
        <v>520</v>
      </c>
      <c r="B3" s="34" t="s">
        <v>515</v>
      </c>
      <c r="C3" t="s">
        <v>479</v>
      </c>
      <c r="D3" s="212"/>
      <c r="E3" s="213"/>
      <c r="F3" s="214">
        <v>15000</v>
      </c>
      <c r="G3" s="215"/>
      <c r="H3" s="212"/>
      <c r="I3" s="213"/>
      <c r="J3" s="214"/>
      <c r="K3" s="215"/>
      <c r="L3" s="212"/>
      <c r="M3" s="213"/>
      <c r="N3" s="214"/>
      <c r="O3" s="215"/>
      <c r="P3" s="212"/>
      <c r="Q3" s="213"/>
      <c r="R3" s="214"/>
    </row>
    <row r="4" spans="1:18" x14ac:dyDescent="0.25">
      <c r="A4" s="220" t="s">
        <v>520</v>
      </c>
      <c r="B4" s="34" t="s">
        <v>515</v>
      </c>
      <c r="C4" s="30" t="s">
        <v>480</v>
      </c>
      <c r="D4" s="204"/>
      <c r="E4" s="205"/>
      <c r="F4" s="216">
        <v>100000</v>
      </c>
      <c r="G4" s="215"/>
      <c r="H4" s="204"/>
      <c r="I4" s="205"/>
      <c r="J4" s="206"/>
      <c r="K4" s="215"/>
      <c r="L4" s="204"/>
      <c r="M4" s="205"/>
      <c r="N4" s="206"/>
      <c r="O4" s="215"/>
      <c r="P4" s="204"/>
      <c r="Q4" s="205"/>
      <c r="R4" s="206"/>
    </row>
    <row r="5" spans="1:18" x14ac:dyDescent="0.25">
      <c r="A5" s="220" t="s">
        <v>520</v>
      </c>
      <c r="B5" s="34" t="s">
        <v>515</v>
      </c>
      <c r="C5" s="30" t="s">
        <v>481</v>
      </c>
      <c r="D5" s="204"/>
      <c r="E5" s="205"/>
      <c r="F5" s="216">
        <v>25000</v>
      </c>
      <c r="G5" s="215"/>
      <c r="H5" s="204"/>
      <c r="I5" s="205"/>
      <c r="J5" s="206"/>
      <c r="K5" s="215"/>
      <c r="L5" s="204"/>
      <c r="M5" s="205"/>
      <c r="N5" s="206"/>
      <c r="O5" s="215"/>
      <c r="P5" s="204"/>
      <c r="Q5" s="205"/>
      <c r="R5" s="206"/>
    </row>
    <row r="6" spans="1:18" x14ac:dyDescent="0.25">
      <c r="A6" s="220" t="s">
        <v>520</v>
      </c>
      <c r="B6" s="34" t="s">
        <v>515</v>
      </c>
      <c r="C6" s="30" t="s">
        <v>482</v>
      </c>
      <c r="D6" s="204"/>
      <c r="E6" s="205"/>
      <c r="F6" s="216">
        <v>12500</v>
      </c>
      <c r="G6" s="215"/>
      <c r="H6" s="204"/>
      <c r="I6" s="205"/>
      <c r="J6" s="206"/>
      <c r="K6" s="215"/>
      <c r="L6" s="204"/>
      <c r="M6" s="205"/>
      <c r="N6" s="206"/>
      <c r="O6" s="215"/>
      <c r="P6" s="204"/>
      <c r="Q6" s="205"/>
      <c r="R6" s="206"/>
    </row>
    <row r="7" spans="1:18" x14ac:dyDescent="0.25">
      <c r="A7" s="220" t="s">
        <v>520</v>
      </c>
      <c r="B7" s="34" t="s">
        <v>515</v>
      </c>
      <c r="C7" s="30" t="s">
        <v>483</v>
      </c>
      <c r="D7" s="204"/>
      <c r="E7" s="205"/>
      <c r="F7" s="216">
        <v>7500</v>
      </c>
      <c r="G7" s="215"/>
      <c r="H7" s="204"/>
      <c r="I7" s="205"/>
      <c r="J7" s="206"/>
      <c r="K7" s="215"/>
      <c r="L7" s="204"/>
      <c r="M7" s="205"/>
      <c r="N7" s="206"/>
      <c r="O7" s="215"/>
      <c r="P7" s="204"/>
      <c r="Q7" s="205"/>
      <c r="R7" s="206"/>
    </row>
    <row r="8" spans="1:18" x14ac:dyDescent="0.25">
      <c r="A8" s="220" t="s">
        <v>520</v>
      </c>
      <c r="B8" s="34" t="s">
        <v>515</v>
      </c>
      <c r="C8" s="30" t="s">
        <v>484</v>
      </c>
      <c r="D8" s="204"/>
      <c r="E8" s="205"/>
      <c r="F8" s="216">
        <v>20000</v>
      </c>
      <c r="G8" s="215"/>
      <c r="H8" s="204"/>
      <c r="I8" s="205"/>
      <c r="J8" s="206"/>
      <c r="K8" s="215"/>
      <c r="L8" s="204"/>
      <c r="M8" s="205"/>
      <c r="N8" s="206"/>
      <c r="O8" s="215"/>
      <c r="P8" s="204"/>
      <c r="Q8" s="205"/>
      <c r="R8" s="206"/>
    </row>
    <row r="9" spans="1:18" x14ac:dyDescent="0.25">
      <c r="A9" s="220" t="s">
        <v>520</v>
      </c>
      <c r="B9" s="34" t="s">
        <v>515</v>
      </c>
      <c r="C9" s="30" t="s">
        <v>485</v>
      </c>
      <c r="D9" s="204"/>
      <c r="E9" s="205"/>
      <c r="F9" s="216">
        <v>12500</v>
      </c>
      <c r="G9" s="215"/>
      <c r="H9" s="204"/>
      <c r="I9" s="205"/>
      <c r="J9" s="206"/>
      <c r="K9" s="215"/>
      <c r="L9" s="204"/>
      <c r="M9" s="205"/>
      <c r="N9" s="206"/>
      <c r="O9" s="215"/>
      <c r="P9" s="204"/>
      <c r="Q9" s="205"/>
      <c r="R9" s="206"/>
    </row>
    <row r="10" spans="1:18" x14ac:dyDescent="0.25">
      <c r="A10" s="220" t="s">
        <v>520</v>
      </c>
      <c r="B10" s="34" t="s">
        <v>515</v>
      </c>
      <c r="C10" s="30" t="s">
        <v>486</v>
      </c>
      <c r="D10" s="204"/>
      <c r="E10" s="205"/>
      <c r="F10" s="216">
        <v>5000</v>
      </c>
      <c r="G10" s="215"/>
      <c r="H10" s="204"/>
      <c r="I10" s="205"/>
      <c r="J10" s="206"/>
      <c r="K10" s="215"/>
      <c r="L10" s="204"/>
      <c r="M10" s="205"/>
      <c r="N10" s="206"/>
      <c r="O10" s="215"/>
      <c r="P10" s="204"/>
      <c r="Q10" s="205"/>
      <c r="R10" s="206"/>
    </row>
    <row r="11" spans="1:18" x14ac:dyDescent="0.25">
      <c r="A11" s="220" t="s">
        <v>520</v>
      </c>
      <c r="B11" s="34" t="s">
        <v>515</v>
      </c>
      <c r="C11" s="30" t="s">
        <v>487</v>
      </c>
      <c r="D11" s="204"/>
      <c r="E11" s="205"/>
      <c r="F11" s="216">
        <v>250000</v>
      </c>
      <c r="G11" s="215"/>
      <c r="H11" s="204"/>
      <c r="I11" s="205"/>
      <c r="J11" s="206"/>
      <c r="K11" s="215"/>
      <c r="L11" s="204"/>
      <c r="M11" s="205"/>
      <c r="N11" s="206"/>
      <c r="O11" s="215"/>
      <c r="P11" s="204"/>
      <c r="Q11" s="205"/>
      <c r="R11" s="206"/>
    </row>
    <row r="12" spans="1:18" x14ac:dyDescent="0.25">
      <c r="A12" s="220" t="s">
        <v>520</v>
      </c>
      <c r="B12" s="34" t="s">
        <v>515</v>
      </c>
      <c r="C12" s="30" t="s">
        <v>488</v>
      </c>
      <c r="D12" s="204"/>
      <c r="E12" s="205"/>
      <c r="F12" s="216">
        <v>35000</v>
      </c>
      <c r="G12" s="215"/>
      <c r="H12" s="204"/>
      <c r="I12" s="205"/>
      <c r="J12" s="206"/>
      <c r="K12" s="215"/>
      <c r="L12" s="204"/>
      <c r="M12" s="205"/>
      <c r="N12" s="206"/>
      <c r="O12" s="215"/>
      <c r="P12" s="204"/>
      <c r="Q12" s="205"/>
      <c r="R12" s="206"/>
    </row>
    <row r="13" spans="1:18" x14ac:dyDescent="0.25">
      <c r="A13" s="220" t="s">
        <v>520</v>
      </c>
      <c r="B13" s="34" t="s">
        <v>515</v>
      </c>
      <c r="C13" s="30" t="s">
        <v>489</v>
      </c>
      <c r="D13" s="204"/>
      <c r="E13" s="205"/>
      <c r="F13" s="216">
        <v>12500</v>
      </c>
      <c r="G13" s="215"/>
      <c r="H13" s="204"/>
      <c r="I13" s="205"/>
      <c r="J13" s="206"/>
      <c r="K13" s="215"/>
      <c r="L13" s="204"/>
      <c r="M13" s="205"/>
      <c r="N13" s="206"/>
      <c r="O13" s="215"/>
      <c r="P13" s="204"/>
      <c r="Q13" s="205"/>
      <c r="R13" s="206"/>
    </row>
    <row r="14" spans="1:18" x14ac:dyDescent="0.25">
      <c r="A14" s="220" t="s">
        <v>520</v>
      </c>
      <c r="B14" s="34" t="s">
        <v>515</v>
      </c>
      <c r="C14" s="30" t="s">
        <v>490</v>
      </c>
      <c r="D14" s="204"/>
      <c r="E14" s="205"/>
      <c r="F14" s="216">
        <v>900000</v>
      </c>
      <c r="G14" s="215"/>
      <c r="H14" s="204"/>
      <c r="I14" s="205"/>
      <c r="J14" s="206"/>
      <c r="K14" s="215"/>
      <c r="L14" s="204"/>
      <c r="M14" s="205"/>
      <c r="N14" s="206"/>
      <c r="O14" s="215"/>
      <c r="P14" s="204"/>
      <c r="Q14" s="205"/>
      <c r="R14" s="206"/>
    </row>
    <row r="15" spans="1:18" x14ac:dyDescent="0.25">
      <c r="A15" s="220" t="s">
        <v>520</v>
      </c>
      <c r="B15" s="34" t="s">
        <v>515</v>
      </c>
      <c r="C15" s="30" t="s">
        <v>491</v>
      </c>
      <c r="D15" s="204"/>
      <c r="E15" s="205"/>
      <c r="F15" s="216">
        <v>10000</v>
      </c>
      <c r="G15" s="215"/>
      <c r="H15" s="204"/>
      <c r="I15" s="205"/>
      <c r="J15" s="206"/>
      <c r="K15" s="215"/>
      <c r="L15" s="204"/>
      <c r="M15" s="205"/>
      <c r="N15" s="206"/>
      <c r="O15" s="215"/>
      <c r="P15" s="204"/>
      <c r="Q15" s="205"/>
      <c r="R15" s="206"/>
    </row>
    <row r="16" spans="1:18" x14ac:dyDescent="0.25">
      <c r="A16" s="220" t="s">
        <v>520</v>
      </c>
      <c r="B16" s="34" t="s">
        <v>515</v>
      </c>
      <c r="C16" s="30" t="s">
        <v>492</v>
      </c>
      <c r="D16" s="204"/>
      <c r="E16" s="205"/>
      <c r="F16" s="216">
        <v>82500</v>
      </c>
      <c r="G16" s="215"/>
      <c r="H16" s="204"/>
      <c r="I16" s="205"/>
      <c r="J16" s="206"/>
      <c r="K16" s="215"/>
      <c r="L16" s="204"/>
      <c r="M16" s="205"/>
      <c r="N16" s="206"/>
      <c r="O16" s="215"/>
      <c r="P16" s="204"/>
      <c r="Q16" s="205"/>
      <c r="R16" s="206"/>
    </row>
    <row r="17" spans="1:18" x14ac:dyDescent="0.25">
      <c r="A17" s="220" t="s">
        <v>520</v>
      </c>
      <c r="B17" s="34" t="s">
        <v>515</v>
      </c>
      <c r="C17" s="30" t="s">
        <v>518</v>
      </c>
      <c r="D17" s="204"/>
      <c r="E17" s="205"/>
      <c r="F17" s="216">
        <v>100000</v>
      </c>
      <c r="G17" s="215"/>
      <c r="H17" s="204"/>
      <c r="I17" s="205"/>
      <c r="J17" s="206"/>
      <c r="K17" s="215"/>
      <c r="L17" s="204"/>
      <c r="M17" s="205"/>
      <c r="N17" s="206"/>
      <c r="O17" s="215"/>
      <c r="P17" s="204"/>
      <c r="Q17" s="205"/>
      <c r="R17" s="206"/>
    </row>
    <row r="18" spans="1:18" x14ac:dyDescent="0.25">
      <c r="A18" s="220" t="s">
        <v>520</v>
      </c>
      <c r="B18" s="34" t="s">
        <v>515</v>
      </c>
      <c r="C18" t="s">
        <v>516</v>
      </c>
      <c r="D18" s="212"/>
      <c r="E18" s="213"/>
      <c r="F18" s="214">
        <v>80000</v>
      </c>
      <c r="G18" s="215">
        <v>0</v>
      </c>
      <c r="H18" s="212">
        <v>0</v>
      </c>
      <c r="I18" s="213">
        <v>0</v>
      </c>
      <c r="J18" s="214">
        <v>0</v>
      </c>
      <c r="K18" s="215">
        <v>0</v>
      </c>
      <c r="L18" s="212">
        <v>0</v>
      </c>
      <c r="M18" s="213">
        <v>0</v>
      </c>
      <c r="N18" s="214">
        <v>0</v>
      </c>
      <c r="O18" s="215">
        <v>0</v>
      </c>
      <c r="P18" s="212">
        <v>0</v>
      </c>
      <c r="Q18" s="213">
        <v>0</v>
      </c>
      <c r="R18" s="214">
        <v>0</v>
      </c>
    </row>
    <row r="19" spans="1:18" x14ac:dyDescent="0.25">
      <c r="A19">
        <v>51137</v>
      </c>
      <c r="B19" s="203" t="s">
        <v>515</v>
      </c>
      <c r="C19" t="s">
        <v>503</v>
      </c>
      <c r="D19" s="204"/>
      <c r="E19" s="205"/>
      <c r="F19" s="206">
        <f>1000000*0.75</f>
        <v>750000</v>
      </c>
      <c r="G19" s="215"/>
      <c r="H19" s="204"/>
      <c r="I19" s="205"/>
      <c r="J19" s="206"/>
      <c r="K19" s="215"/>
      <c r="L19" s="204"/>
      <c r="M19" s="205"/>
      <c r="N19" s="206"/>
      <c r="O19" s="215"/>
      <c r="P19" s="204"/>
      <c r="Q19" s="205"/>
      <c r="R19" s="206"/>
    </row>
    <row r="20" spans="1:18" x14ac:dyDescent="0.25">
      <c r="A20">
        <v>51137</v>
      </c>
      <c r="B20" s="203" t="s">
        <v>515</v>
      </c>
      <c r="C20" t="s">
        <v>517</v>
      </c>
      <c r="D20" s="204"/>
      <c r="E20" s="205"/>
      <c r="F20" s="206">
        <f>50000*0.75</f>
        <v>37500</v>
      </c>
      <c r="G20" s="215"/>
      <c r="H20" s="204"/>
      <c r="I20" s="205"/>
      <c r="J20" s="206"/>
      <c r="K20" s="215"/>
      <c r="L20" s="204"/>
      <c r="M20" s="205"/>
      <c r="N20" s="206"/>
      <c r="O20" s="215"/>
      <c r="P20" s="204"/>
      <c r="Q20" s="205"/>
      <c r="R20" s="206"/>
    </row>
    <row r="21" spans="1:18" x14ac:dyDescent="0.25">
      <c r="A21">
        <v>51137</v>
      </c>
      <c r="B21" s="203" t="s">
        <v>515</v>
      </c>
      <c r="C21" t="s">
        <v>504</v>
      </c>
      <c r="D21" s="204"/>
      <c r="E21" s="205"/>
      <c r="F21" s="206"/>
      <c r="G21" s="215"/>
      <c r="H21" s="204"/>
      <c r="I21" s="205"/>
      <c r="J21" s="206"/>
      <c r="K21" s="215"/>
      <c r="L21" s="204"/>
      <c r="M21" s="205"/>
      <c r="N21" s="206"/>
      <c r="O21" s="215"/>
      <c r="P21" s="204"/>
      <c r="Q21" s="205"/>
      <c r="R21" s="206"/>
    </row>
    <row r="22" spans="1:18" x14ac:dyDescent="0.25">
      <c r="A22">
        <v>51137</v>
      </c>
      <c r="B22" s="203" t="s">
        <v>515</v>
      </c>
      <c r="C22" t="s">
        <v>505</v>
      </c>
      <c r="D22" s="204"/>
      <c r="E22" s="205"/>
      <c r="F22" s="206"/>
      <c r="G22" s="215"/>
      <c r="H22" s="204"/>
      <c r="I22" s="205"/>
      <c r="J22" s="206"/>
      <c r="K22" s="215"/>
      <c r="L22" s="204"/>
      <c r="M22" s="205"/>
      <c r="N22" s="206"/>
      <c r="O22" s="215"/>
      <c r="P22" s="204"/>
      <c r="Q22" s="205"/>
      <c r="R22" s="206"/>
    </row>
    <row r="23" spans="1:18" x14ac:dyDescent="0.25">
      <c r="A23">
        <v>51137</v>
      </c>
      <c r="B23" s="203" t="s">
        <v>515</v>
      </c>
      <c r="C23" t="s">
        <v>506</v>
      </c>
      <c r="D23" s="204">
        <f>15000*0.75</f>
        <v>11250</v>
      </c>
      <c r="E23" s="205"/>
      <c r="F23" s="206"/>
      <c r="G23" s="215"/>
      <c r="H23" s="204"/>
      <c r="I23" s="205"/>
      <c r="J23" s="206"/>
      <c r="K23" s="215"/>
      <c r="L23" s="204"/>
      <c r="M23" s="205"/>
      <c r="N23" s="206"/>
      <c r="O23" s="215"/>
      <c r="P23" s="204"/>
      <c r="Q23" s="205"/>
      <c r="R23" s="206"/>
    </row>
    <row r="24" spans="1:18" x14ac:dyDescent="0.25">
      <c r="A24">
        <v>51137</v>
      </c>
      <c r="B24" s="203" t="s">
        <v>515</v>
      </c>
      <c r="C24" t="s">
        <v>507</v>
      </c>
      <c r="D24" s="204"/>
      <c r="E24" s="205"/>
      <c r="F24" s="206"/>
      <c r="G24" s="215"/>
      <c r="H24" s="204"/>
      <c r="I24" s="205"/>
      <c r="J24" s="206"/>
      <c r="K24" s="215"/>
      <c r="L24" s="204"/>
      <c r="M24" s="205"/>
      <c r="N24" s="206"/>
      <c r="O24" s="215"/>
      <c r="P24" s="204"/>
      <c r="Q24" s="205"/>
      <c r="R24" s="206"/>
    </row>
    <row r="25" spans="1:18" x14ac:dyDescent="0.25">
      <c r="A25">
        <v>51137</v>
      </c>
      <c r="B25" s="203" t="s">
        <v>515</v>
      </c>
      <c r="C25" s="223" t="s">
        <v>509</v>
      </c>
      <c r="D25" s="204"/>
      <c r="E25" s="205">
        <f>35000*0.75</f>
        <v>26250</v>
      </c>
      <c r="F25" s="206"/>
      <c r="G25" s="215"/>
      <c r="H25" s="204"/>
      <c r="I25" s="205"/>
      <c r="J25" s="206"/>
      <c r="K25" s="215"/>
      <c r="L25" s="204"/>
      <c r="M25" s="205"/>
      <c r="N25" s="206"/>
      <c r="O25" s="215"/>
      <c r="P25" s="204"/>
      <c r="Q25" s="205"/>
      <c r="R25" s="206"/>
    </row>
    <row r="26" spans="1:18" x14ac:dyDescent="0.25">
      <c r="A26">
        <v>51137</v>
      </c>
      <c r="B26" s="203" t="s">
        <v>515</v>
      </c>
      <c r="C26" t="s">
        <v>510</v>
      </c>
      <c r="D26" s="204"/>
      <c r="E26" s="205">
        <f>28000*0.75</f>
        <v>21000</v>
      </c>
      <c r="F26" s="206"/>
      <c r="G26" s="215"/>
      <c r="H26" s="204"/>
      <c r="I26" s="205"/>
      <c r="J26" s="206"/>
      <c r="K26" s="215"/>
      <c r="L26" s="204"/>
      <c r="M26" s="205"/>
      <c r="N26" s="206"/>
      <c r="O26" s="215"/>
      <c r="P26" s="204"/>
      <c r="Q26" s="205"/>
      <c r="R26" s="206"/>
    </row>
    <row r="27" spans="1:18" s="223" customFormat="1" x14ac:dyDescent="0.25">
      <c r="A27" s="223">
        <v>51137</v>
      </c>
      <c r="B27" s="203" t="s">
        <v>515</v>
      </c>
      <c r="C27" s="223" t="s">
        <v>519</v>
      </c>
      <c r="D27" s="204"/>
      <c r="E27" s="205"/>
      <c r="F27" s="206">
        <v>114750</v>
      </c>
      <c r="G27" s="215"/>
      <c r="H27" s="204"/>
      <c r="I27" s="205"/>
      <c r="J27" s="206"/>
      <c r="K27" s="215"/>
      <c r="L27" s="204"/>
      <c r="M27" s="205"/>
      <c r="N27" s="206"/>
      <c r="O27" s="215"/>
      <c r="P27" s="204"/>
      <c r="Q27" s="205"/>
      <c r="R27" s="206"/>
    </row>
    <row r="28" spans="1:18" x14ac:dyDescent="0.25">
      <c r="A28" s="220" t="s">
        <v>520</v>
      </c>
      <c r="B28" s="203" t="s">
        <v>515</v>
      </c>
      <c r="C28" t="s">
        <v>511</v>
      </c>
      <c r="D28" s="204"/>
      <c r="E28" s="205"/>
      <c r="F28" s="206">
        <v>44000</v>
      </c>
      <c r="G28" s="215"/>
      <c r="H28" s="204"/>
      <c r="I28" s="205"/>
      <c r="J28" s="206"/>
      <c r="K28" s="215"/>
      <c r="L28" s="204"/>
      <c r="M28" s="205"/>
      <c r="N28" s="206"/>
      <c r="O28" s="215"/>
      <c r="P28" s="204"/>
      <c r="Q28" s="205"/>
      <c r="R28" s="206"/>
    </row>
    <row r="29" spans="1:18" x14ac:dyDescent="0.25">
      <c r="A29" s="220" t="s">
        <v>520</v>
      </c>
      <c r="B29" s="203" t="s">
        <v>515</v>
      </c>
      <c r="C29" t="s">
        <v>512</v>
      </c>
      <c r="D29" s="204"/>
      <c r="E29" s="205"/>
      <c r="F29" s="206">
        <v>44000</v>
      </c>
      <c r="G29" s="215"/>
      <c r="H29" s="204"/>
      <c r="I29" s="205"/>
      <c r="J29" s="206"/>
      <c r="K29" s="215"/>
      <c r="L29" s="204"/>
      <c r="M29" s="205"/>
      <c r="N29" s="206"/>
      <c r="O29" s="215"/>
      <c r="P29" s="204"/>
      <c r="Q29" s="205"/>
      <c r="R29" s="206"/>
    </row>
    <row r="30" spans="1:18" x14ac:dyDescent="0.25">
      <c r="A30" s="220" t="s">
        <v>520</v>
      </c>
      <c r="B30" s="203" t="s">
        <v>515</v>
      </c>
      <c r="C30" t="s">
        <v>513</v>
      </c>
      <c r="D30" s="204"/>
      <c r="E30" s="205"/>
      <c r="F30" s="206">
        <v>44000</v>
      </c>
      <c r="G30" s="215"/>
      <c r="H30" s="204"/>
      <c r="I30" s="205"/>
      <c r="J30" s="206"/>
      <c r="K30" s="215"/>
      <c r="L30" s="204"/>
      <c r="M30" s="205"/>
      <c r="N30" s="206"/>
      <c r="O30" s="215"/>
      <c r="P30" s="204"/>
      <c r="Q30" s="205"/>
      <c r="R30" s="206"/>
    </row>
    <row r="31" spans="1:18" x14ac:dyDescent="0.25">
      <c r="A31" s="220" t="s">
        <v>520</v>
      </c>
      <c r="B31" s="203" t="s">
        <v>515</v>
      </c>
      <c r="C31" t="s">
        <v>514</v>
      </c>
      <c r="D31" s="204"/>
      <c r="E31" s="205"/>
      <c r="F31" s="206">
        <v>44000</v>
      </c>
      <c r="G31" s="215"/>
      <c r="H31" s="204"/>
      <c r="I31" s="205"/>
      <c r="J31" s="206"/>
      <c r="K31" s="215"/>
      <c r="L31" s="204"/>
      <c r="M31" s="205"/>
      <c r="N31" s="206"/>
      <c r="O31" s="215"/>
      <c r="P31" s="204"/>
      <c r="Q31" s="205"/>
      <c r="R31" s="206"/>
    </row>
    <row r="32" spans="1:18" x14ac:dyDescent="0.25">
      <c r="A32">
        <v>51138</v>
      </c>
      <c r="B32" s="203" t="s">
        <v>515</v>
      </c>
      <c r="C32" t="s">
        <v>508</v>
      </c>
      <c r="D32" s="204"/>
      <c r="E32" s="205"/>
      <c r="F32" s="206"/>
      <c r="G32" s="215"/>
      <c r="H32" s="204"/>
      <c r="I32" s="205"/>
      <c r="J32" s="206"/>
      <c r="K32" s="215"/>
      <c r="L32" s="204"/>
      <c r="M32" s="205"/>
      <c r="N32" s="206"/>
      <c r="O32" s="215"/>
      <c r="P32" s="204"/>
      <c r="Q32" s="205"/>
      <c r="R32" s="206"/>
    </row>
    <row r="33" spans="1:18" x14ac:dyDescent="0.25">
      <c r="D33" s="215">
        <f t="shared" ref="D33:R33" si="0">SUM(D2:D32)</f>
        <v>11250</v>
      </c>
      <c r="E33" s="215">
        <f t="shared" si="0"/>
        <v>47250</v>
      </c>
      <c r="F33" s="215">
        <f t="shared" si="0"/>
        <v>2760750</v>
      </c>
      <c r="G33" s="215">
        <f t="shared" si="0"/>
        <v>0</v>
      </c>
      <c r="H33" s="215">
        <f t="shared" si="0"/>
        <v>0</v>
      </c>
      <c r="I33" s="215">
        <f t="shared" si="0"/>
        <v>0</v>
      </c>
      <c r="J33" s="215">
        <f t="shared" si="0"/>
        <v>0</v>
      </c>
      <c r="K33" s="215">
        <f t="shared" si="0"/>
        <v>0</v>
      </c>
      <c r="L33" s="215">
        <f t="shared" si="0"/>
        <v>0</v>
      </c>
      <c r="M33" s="215">
        <f t="shared" si="0"/>
        <v>0</v>
      </c>
      <c r="N33" s="215">
        <f t="shared" si="0"/>
        <v>0</v>
      </c>
      <c r="O33" s="215">
        <f t="shared" si="0"/>
        <v>0</v>
      </c>
      <c r="P33" s="215">
        <f t="shared" si="0"/>
        <v>0</v>
      </c>
      <c r="Q33" s="215">
        <f t="shared" si="0"/>
        <v>0</v>
      </c>
      <c r="R33" s="215">
        <f t="shared" si="0"/>
        <v>0</v>
      </c>
    </row>
    <row r="38" spans="1:18" hidden="1" x14ac:dyDescent="0.25">
      <c r="D38" s="208" t="s">
        <v>466</v>
      </c>
      <c r="E38" s="209" t="s">
        <v>467</v>
      </c>
      <c r="F38" s="210" t="s">
        <v>468</v>
      </c>
      <c r="G38" s="217">
        <v>2014</v>
      </c>
      <c r="H38" s="208" t="s">
        <v>469</v>
      </c>
      <c r="I38" s="209" t="s">
        <v>470</v>
      </c>
      <c r="J38" s="210" t="s">
        <v>471</v>
      </c>
      <c r="K38" s="211">
        <v>2015</v>
      </c>
      <c r="L38" s="208" t="s">
        <v>472</v>
      </c>
      <c r="M38" s="209" t="s">
        <v>473</v>
      </c>
      <c r="N38" s="210" t="s">
        <v>474</v>
      </c>
      <c r="O38" s="211">
        <v>2016</v>
      </c>
      <c r="P38" s="208" t="s">
        <v>475</v>
      </c>
      <c r="Q38" s="209" t="s">
        <v>476</v>
      </c>
      <c r="R38" s="210" t="s">
        <v>477</v>
      </c>
    </row>
    <row r="39" spans="1:18" hidden="1" x14ac:dyDescent="0.25">
      <c r="A39" s="220" t="s">
        <v>310</v>
      </c>
      <c r="B39" s="203" t="s">
        <v>493</v>
      </c>
      <c r="C39" t="s">
        <v>494</v>
      </c>
      <c r="D39" s="204"/>
      <c r="E39" s="205"/>
      <c r="F39" s="206"/>
      <c r="G39" s="215">
        <v>0</v>
      </c>
      <c r="H39" s="204"/>
      <c r="I39" s="205"/>
      <c r="J39" s="206"/>
      <c r="K39" s="215">
        <v>0</v>
      </c>
      <c r="L39" s="204"/>
      <c r="M39" s="205"/>
      <c r="N39" s="206"/>
      <c r="O39" s="215">
        <v>0</v>
      </c>
      <c r="P39" s="204"/>
      <c r="Q39" s="205"/>
      <c r="R39" s="206"/>
    </row>
    <row r="40" spans="1:18" hidden="1" x14ac:dyDescent="0.25">
      <c r="A40" s="220" t="s">
        <v>310</v>
      </c>
      <c r="B40" s="203" t="s">
        <v>495</v>
      </c>
      <c r="C40" t="s">
        <v>496</v>
      </c>
      <c r="D40" s="204"/>
      <c r="E40" s="205"/>
      <c r="F40" s="206"/>
      <c r="G40" s="215">
        <v>0</v>
      </c>
      <c r="H40" s="204"/>
      <c r="I40" s="205"/>
      <c r="J40" s="206"/>
      <c r="K40" s="215">
        <v>0</v>
      </c>
      <c r="L40" s="204"/>
      <c r="M40" s="205"/>
      <c r="N40" s="206"/>
      <c r="O40" s="215">
        <v>0</v>
      </c>
      <c r="P40" s="204"/>
      <c r="Q40" s="205"/>
      <c r="R40" s="206"/>
    </row>
    <row r="41" spans="1:18" hidden="1" x14ac:dyDescent="0.25">
      <c r="A41" s="220" t="s">
        <v>310</v>
      </c>
      <c r="B41" s="203" t="s">
        <v>497</v>
      </c>
      <c r="C41" t="s">
        <v>498</v>
      </c>
      <c r="D41" s="204"/>
      <c r="E41" s="205"/>
      <c r="F41" s="216">
        <v>5000</v>
      </c>
      <c r="G41" s="215">
        <v>0</v>
      </c>
      <c r="H41" s="204"/>
      <c r="I41" s="205"/>
      <c r="J41" s="206"/>
      <c r="K41" s="215">
        <v>0</v>
      </c>
      <c r="L41" s="204"/>
      <c r="M41" s="205"/>
      <c r="N41" s="206"/>
      <c r="O41" s="215">
        <v>0</v>
      </c>
      <c r="P41" s="204"/>
      <c r="Q41" s="205"/>
      <c r="R41" s="206"/>
    </row>
    <row r="42" spans="1:18" hidden="1" x14ac:dyDescent="0.25">
      <c r="A42" s="220" t="s">
        <v>310</v>
      </c>
      <c r="B42" s="203" t="s">
        <v>499</v>
      </c>
      <c r="C42" t="s">
        <v>500</v>
      </c>
      <c r="D42" s="204"/>
      <c r="E42" s="205"/>
      <c r="F42" s="206"/>
      <c r="G42" s="215">
        <v>0</v>
      </c>
      <c r="H42" s="204"/>
      <c r="I42" s="205"/>
      <c r="J42" s="206"/>
      <c r="K42" s="215">
        <v>0</v>
      </c>
      <c r="L42" s="204"/>
      <c r="M42" s="205"/>
      <c r="N42" s="206"/>
      <c r="O42" s="215">
        <v>0</v>
      </c>
      <c r="P42" s="204"/>
      <c r="Q42" s="205"/>
      <c r="R42" s="206"/>
    </row>
    <row r="43" spans="1:18" hidden="1" x14ac:dyDescent="0.25">
      <c r="A43" s="220" t="s">
        <v>310</v>
      </c>
      <c r="B43" s="34" t="s">
        <v>515</v>
      </c>
      <c r="C43" s="30" t="s">
        <v>521</v>
      </c>
      <c r="D43" s="204"/>
      <c r="E43" s="205"/>
      <c r="F43" s="216">
        <v>150000</v>
      </c>
      <c r="G43" s="215"/>
      <c r="H43" s="204"/>
      <c r="I43" s="205"/>
      <c r="J43" s="206"/>
      <c r="K43" s="215"/>
      <c r="L43" s="204"/>
      <c r="M43" s="205"/>
      <c r="N43" s="206"/>
      <c r="O43" s="215"/>
      <c r="P43" s="204"/>
      <c r="Q43" s="205"/>
      <c r="R43" s="206"/>
    </row>
    <row r="44" spans="1:18" hidden="1" x14ac:dyDescent="0.25">
      <c r="A44" s="220" t="s">
        <v>310</v>
      </c>
      <c r="B44" s="203" t="s">
        <v>501</v>
      </c>
      <c r="C44" t="s">
        <v>502</v>
      </c>
      <c r="D44" s="204"/>
      <c r="E44" s="205"/>
      <c r="F44" s="206">
        <v>200000</v>
      </c>
      <c r="G44" s="215">
        <v>500000</v>
      </c>
      <c r="H44" s="204"/>
      <c r="I44" s="205"/>
      <c r="J44" s="206"/>
      <c r="K44" s="215"/>
      <c r="L44" s="204"/>
      <c r="M44" s="205"/>
      <c r="N44" s="206"/>
      <c r="O44" s="215"/>
      <c r="P44" s="204"/>
      <c r="Q44" s="205"/>
      <c r="R44" s="206"/>
    </row>
    <row r="45" spans="1:18" hidden="1" x14ac:dyDescent="0.25">
      <c r="A45">
        <v>51137</v>
      </c>
      <c r="B45" s="203" t="s">
        <v>515</v>
      </c>
      <c r="C45" s="223" t="s">
        <v>503</v>
      </c>
      <c r="D45" s="204"/>
      <c r="E45" s="205"/>
      <c r="F45" s="206">
        <f>1000000*0.25</f>
        <v>250000</v>
      </c>
      <c r="G45" s="215"/>
      <c r="H45" s="204"/>
      <c r="I45" s="205"/>
      <c r="J45" s="206"/>
      <c r="K45" s="215"/>
      <c r="L45" s="204"/>
      <c r="M45" s="205"/>
      <c r="N45" s="206"/>
      <c r="O45" s="215"/>
      <c r="P45" s="204"/>
      <c r="Q45" s="205"/>
      <c r="R45" s="206"/>
    </row>
    <row r="46" spans="1:18" hidden="1" x14ac:dyDescent="0.25">
      <c r="A46">
        <v>51137</v>
      </c>
      <c r="B46" s="203" t="s">
        <v>515</v>
      </c>
      <c r="C46" s="223" t="s">
        <v>522</v>
      </c>
      <c r="D46" s="204"/>
      <c r="E46" s="205"/>
      <c r="F46" s="206">
        <f>50000*0.25</f>
        <v>12500</v>
      </c>
      <c r="G46" s="215"/>
      <c r="H46" s="204"/>
      <c r="I46" s="205"/>
      <c r="J46" s="206"/>
      <c r="K46" s="215"/>
      <c r="L46" s="204"/>
      <c r="M46" s="205"/>
      <c r="N46" s="206"/>
      <c r="O46" s="215"/>
      <c r="P46" s="204"/>
      <c r="Q46" s="205"/>
      <c r="R46" s="206"/>
    </row>
    <row r="47" spans="1:18" hidden="1" x14ac:dyDescent="0.25">
      <c r="A47">
        <v>51137</v>
      </c>
      <c r="B47" s="203" t="s">
        <v>515</v>
      </c>
      <c r="C47" t="s">
        <v>504</v>
      </c>
      <c r="D47" s="204"/>
      <c r="E47" s="205"/>
      <c r="F47" s="206"/>
      <c r="G47" s="215"/>
      <c r="H47" s="204"/>
      <c r="I47" s="205"/>
      <c r="J47" s="206"/>
      <c r="K47" s="215"/>
      <c r="L47" s="204"/>
      <c r="M47" s="205"/>
      <c r="N47" s="206"/>
      <c r="O47" s="215"/>
      <c r="P47" s="204"/>
      <c r="Q47" s="205"/>
      <c r="R47" s="206"/>
    </row>
    <row r="48" spans="1:18" hidden="1" x14ac:dyDescent="0.25">
      <c r="A48">
        <v>51137</v>
      </c>
      <c r="B48" s="203" t="s">
        <v>515</v>
      </c>
      <c r="C48" t="s">
        <v>505</v>
      </c>
      <c r="D48" s="204"/>
      <c r="E48" s="205"/>
      <c r="F48" s="206"/>
      <c r="G48" s="215"/>
      <c r="H48" s="204"/>
      <c r="I48" s="205"/>
      <c r="J48" s="206"/>
      <c r="K48" s="215"/>
      <c r="L48" s="204"/>
      <c r="M48" s="205"/>
      <c r="N48" s="206"/>
      <c r="O48" s="215"/>
      <c r="P48" s="204"/>
      <c r="Q48" s="205"/>
      <c r="R48" s="206"/>
    </row>
    <row r="49" spans="1:18" hidden="1" x14ac:dyDescent="0.25">
      <c r="A49">
        <v>51137</v>
      </c>
      <c r="B49" s="203" t="s">
        <v>515</v>
      </c>
      <c r="C49" t="s">
        <v>506</v>
      </c>
      <c r="D49" s="204">
        <f>15000*0.25</f>
        <v>3750</v>
      </c>
      <c r="E49" s="205"/>
      <c r="F49" s="206"/>
      <c r="G49" s="215"/>
      <c r="H49" s="204"/>
      <c r="I49" s="205"/>
      <c r="J49" s="206"/>
      <c r="K49" s="215"/>
      <c r="L49" s="204"/>
      <c r="M49" s="205"/>
      <c r="N49" s="206"/>
      <c r="O49" s="215"/>
      <c r="P49" s="204"/>
      <c r="Q49" s="205"/>
      <c r="R49" s="206"/>
    </row>
    <row r="50" spans="1:18" hidden="1" x14ac:dyDescent="0.25">
      <c r="A50">
        <v>51137</v>
      </c>
      <c r="B50" s="203" t="s">
        <v>515</v>
      </c>
      <c r="C50" t="s">
        <v>507</v>
      </c>
      <c r="D50" s="204"/>
      <c r="E50" s="205"/>
      <c r="F50" s="206"/>
      <c r="G50" s="215"/>
      <c r="H50" s="204"/>
      <c r="I50" s="205"/>
      <c r="J50" s="206"/>
      <c r="K50" s="215"/>
      <c r="L50" s="204"/>
      <c r="M50" s="205"/>
      <c r="N50" s="206"/>
      <c r="O50" s="215"/>
      <c r="P50" s="204"/>
      <c r="Q50" s="205"/>
      <c r="R50" s="206"/>
    </row>
    <row r="51" spans="1:18" hidden="1" x14ac:dyDescent="0.25">
      <c r="A51">
        <v>51137</v>
      </c>
      <c r="B51" s="203" t="s">
        <v>515</v>
      </c>
      <c r="C51" t="s">
        <v>509</v>
      </c>
      <c r="D51" s="204"/>
      <c r="E51" s="205">
        <f>35000*0.25</f>
        <v>8750</v>
      </c>
      <c r="F51" s="206"/>
      <c r="G51" s="215"/>
      <c r="H51" s="204"/>
      <c r="I51" s="205"/>
      <c r="J51" s="206"/>
      <c r="K51" s="215"/>
      <c r="L51" s="204"/>
      <c r="M51" s="205"/>
      <c r="N51" s="206"/>
      <c r="O51" s="215"/>
      <c r="P51" s="204"/>
      <c r="Q51" s="205"/>
      <c r="R51" s="206"/>
    </row>
    <row r="52" spans="1:18" hidden="1" x14ac:dyDescent="0.25">
      <c r="A52">
        <v>51137</v>
      </c>
      <c r="B52" s="203" t="s">
        <v>515</v>
      </c>
      <c r="C52" t="s">
        <v>510</v>
      </c>
      <c r="D52" s="204"/>
      <c r="E52" s="205">
        <f>28000*0.25</f>
        <v>7000</v>
      </c>
      <c r="F52" s="206"/>
      <c r="G52" s="215"/>
      <c r="H52" s="204"/>
      <c r="I52" s="205"/>
      <c r="J52" s="206"/>
      <c r="K52" s="215"/>
      <c r="L52" s="204"/>
      <c r="M52" s="205"/>
      <c r="N52" s="206"/>
      <c r="O52" s="215"/>
      <c r="P52" s="204"/>
      <c r="Q52" s="205"/>
      <c r="R52" s="206"/>
    </row>
    <row r="53" spans="1:18" s="223" customFormat="1" hidden="1" x14ac:dyDescent="0.25">
      <c r="A53" s="223">
        <v>51137</v>
      </c>
      <c r="B53" s="203" t="s">
        <v>515</v>
      </c>
      <c r="C53" s="223" t="s">
        <v>519</v>
      </c>
      <c r="D53" s="204"/>
      <c r="E53" s="205"/>
      <c r="F53" s="206">
        <v>38250</v>
      </c>
      <c r="G53" s="215"/>
      <c r="H53" s="204"/>
      <c r="I53" s="205"/>
      <c r="J53" s="206"/>
      <c r="K53" s="215"/>
      <c r="L53" s="204"/>
      <c r="M53" s="205"/>
      <c r="N53" s="206"/>
      <c r="O53" s="215"/>
      <c r="P53" s="204"/>
      <c r="Q53" s="205"/>
      <c r="R53" s="206"/>
    </row>
    <row r="54" spans="1:18" hidden="1" x14ac:dyDescent="0.25">
      <c r="A54">
        <v>51138</v>
      </c>
      <c r="B54" s="203" t="s">
        <v>515</v>
      </c>
      <c r="C54" t="s">
        <v>508</v>
      </c>
      <c r="D54" s="204"/>
      <c r="E54" s="205"/>
      <c r="F54" s="206"/>
      <c r="G54" s="215"/>
      <c r="H54" s="204"/>
      <c r="I54" s="205"/>
      <c r="J54" s="206"/>
      <c r="K54" s="215"/>
      <c r="L54" s="204"/>
      <c r="M54" s="205"/>
      <c r="N54" s="206"/>
      <c r="O54" s="215"/>
      <c r="P54" s="204"/>
      <c r="Q54" s="205"/>
      <c r="R54" s="206"/>
    </row>
    <row r="55" spans="1:18" s="42" customFormat="1" hidden="1" x14ac:dyDescent="0.25">
      <c r="B55" s="207"/>
      <c r="D55" s="218">
        <f t="shared" ref="D55:R55" si="1">SUM(D39:D54)</f>
        <v>3750</v>
      </c>
      <c r="E55" s="218">
        <f t="shared" si="1"/>
        <v>15750</v>
      </c>
      <c r="F55" s="218">
        <f t="shared" si="1"/>
        <v>655750</v>
      </c>
      <c r="G55" s="218">
        <f t="shared" si="1"/>
        <v>500000</v>
      </c>
      <c r="H55" s="218">
        <f t="shared" si="1"/>
        <v>0</v>
      </c>
      <c r="I55" s="218">
        <f t="shared" si="1"/>
        <v>0</v>
      </c>
      <c r="J55" s="218">
        <f t="shared" si="1"/>
        <v>0</v>
      </c>
      <c r="K55" s="218">
        <f t="shared" si="1"/>
        <v>0</v>
      </c>
      <c r="L55" s="218">
        <f t="shared" si="1"/>
        <v>0</v>
      </c>
      <c r="M55" s="218">
        <f t="shared" si="1"/>
        <v>0</v>
      </c>
      <c r="N55" s="218">
        <f t="shared" si="1"/>
        <v>0</v>
      </c>
      <c r="O55" s="218">
        <f t="shared" si="1"/>
        <v>0</v>
      </c>
      <c r="P55" s="218">
        <f t="shared" si="1"/>
        <v>0</v>
      </c>
      <c r="Q55" s="218">
        <f t="shared" si="1"/>
        <v>0</v>
      </c>
      <c r="R55" s="218">
        <f t="shared" si="1"/>
        <v>0</v>
      </c>
    </row>
    <row r="56" spans="1:18" hidden="1" x14ac:dyDescent="0.25">
      <c r="B56" s="203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</row>
    <row r="61" spans="1:18" x14ac:dyDescent="0.25">
      <c r="B61" s="34"/>
    </row>
    <row r="64" spans="1:18" s="42" customFormat="1" x14ac:dyDescent="0.25">
      <c r="A64" s="222"/>
      <c r="B64" s="30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</row>
    <row r="65" spans="1:18" s="34" customFormat="1" x14ac:dyDescent="0.25">
      <c r="C65" s="30"/>
      <c r="D65" s="217"/>
      <c r="E65" s="217"/>
      <c r="F65" s="219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</row>
    <row r="66" spans="1:18" x14ac:dyDescent="0.25">
      <c r="A66" s="34"/>
      <c r="B66" s="34"/>
    </row>
    <row r="67" spans="1:18" x14ac:dyDescent="0.25">
      <c r="A67" s="34"/>
      <c r="B67" s="34"/>
    </row>
    <row r="68" spans="1:18" x14ac:dyDescent="0.25">
      <c r="A68" s="30"/>
      <c r="B68" s="34"/>
    </row>
    <row r="69" spans="1:18" x14ac:dyDescent="0.25">
      <c r="A69" s="30"/>
      <c r="B69" s="34"/>
    </row>
    <row r="70" spans="1:18" x14ac:dyDescent="0.25">
      <c r="B70" s="34"/>
    </row>
    <row r="71" spans="1:18" x14ac:dyDescent="0.25">
      <c r="B71" s="34"/>
    </row>
    <row r="72" spans="1:18" x14ac:dyDescent="0.25">
      <c r="B72" s="34"/>
    </row>
    <row r="73" spans="1:18" x14ac:dyDescent="0.25">
      <c r="B73" s="34"/>
    </row>
    <row r="74" spans="1:18" x14ac:dyDescent="0.25">
      <c r="B74" s="34"/>
    </row>
    <row r="75" spans="1:18" x14ac:dyDescent="0.25">
      <c r="B75" s="34"/>
    </row>
    <row r="76" spans="1:18" x14ac:dyDescent="0.25">
      <c r="B76" s="34"/>
    </row>
  </sheetData>
  <pageMargins left="0.7" right="0.7" top="0.75" bottom="0.75" header="0.3" footer="0.3"/>
  <pageSetup paperSize="17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Rollup Sheet</vt:lpstr>
      <vt:lpstr>Tier</vt:lpstr>
      <vt:lpstr>Capital - Coal</vt:lpstr>
      <vt:lpstr>Capital - Non-Coal</vt:lpstr>
      <vt:lpstr>Projects</vt:lpstr>
      <vt:lpstr>'Capital - Coal'!Print_Area</vt:lpstr>
      <vt:lpstr>'Capital - Non-Coal'!Print_Area</vt:lpstr>
      <vt:lpstr>'Rollup Sheet'!Print_Area</vt:lpstr>
      <vt:lpstr>Tier!Print_Area</vt:lpstr>
      <vt:lpstr>'Capital - Coal'!Print_Titles</vt:lpstr>
      <vt:lpstr>Tier!Print_Titles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wjherndo</dc:creator>
  <cp:lastModifiedBy>rggarcia</cp:lastModifiedBy>
  <cp:lastPrinted>2012-09-10T13:04:23Z</cp:lastPrinted>
  <dcterms:created xsi:type="dcterms:W3CDTF">2012-07-16T19:00:00Z</dcterms:created>
  <dcterms:modified xsi:type="dcterms:W3CDTF">2013-08-28T00:23:24Z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1011868685</vt:i4>
  </property>
  <property fmtid="{D5CDD505-2E9C-101B-9397-08002B2CF9AE}" pid="3" name="_NewReviewCycle">
    <vt:lpwstr/>
  </property>
  <property fmtid="{D5CDD505-2E9C-101B-9397-08002B2CF9AE}" pid="4" name="_EmailSubject">
    <vt:lpwstr>2013 Budget Tier Document Revised 9-7-12.xlsx</vt:lpwstr>
  </property>
  <property fmtid="{D5CDD505-2E9C-101B-9397-08002B2CF9AE}" pid="5" name="_AuthorEmail">
    <vt:lpwstr>GBCrump@southernco.com</vt:lpwstr>
  </property>
  <property fmtid="{D5CDD505-2E9C-101B-9397-08002B2CF9AE}" pid="6" name="_AuthorEmailDisplayName">
    <vt:lpwstr>Crump, Gayle B.</vt:lpwstr>
  </property>
  <property fmtid="{D5CDD505-2E9C-101B-9397-08002B2CF9AE}" pid="7" name="_ReviewingToolsShownOnce">
    <vt:lpwstr/>
  </property>
</Properties>
</file>