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755" yWindow="-210" windowWidth="3825" windowHeight="8385" tabRatio="539"/>
  </bookViews>
  <sheets>
    <sheet name="by tier" sheetId="19" r:id="rId1"/>
    <sheet name="Budworks (6)" sheetId="18" r:id="rId2"/>
    <sheet name="2013 vs 20111" sheetId="4" r:id="rId3"/>
    <sheet name="Tier Definitions" sheetId="16" r:id="rId4"/>
  </sheets>
  <definedNames>
    <definedName name="L90701100">#REF!</definedName>
    <definedName name="L90701105">#REF!</definedName>
    <definedName name="L90701110">#REF!</definedName>
    <definedName name="L90701115">#REF!</definedName>
    <definedName name="L90701130">#REF!</definedName>
    <definedName name="L90701135">#REF!</definedName>
    <definedName name="L90701140">#REF!</definedName>
    <definedName name="l907101111">#REF!</definedName>
    <definedName name="_xlnm.Print_Area" localSheetId="2">'2013 vs 20111'!$A$1:$T$23</definedName>
    <definedName name="_xlnm.Print_Area" localSheetId="0">'by tier'!$A$1:$H$22</definedName>
  </definedNames>
  <calcPr calcId="145621"/>
</workbook>
</file>

<file path=xl/calcChain.xml><?xml version="1.0" encoding="utf-8"?>
<calcChain xmlns="http://schemas.openxmlformats.org/spreadsheetml/2006/main">
  <c r="F6" i="4" l="1"/>
  <c r="F20" i="19"/>
  <c r="D20" i="19"/>
  <c r="F15" i="19"/>
  <c r="D15" i="19"/>
  <c r="F10" i="19"/>
  <c r="D10" i="19"/>
  <c r="E29" i="18"/>
  <c r="D29" i="18"/>
  <c r="D22" i="19" l="1"/>
  <c r="D24" i="19" s="1"/>
  <c r="F22" i="19"/>
  <c r="F24" i="19" s="1"/>
  <c r="L18" i="4"/>
  <c r="L14" i="4"/>
  <c r="L13" i="4"/>
  <c r="L12" i="4"/>
  <c r="E20" i="4"/>
  <c r="E6" i="4"/>
  <c r="E9" i="4" s="1"/>
  <c r="E15" i="4"/>
  <c r="E11" i="4"/>
  <c r="E22" i="4" l="1"/>
  <c r="V15" i="4"/>
  <c r="V20" i="4"/>
  <c r="V9" i="4"/>
  <c r="V22" i="4" l="1"/>
  <c r="F20" i="4"/>
  <c r="F9" i="4"/>
  <c r="K6" i="4"/>
  <c r="L6" i="4" s="1"/>
  <c r="K11" i="4"/>
  <c r="L11" i="4" s="1"/>
  <c r="K7" i="4"/>
  <c r="L7" i="4" s="1"/>
  <c r="K19" i="4"/>
  <c r="L19" i="4" s="1"/>
  <c r="D11" i="4"/>
  <c r="D15" i="4" s="1"/>
  <c r="I13" i="4"/>
  <c r="I12" i="4"/>
  <c r="D20" i="4"/>
  <c r="D9" i="4"/>
  <c r="AA3" i="4" l="1"/>
  <c r="O18" i="4"/>
  <c r="P11" i="4"/>
  <c r="P15" i="4" s="1"/>
  <c r="I18" i="4"/>
  <c r="D22" i="4"/>
  <c r="F15" i="4" s="1"/>
  <c r="F22" i="4" s="1"/>
  <c r="C6" i="4"/>
  <c r="C9" i="4" s="1"/>
  <c r="C11" i="4"/>
  <c r="C15" i="4" s="1"/>
  <c r="I19" i="4"/>
  <c r="I11" i="4"/>
  <c r="S12" i="4"/>
  <c r="S13" i="4"/>
  <c r="I14" i="4"/>
  <c r="I7" i="4"/>
  <c r="K20" i="4"/>
  <c r="C20" i="4"/>
  <c r="O6" i="4"/>
  <c r="P6" i="4"/>
  <c r="P9" i="4" s="1"/>
  <c r="O7" i="4"/>
  <c r="P7" i="4"/>
  <c r="G9" i="4"/>
  <c r="H9" i="4"/>
  <c r="K9" i="4"/>
  <c r="N9" i="4"/>
  <c r="R9" i="4"/>
  <c r="O11" i="4"/>
  <c r="O12" i="4"/>
  <c r="P12" i="4"/>
  <c r="O13" i="4"/>
  <c r="P13" i="4"/>
  <c r="O14" i="4"/>
  <c r="P14" i="4"/>
  <c r="T14" i="4"/>
  <c r="G15" i="4"/>
  <c r="H15" i="4"/>
  <c r="K15" i="4"/>
  <c r="N15" i="4"/>
  <c r="R15" i="4"/>
  <c r="T17" i="4"/>
  <c r="P20" i="4"/>
  <c r="O19" i="4"/>
  <c r="P19" i="4"/>
  <c r="G20" i="4"/>
  <c r="H20" i="4"/>
  <c r="N20" i="4"/>
  <c r="R20" i="4"/>
  <c r="I6" i="4"/>
  <c r="T12" i="4"/>
  <c r="S7" i="4" l="1"/>
  <c r="L9" i="4"/>
  <c r="S18" i="4"/>
  <c r="T7" i="4"/>
  <c r="S14" i="4"/>
  <c r="S19" i="4"/>
  <c r="L15" i="4"/>
  <c r="T19" i="4"/>
  <c r="I20" i="4"/>
  <c r="S20" i="4" s="1"/>
  <c r="C22" i="4"/>
  <c r="R22" i="4"/>
  <c r="G22" i="4"/>
  <c r="I9" i="4"/>
  <c r="O20" i="4"/>
  <c r="T13" i="4"/>
  <c r="T15" i="4" s="1"/>
  <c r="I15" i="4"/>
  <c r="S11" i="4"/>
  <c r="S6" i="4"/>
  <c r="T6" i="4"/>
  <c r="H22" i="4"/>
  <c r="O15" i="4"/>
  <c r="O9" i="4"/>
  <c r="N22" i="4"/>
  <c r="K22" i="4"/>
  <c r="P22" i="4"/>
  <c r="S15" i="4" l="1"/>
  <c r="S9" i="4"/>
  <c r="S22" i="4" s="1"/>
  <c r="T9" i="4"/>
  <c r="L20" i="4"/>
  <c r="L22" i="4" s="1"/>
  <c r="T20" i="4"/>
  <c r="I22" i="4"/>
  <c r="AA4" i="4" s="1"/>
  <c r="O22" i="4"/>
  <c r="T22" i="4" l="1"/>
</calcChain>
</file>

<file path=xl/sharedStrings.xml><?xml version="1.0" encoding="utf-8"?>
<sst xmlns="http://schemas.openxmlformats.org/spreadsheetml/2006/main" count="152" uniqueCount="118">
  <si>
    <t>Adjs</t>
  </si>
  <si>
    <t xml:space="preserve">ECE </t>
  </si>
  <si>
    <t xml:space="preserve">EMT </t>
  </si>
  <si>
    <t xml:space="preserve">EPD </t>
  </si>
  <si>
    <t xml:space="preserve">EEX </t>
  </si>
  <si>
    <t>Year-End Projections</t>
  </si>
  <si>
    <t>Actual Ytd/by current mth *12 Trend</t>
  </si>
  <si>
    <t>Year-End Proj Over(Under) Target</t>
  </si>
  <si>
    <t>Original Budget YTD</t>
  </si>
  <si>
    <t>Total Labor</t>
  </si>
  <si>
    <t>Total Other</t>
  </si>
  <si>
    <t>Total Non-ECRC O&amp;M</t>
  </si>
  <si>
    <t>Office supplies</t>
  </si>
  <si>
    <t>Labor</t>
  </si>
  <si>
    <t>Professional dues</t>
  </si>
  <si>
    <t>Vehicle cost - Fleet Services</t>
  </si>
  <si>
    <t>Other:</t>
  </si>
  <si>
    <t>RT</t>
  </si>
  <si>
    <t>RT Descriptions</t>
  </si>
  <si>
    <t>Travel, Training &amp; Incidentals:</t>
  </si>
  <si>
    <t>Department Budget:</t>
  </si>
  <si>
    <t>Total</t>
  </si>
  <si>
    <t xml:space="preserve">Telecommunication exps, </t>
  </si>
  <si>
    <t>MDP/KCS/KLO/EAL/EFT</t>
  </si>
  <si>
    <t xml:space="preserve">LSN </t>
  </si>
  <si>
    <t>target</t>
  </si>
  <si>
    <t>ITR</t>
  </si>
  <si>
    <t>2010 Budget</t>
  </si>
  <si>
    <t xml:space="preserve"> Target/Year-end Projecitons</t>
  </si>
  <si>
    <t>SEA</t>
  </si>
  <si>
    <t>Over (Under)  Original BudgetYTD</t>
  </si>
  <si>
    <t>Target minus     Actual YTD      Left to spend</t>
  </si>
  <si>
    <t>Dear PCUG Steering Committee,</t>
  </si>
  <si>
    <r>
      <t xml:space="preserve">It was decided at the PCUG Steering Committee Meeting last week at the APC/PCUG Conference that a </t>
    </r>
    <r>
      <rPr>
        <b/>
        <sz val="11"/>
        <rFont val="Calibri"/>
        <family val="2"/>
      </rPr>
      <t>Chairman’s Committee will be formed to direct the 2012 APC/PCUG Conference</t>
    </r>
    <r>
      <rPr>
        <sz val="11"/>
        <rFont val="Calibri"/>
        <family val="2"/>
      </rPr>
      <t xml:space="preserve"> being held in Baltimore the week of July 15</t>
    </r>
    <r>
      <rPr>
        <vertAlign val="superscript"/>
        <sz val="11"/>
        <rFont val="Calibri"/>
        <family val="2"/>
      </rPr>
      <t>th</t>
    </r>
    <r>
      <rPr>
        <sz val="11"/>
        <rFont val="Calibri"/>
        <family val="2"/>
      </rPr>
      <t>. Constellation, because of a future merger, will be unable to host the conference.</t>
    </r>
  </si>
  <si>
    <t>Considering the high cost of food at the Baltimore Hilton, I would recommend the following:</t>
  </si>
  <si>
    <r>
      <t>·</t>
    </r>
    <r>
      <rPr>
        <sz val="7"/>
        <rFont val="Times New Roman"/>
        <family val="1"/>
      </rPr>
      <t xml:space="preserve">         </t>
    </r>
    <r>
      <rPr>
        <sz val="11"/>
        <rFont val="Calibri"/>
        <family val="2"/>
      </rPr>
      <t>PCUG budget of at least $20,000 - $25,000 with 5 members of the Chairmen’s committee – each putting $5,000 into the budget</t>
    </r>
  </si>
  <si>
    <r>
      <t>·</t>
    </r>
    <r>
      <rPr>
        <sz val="7"/>
        <rFont val="Times New Roman"/>
        <family val="1"/>
      </rPr>
      <t xml:space="preserve">         </t>
    </r>
    <r>
      <rPr>
        <sz val="11"/>
        <rFont val="Calibri"/>
        <family val="2"/>
      </rPr>
      <t>The Chairmen’s Committee would have control over the PCUG Meeting’s agenda and also direct input to the APC Round Table.</t>
    </r>
  </si>
  <si>
    <r>
      <t>·</t>
    </r>
    <r>
      <rPr>
        <sz val="7"/>
        <rFont val="Times New Roman"/>
        <family val="1"/>
      </rPr>
      <t xml:space="preserve">         </t>
    </r>
    <r>
      <rPr>
        <sz val="11"/>
        <rFont val="Calibri"/>
        <family val="2"/>
      </rPr>
      <t>Each utility that was part of the Chairman’s Committee would get 6 free Round Table registrations free ($3600 value for regular registration)</t>
    </r>
  </si>
  <si>
    <r>
      <t>·</t>
    </r>
    <r>
      <rPr>
        <sz val="7"/>
        <rFont val="Times New Roman"/>
        <family val="1"/>
      </rPr>
      <t xml:space="preserve">         </t>
    </r>
    <r>
      <rPr>
        <sz val="11"/>
        <rFont val="Calibri"/>
        <family val="2"/>
      </rPr>
      <t>The Chairmen utilities would be accepted on a first come basis</t>
    </r>
  </si>
  <si>
    <t>Please contact me directly if your utility is interested in be part of the Chairman’s Committee. Thank you for all of your support in the past and going forward. It is the Steering Committee’s commitment to the PCUG that makes all this work.</t>
  </si>
  <si>
    <t>Take care, Susan</t>
  </si>
  <si>
    <t>Susan D. Reinhold</t>
  </si>
  <si>
    <t>CEO</t>
  </si>
  <si>
    <t>Reinhold Environmental Ltd.</t>
  </si>
  <si>
    <t>3850 Bordeaux Drive</t>
  </si>
  <si>
    <t>Northbrook, IL 60062</t>
  </si>
  <si>
    <t>Phone: 1.847.291.7396</t>
  </si>
  <si>
    <t>Fax: 1.847.498.1512</t>
  </si>
  <si>
    <t>Cell: 1.847.452.3632</t>
  </si>
  <si>
    <t>Email: sreinhold@reinholdenvironmental.com</t>
  </si>
  <si>
    <t>Flex</t>
  </si>
  <si>
    <r>
      <t xml:space="preserve">Misc </t>
    </r>
    <r>
      <rPr>
        <sz val="10"/>
        <rFont val="Arial"/>
        <family val="2"/>
      </rPr>
      <t>exps/fees trailer exps (sampling equip, bay day, earth day , stewardship, publications etc)</t>
    </r>
  </si>
  <si>
    <t>Travel</t>
  </si>
  <si>
    <t>2013 Forecast Budget</t>
  </si>
  <si>
    <t>2011Actuals</t>
  </si>
  <si>
    <t>$15k Carbon Sequestion Modei &amp; $23k Endanger Species Evaluation rest misc testing</t>
  </si>
  <si>
    <t>Sea Awards</t>
  </si>
  <si>
    <t>Environmental Affairs 2013 Non-ECRC O&amp;M Budget</t>
  </si>
  <si>
    <t>2013 Revised Budget</t>
  </si>
  <si>
    <t>DRAFT</t>
  </si>
  <si>
    <t>Tier 1 - Baseline Funding</t>
  </si>
  <si>
    <t>This category would include the bare minimum needed to operate the business and safely perform at minimum levels for goals (EFOR, SAIDI, SAIFI, etc.).  This includes the minimum costs for compliance and any other requirements, essentially, what it takes to keep the lights on.  This would also assume all but critical vacancies would be held.</t>
  </si>
  <si>
    <t>Tier 2 - Essential Funding</t>
  </si>
  <si>
    <t>This category would include activities or budget items that are important and needed immediately, but may be subject to periodic adjustments depending on external factors.  These activities or items can be prioritized and rescheduled, but are ultimately needed or required to run the business.  Items included in this Tier may also include funding in Tier 1.  For example, critical vegetation management activities may be in Tier 1, while some vegetation management that can be shifted from year to year, would be in Tier 2.</t>
  </si>
  <si>
    <t>Tier 3 - Additional Funding</t>
  </si>
  <si>
    <t>This category is intended to capture the additional budget activities or items required to complete the total funding request of a business unit.  These items are important, but  not urgent and should have the largest amount of discretion in timing.  Examples include equipment painting, building remodeling, non-essential training, travel, meals, etc.</t>
  </si>
  <si>
    <t>2010 Actuals</t>
  </si>
  <si>
    <t>more vehicles charged to non-ecrc in 2011 &amp; 2010</t>
  </si>
  <si>
    <t>Explanation of variance from 2011</t>
  </si>
  <si>
    <t xml:space="preserve"> Perf_Rcn_Id </t>
  </si>
  <si>
    <t xml:space="preserve"> ferc_id||acc.fsub_id </t>
  </si>
  <si>
    <t xml:space="preserve"> CstTyp_Id </t>
  </si>
  <si>
    <t xml:space="preserve"> YEAR1</t>
  </si>
  <si>
    <t>YEAR2</t>
  </si>
  <si>
    <t xml:space="preserve"> EAL </t>
  </si>
  <si>
    <t xml:space="preserve"> ECE </t>
  </si>
  <si>
    <t xml:space="preserve"> EEX </t>
  </si>
  <si>
    <t xml:space="preserve"> EPD </t>
  </si>
  <si>
    <t xml:space="preserve"> ETC </t>
  </si>
  <si>
    <t xml:space="preserve"> LSN </t>
  </si>
  <si>
    <t xml:space="preserve"> MDP </t>
  </si>
  <si>
    <t xml:space="preserve"> ITR </t>
  </si>
  <si>
    <t xml:space="preserve"> KCS </t>
  </si>
  <si>
    <t>Over(Under) 2013 Revised Budget</t>
  </si>
  <si>
    <t xml:space="preserve"> EHT </t>
  </si>
  <si>
    <t xml:space="preserve"> EMN </t>
  </si>
  <si>
    <t>Budget Item Description</t>
  </si>
  <si>
    <t>Category</t>
  </si>
  <si>
    <t>Priority
Within
Tier</t>
  </si>
  <si>
    <t>Budgeted
Dollars</t>
  </si>
  <si>
    <t>Tier
Category</t>
  </si>
  <si>
    <t>Drivers, Risks, Impacts to Goals</t>
  </si>
  <si>
    <t>Tier 1 Total</t>
  </si>
  <si>
    <t>Environmental</t>
  </si>
  <si>
    <t>Employee Labor</t>
  </si>
  <si>
    <t>Company vehicles</t>
  </si>
  <si>
    <t>Vehicle Expenses</t>
  </si>
  <si>
    <t>Travel and mileage</t>
  </si>
  <si>
    <t xml:space="preserve">Management and employees to attend system meetings &amp; external Environmental meetings.   System as well as external meetings are critical to Environmental Affairs in steering as well as eliminating all or portions of new proposed regulations.  EA personel are also holding management positions in Environmental Organizations and Statewide Electrical Utility Groups (FCG) which are used to influence outcomes of proposed or future regulations.  </t>
  </si>
  <si>
    <t>Tier 2</t>
  </si>
  <si>
    <t>Professional Dues</t>
  </si>
  <si>
    <t>Dues</t>
  </si>
  <si>
    <t xml:space="preserve">Risks: not able to  represent Gulf in environmental related efforts. </t>
  </si>
  <si>
    <t>Tier 3</t>
  </si>
  <si>
    <t>Office supplies incl phones</t>
  </si>
  <si>
    <t>Office Expenses</t>
  </si>
  <si>
    <t>Primarily for phones and minimal supplies to do job</t>
  </si>
  <si>
    <t>Various reviews/studies such as , endanger species Act, testing sampling equip, envirmonental require publications etc)</t>
  </si>
  <si>
    <t>Base line cost to supply testing and sampling equipment that is required to ensure compliance in the future at our facilities,  and publications to stay up to date with the latest in Environmental policies and regulations.</t>
  </si>
  <si>
    <t>H</t>
  </si>
  <si>
    <t xml:space="preserve">Management and employees to attend system meetings &amp; external Environmental meetings.  Essential training and attendance to ystem as well as external meetings are critical to Environmental Affairs in steering as well as eliminating all or portions of new proposed regulations.  EA personel are also holding management positions in Environmental Organizations and Statewide Electrical Utility Groups (FCG) which are used to influence outcomes of proposed or future regulations.  </t>
  </si>
  <si>
    <t>Various reviews/studies such as, endanger species act, testing sampling equip, envirmonental  publications &amp; office supplies)</t>
  </si>
  <si>
    <t>To supply testing and sampling equipment that  to ensure compliance in the future at our facilities, conduct environmental stewardship activities that promote community involvement and publications to stay up to date with the latest in Environmental policies and regulations.</t>
  </si>
  <si>
    <t>Tier 2 Total</t>
  </si>
  <si>
    <t>M</t>
  </si>
  <si>
    <t>Some of these funds allow for reports to be prepared internally instead of hiring outside and costly consulting groups to complete work.</t>
  </si>
  <si>
    <t>Total Tier 3</t>
  </si>
  <si>
    <t>Host the meeting related to Mercury in Nov</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</si>
</sst>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mmmm\-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b/>
      <sz val="10"/>
      <name val="MS Sans Serif"/>
      <family val="2"/>
    </font>
    <font>
      <sz val="8"/>
      <name val="Arial"/>
      <family val="2"/>
    </font>
    <font>
      <b/>
      <sz val="14"/>
      <name val="Arial"/>
      <family val="2"/>
    </font>
    <font>
      <sz val="12"/>
      <name val="Arial"/>
      <family val="2"/>
    </font>
    <font>
      <b/>
      <sz val="12"/>
      <name val="Arial"/>
      <family val="2"/>
    </font>
    <font>
      <b/>
      <sz val="10"/>
      <name val="Arial"/>
      <family val="2"/>
    </font>
    <font>
      <sz val="10"/>
      <name val="Arial"/>
      <family val="2"/>
    </font>
    <font>
      <b/>
      <sz val="10"/>
      <color indexed="8"/>
      <name val="Arial"/>
      <family val="2"/>
    </font>
    <font>
      <b/>
      <sz val="8"/>
      <color indexed="8"/>
      <name val="Arial"/>
      <family val="2"/>
    </font>
    <font>
      <b/>
      <sz val="8"/>
      <color indexed="8"/>
      <name val="Arial"/>
      <family val="2"/>
    </font>
    <font>
      <sz val="8"/>
      <name val="Arial"/>
      <family val="2"/>
    </font>
    <font>
      <b/>
      <sz val="8"/>
      <name val="Arial"/>
      <family val="2"/>
    </font>
    <font>
      <b/>
      <sz val="11"/>
      <color indexed="8"/>
      <name val="Arial"/>
      <family val="2"/>
    </font>
    <font>
      <sz val="12"/>
      <name val="Arial"/>
      <family val="2"/>
    </font>
    <font>
      <b/>
      <sz val="12"/>
      <name val="Arial"/>
      <family val="2"/>
    </font>
    <font>
      <b/>
      <sz val="11"/>
      <name val="Arial"/>
      <family val="2"/>
    </font>
    <font>
      <b/>
      <sz val="11"/>
      <color indexed="8"/>
      <name val="Arial"/>
      <family val="2"/>
    </font>
    <font>
      <sz val="11"/>
      <name val="Arial"/>
      <family val="2"/>
    </font>
    <font>
      <b/>
      <sz val="12"/>
      <color indexed="8"/>
      <name val="Arial"/>
      <family val="2"/>
    </font>
    <font>
      <b/>
      <sz val="13"/>
      <name val="Arial"/>
      <family val="2"/>
    </font>
    <font>
      <b/>
      <sz val="12"/>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2"/>
      <color theme="1"/>
      <name val="Arial"/>
      <family val="2"/>
    </font>
    <font>
      <b/>
      <sz val="13"/>
      <color indexed="8"/>
      <name val="Arial"/>
      <family val="2"/>
    </font>
    <font>
      <sz val="11"/>
      <name val="Calibri"/>
      <family val="2"/>
    </font>
    <font>
      <b/>
      <sz val="11"/>
      <name val="Calibri"/>
      <family val="2"/>
    </font>
    <font>
      <b/>
      <sz val="10"/>
      <name val="Tahoma"/>
      <family val="2"/>
    </font>
    <font>
      <sz val="11"/>
      <color rgb="FF1F497D"/>
      <name val="Calibri"/>
      <family val="2"/>
    </font>
    <font>
      <sz val="7.5"/>
      <color rgb="FF1F497D"/>
      <name val="Arial"/>
      <family val="2"/>
    </font>
    <font>
      <vertAlign val="superscript"/>
      <sz val="11"/>
      <name val="Calibri"/>
      <family val="2"/>
    </font>
    <font>
      <sz val="11"/>
      <name val="Symbol"/>
      <family val="1"/>
      <charset val="2"/>
    </font>
    <font>
      <sz val="7"/>
      <name val="Times New Roman"/>
      <family val="1"/>
    </font>
    <font>
      <sz val="11"/>
      <name val="Script MT Bold"/>
      <family val="4"/>
    </font>
    <font>
      <u/>
      <sz val="7.5"/>
      <color theme="10"/>
      <name val="Arial"/>
      <family val="2"/>
    </font>
    <font>
      <b/>
      <sz val="11"/>
      <color indexed="8"/>
      <name val="Calibri"/>
      <family val="2"/>
      <scheme val="minor"/>
    </font>
    <font>
      <sz val="11"/>
      <color theme="1"/>
      <name val="Arial"/>
      <family val="2"/>
    </font>
  </fonts>
  <fills count="3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59999389629810485"/>
        <bgColor indexed="64"/>
      </patternFill>
    </fill>
  </fills>
  <borders count="2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diagonal/>
    </border>
    <border>
      <left/>
      <right/>
      <top/>
      <bottom style="thin">
        <color indexed="64"/>
      </bottom>
      <diagonal/>
    </border>
    <border>
      <left/>
      <right/>
      <top style="thin">
        <color auto="1"/>
      </top>
      <bottom/>
      <diagonal/>
    </border>
    <border>
      <left style="thin">
        <color indexed="64"/>
      </left>
      <right/>
      <top style="thin">
        <color auto="1"/>
      </top>
      <bottom/>
      <diagonal/>
    </border>
    <border>
      <left/>
      <right style="thin">
        <color indexed="64"/>
      </right>
      <top/>
      <bottom style="thin">
        <color indexed="64"/>
      </bottom>
      <diagonal/>
    </border>
  </borders>
  <cellStyleXfs count="184">
    <xf numFmtId="0" fontId="0" fillId="0" borderId="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2" fillId="29" borderId="0" applyNumberFormat="0" applyBorder="0" applyAlignment="0" applyProtection="0"/>
    <xf numFmtId="0" fontId="33" fillId="30" borderId="13" applyNumberFormat="0" applyAlignment="0" applyProtection="0"/>
    <xf numFmtId="0" fontId="34" fillId="31" borderId="14" applyNumberFormat="0" applyAlignment="0" applyProtection="0"/>
    <xf numFmtId="43" fontId="7" fillId="0" borderId="0" applyFont="0" applyFill="0" applyBorder="0" applyAlignment="0" applyProtection="0"/>
    <xf numFmtId="0" fontId="35" fillId="0" borderId="0" applyNumberFormat="0" applyFill="0" applyBorder="0" applyAlignment="0" applyProtection="0"/>
    <xf numFmtId="0" fontId="36" fillId="32" borderId="0" applyNumberFormat="0" applyBorder="0" applyAlignment="0" applyProtection="0"/>
    <xf numFmtId="0" fontId="37" fillId="0" borderId="15" applyNumberFormat="0" applyFill="0" applyAlignment="0" applyProtection="0"/>
    <xf numFmtId="0" fontId="38" fillId="0" borderId="16" applyNumberFormat="0" applyFill="0" applyAlignment="0" applyProtection="0"/>
    <xf numFmtId="0" fontId="39" fillId="0" borderId="17" applyNumberFormat="0" applyFill="0" applyAlignment="0" applyProtection="0"/>
    <xf numFmtId="0" fontId="39" fillId="0" borderId="0" applyNumberFormat="0" applyFill="0" applyBorder="0" applyAlignment="0" applyProtection="0"/>
    <xf numFmtId="0" fontId="40" fillId="33" borderId="13" applyNumberFormat="0" applyAlignment="0" applyProtection="0"/>
    <xf numFmtId="0" fontId="41" fillId="0" borderId="18" applyNumberFormat="0" applyFill="0" applyAlignment="0" applyProtection="0"/>
    <xf numFmtId="0" fontId="42" fillId="34" borderId="0" applyNumberFormat="0" applyBorder="0" applyAlignment="0" applyProtection="0"/>
    <xf numFmtId="0" fontId="30" fillId="0" borderId="0"/>
    <xf numFmtId="0" fontId="15" fillId="0" borderId="0"/>
    <xf numFmtId="0" fontId="30" fillId="0" borderId="0"/>
    <xf numFmtId="0" fontId="30" fillId="0" borderId="0"/>
    <xf numFmtId="0" fontId="30" fillId="35" borderId="19" applyNumberFormat="0" applyFont="0" applyAlignment="0" applyProtection="0"/>
    <xf numFmtId="0" fontId="30" fillId="35" borderId="19" applyNumberFormat="0" applyFont="0" applyAlignment="0" applyProtection="0"/>
    <xf numFmtId="0" fontId="43" fillId="30" borderId="20" applyNumberFormat="0" applyAlignment="0" applyProtection="0"/>
    <xf numFmtId="0" fontId="8" fillId="0" borderId="0" applyNumberFormat="0" applyFont="0" applyFill="0" applyBorder="0" applyAlignment="0" applyProtection="0">
      <alignment horizontal="left"/>
    </xf>
    <xf numFmtId="4" fontId="8" fillId="0" borderId="0" applyFont="0" applyFill="0" applyBorder="0" applyAlignment="0" applyProtection="0"/>
    <xf numFmtId="0" fontId="9" fillId="0" borderId="1">
      <alignment horizontal="center"/>
    </xf>
    <xf numFmtId="3" fontId="8" fillId="0" borderId="0" applyFont="0" applyFill="0" applyBorder="0" applyAlignment="0" applyProtection="0"/>
    <xf numFmtId="0" fontId="44" fillId="0" borderId="0" applyNumberFormat="0" applyFill="0" applyBorder="0" applyAlignment="0" applyProtection="0"/>
    <xf numFmtId="0" fontId="45" fillId="0" borderId="21" applyNumberFormat="0" applyFill="0" applyAlignment="0" applyProtection="0"/>
    <xf numFmtId="0" fontId="46" fillId="0" borderId="0" applyNumberFormat="0" applyFill="0" applyBorder="0" applyAlignment="0" applyProtection="0"/>
    <xf numFmtId="0" fontId="58" fillId="0" borderId="0" applyNumberFormat="0" applyFill="0" applyBorder="0" applyAlignment="0" applyProtection="0">
      <alignment vertical="top"/>
      <protection locked="0"/>
    </xf>
    <xf numFmtId="0" fontId="6" fillId="0" borderId="0"/>
    <xf numFmtId="0" fontId="6" fillId="35" borderId="19" applyNumberFormat="0" applyFont="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15" borderId="0" applyNumberFormat="0" applyBorder="0" applyAlignment="0" applyProtection="0"/>
    <xf numFmtId="0" fontId="6" fillId="10" borderId="0" applyNumberFormat="0" applyBorder="0" applyAlignment="0" applyProtection="0"/>
    <xf numFmtId="0" fontId="6" fillId="16" borderId="0" applyNumberFormat="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7" fillId="0" borderId="0"/>
    <xf numFmtId="0" fontId="7" fillId="0" borderId="0"/>
    <xf numFmtId="0" fontId="7" fillId="0" borderId="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0" fontId="4" fillId="0" borderId="0"/>
    <xf numFmtId="0" fontId="4" fillId="0" borderId="0"/>
    <xf numFmtId="0" fontId="7" fillId="0" borderId="0"/>
    <xf numFmtId="0" fontId="4" fillId="0" borderId="0"/>
    <xf numFmtId="0" fontId="4"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3" fillId="0" borderId="0"/>
    <xf numFmtId="0" fontId="7" fillId="0" borderId="0"/>
    <xf numFmtId="0" fontId="7" fillId="0" borderId="0"/>
    <xf numFmtId="0" fontId="3" fillId="0" borderId="0"/>
    <xf numFmtId="0" fontId="3" fillId="0" borderId="0"/>
    <xf numFmtId="0" fontId="3" fillId="35" borderId="19" applyNumberFormat="0" applyFont="0" applyAlignment="0" applyProtection="0"/>
    <xf numFmtId="9" fontId="3" fillId="0" borderId="0" applyFont="0" applyFill="0" applyBorder="0" applyAlignment="0" applyProtection="0"/>
    <xf numFmtId="0" fontId="3" fillId="35" borderId="19" applyNumberFormat="0" applyFont="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6" borderId="0" applyNumberFormat="0" applyBorder="0" applyAlignment="0" applyProtection="0"/>
    <xf numFmtId="0" fontId="3" fillId="0" borderId="0"/>
    <xf numFmtId="0" fontId="7" fillId="0" borderId="0"/>
    <xf numFmtId="0" fontId="3" fillId="0" borderId="0"/>
    <xf numFmtId="0" fontId="3" fillId="35" borderId="19" applyNumberFormat="0" applyFont="0" applyAlignment="0" applyProtection="0"/>
    <xf numFmtId="0" fontId="3" fillId="35" borderId="19" applyNumberFormat="0" applyFont="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6"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 fillId="0" borderId="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2" fillId="29" borderId="0" applyNumberFormat="0" applyBorder="0" applyAlignment="0" applyProtection="0"/>
    <xf numFmtId="0" fontId="33" fillId="30" borderId="13" applyNumberFormat="0" applyAlignment="0" applyProtection="0"/>
    <xf numFmtId="0" fontId="34" fillId="31" borderId="14" applyNumberFormat="0" applyAlignment="0" applyProtection="0"/>
    <xf numFmtId="0" fontId="35" fillId="0" borderId="0" applyNumberFormat="0" applyFill="0" applyBorder="0" applyAlignment="0" applyProtection="0"/>
    <xf numFmtId="0" fontId="36" fillId="32" borderId="0" applyNumberFormat="0" applyBorder="0" applyAlignment="0" applyProtection="0"/>
    <xf numFmtId="0" fontId="37" fillId="0" borderId="15" applyNumberFormat="0" applyFill="0" applyAlignment="0" applyProtection="0"/>
    <xf numFmtId="0" fontId="38" fillId="0" borderId="16" applyNumberFormat="0" applyFill="0" applyAlignment="0" applyProtection="0"/>
    <xf numFmtId="0" fontId="39" fillId="0" borderId="17" applyNumberFormat="0" applyFill="0" applyAlignment="0" applyProtection="0"/>
    <xf numFmtId="0" fontId="39" fillId="0" borderId="0" applyNumberFormat="0" applyFill="0" applyBorder="0" applyAlignment="0" applyProtection="0"/>
    <xf numFmtId="0" fontId="40" fillId="33" borderId="13" applyNumberFormat="0" applyAlignment="0" applyProtection="0"/>
    <xf numFmtId="0" fontId="41" fillId="0" borderId="18" applyNumberFormat="0" applyFill="0" applyAlignment="0" applyProtection="0"/>
    <xf numFmtId="0" fontId="42" fillId="34" borderId="0" applyNumberFormat="0" applyBorder="0" applyAlignment="0" applyProtection="0"/>
    <xf numFmtId="0" fontId="43" fillId="30" borderId="20" applyNumberFormat="0" applyAlignment="0" applyProtection="0"/>
    <xf numFmtId="0" fontId="45" fillId="0" borderId="21" applyNumberFormat="0" applyFill="0" applyAlignment="0" applyProtection="0"/>
    <xf numFmtId="0" fontId="46" fillId="0" borderId="0" applyNumberFormat="0" applyFill="0" applyBorder="0" applyAlignment="0" applyProtection="0"/>
  </cellStyleXfs>
  <cellXfs count="222">
    <xf numFmtId="0" fontId="0" fillId="0" borderId="0" xfId="0"/>
    <xf numFmtId="49" fontId="0" fillId="0" borderId="0" xfId="0" applyNumberFormat="1"/>
    <xf numFmtId="37" fontId="0" fillId="0" borderId="0" xfId="0" applyNumberFormat="1"/>
    <xf numFmtId="0" fontId="14" fillId="0" borderId="0" xfId="0" applyFont="1"/>
    <xf numFmtId="0" fontId="13" fillId="0" borderId="0" xfId="0" applyFont="1"/>
    <xf numFmtId="9" fontId="16" fillId="0" borderId="2" xfId="0" applyNumberFormat="1" applyFont="1" applyFill="1" applyBorder="1" applyAlignment="1">
      <alignment horizontal="center" wrapText="1"/>
    </xf>
    <xf numFmtId="9" fontId="16" fillId="0" borderId="2" xfId="0" applyNumberFormat="1" applyFont="1" applyFill="1" applyBorder="1" applyAlignment="1">
      <alignment horizontal="center"/>
    </xf>
    <xf numFmtId="37" fontId="16" fillId="0" borderId="2" xfId="0" applyNumberFormat="1" applyFont="1" applyFill="1" applyBorder="1" applyAlignment="1">
      <alignment horizontal="center" wrapText="1"/>
    </xf>
    <xf numFmtId="37" fontId="13" fillId="0" borderId="3" xfId="0" applyNumberFormat="1" applyFont="1" applyBorder="1"/>
    <xf numFmtId="37" fontId="14" fillId="0" borderId="4" xfId="0" applyNumberFormat="1" applyFont="1" applyBorder="1"/>
    <xf numFmtId="49" fontId="14" fillId="0" borderId="2" xfId="0" applyNumberFormat="1" applyFont="1" applyBorder="1" applyAlignment="1">
      <alignment wrapText="1"/>
    </xf>
    <xf numFmtId="0" fontId="14" fillId="0" borderId="2" xfId="0" applyFont="1" applyBorder="1" applyAlignment="1">
      <alignment wrapText="1"/>
    </xf>
    <xf numFmtId="37" fontId="18" fillId="0" borderId="2" xfId="0" applyNumberFormat="1" applyFont="1" applyFill="1" applyBorder="1" applyAlignment="1">
      <alignment horizontal="center" wrapText="1"/>
    </xf>
    <xf numFmtId="37" fontId="19" fillId="0" borderId="2" xfId="0" applyNumberFormat="1" applyFont="1" applyBorder="1"/>
    <xf numFmtId="37" fontId="19" fillId="0" borderId="5" xfId="0" applyNumberFormat="1" applyFont="1" applyBorder="1"/>
    <xf numFmtId="37" fontId="20" fillId="0" borderId="4" xfId="0" applyNumberFormat="1" applyFont="1" applyBorder="1"/>
    <xf numFmtId="37" fontId="19" fillId="0" borderId="0" xfId="0" applyNumberFormat="1" applyFont="1"/>
    <xf numFmtId="37" fontId="12" fillId="0" borderId="0" xfId="0" applyNumberFormat="1" applyFont="1"/>
    <xf numFmtId="0" fontId="19" fillId="0" borderId="0" xfId="0" applyFont="1"/>
    <xf numFmtId="37" fontId="17" fillId="2" borderId="2" xfId="0" applyNumberFormat="1" applyFont="1" applyFill="1" applyBorder="1" applyAlignment="1">
      <alignment horizontal="center" wrapText="1"/>
    </xf>
    <xf numFmtId="37" fontId="0" fillId="2" borderId="2" xfId="0" applyNumberFormat="1" applyFill="1" applyBorder="1"/>
    <xf numFmtId="37" fontId="14" fillId="2" borderId="4" xfId="0" applyNumberFormat="1" applyFont="1" applyFill="1" applyBorder="1"/>
    <xf numFmtId="37" fontId="0" fillId="2" borderId="5" xfId="0" applyNumberFormat="1" applyFill="1" applyBorder="1"/>
    <xf numFmtId="37" fontId="19" fillId="3" borderId="2" xfId="0" applyNumberFormat="1" applyFont="1" applyFill="1" applyBorder="1"/>
    <xf numFmtId="37" fontId="13" fillId="3" borderId="3" xfId="0" applyNumberFormat="1" applyFont="1" applyFill="1" applyBorder="1"/>
    <xf numFmtId="165" fontId="11" fillId="0" borderId="0" xfId="0" applyNumberFormat="1" applyFont="1" applyFill="1" applyBorder="1" applyAlignment="1">
      <alignment horizontal="center"/>
    </xf>
    <xf numFmtId="0" fontId="11" fillId="0" borderId="0" xfId="0" applyFont="1" applyFill="1" applyBorder="1" applyAlignment="1"/>
    <xf numFmtId="165" fontId="11" fillId="0" borderId="0" xfId="0" applyNumberFormat="1" applyFont="1" applyFill="1" applyBorder="1" applyAlignment="1"/>
    <xf numFmtId="0" fontId="7" fillId="0" borderId="0" xfId="0" applyFont="1" applyFill="1" applyAlignment="1">
      <alignment wrapText="1"/>
    </xf>
    <xf numFmtId="0" fontId="7" fillId="0" borderId="0" xfId="0" applyFont="1" applyAlignment="1">
      <alignment wrapText="1"/>
    </xf>
    <xf numFmtId="37" fontId="19" fillId="0" borderId="2" xfId="0" applyNumberFormat="1" applyFont="1" applyFill="1" applyBorder="1"/>
    <xf numFmtId="37" fontId="18" fillId="3" borderId="2" xfId="0" applyNumberFormat="1" applyFont="1" applyFill="1" applyBorder="1" applyAlignment="1">
      <alignment horizontal="center" wrapText="1"/>
    </xf>
    <xf numFmtId="37" fontId="14" fillId="3" borderId="4" xfId="0" applyNumberFormat="1" applyFont="1" applyFill="1" applyBorder="1"/>
    <xf numFmtId="37" fontId="19" fillId="3" borderId="5" xfId="0" applyNumberFormat="1" applyFont="1" applyFill="1" applyBorder="1"/>
    <xf numFmtId="37" fontId="20" fillId="3" borderId="4" xfId="0" applyNumberFormat="1" applyFont="1" applyFill="1" applyBorder="1"/>
    <xf numFmtId="37" fontId="13" fillId="0" borderId="3" xfId="0" applyNumberFormat="1" applyFont="1" applyFill="1" applyBorder="1"/>
    <xf numFmtId="165" fontId="13" fillId="0" borderId="0" xfId="0" applyNumberFormat="1" applyFont="1" applyFill="1" applyBorder="1" applyAlignment="1">
      <alignment horizontal="left"/>
    </xf>
    <xf numFmtId="0" fontId="0" fillId="0" borderId="0" xfId="0" applyFill="1"/>
    <xf numFmtId="37" fontId="11" fillId="0" borderId="0" xfId="0" applyNumberFormat="1" applyFont="1" applyFill="1" applyBorder="1" applyAlignment="1">
      <alignment horizontal="center"/>
    </xf>
    <xf numFmtId="37" fontId="0" fillId="0" borderId="0" xfId="0" applyNumberFormat="1" applyFill="1"/>
    <xf numFmtId="37" fontId="14" fillId="0" borderId="0" xfId="0" applyNumberFormat="1" applyFont="1" applyFill="1"/>
    <xf numFmtId="37" fontId="22" fillId="0" borderId="2" xfId="0" applyNumberFormat="1" applyFont="1" applyFill="1" applyBorder="1"/>
    <xf numFmtId="165" fontId="24" fillId="0" borderId="0" xfId="0" applyNumberFormat="1" applyFont="1" applyFill="1" applyBorder="1" applyAlignment="1">
      <alignment horizontal="center"/>
    </xf>
    <xf numFmtId="37" fontId="26" fillId="0" borderId="0" xfId="0" applyNumberFormat="1" applyFont="1" applyFill="1"/>
    <xf numFmtId="0" fontId="26" fillId="0" borderId="0" xfId="0" applyFont="1" applyFill="1"/>
    <xf numFmtId="0" fontId="13" fillId="0" borderId="0" xfId="0" applyFont="1" applyFill="1" applyBorder="1" applyAlignment="1"/>
    <xf numFmtId="165" fontId="13" fillId="0" borderId="0" xfId="0" applyNumberFormat="1" applyFont="1" applyFill="1" applyBorder="1" applyAlignment="1"/>
    <xf numFmtId="165" fontId="13" fillId="0" borderId="0" xfId="0" applyNumberFormat="1" applyFont="1" applyFill="1" applyBorder="1" applyAlignment="1">
      <alignment horizontal="center"/>
    </xf>
    <xf numFmtId="37" fontId="27" fillId="0" borderId="2" xfId="0" applyNumberFormat="1" applyFont="1" applyFill="1" applyBorder="1" applyAlignment="1">
      <alignment horizontal="center" wrapText="1"/>
    </xf>
    <xf numFmtId="37" fontId="12" fillId="0" borderId="2" xfId="0" applyNumberFormat="1" applyFont="1" applyFill="1" applyBorder="1"/>
    <xf numFmtId="37" fontId="13" fillId="0" borderId="4" xfId="0" applyNumberFormat="1" applyFont="1" applyBorder="1"/>
    <xf numFmtId="37" fontId="12" fillId="0" borderId="5" xfId="0" applyNumberFormat="1" applyFont="1" applyFill="1" applyBorder="1"/>
    <xf numFmtId="37" fontId="13" fillId="0" borderId="4" xfId="0" applyNumberFormat="1" applyFont="1" applyFill="1" applyBorder="1"/>
    <xf numFmtId="0" fontId="12" fillId="0" borderId="0" xfId="0" applyFont="1"/>
    <xf numFmtId="37" fontId="13" fillId="3" borderId="4" xfId="0" applyNumberFormat="1" applyFont="1" applyFill="1" applyBorder="1"/>
    <xf numFmtId="0" fontId="0" fillId="0" borderId="0" xfId="0" applyBorder="1"/>
    <xf numFmtId="37" fontId="26" fillId="0" borderId="0" xfId="0" applyNumberFormat="1" applyFont="1" applyFill="1" applyBorder="1"/>
    <xf numFmtId="37" fontId="0" fillId="0" borderId="0" xfId="0" applyNumberFormat="1" applyBorder="1"/>
    <xf numFmtId="37" fontId="0" fillId="0" borderId="0" xfId="0" applyNumberFormat="1" applyFill="1" applyBorder="1"/>
    <xf numFmtId="37" fontId="12" fillId="0" borderId="0" xfId="0" applyNumberFormat="1" applyFont="1" applyFill="1"/>
    <xf numFmtId="0" fontId="0" fillId="4" borderId="0" xfId="0" applyFill="1"/>
    <xf numFmtId="0" fontId="22" fillId="0" borderId="2" xfId="0" applyFont="1" applyBorder="1"/>
    <xf numFmtId="37" fontId="22" fillId="0" borderId="6" xfId="0" applyNumberFormat="1" applyFont="1" applyFill="1" applyBorder="1"/>
    <xf numFmtId="49" fontId="22" fillId="0" borderId="2" xfId="0" applyNumberFormat="1" applyFont="1" applyBorder="1"/>
    <xf numFmtId="37" fontId="22" fillId="0" borderId="2" xfId="0" applyNumberFormat="1" applyFont="1" applyBorder="1"/>
    <xf numFmtId="49" fontId="23" fillId="0" borderId="4" xfId="0" applyNumberFormat="1" applyFont="1" applyBorder="1"/>
    <xf numFmtId="0" fontId="23" fillId="0" borderId="4" xfId="0" applyFont="1" applyBorder="1"/>
    <xf numFmtId="37" fontId="23" fillId="0" borderId="4" xfId="0" applyNumberFormat="1" applyFont="1" applyBorder="1"/>
    <xf numFmtId="49" fontId="23" fillId="0" borderId="5" xfId="0" applyNumberFormat="1" applyFont="1" applyBorder="1"/>
    <xf numFmtId="0" fontId="22" fillId="0" borderId="5" xfId="0" applyFont="1" applyBorder="1"/>
    <xf numFmtId="37" fontId="22" fillId="0" borderId="5" xfId="0" applyNumberFormat="1" applyFont="1" applyBorder="1"/>
    <xf numFmtId="49" fontId="22" fillId="0" borderId="5" xfId="0" applyNumberFormat="1" applyFont="1" applyBorder="1"/>
    <xf numFmtId="49" fontId="23" fillId="0" borderId="2" xfId="0" applyNumberFormat="1" applyFont="1" applyBorder="1"/>
    <xf numFmtId="49" fontId="23" fillId="0" borderId="3" xfId="0" applyNumberFormat="1" applyFont="1" applyBorder="1"/>
    <xf numFmtId="0" fontId="23" fillId="0" borderId="3" xfId="0" applyFont="1" applyBorder="1"/>
    <xf numFmtId="37" fontId="23" fillId="0" borderId="3" xfId="0" applyNumberFormat="1" applyFont="1" applyBorder="1"/>
    <xf numFmtId="49" fontId="22" fillId="0" borderId="2" xfId="0" applyNumberFormat="1" applyFont="1" applyFill="1" applyBorder="1"/>
    <xf numFmtId="0" fontId="22" fillId="0" borderId="2" xfId="0" applyFont="1" applyFill="1" applyBorder="1"/>
    <xf numFmtId="37" fontId="10" fillId="0" borderId="2" xfId="0" applyNumberFormat="1" applyFont="1" applyFill="1" applyBorder="1"/>
    <xf numFmtId="37" fontId="10" fillId="3" borderId="2" xfId="0" applyNumberFormat="1" applyFont="1" applyFill="1" applyBorder="1"/>
    <xf numFmtId="49" fontId="7" fillId="0" borderId="6" xfId="0" applyNumberFormat="1" applyFont="1" applyFill="1" applyBorder="1" applyAlignment="1">
      <alignment horizontal="left" wrapText="1"/>
    </xf>
    <xf numFmtId="49" fontId="22" fillId="0" borderId="5" xfId="0" applyNumberFormat="1" applyFont="1" applyFill="1" applyBorder="1"/>
    <xf numFmtId="0" fontId="22" fillId="0" borderId="5" xfId="0" applyFont="1" applyFill="1" applyBorder="1"/>
    <xf numFmtId="49" fontId="12" fillId="0" borderId="2" xfId="0" applyNumberFormat="1" applyFont="1" applyBorder="1"/>
    <xf numFmtId="0" fontId="0" fillId="0" borderId="0" xfId="0" applyFill="1" applyBorder="1"/>
    <xf numFmtId="0" fontId="14" fillId="0" borderId="0" xfId="0" applyFont="1" applyFill="1"/>
    <xf numFmtId="37" fontId="13" fillId="0" borderId="0" xfId="0" applyNumberFormat="1" applyFont="1" applyFill="1"/>
    <xf numFmtId="0" fontId="13" fillId="0" borderId="0" xfId="0" applyFont="1" applyFill="1"/>
    <xf numFmtId="37" fontId="23" fillId="3" borderId="7" xfId="0" applyNumberFormat="1" applyFont="1" applyFill="1" applyBorder="1"/>
    <xf numFmtId="0" fontId="20" fillId="0" borderId="0" xfId="0" applyNumberFormat="1" applyFont="1" applyFill="1" applyBorder="1" applyAlignment="1">
      <alignment horizontal="center"/>
    </xf>
    <xf numFmtId="165" fontId="20" fillId="0" borderId="0" xfId="0" applyNumberFormat="1" applyFont="1" applyFill="1" applyBorder="1" applyAlignment="1">
      <alignment horizontal="center"/>
    </xf>
    <xf numFmtId="37" fontId="22" fillId="3" borderId="2" xfId="0" applyNumberFormat="1" applyFont="1" applyFill="1" applyBorder="1"/>
    <xf numFmtId="37" fontId="25" fillId="3" borderId="2" xfId="0" applyNumberFormat="1" applyFont="1" applyFill="1" applyBorder="1" applyAlignment="1">
      <alignment horizontal="center"/>
    </xf>
    <xf numFmtId="37" fontId="19" fillId="0" borderId="0" xfId="0" applyNumberFormat="1" applyFont="1" applyFill="1"/>
    <xf numFmtId="37" fontId="22" fillId="3" borderId="5" xfId="0" applyNumberFormat="1" applyFont="1" applyFill="1" applyBorder="1"/>
    <xf numFmtId="37" fontId="23" fillId="3" borderId="4" xfId="0" applyNumberFormat="1" applyFont="1" applyFill="1" applyBorder="1"/>
    <xf numFmtId="37" fontId="7" fillId="2" borderId="2" xfId="0" applyNumberFormat="1" applyFont="1" applyFill="1" applyBorder="1"/>
    <xf numFmtId="37" fontId="7" fillId="0" borderId="0" xfId="0" applyNumberFormat="1" applyFont="1" applyFill="1"/>
    <xf numFmtId="0" fontId="7" fillId="0" borderId="0" xfId="0" applyFont="1" applyFill="1"/>
    <xf numFmtId="164" fontId="0" fillId="0" borderId="0" xfId="28" applyNumberFormat="1" applyFont="1"/>
    <xf numFmtId="164" fontId="22" fillId="0" borderId="0" xfId="28" applyNumberFormat="1" applyFont="1"/>
    <xf numFmtId="0" fontId="22" fillId="0" borderId="0" xfId="0" applyFont="1" applyBorder="1"/>
    <xf numFmtId="0" fontId="13" fillId="0" borderId="0" xfId="0" applyFont="1" applyBorder="1"/>
    <xf numFmtId="37" fontId="14" fillId="0" borderId="0" xfId="0" applyNumberFormat="1" applyFont="1" applyBorder="1"/>
    <xf numFmtId="37" fontId="24" fillId="0" borderId="0" xfId="0" applyNumberFormat="1" applyFont="1" applyFill="1" applyBorder="1"/>
    <xf numFmtId="37" fontId="14" fillId="0" borderId="0" xfId="0" applyNumberFormat="1" applyFont="1" applyFill="1" applyBorder="1"/>
    <xf numFmtId="37" fontId="20" fillId="0" borderId="0" xfId="0" applyNumberFormat="1" applyFont="1" applyFill="1" applyBorder="1"/>
    <xf numFmtId="37" fontId="13" fillId="0" borderId="0" xfId="0" applyNumberFormat="1" applyFont="1" applyFill="1" applyBorder="1"/>
    <xf numFmtId="37" fontId="14" fillId="2" borderId="0" xfId="0" applyNumberFormat="1" applyFont="1" applyFill="1" applyBorder="1"/>
    <xf numFmtId="164" fontId="13" fillId="0" borderId="0" xfId="28" applyNumberFormat="1" applyFont="1" applyBorder="1"/>
    <xf numFmtId="49" fontId="0" fillId="0" borderId="8" xfId="0" applyNumberFormat="1" applyBorder="1"/>
    <xf numFmtId="164" fontId="0" fillId="0" borderId="8" xfId="28" applyNumberFormat="1" applyFont="1" applyBorder="1"/>
    <xf numFmtId="164" fontId="0" fillId="0" borderId="0" xfId="28" applyNumberFormat="1" applyFont="1" applyBorder="1"/>
    <xf numFmtId="164" fontId="22" fillId="0" borderId="0" xfId="28" applyNumberFormat="1" applyFont="1" applyBorder="1"/>
    <xf numFmtId="0" fontId="15" fillId="0" borderId="0" xfId="0" applyFont="1" applyFill="1" applyBorder="1"/>
    <xf numFmtId="9" fontId="16" fillId="0" borderId="2" xfId="0" quotePrefix="1" applyNumberFormat="1" applyFont="1" applyFill="1" applyBorder="1" applyAlignment="1">
      <alignment horizontal="center" wrapText="1"/>
    </xf>
    <xf numFmtId="0" fontId="14" fillId="0" borderId="0" xfId="0" applyFont="1" applyBorder="1"/>
    <xf numFmtId="0" fontId="14" fillId="0" borderId="0" xfId="0" applyFont="1" applyFill="1" applyBorder="1"/>
    <xf numFmtId="37" fontId="12" fillId="0" borderId="0" xfId="0" applyNumberFormat="1" applyFont="1" applyFill="1" applyBorder="1"/>
    <xf numFmtId="0" fontId="12" fillId="0" borderId="2" xfId="0" applyFont="1" applyBorder="1"/>
    <xf numFmtId="0" fontId="15" fillId="0" borderId="0" xfId="0" applyFont="1"/>
    <xf numFmtId="37" fontId="15" fillId="0" borderId="0" xfId="0" applyNumberFormat="1" applyFont="1" applyFill="1"/>
    <xf numFmtId="37" fontId="15" fillId="0" borderId="0" xfId="0" applyNumberFormat="1" applyFont="1" applyFill="1" applyBorder="1"/>
    <xf numFmtId="37"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0" fontId="15" fillId="0" borderId="0" xfId="0" applyFont="1" applyFill="1"/>
    <xf numFmtId="37" fontId="21" fillId="36" borderId="2" xfId="0" applyNumberFormat="1" applyFont="1" applyFill="1" applyBorder="1" applyAlignment="1">
      <alignment horizontal="center" wrapText="1"/>
    </xf>
    <xf numFmtId="37" fontId="29" fillId="36" borderId="2" xfId="0" applyNumberFormat="1" applyFont="1" applyFill="1" applyBorder="1" applyAlignment="1">
      <alignment horizontal="center" wrapText="1"/>
    </xf>
    <xf numFmtId="164" fontId="47" fillId="36" borderId="2" xfId="28" applyNumberFormat="1" applyFont="1" applyFill="1" applyBorder="1"/>
    <xf numFmtId="37" fontId="28" fillId="36" borderId="4" xfId="0" applyNumberFormat="1" applyFont="1" applyFill="1" applyBorder="1"/>
    <xf numFmtId="37" fontId="28" fillId="36" borderId="3" xfId="0" applyNumberFormat="1" applyFont="1" applyFill="1" applyBorder="1"/>
    <xf numFmtId="9" fontId="27" fillId="3" borderId="2" xfId="0" applyNumberFormat="1" applyFont="1" applyFill="1" applyBorder="1" applyAlignment="1">
      <alignment horizontal="center" wrapText="1" shrinkToFit="1"/>
    </xf>
    <xf numFmtId="0" fontId="15" fillId="0" borderId="0" xfId="0" applyFont="1" applyBorder="1"/>
    <xf numFmtId="37" fontId="15" fillId="0" borderId="0" xfId="0" applyNumberFormat="1" applyFont="1" applyBorder="1"/>
    <xf numFmtId="37" fontId="10" fillId="0" borderId="0" xfId="0" applyNumberFormat="1" applyFont="1" applyFill="1" applyBorder="1"/>
    <xf numFmtId="37" fontId="7" fillId="0" borderId="0" xfId="0" applyNumberFormat="1" applyFont="1" applyFill="1" applyAlignment="1">
      <alignment wrapText="1"/>
    </xf>
    <xf numFmtId="37" fontId="12" fillId="36" borderId="2" xfId="0" applyNumberFormat="1" applyFont="1" applyFill="1" applyBorder="1"/>
    <xf numFmtId="0" fontId="12" fillId="0" borderId="0" xfId="0" applyFont="1" applyFill="1" applyBorder="1"/>
    <xf numFmtId="164" fontId="12" fillId="0" borderId="0" xfId="28" applyNumberFormat="1" applyFont="1" applyFill="1" applyBorder="1"/>
    <xf numFmtId="37" fontId="12" fillId="0" borderId="9" xfId="28" applyNumberFormat="1" applyFont="1" applyFill="1" applyBorder="1"/>
    <xf numFmtId="49" fontId="12" fillId="0" borderId="0" xfId="0" applyNumberFormat="1" applyFont="1"/>
    <xf numFmtId="0" fontId="12" fillId="0" borderId="0" xfId="0" applyFont="1" applyFill="1" applyBorder="1" applyAlignment="1">
      <alignment horizontal="left"/>
    </xf>
    <xf numFmtId="164" fontId="12" fillId="0" borderId="0" xfId="28" applyNumberFormat="1" applyFont="1" applyFill="1" applyBorder="1" applyAlignment="1">
      <alignment horizontal="left"/>
    </xf>
    <xf numFmtId="37" fontId="28" fillId="36" borderId="2" xfId="0" applyNumberFormat="1" applyFont="1" applyFill="1" applyBorder="1"/>
    <xf numFmtId="37" fontId="28" fillId="36" borderId="5" xfId="0" applyNumberFormat="1" applyFont="1" applyFill="1" applyBorder="1"/>
    <xf numFmtId="37" fontId="28" fillId="0" borderId="0" xfId="0" applyNumberFormat="1" applyFont="1" applyFill="1"/>
    <xf numFmtId="0" fontId="28" fillId="0" borderId="0" xfId="0" applyFont="1" applyFill="1" applyBorder="1" applyAlignment="1"/>
    <xf numFmtId="165" fontId="28" fillId="0" borderId="0" xfId="0" applyNumberFormat="1" applyFont="1" applyFill="1" applyBorder="1" applyAlignment="1"/>
    <xf numFmtId="165" fontId="28" fillId="0" borderId="0" xfId="0" applyNumberFormat="1" applyFont="1" applyFill="1" applyBorder="1" applyAlignment="1">
      <alignment horizontal="center"/>
    </xf>
    <xf numFmtId="37" fontId="48" fillId="36" borderId="2" xfId="0" quotePrefix="1" applyNumberFormat="1" applyFont="1" applyFill="1" applyBorder="1" applyAlignment="1">
      <alignment horizontal="center" wrapText="1"/>
    </xf>
    <xf numFmtId="37" fontId="48" fillId="36" borderId="2" xfId="0" applyNumberFormat="1" applyFont="1" applyFill="1" applyBorder="1" applyAlignment="1">
      <alignment horizontal="center" wrapText="1"/>
    </xf>
    <xf numFmtId="37" fontId="28" fillId="0" borderId="0" xfId="0" applyNumberFormat="1" applyFont="1" applyFill="1" applyBorder="1"/>
    <xf numFmtId="37" fontId="28" fillId="0" borderId="0" xfId="0" applyNumberFormat="1" applyFont="1"/>
    <xf numFmtId="0" fontId="28" fillId="0" borderId="0" xfId="0" applyFont="1"/>
    <xf numFmtId="0" fontId="51" fillId="0" borderId="0" xfId="0" applyFont="1" applyAlignment="1">
      <alignment horizontal="left" indent="4"/>
    </xf>
    <xf numFmtId="0" fontId="49" fillId="0" borderId="0" xfId="0" applyFont="1" applyAlignment="1">
      <alignment horizontal="left" indent="4"/>
    </xf>
    <xf numFmtId="0" fontId="52" fillId="0" borderId="0" xfId="0" applyFont="1" applyAlignment="1">
      <alignment horizontal="left" indent="4"/>
    </xf>
    <xf numFmtId="0" fontId="51" fillId="0" borderId="0" xfId="0" applyFont="1" applyAlignment="1">
      <alignment horizontal="left" indent="8"/>
    </xf>
    <xf numFmtId="0" fontId="49" fillId="0" borderId="0" xfId="0" applyFont="1" applyAlignment="1">
      <alignment horizontal="left" indent="8"/>
    </xf>
    <xf numFmtId="0" fontId="52" fillId="0" borderId="0" xfId="0" applyFont="1" applyAlignment="1">
      <alignment horizontal="left" indent="8"/>
    </xf>
    <xf numFmtId="0" fontId="53" fillId="0" borderId="0" xfId="0" applyFont="1" applyAlignment="1">
      <alignment horizontal="left" indent="8"/>
    </xf>
    <xf numFmtId="0" fontId="55" fillId="0" borderId="0" xfId="0" applyFont="1" applyAlignment="1">
      <alignment horizontal="left" indent="12"/>
    </xf>
    <xf numFmtId="0" fontId="57" fillId="0" borderId="0" xfId="0" applyFont="1" applyAlignment="1">
      <alignment horizontal="left" indent="8"/>
    </xf>
    <xf numFmtId="0" fontId="58" fillId="0" borderId="0" xfId="52" applyAlignment="1" applyProtection="1">
      <alignment horizontal="left" indent="8"/>
    </xf>
    <xf numFmtId="37" fontId="12" fillId="0" borderId="2" xfId="38" applyNumberFormat="1" applyFont="1" applyBorder="1"/>
    <xf numFmtId="0" fontId="12" fillId="0" borderId="6" xfId="0" applyFont="1" applyFill="1" applyBorder="1" applyAlignment="1">
      <alignment wrapText="1"/>
    </xf>
    <xf numFmtId="0" fontId="12" fillId="0" borderId="2" xfId="0" applyFont="1" applyFill="1" applyBorder="1" applyAlignment="1">
      <alignment wrapText="1"/>
    </xf>
    <xf numFmtId="37" fontId="12" fillId="0" borderId="2" xfId="0" applyNumberFormat="1" applyFont="1" applyBorder="1"/>
    <xf numFmtId="37" fontId="13" fillId="36" borderId="4" xfId="0" applyNumberFormat="1" applyFont="1" applyFill="1" applyBorder="1"/>
    <xf numFmtId="37" fontId="12" fillId="36" borderId="5" xfId="0" applyNumberFormat="1" applyFont="1" applyFill="1" applyBorder="1"/>
    <xf numFmtId="164" fontId="47" fillId="0" borderId="2" xfId="28" applyNumberFormat="1" applyFont="1" applyBorder="1"/>
    <xf numFmtId="37" fontId="13" fillId="36" borderId="3" xfId="0" applyNumberFormat="1" applyFont="1" applyFill="1" applyBorder="1"/>
    <xf numFmtId="37" fontId="13" fillId="0" borderId="12" xfId="0" applyNumberFormat="1" applyFont="1" applyFill="1" applyBorder="1"/>
    <xf numFmtId="37" fontId="13" fillId="36" borderId="12" xfId="0" applyNumberFormat="1" applyFont="1" applyFill="1" applyBorder="1"/>
    <xf numFmtId="37" fontId="12" fillId="36" borderId="2" xfId="0" applyNumberFormat="1" applyFont="1" applyFill="1" applyBorder="1" applyAlignment="1">
      <alignment wrapText="1"/>
    </xf>
    <xf numFmtId="39" fontId="12" fillId="36" borderId="2" xfId="0" applyNumberFormat="1" applyFont="1" applyFill="1" applyBorder="1" applyAlignment="1">
      <alignment wrapText="1"/>
    </xf>
    <xf numFmtId="164" fontId="47" fillId="36" borderId="2" xfId="28" applyNumberFormat="1" applyFont="1" applyFill="1" applyBorder="1" applyAlignment="1">
      <alignment horizontal="left"/>
    </xf>
    <xf numFmtId="0" fontId="45" fillId="0" borderId="0" xfId="67" applyFont="1"/>
    <xf numFmtId="0" fontId="5" fillId="0" borderId="0" xfId="67"/>
    <xf numFmtId="0" fontId="21" fillId="36" borderId="2" xfId="0" applyNumberFormat="1" applyFont="1" applyFill="1" applyBorder="1" applyAlignment="1">
      <alignment horizontal="center" wrapText="1"/>
    </xf>
    <xf numFmtId="0" fontId="11" fillId="0" borderId="0" xfId="0" quotePrefix="1" applyFont="1" applyFill="1" applyBorder="1" applyAlignment="1"/>
    <xf numFmtId="164" fontId="22" fillId="0" borderId="2" xfId="28" applyNumberFormat="1" applyFont="1" applyBorder="1"/>
    <xf numFmtId="9" fontId="27" fillId="0" borderId="2" xfId="0" applyNumberFormat="1" applyFont="1" applyFill="1" applyBorder="1" applyAlignment="1">
      <alignment horizontal="center" wrapText="1"/>
    </xf>
    <xf numFmtId="0" fontId="2" fillId="0" borderId="0" xfId="150"/>
    <xf numFmtId="0" fontId="1" fillId="0" borderId="11" xfId="151" applyBorder="1" applyAlignment="1">
      <alignment horizontal="left"/>
    </xf>
    <xf numFmtId="0" fontId="1" fillId="0" borderId="8" xfId="151" applyBorder="1" applyAlignment="1">
      <alignment horizontal="left"/>
    </xf>
    <xf numFmtId="0" fontId="1" fillId="0" borderId="2" xfId="151" applyBorder="1" applyAlignment="1">
      <alignment horizontal="left"/>
    </xf>
    <xf numFmtId="0" fontId="1" fillId="0" borderId="8" xfId="151" applyBorder="1"/>
    <xf numFmtId="0" fontId="45" fillId="0" borderId="11" xfId="151" applyFont="1" applyBorder="1" applyAlignment="1">
      <alignment horizontal="center"/>
    </xf>
    <xf numFmtId="0" fontId="45" fillId="0" borderId="8" xfId="151" applyFont="1" applyBorder="1" applyAlignment="1">
      <alignment horizontal="center"/>
    </xf>
    <xf numFmtId="0" fontId="45" fillId="0" borderId="8" xfId="151" applyFont="1" applyBorder="1" applyAlignment="1">
      <alignment horizontal="center" wrapText="1"/>
    </xf>
    <xf numFmtId="164" fontId="45" fillId="0" borderId="11" xfId="152" applyNumberFormat="1" applyFont="1" applyBorder="1" applyAlignment="1">
      <alignment horizontal="center" wrapText="1"/>
    </xf>
    <xf numFmtId="0" fontId="45" fillId="0" borderId="10" xfId="151" applyFont="1" applyBorder="1" applyAlignment="1">
      <alignment horizontal="center" wrapText="1"/>
    </xf>
    <xf numFmtId="0" fontId="45" fillId="0" borderId="2" xfId="151" applyFont="1" applyBorder="1" applyAlignment="1">
      <alignment horizontal="center"/>
    </xf>
    <xf numFmtId="0" fontId="60" fillId="0" borderId="11" xfId="153" applyFont="1" applyBorder="1" applyAlignment="1">
      <alignment horizontal="left" wrapText="1"/>
    </xf>
    <xf numFmtId="0" fontId="60" fillId="0" borderId="8" xfId="153" applyFont="1" applyBorder="1" applyAlignment="1">
      <alignment horizontal="left" wrapText="1"/>
    </xf>
    <xf numFmtId="0" fontId="1" fillId="0" borderId="22" xfId="151" applyBorder="1"/>
    <xf numFmtId="0" fontId="1" fillId="0" borderId="0" xfId="151" applyAlignment="1">
      <alignment wrapText="1"/>
    </xf>
    <xf numFmtId="0" fontId="1" fillId="0" borderId="8" xfId="153" applyFont="1" applyBorder="1" applyAlignment="1">
      <alignment horizontal="center"/>
    </xf>
    <xf numFmtId="164" fontId="0" fillId="0" borderId="11" xfId="152" applyNumberFormat="1" applyFont="1" applyBorder="1" applyAlignment="1">
      <alignment horizontal="right"/>
    </xf>
    <xf numFmtId="0" fontId="1" fillId="0" borderId="10" xfId="153" applyFont="1" applyBorder="1" applyAlignment="1">
      <alignment horizontal="center"/>
    </xf>
    <xf numFmtId="164" fontId="26" fillId="0" borderId="11" xfId="154" applyNumberFormat="1" applyFont="1" applyBorder="1" applyAlignment="1">
      <alignment horizontal="right"/>
    </xf>
    <xf numFmtId="0" fontId="1" fillId="0" borderId="2" xfId="151" applyFill="1" applyBorder="1" applyAlignment="1">
      <alignment horizontal="left"/>
    </xf>
    <xf numFmtId="0" fontId="1" fillId="0" borderId="0" xfId="151"/>
    <xf numFmtId="0" fontId="60" fillId="0" borderId="11" xfId="153" applyFont="1" applyBorder="1" applyAlignment="1">
      <alignment horizontal="left"/>
    </xf>
    <xf numFmtId="0" fontId="49" fillId="0" borderId="2" xfId="155" applyFont="1" applyFill="1" applyBorder="1" applyAlignment="1">
      <alignment wrapText="1"/>
    </xf>
    <xf numFmtId="0" fontId="26" fillId="0" borderId="11" xfId="151" applyFont="1" applyFill="1" applyBorder="1" applyAlignment="1">
      <alignment wrapText="1"/>
    </xf>
    <xf numFmtId="0" fontId="1" fillId="0" borderId="8" xfId="151" applyBorder="1" applyAlignment="1">
      <alignment horizontal="left" wrapText="1"/>
    </xf>
    <xf numFmtId="0" fontId="0" fillId="0" borderId="2" xfId="155" applyFont="1" applyFill="1" applyBorder="1" applyAlignment="1">
      <alignment horizontal="left" wrapText="1"/>
    </xf>
    <xf numFmtId="0" fontId="45" fillId="0" borderId="11" xfId="151" applyFont="1" applyBorder="1" applyAlignment="1">
      <alignment horizontal="left"/>
    </xf>
    <xf numFmtId="0" fontId="1" fillId="0" borderId="24" xfId="151" applyBorder="1" applyAlignment="1">
      <alignment horizontal="left" wrapText="1"/>
    </xf>
    <xf numFmtId="164" fontId="45" fillId="0" borderId="11" xfId="152" applyNumberFormat="1" applyFont="1" applyBorder="1" applyAlignment="1">
      <alignment horizontal="right"/>
    </xf>
    <xf numFmtId="0" fontId="26" fillId="0" borderId="25" xfId="151" applyFont="1" applyFill="1" applyBorder="1" applyAlignment="1">
      <alignment wrapText="1"/>
    </xf>
    <xf numFmtId="0" fontId="1" fillId="0" borderId="23" xfId="153" applyFont="1" applyBorder="1" applyAlignment="1">
      <alignment horizontal="center"/>
    </xf>
    <xf numFmtId="0" fontId="1" fillId="0" borderId="26" xfId="153" applyFont="1" applyBorder="1" applyAlignment="1">
      <alignment horizontal="center"/>
    </xf>
    <xf numFmtId="0" fontId="1" fillId="0" borderId="2" xfId="155" applyFont="1" applyFill="1" applyBorder="1" applyAlignment="1">
      <alignment horizontal="left" wrapText="1"/>
    </xf>
    <xf numFmtId="0" fontId="1" fillId="0" borderId="10" xfId="151" applyBorder="1" applyAlignment="1">
      <alignment horizontal="center"/>
    </xf>
    <xf numFmtId="0" fontId="59" fillId="0" borderId="11" xfId="152" applyNumberFormat="1" applyFont="1" applyBorder="1" applyAlignment="1">
      <alignment horizontal="center"/>
    </xf>
    <xf numFmtId="0" fontId="59" fillId="0" borderId="10" xfId="152" applyNumberFormat="1" applyFont="1" applyBorder="1" applyAlignment="1">
      <alignment horizontal="center"/>
    </xf>
    <xf numFmtId="49" fontId="24" fillId="0" borderId="11" xfId="0" applyNumberFormat="1" applyFont="1" applyBorder="1" applyAlignment="1">
      <alignment horizontal="left" wrapText="1"/>
    </xf>
    <xf numFmtId="49" fontId="24" fillId="0" borderId="10" xfId="0" applyNumberFormat="1" applyFont="1" applyBorder="1" applyAlignment="1">
      <alignment horizontal="left" wrapText="1"/>
    </xf>
    <xf numFmtId="0" fontId="5" fillId="0" borderId="0" xfId="67" applyAlignment="1">
      <alignment horizontal="left" wrapText="1"/>
    </xf>
  </cellXfs>
  <cellStyles count="184">
    <cellStyle name="_x0013_" xfId="73"/>
    <cellStyle name="_x0013_ 2" xfId="74"/>
    <cellStyle name="_x0013_ 3" xfId="75"/>
    <cellStyle name="_x0013__EWO UPDATED FILE (6-23-10)" xfId="156"/>
    <cellStyle name="20% - Accent1" xfId="1" builtinId="30" customBuiltin="1"/>
    <cellStyle name="20% - Accent1 2" xfId="55"/>
    <cellStyle name="20% - Accent1 2 2" xfId="132"/>
    <cellStyle name="20% - Accent1 3" xfId="115"/>
    <cellStyle name="20% - Accent2" xfId="2" builtinId="34" customBuiltin="1"/>
    <cellStyle name="20% - Accent2 2" xfId="57"/>
    <cellStyle name="20% - Accent2 2 2" xfId="134"/>
    <cellStyle name="20% - Accent2 3" xfId="117"/>
    <cellStyle name="20% - Accent3" xfId="3" builtinId="38" customBuiltin="1"/>
    <cellStyle name="20% - Accent3 2" xfId="59"/>
    <cellStyle name="20% - Accent3 2 2" xfId="136"/>
    <cellStyle name="20% - Accent3 3" xfId="119"/>
    <cellStyle name="20% - Accent4" xfId="4" builtinId="42" customBuiltin="1"/>
    <cellStyle name="20% - Accent4 2" xfId="61"/>
    <cellStyle name="20% - Accent4 2 2" xfId="138"/>
    <cellStyle name="20% - Accent4 3" xfId="121"/>
    <cellStyle name="20% - Accent5" xfId="5" builtinId="46" customBuiltin="1"/>
    <cellStyle name="20% - Accent5 2" xfId="63"/>
    <cellStyle name="20% - Accent5 2 2" xfId="140"/>
    <cellStyle name="20% - Accent5 3" xfId="123"/>
    <cellStyle name="20% - Accent6" xfId="6" builtinId="50" customBuiltin="1"/>
    <cellStyle name="20% - Accent6 2" xfId="65"/>
    <cellStyle name="20% - Accent6 2 2" xfId="142"/>
    <cellStyle name="20% - Accent6 3" xfId="125"/>
    <cellStyle name="40% - Accent1" xfId="7" builtinId="31" customBuiltin="1"/>
    <cellStyle name="40% - Accent1 2" xfId="56"/>
    <cellStyle name="40% - Accent1 2 2" xfId="133"/>
    <cellStyle name="40% - Accent1 3" xfId="116"/>
    <cellStyle name="40% - Accent2" xfId="8" builtinId="35" customBuiltin="1"/>
    <cellStyle name="40% - Accent2 2" xfId="58"/>
    <cellStyle name="40% - Accent2 2 2" xfId="135"/>
    <cellStyle name="40% - Accent2 3" xfId="118"/>
    <cellStyle name="40% - Accent3" xfId="9" builtinId="39" customBuiltin="1"/>
    <cellStyle name="40% - Accent3 2" xfId="60"/>
    <cellStyle name="40% - Accent3 2 2" xfId="137"/>
    <cellStyle name="40% - Accent3 3" xfId="120"/>
    <cellStyle name="40% - Accent4" xfId="10" builtinId="43" customBuiltin="1"/>
    <cellStyle name="40% - Accent4 2" xfId="62"/>
    <cellStyle name="40% - Accent4 2 2" xfId="139"/>
    <cellStyle name="40% - Accent4 3" xfId="122"/>
    <cellStyle name="40% - Accent5" xfId="11" builtinId="47" customBuiltin="1"/>
    <cellStyle name="40% - Accent5 2" xfId="64"/>
    <cellStyle name="40% - Accent5 2 2" xfId="141"/>
    <cellStyle name="40% - Accent5 3" xfId="124"/>
    <cellStyle name="40% - Accent6" xfId="12" builtinId="51" customBuiltin="1"/>
    <cellStyle name="40% - Accent6 2" xfId="66"/>
    <cellStyle name="40% - Accent6 2 2" xfId="143"/>
    <cellStyle name="40% - Accent6 3" xfId="126"/>
    <cellStyle name="60% - Accent1" xfId="13" builtinId="32" customBuiltin="1"/>
    <cellStyle name="60% - Accent1 2" xfId="157"/>
    <cellStyle name="60% - Accent2" xfId="14" builtinId="36" customBuiltin="1"/>
    <cellStyle name="60% - Accent2 2" xfId="158"/>
    <cellStyle name="60% - Accent3" xfId="15" builtinId="40" customBuiltin="1"/>
    <cellStyle name="60% - Accent3 2" xfId="159"/>
    <cellStyle name="60% - Accent4" xfId="16" builtinId="44" customBuiltin="1"/>
    <cellStyle name="60% - Accent4 2" xfId="160"/>
    <cellStyle name="60% - Accent5" xfId="17" builtinId="48" customBuiltin="1"/>
    <cellStyle name="60% - Accent5 2" xfId="161"/>
    <cellStyle name="60% - Accent6" xfId="18" builtinId="52" customBuiltin="1"/>
    <cellStyle name="60% - Accent6 2" xfId="162"/>
    <cellStyle name="Accent1" xfId="19" builtinId="29" customBuiltin="1"/>
    <cellStyle name="Accent1 2" xfId="163"/>
    <cellStyle name="Accent2" xfId="20" builtinId="33" customBuiltin="1"/>
    <cellStyle name="Accent2 2" xfId="164"/>
    <cellStyle name="Accent3" xfId="21" builtinId="37" customBuiltin="1"/>
    <cellStyle name="Accent3 2" xfId="165"/>
    <cellStyle name="Accent4" xfId="22" builtinId="41" customBuiltin="1"/>
    <cellStyle name="Accent4 2" xfId="166"/>
    <cellStyle name="Accent5" xfId="23" builtinId="45" customBuiltin="1"/>
    <cellStyle name="Accent5 2" xfId="167"/>
    <cellStyle name="Accent6" xfId="24" builtinId="49" customBuiltin="1"/>
    <cellStyle name="Accent6 2" xfId="168"/>
    <cellStyle name="Bad" xfId="25" builtinId="27" customBuiltin="1"/>
    <cellStyle name="Bad 2" xfId="169"/>
    <cellStyle name="Calculation" xfId="26" builtinId="22" customBuiltin="1"/>
    <cellStyle name="Calculation 2" xfId="170"/>
    <cellStyle name="Check Cell" xfId="27" builtinId="23" customBuiltin="1"/>
    <cellStyle name="Check Cell 2" xfId="171"/>
    <cellStyle name="Comma" xfId="28" builtinId="3"/>
    <cellStyle name="Comma 2" xfId="68"/>
    <cellStyle name="Comma 2 2" xfId="72"/>
    <cellStyle name="Comma 2 2 2" xfId="76"/>
    <cellStyle name="Comma 2 2 2 2" xfId="145"/>
    <cellStyle name="Comma 2 2 3" xfId="105"/>
    <cellStyle name="Comma 2 3" xfId="149"/>
    <cellStyle name="Comma 2 4" xfId="104"/>
    <cellStyle name="Comma 2 5" xfId="154"/>
    <cellStyle name="Comma 3" xfId="70"/>
    <cellStyle name="Comma 3 2" xfId="77"/>
    <cellStyle name="Comma 3 3" xfId="78"/>
    <cellStyle name="Comma 4" xfId="79"/>
    <cellStyle name="Comma 5" xfId="80"/>
    <cellStyle name="Comma 6" xfId="102"/>
    <cellStyle name="Comma 7" xfId="152"/>
    <cellStyle name="Currency 2" xfId="81"/>
    <cellStyle name="Currency 2 2" xfId="82"/>
    <cellStyle name="Currency 2 3" xfId="83"/>
    <cellStyle name="Currency 3" xfId="84"/>
    <cellStyle name="Currency 4" xfId="85"/>
    <cellStyle name="Currency 5" xfId="86"/>
    <cellStyle name="Currency 5 2" xfId="106"/>
    <cellStyle name="Currency 6" xfId="87"/>
    <cellStyle name="Explanatory Text" xfId="29" builtinId="53" customBuiltin="1"/>
    <cellStyle name="Explanatory Text 2" xfId="172"/>
    <cellStyle name="Good" xfId="30" builtinId="26" customBuiltin="1"/>
    <cellStyle name="Good 2" xfId="173"/>
    <cellStyle name="Heading 1" xfId="31" builtinId="16" customBuiltin="1"/>
    <cellStyle name="Heading 1 2" xfId="174"/>
    <cellStyle name="Heading 2" xfId="32" builtinId="17" customBuiltin="1"/>
    <cellStyle name="Heading 2 2" xfId="175"/>
    <cellStyle name="Heading 3" xfId="33" builtinId="18" customBuiltin="1"/>
    <cellStyle name="Heading 3 2" xfId="176"/>
    <cellStyle name="Heading 4" xfId="34" builtinId="19" customBuiltin="1"/>
    <cellStyle name="Heading 4 2" xfId="177"/>
    <cellStyle name="Hyperlink" xfId="52" builtinId="8"/>
    <cellStyle name="Input" xfId="35" builtinId="20" customBuiltin="1"/>
    <cellStyle name="Input 2" xfId="178"/>
    <cellStyle name="Linked Cell" xfId="36" builtinId="24" customBuiltin="1"/>
    <cellStyle name="Linked Cell 2" xfId="179"/>
    <cellStyle name="Neutral" xfId="37" builtinId="28" customBuiltin="1"/>
    <cellStyle name="Neutral 2" xfId="180"/>
    <cellStyle name="Normal" xfId="0" builtinId="0"/>
    <cellStyle name="Normal 10" xfId="151"/>
    <cellStyle name="Normal 11" xfId="88"/>
    <cellStyle name="Normal 11 2" xfId="107"/>
    <cellStyle name="Normal 2" xfId="38"/>
    <cellStyle name="Normal 2 2" xfId="39"/>
    <cellStyle name="Normal 2 2 2" xfId="40"/>
    <cellStyle name="Normal 2 2 2 2" xfId="89"/>
    <cellStyle name="Normal 2 2 2 2 2" xfId="129"/>
    <cellStyle name="Normal 2 2 2 3" xfId="108"/>
    <cellStyle name="Normal 2 2 3" xfId="128"/>
    <cellStyle name="Normal 2 3" xfId="90"/>
    <cellStyle name="Normal 2 4" xfId="91"/>
    <cellStyle name="Normal 2 4 2" xfId="127"/>
    <cellStyle name="Normal 3" xfId="41"/>
    <cellStyle name="Normal 3 2" xfId="92"/>
    <cellStyle name="Normal 3 2 2" xfId="110"/>
    <cellStyle name="Normal 3 3" xfId="109"/>
    <cellStyle name="Normal 4" xfId="53"/>
    <cellStyle name="Normal 4 2" xfId="111"/>
    <cellStyle name="Normal 5" xfId="67"/>
    <cellStyle name="Normal 5 2" xfId="71"/>
    <cellStyle name="Normal 5 2 2" xfId="144"/>
    <cellStyle name="Normal 5 3" xfId="147"/>
    <cellStyle name="Normal 5 4" xfId="103"/>
    <cellStyle name="Normal 5 5" xfId="153"/>
    <cellStyle name="Normal 6" xfId="69"/>
    <cellStyle name="Normal 6 2" xfId="148"/>
    <cellStyle name="Normal 6 3" xfId="155"/>
    <cellStyle name="Normal 7" xfId="93"/>
    <cellStyle name="Normal 7 2" xfId="146"/>
    <cellStyle name="Normal 8" xfId="101"/>
    <cellStyle name="Normal 9" xfId="150"/>
    <cellStyle name="Note 2" xfId="42"/>
    <cellStyle name="Note 2 2" xfId="112"/>
    <cellStyle name="Note 3" xfId="43"/>
    <cellStyle name="Note 3 2" xfId="130"/>
    <cellStyle name="Note 4" xfId="54"/>
    <cellStyle name="Note 4 2" xfId="131"/>
    <cellStyle name="Note 5" xfId="114"/>
    <cellStyle name="Output" xfId="44" builtinId="21" customBuiltin="1"/>
    <cellStyle name="Output 2" xfId="181"/>
    <cellStyle name="Percent 2" xfId="94"/>
    <cellStyle name="Percent 2 2" xfId="95"/>
    <cellStyle name="Percent 2 3" xfId="96"/>
    <cellStyle name="Percent 2 4" xfId="97"/>
    <cellStyle name="Percent 2 4 2" xfId="113"/>
    <cellStyle name="Percent 3" xfId="98"/>
    <cellStyle name="Percent 4" xfId="99"/>
    <cellStyle name="Percent 5" xfId="100"/>
    <cellStyle name="PSChar" xfId="45"/>
    <cellStyle name="PSDec" xfId="46"/>
    <cellStyle name="PSHeading" xfId="47"/>
    <cellStyle name="PSInt" xfId="48"/>
    <cellStyle name="Title" xfId="49" builtinId="15" customBuiltin="1"/>
    <cellStyle name="Total" xfId="50" builtinId="25" customBuiltin="1"/>
    <cellStyle name="Total 2" xfId="182"/>
    <cellStyle name="Warning Text" xfId="51" builtinId="11" customBuiltin="1"/>
    <cellStyle name="Warning Text 2" xfId="1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reinhold@reinholdenvironment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H24"/>
  <sheetViews>
    <sheetView tabSelected="1" zoomScale="80" zoomScaleNormal="80" workbookViewId="0">
      <selection activeCell="G18" sqref="G18"/>
    </sheetView>
  </sheetViews>
  <sheetFormatPr defaultColWidth="9.140625" defaultRowHeight="15" x14ac:dyDescent="0.25"/>
  <cols>
    <col min="1" max="1" width="36.5703125" style="184" customWidth="1"/>
    <col min="2" max="2" width="25.28515625" style="185" bestFit="1" customWidth="1"/>
    <col min="3" max="3" width="7.7109375" style="185" bestFit="1" customWidth="1"/>
    <col min="4" max="4" width="9.85546875" style="199" customWidth="1"/>
    <col min="5" max="5" width="9.85546875" style="216" customWidth="1"/>
    <col min="6" max="6" width="10.7109375" style="199" bestFit="1" customWidth="1"/>
    <col min="7" max="7" width="9.140625" style="216" bestFit="1" customWidth="1"/>
    <col min="8" max="8" width="86.140625" style="186" customWidth="1"/>
    <col min="9" max="16384" width="9.140625" style="187"/>
  </cols>
  <sheetData>
    <row r="1" spans="1:8" x14ac:dyDescent="0.25">
      <c r="D1" s="217">
        <v>2013</v>
      </c>
      <c r="E1" s="218"/>
      <c r="F1" s="217">
        <v>2014</v>
      </c>
      <c r="G1" s="218"/>
    </row>
    <row r="2" spans="1:8" ht="45" x14ac:dyDescent="0.25">
      <c r="A2" s="188" t="s">
        <v>86</v>
      </c>
      <c r="B2" s="189" t="s">
        <v>87</v>
      </c>
      <c r="C2" s="190" t="s">
        <v>88</v>
      </c>
      <c r="D2" s="191" t="s">
        <v>89</v>
      </c>
      <c r="E2" s="192" t="s">
        <v>90</v>
      </c>
      <c r="F2" s="191" t="s">
        <v>89</v>
      </c>
      <c r="G2" s="192" t="s">
        <v>90</v>
      </c>
      <c r="H2" s="193" t="s">
        <v>91</v>
      </c>
    </row>
    <row r="3" spans="1:8" x14ac:dyDescent="0.25">
      <c r="A3" s="194" t="s">
        <v>92</v>
      </c>
      <c r="B3" s="195"/>
      <c r="C3" s="190"/>
      <c r="D3" s="191"/>
      <c r="E3" s="192"/>
      <c r="F3" s="191"/>
      <c r="G3" s="192"/>
      <c r="H3" s="193"/>
    </row>
    <row r="4" spans="1:8" x14ac:dyDescent="0.25">
      <c r="A4" s="196" t="s">
        <v>94</v>
      </c>
      <c r="B4" s="197" t="s">
        <v>94</v>
      </c>
      <c r="C4" s="198"/>
      <c r="D4" s="199">
        <v>637062</v>
      </c>
      <c r="E4" s="200">
        <v>1</v>
      </c>
      <c r="F4" s="201">
        <v>656170</v>
      </c>
      <c r="G4" s="200">
        <v>1</v>
      </c>
      <c r="H4" s="202"/>
    </row>
    <row r="5" spans="1:8" x14ac:dyDescent="0.25">
      <c r="A5" s="194" t="s">
        <v>95</v>
      </c>
      <c r="B5" s="195" t="s">
        <v>96</v>
      </c>
      <c r="C5" s="198"/>
      <c r="D5" s="199">
        <v>13000</v>
      </c>
      <c r="E5" s="200">
        <v>1</v>
      </c>
      <c r="F5" s="199">
        <v>13000</v>
      </c>
      <c r="G5" s="200">
        <v>1</v>
      </c>
      <c r="H5" s="202"/>
    </row>
    <row r="6" spans="1:8" ht="75" x14ac:dyDescent="0.25">
      <c r="A6" s="204" t="s">
        <v>97</v>
      </c>
      <c r="B6" s="203" t="s">
        <v>52</v>
      </c>
      <c r="C6" s="198"/>
      <c r="D6" s="199">
        <v>82500</v>
      </c>
      <c r="E6" s="200">
        <v>1</v>
      </c>
      <c r="F6" s="199">
        <v>82500</v>
      </c>
      <c r="G6" s="200">
        <v>1</v>
      </c>
      <c r="H6" s="205" t="s">
        <v>98</v>
      </c>
    </row>
    <row r="7" spans="1:8" x14ac:dyDescent="0.25">
      <c r="A7" s="204" t="s">
        <v>100</v>
      </c>
      <c r="B7" s="195" t="s">
        <v>101</v>
      </c>
      <c r="C7" s="198"/>
      <c r="D7" s="199">
        <v>3000</v>
      </c>
      <c r="E7" s="200">
        <v>1</v>
      </c>
      <c r="F7" s="199">
        <v>3000</v>
      </c>
      <c r="G7" s="200">
        <v>1</v>
      </c>
      <c r="H7" s="202" t="s">
        <v>102</v>
      </c>
    </row>
    <row r="8" spans="1:8" x14ac:dyDescent="0.25">
      <c r="A8" s="204" t="s">
        <v>104</v>
      </c>
      <c r="B8" s="195" t="s">
        <v>105</v>
      </c>
      <c r="C8" s="198"/>
      <c r="D8" s="199">
        <v>6000</v>
      </c>
      <c r="E8" s="200">
        <v>1</v>
      </c>
      <c r="F8" s="199">
        <v>5000</v>
      </c>
      <c r="G8" s="200">
        <v>1</v>
      </c>
      <c r="H8" s="202" t="s">
        <v>106</v>
      </c>
    </row>
    <row r="9" spans="1:8" ht="57.75" x14ac:dyDescent="0.25">
      <c r="A9" s="206" t="s">
        <v>107</v>
      </c>
      <c r="B9" s="207" t="s">
        <v>93</v>
      </c>
      <c r="C9" s="198"/>
      <c r="D9" s="199">
        <v>16000</v>
      </c>
      <c r="E9" s="200">
        <v>1</v>
      </c>
      <c r="F9" s="199">
        <v>15000</v>
      </c>
      <c r="G9" s="200">
        <v>1</v>
      </c>
      <c r="H9" s="208" t="s">
        <v>108</v>
      </c>
    </row>
    <row r="10" spans="1:8" x14ac:dyDescent="0.25">
      <c r="A10" s="209" t="s">
        <v>92</v>
      </c>
      <c r="B10" s="210"/>
      <c r="C10" s="198"/>
      <c r="D10" s="211">
        <f>SUM(D4:D9)</f>
        <v>757562</v>
      </c>
      <c r="E10" s="200"/>
      <c r="F10" s="211">
        <f>SUM(F4:F9)</f>
        <v>774670</v>
      </c>
      <c r="G10" s="200"/>
      <c r="H10" s="208"/>
    </row>
    <row r="11" spans="1:8" x14ac:dyDescent="0.25">
      <c r="B11" s="210"/>
      <c r="C11" s="198"/>
      <c r="E11" s="200"/>
      <c r="G11" s="200"/>
      <c r="H11" s="208"/>
    </row>
    <row r="12" spans="1:8" x14ac:dyDescent="0.25">
      <c r="A12" s="209" t="s">
        <v>99</v>
      </c>
      <c r="B12" s="210"/>
      <c r="C12" s="198"/>
      <c r="E12" s="200"/>
      <c r="G12" s="200"/>
      <c r="H12" s="208"/>
    </row>
    <row r="13" spans="1:8" ht="90" x14ac:dyDescent="0.25">
      <c r="A13" s="204" t="s">
        <v>97</v>
      </c>
      <c r="B13" s="203" t="s">
        <v>52</v>
      </c>
      <c r="C13" s="198" t="s">
        <v>109</v>
      </c>
      <c r="D13" s="199">
        <v>22000</v>
      </c>
      <c r="E13" s="200">
        <v>2</v>
      </c>
      <c r="F13" s="199">
        <v>26000</v>
      </c>
      <c r="G13" s="200">
        <v>2</v>
      </c>
      <c r="H13" s="205" t="s">
        <v>110</v>
      </c>
    </row>
    <row r="14" spans="1:8" ht="57.75" x14ac:dyDescent="0.25">
      <c r="A14" s="212" t="s">
        <v>111</v>
      </c>
      <c r="B14" s="207" t="s">
        <v>93</v>
      </c>
      <c r="C14" s="200" t="s">
        <v>109</v>
      </c>
      <c r="D14" s="199">
        <v>20280</v>
      </c>
      <c r="E14" s="200">
        <v>2</v>
      </c>
      <c r="F14" s="199">
        <v>24280</v>
      </c>
      <c r="G14" s="200">
        <v>2</v>
      </c>
      <c r="H14" s="208" t="s">
        <v>112</v>
      </c>
    </row>
    <row r="15" spans="1:8" x14ac:dyDescent="0.25">
      <c r="A15" s="209" t="s">
        <v>113</v>
      </c>
      <c r="B15" s="207"/>
      <c r="C15" s="213"/>
      <c r="D15" s="211">
        <f>SUM(D13:D14)</f>
        <v>42280</v>
      </c>
      <c r="E15" s="214"/>
      <c r="F15" s="211">
        <f>SUM(F13:F14)</f>
        <v>50280</v>
      </c>
      <c r="G15" s="214"/>
      <c r="H15" s="205"/>
    </row>
    <row r="16" spans="1:8" x14ac:dyDescent="0.25">
      <c r="A16" s="209"/>
      <c r="B16" s="207"/>
      <c r="C16" s="213"/>
      <c r="E16" s="214"/>
      <c r="G16" s="214"/>
      <c r="H16" s="205"/>
    </row>
    <row r="17" spans="1:8" x14ac:dyDescent="0.25">
      <c r="A17" s="209" t="s">
        <v>103</v>
      </c>
      <c r="B17" s="207"/>
      <c r="C17" s="213"/>
      <c r="E17" s="214"/>
      <c r="G17" s="214"/>
      <c r="H17" s="205"/>
    </row>
    <row r="18" spans="1:8" ht="30" x14ac:dyDescent="0.25">
      <c r="A18" s="204" t="s">
        <v>12</v>
      </c>
      <c r="B18" s="195" t="s">
        <v>105</v>
      </c>
      <c r="C18" s="213" t="s">
        <v>114</v>
      </c>
      <c r="D18" s="199">
        <v>4000</v>
      </c>
      <c r="E18" s="214">
        <v>3</v>
      </c>
      <c r="F18" s="199">
        <v>5000</v>
      </c>
      <c r="G18" s="214">
        <v>3</v>
      </c>
      <c r="H18" s="215" t="s">
        <v>115</v>
      </c>
    </row>
    <row r="19" spans="1:8" ht="75" x14ac:dyDescent="0.25">
      <c r="A19" s="204" t="s">
        <v>97</v>
      </c>
      <c r="B19" s="203" t="s">
        <v>52</v>
      </c>
      <c r="C19" s="200" t="s">
        <v>109</v>
      </c>
      <c r="D19" s="199">
        <v>6500</v>
      </c>
      <c r="E19" s="200">
        <v>3</v>
      </c>
      <c r="F19" s="199">
        <v>6500</v>
      </c>
      <c r="G19" s="200">
        <v>3</v>
      </c>
      <c r="H19" s="205" t="s">
        <v>98</v>
      </c>
    </row>
    <row r="20" spans="1:8" x14ac:dyDescent="0.25">
      <c r="A20" s="209" t="s">
        <v>116</v>
      </c>
      <c r="D20" s="211">
        <f>SUM(D18:D19)</f>
        <v>10500</v>
      </c>
      <c r="F20" s="211">
        <f>SUM(F18:F19)</f>
        <v>11500</v>
      </c>
    </row>
    <row r="22" spans="1:8" x14ac:dyDescent="0.25">
      <c r="A22" s="209" t="s">
        <v>21</v>
      </c>
      <c r="D22" s="211">
        <f>D20+D15+D10</f>
        <v>810342</v>
      </c>
      <c r="F22" s="211">
        <f>F20+F15+F10</f>
        <v>836450</v>
      </c>
    </row>
    <row r="24" spans="1:8" x14ac:dyDescent="0.25">
      <c r="D24" s="199" t="e">
        <f>D22-SUM(#REF!)</f>
        <v>#REF!</v>
      </c>
      <c r="F24" s="199" t="e">
        <f>F22-SUM(#REF!)</f>
        <v>#REF!</v>
      </c>
    </row>
  </sheetData>
  <mergeCells count="2">
    <mergeCell ref="D1:E1"/>
    <mergeCell ref="F1:G1"/>
  </mergeCells>
  <dataValidations count="1">
    <dataValidation type="whole" allowBlank="1" showInputMessage="1" showErrorMessage="1" sqref="E4:E19 G4:G19 G21:G65543 E21:E65543">
      <formula1>1</formula1>
      <formula2>3</formula2>
    </dataValidation>
  </dataValidations>
  <pageMargins left="0.7" right="0.7" top="0.75" bottom="0.75" header="0.3" footer="0.3"/>
  <pageSetup scale="48" fitToHeight="50" orientation="landscape"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G14" sqref="G14"/>
    </sheetView>
  </sheetViews>
  <sheetFormatPr defaultColWidth="9.140625" defaultRowHeight="15" x14ac:dyDescent="0.25"/>
  <cols>
    <col min="1" max="16384" width="9.140625" style="183"/>
  </cols>
  <sheetData>
    <row r="1" spans="1:5" x14ac:dyDescent="0.25">
      <c r="A1" s="183" t="s">
        <v>69</v>
      </c>
      <c r="B1" s="183" t="s">
        <v>70</v>
      </c>
      <c r="C1" s="183" t="s">
        <v>71</v>
      </c>
      <c r="D1" s="183" t="s">
        <v>72</v>
      </c>
      <c r="E1" s="183" t="s">
        <v>73</v>
      </c>
    </row>
    <row r="2" spans="1:5" x14ac:dyDescent="0.25">
      <c r="A2" s="183">
        <v>40329</v>
      </c>
      <c r="B2" s="183">
        <v>50000000</v>
      </c>
      <c r="C2" s="183" t="s">
        <v>74</v>
      </c>
      <c r="D2" s="183">
        <v>20280</v>
      </c>
      <c r="E2" s="183">
        <v>23280</v>
      </c>
    </row>
    <row r="3" spans="1:5" x14ac:dyDescent="0.25">
      <c r="A3" s="183">
        <v>40329</v>
      </c>
      <c r="B3" s="183">
        <v>50000000</v>
      </c>
      <c r="C3" s="183" t="s">
        <v>75</v>
      </c>
      <c r="D3" s="183">
        <v>3000</v>
      </c>
      <c r="E3" s="183">
        <v>3000</v>
      </c>
    </row>
    <row r="4" spans="1:5" x14ac:dyDescent="0.25">
      <c r="A4" s="183">
        <v>40329</v>
      </c>
      <c r="B4" s="183">
        <v>50000000</v>
      </c>
      <c r="C4" s="183" t="s">
        <v>76</v>
      </c>
      <c r="D4" s="183">
        <v>8000</v>
      </c>
      <c r="E4" s="183">
        <v>8000</v>
      </c>
    </row>
    <row r="5" spans="1:5" x14ac:dyDescent="0.25">
      <c r="A5" s="183">
        <v>40329</v>
      </c>
      <c r="B5" s="183">
        <v>50000000</v>
      </c>
      <c r="C5" s="183" t="s">
        <v>84</v>
      </c>
      <c r="D5" s="183">
        <v>31020</v>
      </c>
      <c r="E5" s="183">
        <v>35020</v>
      </c>
    </row>
    <row r="6" spans="1:5" x14ac:dyDescent="0.25">
      <c r="A6" s="183">
        <v>40329</v>
      </c>
      <c r="B6" s="183">
        <v>50000000</v>
      </c>
      <c r="C6" s="183" t="s">
        <v>85</v>
      </c>
      <c r="D6" s="183">
        <v>6000</v>
      </c>
      <c r="E6" s="183">
        <v>6000</v>
      </c>
    </row>
    <row r="7" spans="1:5" x14ac:dyDescent="0.25">
      <c r="A7" s="183">
        <v>40329</v>
      </c>
      <c r="B7" s="183">
        <v>50000000</v>
      </c>
      <c r="C7" s="183" t="s">
        <v>77</v>
      </c>
      <c r="D7" s="183">
        <v>3000</v>
      </c>
      <c r="E7" s="183">
        <v>3000</v>
      </c>
    </row>
    <row r="8" spans="1:5" x14ac:dyDescent="0.25">
      <c r="A8" s="183">
        <v>40329</v>
      </c>
      <c r="B8" s="183">
        <v>50000000</v>
      </c>
      <c r="C8" s="183" t="s">
        <v>78</v>
      </c>
      <c r="D8" s="183">
        <v>3000</v>
      </c>
      <c r="E8" s="183">
        <v>3000</v>
      </c>
    </row>
    <row r="9" spans="1:5" x14ac:dyDescent="0.25">
      <c r="A9" s="183">
        <v>40329</v>
      </c>
      <c r="B9" s="183">
        <v>50000000</v>
      </c>
      <c r="C9" s="183" t="s">
        <v>79</v>
      </c>
      <c r="D9" s="183">
        <v>41070</v>
      </c>
      <c r="E9" s="183">
        <v>42306</v>
      </c>
    </row>
    <row r="10" spans="1:5" x14ac:dyDescent="0.25">
      <c r="A10" s="183">
        <v>40329</v>
      </c>
      <c r="B10" s="183">
        <v>50000000</v>
      </c>
      <c r="C10" s="183" t="s">
        <v>80</v>
      </c>
      <c r="D10" s="183">
        <v>3000</v>
      </c>
      <c r="E10" s="183">
        <v>3000</v>
      </c>
    </row>
    <row r="11" spans="1:5" x14ac:dyDescent="0.25">
      <c r="A11" s="183">
        <v>40329</v>
      </c>
      <c r="B11" s="183">
        <v>50600000</v>
      </c>
      <c r="C11" s="183" t="s">
        <v>84</v>
      </c>
      <c r="D11" s="183">
        <v>23980</v>
      </c>
      <c r="E11" s="183">
        <v>23980</v>
      </c>
    </row>
    <row r="12" spans="1:5" x14ac:dyDescent="0.25">
      <c r="A12" s="183">
        <v>40329</v>
      </c>
      <c r="B12" s="183">
        <v>50600000</v>
      </c>
      <c r="C12" s="183" t="s">
        <v>85</v>
      </c>
      <c r="D12" s="183">
        <v>8000</v>
      </c>
      <c r="E12" s="183">
        <v>8000</v>
      </c>
    </row>
    <row r="13" spans="1:5" x14ac:dyDescent="0.25">
      <c r="A13" s="183">
        <v>40329</v>
      </c>
      <c r="B13" s="183">
        <v>50600000</v>
      </c>
      <c r="C13" s="183" t="s">
        <v>81</v>
      </c>
      <c r="D13" s="183">
        <v>13000</v>
      </c>
      <c r="E13" s="183">
        <v>13000</v>
      </c>
    </row>
    <row r="14" spans="1:5" x14ac:dyDescent="0.25">
      <c r="A14" s="183">
        <v>40329</v>
      </c>
      <c r="B14" s="183">
        <v>50600000</v>
      </c>
      <c r="C14" s="183" t="s">
        <v>79</v>
      </c>
      <c r="D14" s="183">
        <v>124796</v>
      </c>
      <c r="E14" s="183">
        <v>128538</v>
      </c>
    </row>
    <row r="15" spans="1:5" x14ac:dyDescent="0.25">
      <c r="A15" s="183">
        <v>40329</v>
      </c>
      <c r="B15" s="183">
        <v>50600000</v>
      </c>
      <c r="C15" s="183" t="s">
        <v>80</v>
      </c>
      <c r="D15" s="183">
        <v>3000</v>
      </c>
      <c r="E15" s="183">
        <v>3000</v>
      </c>
    </row>
    <row r="16" spans="1:5" x14ac:dyDescent="0.25">
      <c r="A16" s="183">
        <v>40329</v>
      </c>
      <c r="B16" s="183">
        <v>50600002</v>
      </c>
      <c r="C16" s="183" t="s">
        <v>84</v>
      </c>
      <c r="D16" s="183">
        <v>20000</v>
      </c>
      <c r="E16" s="183">
        <v>20000</v>
      </c>
    </row>
    <row r="17" spans="1:5" x14ac:dyDescent="0.25">
      <c r="A17" s="183">
        <v>40329</v>
      </c>
      <c r="B17" s="183">
        <v>50600002</v>
      </c>
      <c r="C17" s="183" t="s">
        <v>85</v>
      </c>
      <c r="D17" s="183">
        <v>2000</v>
      </c>
      <c r="E17" s="183">
        <v>2000</v>
      </c>
    </row>
    <row r="18" spans="1:5" x14ac:dyDescent="0.25">
      <c r="A18" s="183">
        <v>40329</v>
      </c>
      <c r="B18" s="183">
        <v>50600002</v>
      </c>
      <c r="C18" s="183" t="s">
        <v>82</v>
      </c>
      <c r="D18" s="183">
        <v>2000</v>
      </c>
      <c r="E18" s="183">
        <v>2000</v>
      </c>
    </row>
    <row r="19" spans="1:5" x14ac:dyDescent="0.25">
      <c r="A19" s="183">
        <v>40329</v>
      </c>
      <c r="B19" s="183">
        <v>50600002</v>
      </c>
      <c r="C19" s="183" t="s">
        <v>79</v>
      </c>
      <c r="D19" s="183">
        <v>92316</v>
      </c>
      <c r="E19" s="183">
        <v>95092</v>
      </c>
    </row>
    <row r="20" spans="1:5" x14ac:dyDescent="0.25">
      <c r="A20" s="183">
        <v>40329</v>
      </c>
      <c r="B20" s="183">
        <v>50600002</v>
      </c>
      <c r="C20" s="183" t="s">
        <v>80</v>
      </c>
      <c r="D20" s="183">
        <v>2000</v>
      </c>
      <c r="E20" s="183">
        <v>2000</v>
      </c>
    </row>
    <row r="21" spans="1:5" x14ac:dyDescent="0.25">
      <c r="A21" s="183">
        <v>40329</v>
      </c>
      <c r="B21" s="183">
        <v>50600003</v>
      </c>
      <c r="C21" s="183" t="s">
        <v>84</v>
      </c>
      <c r="D21" s="183">
        <v>13000</v>
      </c>
      <c r="E21" s="183">
        <v>13000</v>
      </c>
    </row>
    <row r="22" spans="1:5" x14ac:dyDescent="0.25">
      <c r="A22" s="183">
        <v>40329</v>
      </c>
      <c r="B22" s="183">
        <v>50600003</v>
      </c>
      <c r="C22" s="183" t="s">
        <v>85</v>
      </c>
      <c r="D22" s="183">
        <v>3000</v>
      </c>
      <c r="E22" s="183">
        <v>3000</v>
      </c>
    </row>
    <row r="23" spans="1:5" x14ac:dyDescent="0.25">
      <c r="A23" s="183">
        <v>40329</v>
      </c>
      <c r="B23" s="183">
        <v>50600003</v>
      </c>
      <c r="C23" s="183" t="s">
        <v>79</v>
      </c>
      <c r="D23" s="183">
        <v>235126</v>
      </c>
      <c r="E23" s="183">
        <v>242184</v>
      </c>
    </row>
    <row r="24" spans="1:5" x14ac:dyDescent="0.25">
      <c r="A24" s="183">
        <v>40329</v>
      </c>
      <c r="B24" s="183">
        <v>50600003</v>
      </c>
      <c r="C24" s="183" t="s">
        <v>80</v>
      </c>
      <c r="D24" s="183">
        <v>2000</v>
      </c>
      <c r="E24" s="183">
        <v>2000</v>
      </c>
    </row>
    <row r="25" spans="1:5" x14ac:dyDescent="0.25">
      <c r="A25" s="183">
        <v>40329</v>
      </c>
      <c r="B25" s="183">
        <v>51400000</v>
      </c>
      <c r="C25" s="183" t="s">
        <v>79</v>
      </c>
      <c r="D25" s="183">
        <v>52876</v>
      </c>
      <c r="E25" s="183">
        <v>54444</v>
      </c>
    </row>
    <row r="26" spans="1:5" x14ac:dyDescent="0.25">
      <c r="A26" s="183">
        <v>40329</v>
      </c>
      <c r="B26" s="183">
        <v>51400000</v>
      </c>
      <c r="C26" s="183" t="s">
        <v>80</v>
      </c>
      <c r="D26" s="183">
        <v>4000</v>
      </c>
      <c r="E26" s="183">
        <v>4000</v>
      </c>
    </row>
    <row r="27" spans="1:5" x14ac:dyDescent="0.25">
      <c r="A27" s="183">
        <v>40329</v>
      </c>
      <c r="B27" s="183">
        <v>59000000</v>
      </c>
      <c r="C27" s="183" t="s">
        <v>79</v>
      </c>
      <c r="D27" s="183">
        <v>9136</v>
      </c>
      <c r="E27" s="183">
        <v>9410</v>
      </c>
    </row>
    <row r="28" spans="1:5" x14ac:dyDescent="0.25">
      <c r="A28" s="183">
        <v>40329</v>
      </c>
      <c r="B28" s="183">
        <v>92000000</v>
      </c>
      <c r="C28" s="183" t="s">
        <v>79</v>
      </c>
      <c r="D28" s="183">
        <v>81742</v>
      </c>
      <c r="E28" s="183">
        <v>84196</v>
      </c>
    </row>
    <row r="29" spans="1:5" x14ac:dyDescent="0.25">
      <c r="D29" s="183">
        <f>SUM(D2:D28)</f>
        <v>810342</v>
      </c>
      <c r="E29" s="183">
        <f>SUM(E2:E28)</f>
        <v>836450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J99"/>
  <sheetViews>
    <sheetView zoomScale="75" zoomScaleNormal="75" zoomScaleSheetLayoutView="75" workbookViewId="0">
      <selection activeCell="L9" sqref="L9"/>
    </sheetView>
  </sheetViews>
  <sheetFormatPr defaultRowHeight="16.5" x14ac:dyDescent="0.25"/>
  <cols>
    <col min="1" max="1" width="14.7109375" customWidth="1"/>
    <col min="2" max="2" width="43.5703125" customWidth="1"/>
    <col min="3" max="3" width="13.42578125" hidden="1" customWidth="1"/>
    <col min="4" max="4" width="15.7109375" hidden="1" customWidth="1"/>
    <col min="5" max="5" width="15.7109375" customWidth="1"/>
    <col min="6" max="6" width="13.5703125" customWidth="1"/>
    <col min="7" max="7" width="10" hidden="1" customWidth="1"/>
    <col min="8" max="8" width="10.85546875" hidden="1" customWidth="1"/>
    <col min="9" max="9" width="16.85546875" style="44" hidden="1" customWidth="1"/>
    <col min="10" max="10" width="7.140625" style="44" customWidth="1"/>
    <col min="11" max="11" width="13.42578125" style="2" customWidth="1"/>
    <col min="12" max="12" width="17.28515625" style="2" customWidth="1"/>
    <col min="13" max="13" width="53.28515625" style="2" customWidth="1"/>
    <col min="14" max="14" width="11.85546875" style="121" hidden="1" customWidth="1"/>
    <col min="15" max="15" width="14.28515625" style="125" hidden="1" customWidth="1"/>
    <col min="16" max="16" width="12.5703125" style="18" hidden="1" customWidth="1"/>
    <col min="17" max="17" width="3.140625" style="18" hidden="1" customWidth="1"/>
    <col min="18" max="18" width="13.85546875" style="53" hidden="1" customWidth="1"/>
    <col min="19" max="19" width="15.7109375" style="153" hidden="1" customWidth="1"/>
    <col min="20" max="20" width="0.140625" hidden="1" customWidth="1"/>
    <col min="21" max="21" width="12" style="37" hidden="1" customWidth="1"/>
    <col min="22" max="22" width="13.42578125" style="2" customWidth="1"/>
    <col min="23" max="34" width="9.140625" style="37"/>
  </cols>
  <sheetData>
    <row r="1" spans="1:36" ht="18" x14ac:dyDescent="0.25">
      <c r="A1" s="180" t="s">
        <v>57</v>
      </c>
      <c r="B1" s="26"/>
      <c r="C1" s="26"/>
      <c r="D1" s="26"/>
      <c r="E1" s="26"/>
      <c r="F1" s="26"/>
      <c r="G1" s="26"/>
      <c r="H1" s="26"/>
      <c r="I1" s="26"/>
      <c r="J1" s="26"/>
      <c r="K1" s="26"/>
      <c r="L1" s="26"/>
      <c r="M1" s="26"/>
      <c r="N1" s="26"/>
      <c r="O1" s="26"/>
      <c r="P1" s="26"/>
      <c r="Q1" s="26"/>
      <c r="R1" s="45"/>
      <c r="S1" s="146"/>
      <c r="T1" s="26"/>
      <c r="U1" s="26"/>
      <c r="V1" s="26"/>
    </row>
    <row r="2" spans="1:36" ht="18" x14ac:dyDescent="0.25">
      <c r="A2" s="27" t="s">
        <v>59</v>
      </c>
      <c r="B2" s="27"/>
      <c r="C2" s="27"/>
      <c r="D2" s="27"/>
      <c r="E2" s="27"/>
      <c r="F2" s="27"/>
      <c r="G2" s="27"/>
      <c r="H2" s="27"/>
      <c r="I2" s="27"/>
      <c r="J2" s="27"/>
      <c r="K2" s="27"/>
      <c r="L2" s="27"/>
      <c r="M2" s="27"/>
      <c r="N2" s="27"/>
      <c r="O2" s="27"/>
      <c r="P2" s="27"/>
      <c r="Q2" s="27"/>
      <c r="R2" s="46"/>
      <c r="S2" s="147"/>
      <c r="T2" s="27"/>
      <c r="U2" s="27"/>
      <c r="V2" s="27"/>
    </row>
    <row r="3" spans="1:36" ht="18" x14ac:dyDescent="0.25">
      <c r="A3" s="36" t="s">
        <v>20</v>
      </c>
      <c r="B3" s="25"/>
      <c r="C3" s="25"/>
      <c r="D3" s="25"/>
      <c r="E3" s="25"/>
      <c r="F3" s="25"/>
      <c r="G3" s="25"/>
      <c r="H3" s="25"/>
      <c r="I3" s="42"/>
      <c r="J3" s="42"/>
      <c r="K3" s="38"/>
      <c r="L3" s="38"/>
      <c r="M3" s="38"/>
      <c r="N3" s="123"/>
      <c r="O3" s="124"/>
      <c r="P3" s="25"/>
      <c r="Q3" s="25"/>
      <c r="R3" s="47"/>
      <c r="S3" s="148"/>
      <c r="T3" s="25"/>
      <c r="V3" s="38"/>
      <c r="AA3" s="89">
        <f>732753+25900</f>
        <v>758653</v>
      </c>
      <c r="AB3" s="90" t="s">
        <v>25</v>
      </c>
    </row>
    <row r="4" spans="1:36" s="29" customFormat="1" ht="67.5" customHeight="1" x14ac:dyDescent="0.25">
      <c r="A4" s="10" t="s">
        <v>17</v>
      </c>
      <c r="B4" s="11" t="s">
        <v>18</v>
      </c>
      <c r="C4" s="115" t="s">
        <v>27</v>
      </c>
      <c r="D4" s="115" t="s">
        <v>53</v>
      </c>
      <c r="E4" s="5" t="s">
        <v>53</v>
      </c>
      <c r="F4" s="182" t="s">
        <v>58</v>
      </c>
      <c r="G4" s="6" t="s">
        <v>50</v>
      </c>
      <c r="H4" s="6" t="s">
        <v>0</v>
      </c>
      <c r="I4" s="131" t="s">
        <v>28</v>
      </c>
      <c r="J4" s="131"/>
      <c r="K4" s="126" t="s">
        <v>54</v>
      </c>
      <c r="L4" s="126" t="s">
        <v>83</v>
      </c>
      <c r="M4" s="126" t="s">
        <v>68</v>
      </c>
      <c r="N4" s="7" t="s">
        <v>8</v>
      </c>
      <c r="O4" s="7" t="s">
        <v>30</v>
      </c>
      <c r="P4" s="12" t="s">
        <v>6</v>
      </c>
      <c r="Q4" s="31"/>
      <c r="R4" s="48" t="s">
        <v>5</v>
      </c>
      <c r="S4" s="149" t="s">
        <v>31</v>
      </c>
      <c r="T4" s="19" t="s">
        <v>7</v>
      </c>
      <c r="U4" s="28"/>
      <c r="V4" s="179" t="s">
        <v>66</v>
      </c>
      <c r="W4" s="28"/>
      <c r="X4" s="28"/>
      <c r="Y4" s="28"/>
      <c r="Z4" s="28"/>
      <c r="AA4" s="135">
        <f>AA3-I22</f>
        <v>-51603</v>
      </c>
      <c r="AB4" s="28"/>
      <c r="AC4" s="28"/>
      <c r="AD4" s="28"/>
      <c r="AE4" s="28"/>
      <c r="AF4" s="28"/>
      <c r="AG4" s="28"/>
      <c r="AH4" s="28"/>
      <c r="AI4" s="28"/>
      <c r="AJ4" s="28"/>
    </row>
    <row r="5" spans="1:36" s="29" customFormat="1" x14ac:dyDescent="0.25">
      <c r="A5" s="219" t="s">
        <v>19</v>
      </c>
      <c r="B5" s="220"/>
      <c r="C5" s="5"/>
      <c r="D5" s="5"/>
      <c r="E5" s="5"/>
      <c r="F5" s="5"/>
      <c r="G5" s="6"/>
      <c r="H5" s="6"/>
      <c r="I5" s="92"/>
      <c r="J5" s="92"/>
      <c r="K5" s="127"/>
      <c r="L5" s="127"/>
      <c r="M5" s="127"/>
      <c r="N5" s="7"/>
      <c r="O5" s="7"/>
      <c r="P5" s="12"/>
      <c r="Q5" s="31"/>
      <c r="R5" s="48"/>
      <c r="S5" s="150"/>
      <c r="T5" s="19"/>
      <c r="U5" s="28"/>
      <c r="V5" s="127"/>
      <c r="W5" s="28"/>
      <c r="X5" s="28"/>
      <c r="Y5" s="28"/>
      <c r="Z5" s="28"/>
      <c r="AA5" s="28"/>
      <c r="AB5" s="28"/>
      <c r="AC5" s="28"/>
      <c r="AD5" s="28"/>
      <c r="AE5" s="28"/>
      <c r="AF5" s="28"/>
      <c r="AG5" s="28"/>
      <c r="AH5" s="28"/>
      <c r="AI5" s="28"/>
      <c r="AJ5" s="28"/>
    </row>
    <row r="6" spans="1:36" ht="39" customHeight="1" x14ac:dyDescent="0.25">
      <c r="A6" s="76" t="s">
        <v>2</v>
      </c>
      <c r="B6" s="166" t="s">
        <v>52</v>
      </c>
      <c r="C6" s="41">
        <f>95912</f>
        <v>95912</v>
      </c>
      <c r="D6" s="41">
        <v>107980</v>
      </c>
      <c r="E6" s="41">
        <f>808342-641556-55806-3000</f>
        <v>107980</v>
      </c>
      <c r="F6" s="41">
        <f>110000-1000</f>
        <v>109000</v>
      </c>
      <c r="G6" s="41"/>
      <c r="H6" s="164">
        <v>0</v>
      </c>
      <c r="I6" s="91">
        <f>D6+G6+H6</f>
        <v>107980</v>
      </c>
      <c r="J6" s="91"/>
      <c r="K6" s="136">
        <f>790464-703189</f>
        <v>87275</v>
      </c>
      <c r="L6" s="136">
        <f>F6-K6</f>
        <v>21725</v>
      </c>
      <c r="M6" s="136"/>
      <c r="N6" s="167"/>
      <c r="O6" s="49">
        <f>K6-N6</f>
        <v>87275</v>
      </c>
      <c r="P6" s="30" t="e">
        <f>K6/$U$1*12</f>
        <v>#DIV/0!</v>
      </c>
      <c r="Q6" s="23"/>
      <c r="R6" s="49"/>
      <c r="S6" s="143">
        <f>I6-K6</f>
        <v>20705</v>
      </c>
      <c r="T6" s="20">
        <f>R6-I6</f>
        <v>-107980</v>
      </c>
      <c r="U6" s="39"/>
      <c r="V6" s="136">
        <v>64174</v>
      </c>
    </row>
    <row r="7" spans="1:36" ht="22.5" customHeight="1" x14ac:dyDescent="0.25">
      <c r="A7" s="63" t="s">
        <v>3</v>
      </c>
      <c r="B7" s="61" t="s">
        <v>14</v>
      </c>
      <c r="C7" s="64">
        <v>2510</v>
      </c>
      <c r="D7" s="64">
        <v>3000</v>
      </c>
      <c r="E7" s="64">
        <v>3000</v>
      </c>
      <c r="F7" s="64">
        <v>3000</v>
      </c>
      <c r="G7" s="64"/>
      <c r="H7" s="64"/>
      <c r="I7" s="91">
        <f>SUM(D7:H7)</f>
        <v>9000</v>
      </c>
      <c r="J7" s="91"/>
      <c r="K7" s="136">
        <f>1679+630+125</f>
        <v>2434</v>
      </c>
      <c r="L7" s="136">
        <f>F7-K7</f>
        <v>566</v>
      </c>
      <c r="M7" s="136"/>
      <c r="N7" s="167"/>
      <c r="O7" s="49">
        <f>K7-N7</f>
        <v>2434</v>
      </c>
      <c r="P7" s="13" t="e">
        <f>K7/$U$1*12</f>
        <v>#DIV/0!</v>
      </c>
      <c r="Q7" s="23"/>
      <c r="R7" s="49"/>
      <c r="S7" s="143">
        <f>I7-K7</f>
        <v>6566</v>
      </c>
      <c r="T7" s="20">
        <f>R7-I7</f>
        <v>-9000</v>
      </c>
      <c r="U7" s="39"/>
      <c r="V7" s="136">
        <v>3000</v>
      </c>
    </row>
    <row r="8" spans="1:36" ht="24" customHeight="1" x14ac:dyDescent="0.25">
      <c r="A8" s="63"/>
      <c r="B8" s="119" t="s">
        <v>117</v>
      </c>
      <c r="C8" s="64"/>
      <c r="D8" s="64"/>
      <c r="E8" s="64"/>
      <c r="F8" s="64">
        <v>1000</v>
      </c>
      <c r="G8" s="64"/>
      <c r="H8" s="64"/>
      <c r="I8" s="91"/>
      <c r="J8" s="91"/>
      <c r="K8" s="136"/>
      <c r="L8" s="136"/>
      <c r="M8" s="136"/>
      <c r="N8" s="49"/>
      <c r="O8" s="49"/>
      <c r="P8" s="13"/>
      <c r="Q8" s="23"/>
      <c r="R8" s="49"/>
      <c r="S8" s="143"/>
      <c r="T8" s="20"/>
      <c r="U8" s="39"/>
      <c r="V8" s="136"/>
    </row>
    <row r="9" spans="1:36" s="3" customFormat="1" ht="21.75" customHeight="1" thickBot="1" x14ac:dyDescent="0.3">
      <c r="A9" s="65" t="s">
        <v>21</v>
      </c>
      <c r="B9" s="66"/>
      <c r="C9" s="67">
        <f>SUM(C6:C8)</f>
        <v>98422</v>
      </c>
      <c r="D9" s="67">
        <f>SUM(D6:D8)</f>
        <v>110980</v>
      </c>
      <c r="E9" s="67">
        <f>SUM(E6:E8)</f>
        <v>110980</v>
      </c>
      <c r="F9" s="67">
        <f>SUM(F6:F8)</f>
        <v>113000</v>
      </c>
      <c r="G9" s="67">
        <f>SUM(G6:G7)</f>
        <v>0</v>
      </c>
      <c r="H9" s="67">
        <f t="shared" ref="H9:P9" si="0">SUM(H6:H8)</f>
        <v>0</v>
      </c>
      <c r="I9" s="95">
        <f t="shared" si="0"/>
        <v>116980</v>
      </c>
      <c r="J9" s="95"/>
      <c r="K9" s="168">
        <f t="shared" si="0"/>
        <v>89709</v>
      </c>
      <c r="L9" s="168">
        <f t="shared" si="0"/>
        <v>22291</v>
      </c>
      <c r="M9" s="168"/>
      <c r="N9" s="52">
        <f t="shared" si="0"/>
        <v>0</v>
      </c>
      <c r="O9" s="52">
        <f t="shared" si="0"/>
        <v>89709</v>
      </c>
      <c r="P9" s="9" t="e">
        <f t="shared" si="0"/>
        <v>#DIV/0!</v>
      </c>
      <c r="Q9" s="32"/>
      <c r="R9" s="50">
        <f>SUM(R6:R8)</f>
        <v>0</v>
      </c>
      <c r="S9" s="129">
        <f>SUM(S6:S8)</f>
        <v>27271</v>
      </c>
      <c r="T9" s="21">
        <f>SUM(T6:T8)</f>
        <v>-116980</v>
      </c>
      <c r="U9" s="40"/>
      <c r="V9" s="168">
        <f>SUM(V6:V8)</f>
        <v>67174</v>
      </c>
      <c r="W9" s="85"/>
      <c r="X9" s="85"/>
      <c r="Y9" s="85"/>
      <c r="Z9" s="85"/>
      <c r="AA9" s="85"/>
      <c r="AB9" s="85"/>
      <c r="AC9" s="85"/>
      <c r="AD9" s="85"/>
      <c r="AE9" s="85"/>
      <c r="AF9" s="85"/>
      <c r="AG9" s="85"/>
      <c r="AH9" s="85"/>
    </row>
    <row r="10" spans="1:36" ht="15" customHeight="1" x14ac:dyDescent="0.25">
      <c r="A10" s="68" t="s">
        <v>16</v>
      </c>
      <c r="B10" s="69"/>
      <c r="C10" s="70"/>
      <c r="D10" s="70"/>
      <c r="E10" s="70"/>
      <c r="F10" s="70"/>
      <c r="G10" s="70"/>
      <c r="H10" s="70"/>
      <c r="I10" s="94"/>
      <c r="J10" s="94"/>
      <c r="K10" s="169"/>
      <c r="L10" s="169"/>
      <c r="M10" s="169"/>
      <c r="N10" s="51"/>
      <c r="O10" s="51"/>
      <c r="P10" s="14"/>
      <c r="Q10" s="33"/>
      <c r="R10" s="51"/>
      <c r="S10" s="144"/>
      <c r="T10" s="22"/>
      <c r="U10" s="39"/>
      <c r="V10" s="169"/>
    </row>
    <row r="11" spans="1:36" s="37" customFormat="1" ht="34.5" customHeight="1" x14ac:dyDescent="0.25">
      <c r="A11" s="80" t="s">
        <v>23</v>
      </c>
      <c r="B11" s="165" t="s">
        <v>51</v>
      </c>
      <c r="C11" s="62">
        <f>30000-1800+35000</f>
        <v>63200</v>
      </c>
      <c r="D11" s="62">
        <f>32010-1796</f>
        <v>30214</v>
      </c>
      <c r="E11" s="62">
        <f>14000+2000+17806</f>
        <v>33806</v>
      </c>
      <c r="F11" s="62">
        <v>36280</v>
      </c>
      <c r="G11" s="41"/>
      <c r="H11" s="49"/>
      <c r="I11" s="91">
        <f>D11+G11+H11</f>
        <v>30214</v>
      </c>
      <c r="J11" s="91"/>
      <c r="K11" s="136">
        <f>42209+1930+1353+15696</f>
        <v>61188</v>
      </c>
      <c r="L11" s="136">
        <f t="shared" ref="L11:L14" si="1">F11-K11</f>
        <v>-24908</v>
      </c>
      <c r="M11" s="174" t="s">
        <v>55</v>
      </c>
      <c r="N11" s="167"/>
      <c r="O11" s="49">
        <f>K11-N11</f>
        <v>61188</v>
      </c>
      <c r="P11" s="30" t="e">
        <f>K11/$U$1*12</f>
        <v>#DIV/0!</v>
      </c>
      <c r="Q11" s="23"/>
      <c r="R11" s="49"/>
      <c r="S11" s="143">
        <f>I11-K11</f>
        <v>-30974</v>
      </c>
      <c r="T11" s="20"/>
      <c r="U11" s="2"/>
      <c r="V11" s="136">
        <v>28169</v>
      </c>
    </row>
    <row r="12" spans="1:36" x14ac:dyDescent="0.25">
      <c r="A12" s="63" t="s">
        <v>26</v>
      </c>
      <c r="B12" s="61" t="s">
        <v>15</v>
      </c>
      <c r="C12" s="64">
        <v>18000</v>
      </c>
      <c r="D12" s="64">
        <v>10000</v>
      </c>
      <c r="E12" s="64">
        <v>10000</v>
      </c>
      <c r="F12" s="64">
        <v>13000</v>
      </c>
      <c r="G12" s="64"/>
      <c r="H12" s="64"/>
      <c r="I12" s="91">
        <f t="shared" ref="I12:I13" si="2">D12+G12+H12</f>
        <v>10000</v>
      </c>
      <c r="J12" s="91"/>
      <c r="K12" s="128">
        <v>18750</v>
      </c>
      <c r="L12" s="136">
        <f t="shared" si="1"/>
        <v>-5750</v>
      </c>
      <c r="M12" s="176" t="s">
        <v>67</v>
      </c>
      <c r="N12" s="170"/>
      <c r="O12" s="49">
        <f>K12-N12</f>
        <v>18750</v>
      </c>
      <c r="P12" s="30" t="e">
        <f>K12/$U$1*12</f>
        <v>#DIV/0!</v>
      </c>
      <c r="Q12" s="23"/>
      <c r="R12" s="49"/>
      <c r="S12" s="143">
        <f>I12-K12</f>
        <v>-8750</v>
      </c>
      <c r="T12" s="20">
        <f>R12-I12</f>
        <v>-10000</v>
      </c>
      <c r="U12" s="39"/>
      <c r="V12" s="128">
        <v>28320.45</v>
      </c>
    </row>
    <row r="13" spans="1:36" s="98" customFormat="1" x14ac:dyDescent="0.25">
      <c r="A13" s="76" t="s">
        <v>4</v>
      </c>
      <c r="B13" s="77" t="s">
        <v>12</v>
      </c>
      <c r="C13" s="41">
        <v>7000</v>
      </c>
      <c r="D13" s="41">
        <v>7000</v>
      </c>
      <c r="E13" s="41">
        <v>7000</v>
      </c>
      <c r="F13" s="41">
        <v>8000</v>
      </c>
      <c r="G13" s="41"/>
      <c r="H13" s="41"/>
      <c r="I13" s="91">
        <f t="shared" si="2"/>
        <v>7000</v>
      </c>
      <c r="J13" s="91"/>
      <c r="K13" s="136">
        <v>12103</v>
      </c>
      <c r="L13" s="136">
        <f t="shared" si="1"/>
        <v>-4103</v>
      </c>
      <c r="M13" s="136"/>
      <c r="N13" s="167"/>
      <c r="O13" s="49">
        <f>K13-N13</f>
        <v>12103</v>
      </c>
      <c r="P13" s="78" t="e">
        <f>K13/$U$1*12</f>
        <v>#DIV/0!</v>
      </c>
      <c r="Q13" s="79"/>
      <c r="R13" s="41"/>
      <c r="S13" s="143">
        <f>I13-K13</f>
        <v>-5103</v>
      </c>
      <c r="T13" s="96">
        <f>R13-I13</f>
        <v>-7000</v>
      </c>
      <c r="U13" s="97"/>
      <c r="V13" s="136">
        <v>8978</v>
      </c>
    </row>
    <row r="14" spans="1:36" s="98" customFormat="1" x14ac:dyDescent="0.25">
      <c r="A14" s="76" t="s">
        <v>1</v>
      </c>
      <c r="B14" s="77" t="s">
        <v>22</v>
      </c>
      <c r="C14" s="41">
        <v>4000</v>
      </c>
      <c r="D14" s="41">
        <v>5000</v>
      </c>
      <c r="E14" s="41">
        <v>5000</v>
      </c>
      <c r="F14" s="41">
        <v>3000</v>
      </c>
      <c r="G14" s="41"/>
      <c r="H14" s="41"/>
      <c r="I14" s="91">
        <f>D14+G14+H14</f>
        <v>5000</v>
      </c>
      <c r="J14" s="91"/>
      <c r="K14" s="136">
        <v>3442</v>
      </c>
      <c r="L14" s="136">
        <f t="shared" si="1"/>
        <v>-442</v>
      </c>
      <c r="M14" s="136"/>
      <c r="N14" s="167"/>
      <c r="O14" s="49">
        <f>K14-N14</f>
        <v>3442</v>
      </c>
      <c r="P14" s="78" t="e">
        <f>K14/$U$1*12</f>
        <v>#DIV/0!</v>
      </c>
      <c r="Q14" s="79"/>
      <c r="R14" s="41"/>
      <c r="S14" s="143">
        <f>I14-K14</f>
        <v>1558</v>
      </c>
      <c r="T14" s="96">
        <f>R14-I14</f>
        <v>-5000</v>
      </c>
      <c r="U14" s="97"/>
      <c r="V14" s="136">
        <v>5359</v>
      </c>
    </row>
    <row r="15" spans="1:36" s="3" customFormat="1" ht="17.25" thickBot="1" x14ac:dyDescent="0.3">
      <c r="A15" s="65" t="s">
        <v>10</v>
      </c>
      <c r="B15" s="66"/>
      <c r="C15" s="67">
        <f>SUM(C11:C14)</f>
        <v>92200</v>
      </c>
      <c r="D15" s="67">
        <f>SUM(D11:D14)</f>
        <v>52214</v>
      </c>
      <c r="E15" s="67">
        <f>SUM(E11:E14)</f>
        <v>55806</v>
      </c>
      <c r="F15" s="67">
        <f>SUM(F11:F14)</f>
        <v>60280</v>
      </c>
      <c r="G15" s="67">
        <f t="shared" ref="G15:P15" si="3">SUM(G11:G14)</f>
        <v>0</v>
      </c>
      <c r="H15" s="67">
        <f t="shared" si="3"/>
        <v>0</v>
      </c>
      <c r="I15" s="95">
        <f t="shared" si="3"/>
        <v>52214</v>
      </c>
      <c r="J15" s="95"/>
      <c r="K15" s="168">
        <f t="shared" si="3"/>
        <v>95483</v>
      </c>
      <c r="L15" s="168">
        <f t="shared" si="3"/>
        <v>-35203</v>
      </c>
      <c r="M15" s="168"/>
      <c r="N15" s="50">
        <f t="shared" si="3"/>
        <v>0</v>
      </c>
      <c r="O15" s="52">
        <f t="shared" si="3"/>
        <v>95483</v>
      </c>
      <c r="P15" s="50" t="e">
        <f t="shared" si="3"/>
        <v>#DIV/0!</v>
      </c>
      <c r="Q15" s="54"/>
      <c r="R15" s="52">
        <f>SUM(R11:R14)</f>
        <v>0</v>
      </c>
      <c r="S15" s="129">
        <f>SUM(S11:S14)</f>
        <v>-43269</v>
      </c>
      <c r="T15" s="21">
        <f>SUM(T11:T14)</f>
        <v>-22000</v>
      </c>
      <c r="U15" s="40"/>
      <c r="V15" s="168">
        <f>SUM(V11:V14)</f>
        <v>70826.45</v>
      </c>
      <c r="W15" s="85"/>
      <c r="X15" s="85"/>
      <c r="Y15" s="85"/>
      <c r="Z15" s="85"/>
      <c r="AA15" s="85"/>
      <c r="AB15" s="85"/>
      <c r="AC15" s="85"/>
      <c r="AD15" s="85"/>
      <c r="AE15" s="85"/>
      <c r="AF15" s="85"/>
      <c r="AG15" s="85"/>
      <c r="AH15" s="85"/>
    </row>
    <row r="16" spans="1:36" ht="15" customHeight="1" x14ac:dyDescent="0.25">
      <c r="A16" s="71"/>
      <c r="B16" s="69"/>
      <c r="C16" s="70"/>
      <c r="D16" s="70"/>
      <c r="E16" s="70"/>
      <c r="F16" s="70"/>
      <c r="G16" s="70"/>
      <c r="H16" s="70"/>
      <c r="I16" s="94"/>
      <c r="J16" s="94"/>
      <c r="K16" s="169"/>
      <c r="L16" s="169"/>
      <c r="M16" s="169"/>
      <c r="N16" s="51"/>
      <c r="O16" s="51"/>
      <c r="P16" s="14"/>
      <c r="Q16" s="33"/>
      <c r="R16" s="51"/>
      <c r="S16" s="144"/>
      <c r="T16" s="22"/>
      <c r="U16" s="39"/>
      <c r="V16" s="169"/>
    </row>
    <row r="17" spans="1:34" ht="15" customHeight="1" x14ac:dyDescent="0.25">
      <c r="A17" s="72" t="s">
        <v>13</v>
      </c>
      <c r="B17" s="61"/>
      <c r="C17" s="64"/>
      <c r="D17" s="64"/>
      <c r="E17" s="64"/>
      <c r="F17" s="64"/>
      <c r="G17" s="64"/>
      <c r="H17" s="64"/>
      <c r="I17" s="91"/>
      <c r="J17" s="91"/>
      <c r="K17" s="136"/>
      <c r="L17" s="136"/>
      <c r="M17" s="136"/>
      <c r="N17" s="49"/>
      <c r="O17" s="49"/>
      <c r="P17" s="13"/>
      <c r="Q17" s="23"/>
      <c r="R17" s="49"/>
      <c r="S17" s="143"/>
      <c r="T17" s="20">
        <f>R17-I17</f>
        <v>0</v>
      </c>
      <c r="U17" s="39"/>
      <c r="V17" s="136"/>
    </row>
    <row r="18" spans="1:34" ht="15" customHeight="1" x14ac:dyDescent="0.25">
      <c r="A18" s="83" t="s">
        <v>29</v>
      </c>
      <c r="B18" s="119" t="s">
        <v>56</v>
      </c>
      <c r="C18" s="64"/>
      <c r="D18" s="64">
        <v>0</v>
      </c>
      <c r="E18" s="64"/>
      <c r="F18" s="64">
        <v>0</v>
      </c>
      <c r="G18" s="64"/>
      <c r="H18" s="64"/>
      <c r="I18" s="91">
        <f>D18+G18+H18</f>
        <v>0</v>
      </c>
      <c r="J18" s="91"/>
      <c r="K18" s="136">
        <v>11328</v>
      </c>
      <c r="L18" s="136">
        <f t="shared" ref="L18:L19" si="4">F18-K18</f>
        <v>-11328</v>
      </c>
      <c r="M18" s="136"/>
      <c r="N18" s="167"/>
      <c r="O18" s="49">
        <f>K18-N18</f>
        <v>11328</v>
      </c>
      <c r="P18" s="13"/>
      <c r="Q18" s="23"/>
      <c r="R18" s="49"/>
      <c r="S18" s="143">
        <f>I18-K18</f>
        <v>-11328</v>
      </c>
      <c r="T18" s="20"/>
      <c r="U18" s="39"/>
      <c r="V18" s="136">
        <v>13902</v>
      </c>
    </row>
    <row r="19" spans="1:34" s="60" customFormat="1" x14ac:dyDescent="0.25">
      <c r="A19" s="81" t="s">
        <v>24</v>
      </c>
      <c r="B19" s="82" t="s">
        <v>13</v>
      </c>
      <c r="C19" s="100">
        <v>566885</v>
      </c>
      <c r="D19" s="181">
        <v>641062</v>
      </c>
      <c r="E19" s="181">
        <v>641556</v>
      </c>
      <c r="F19" s="181">
        <v>637062</v>
      </c>
      <c r="G19" s="41"/>
      <c r="H19" s="41"/>
      <c r="I19" s="91">
        <f>D19+G19+H19</f>
        <v>641062</v>
      </c>
      <c r="J19" s="91"/>
      <c r="K19" s="136">
        <f>590848+218+1240+1125+513</f>
        <v>593944</v>
      </c>
      <c r="L19" s="136">
        <f t="shared" si="4"/>
        <v>43118</v>
      </c>
      <c r="M19" s="175"/>
      <c r="N19" s="167"/>
      <c r="O19" s="49">
        <f>K19-N19</f>
        <v>593944</v>
      </c>
      <c r="P19" s="30" t="e">
        <f>K19/$U$1*12</f>
        <v>#DIV/0!</v>
      </c>
      <c r="Q19" s="23"/>
      <c r="R19" s="49"/>
      <c r="S19" s="143">
        <f>I19-K19</f>
        <v>47118</v>
      </c>
      <c r="T19" s="20">
        <f>R19-I19</f>
        <v>-641062</v>
      </c>
      <c r="U19" s="39"/>
      <c r="V19" s="136">
        <v>564709</v>
      </c>
      <c r="W19" s="37"/>
      <c r="X19" s="37"/>
      <c r="Y19" s="37"/>
      <c r="Z19" s="37"/>
      <c r="AA19" s="37"/>
      <c r="AB19" s="37"/>
      <c r="AC19" s="37"/>
      <c r="AD19" s="37"/>
      <c r="AE19" s="37"/>
      <c r="AF19" s="37"/>
      <c r="AG19" s="37"/>
      <c r="AH19" s="37"/>
    </row>
    <row r="20" spans="1:34" s="3" customFormat="1" ht="17.25" thickBot="1" x14ac:dyDescent="0.3">
      <c r="A20" s="65" t="s">
        <v>9</v>
      </c>
      <c r="B20" s="66"/>
      <c r="C20" s="67">
        <f t="shared" ref="C20:L20" si="5">SUM(C17:C19)</f>
        <v>566885</v>
      </c>
      <c r="D20" s="67">
        <f t="shared" si="5"/>
        <v>641062</v>
      </c>
      <c r="E20" s="67">
        <f t="shared" ref="E20" si="6">SUM(E17:E19)</f>
        <v>641556</v>
      </c>
      <c r="F20" s="67">
        <f t="shared" si="5"/>
        <v>637062</v>
      </c>
      <c r="G20" s="67">
        <f t="shared" si="5"/>
        <v>0</v>
      </c>
      <c r="H20" s="67">
        <f t="shared" si="5"/>
        <v>0</v>
      </c>
      <c r="I20" s="95">
        <f t="shared" si="5"/>
        <v>641062</v>
      </c>
      <c r="J20" s="95"/>
      <c r="K20" s="168">
        <f t="shared" si="5"/>
        <v>605272</v>
      </c>
      <c r="L20" s="168">
        <f t="shared" si="5"/>
        <v>31790</v>
      </c>
      <c r="M20" s="168"/>
      <c r="N20" s="52">
        <f>SUM(N17:N19)</f>
        <v>0</v>
      </c>
      <c r="O20" s="52">
        <f>SUM(O17:O19)</f>
        <v>605272</v>
      </c>
      <c r="P20" s="15" t="e">
        <f>SUM(P17:P19)</f>
        <v>#DIV/0!</v>
      </c>
      <c r="Q20" s="34"/>
      <c r="R20" s="52">
        <f>SUM(R17:R19)</f>
        <v>0</v>
      </c>
      <c r="S20" s="143">
        <f>I20-K20</f>
        <v>35790</v>
      </c>
      <c r="T20" s="21">
        <f>SUM(T17:T19)</f>
        <v>-641062</v>
      </c>
      <c r="U20" s="40"/>
      <c r="V20" s="168">
        <f>SUM(V17:V19)</f>
        <v>578611</v>
      </c>
      <c r="W20" s="85"/>
      <c r="X20" s="85"/>
      <c r="Y20" s="85"/>
      <c r="Z20" s="85"/>
      <c r="AA20" s="85"/>
      <c r="AB20" s="85"/>
      <c r="AC20" s="85"/>
      <c r="AD20" s="85"/>
      <c r="AE20" s="85"/>
      <c r="AF20" s="85"/>
      <c r="AG20" s="85"/>
      <c r="AH20" s="85"/>
    </row>
    <row r="21" spans="1:34" x14ac:dyDescent="0.25">
      <c r="A21" s="71"/>
      <c r="B21" s="69"/>
      <c r="C21" s="70"/>
      <c r="D21" s="70"/>
      <c r="E21" s="70"/>
      <c r="F21" s="70"/>
      <c r="G21" s="70"/>
      <c r="H21" s="70"/>
      <c r="I21" s="94"/>
      <c r="J21" s="94"/>
      <c r="K21" s="169"/>
      <c r="L21" s="169"/>
      <c r="M21" s="169"/>
      <c r="N21" s="51"/>
      <c r="O21" s="51"/>
      <c r="P21" s="14"/>
      <c r="Q21" s="33"/>
      <c r="R21" s="51"/>
      <c r="S21" s="144"/>
      <c r="T21" s="22"/>
      <c r="U21" s="39"/>
      <c r="V21" s="169"/>
    </row>
    <row r="22" spans="1:34" s="4" customFormat="1" ht="17.25" thickBot="1" x14ac:dyDescent="0.3">
      <c r="A22" s="73" t="s">
        <v>11</v>
      </c>
      <c r="B22" s="74"/>
      <c r="C22" s="75">
        <f t="shared" ref="C22:L22" si="7">C20+C15+C9</f>
        <v>757507</v>
      </c>
      <c r="D22" s="75">
        <f t="shared" si="7"/>
        <v>804256</v>
      </c>
      <c r="E22" s="75">
        <f t="shared" ref="E22" si="8">E20+E15+E9</f>
        <v>808342</v>
      </c>
      <c r="F22" s="75">
        <f t="shared" si="7"/>
        <v>810342</v>
      </c>
      <c r="G22" s="75">
        <f t="shared" si="7"/>
        <v>0</v>
      </c>
      <c r="H22" s="75">
        <f t="shared" si="7"/>
        <v>0</v>
      </c>
      <c r="I22" s="88">
        <f t="shared" si="7"/>
        <v>810256</v>
      </c>
      <c r="J22" s="88"/>
      <c r="K22" s="171">
        <f t="shared" si="7"/>
        <v>790464</v>
      </c>
      <c r="L22" s="171">
        <f t="shared" si="7"/>
        <v>18878</v>
      </c>
      <c r="M22" s="173"/>
      <c r="N22" s="172">
        <f>N20+N15+N9</f>
        <v>0</v>
      </c>
      <c r="O22" s="35">
        <f>O20+O15+O9</f>
        <v>790464</v>
      </c>
      <c r="P22" s="8" t="e">
        <f>P20+P15+P9</f>
        <v>#DIV/0!</v>
      </c>
      <c r="Q22" s="24"/>
      <c r="R22" s="35">
        <f>R20+R15+R9</f>
        <v>0</v>
      </c>
      <c r="S22" s="130">
        <f>S20+S15+S9</f>
        <v>19792</v>
      </c>
      <c r="T22" s="24">
        <f>T20+T15+T9</f>
        <v>-780042</v>
      </c>
      <c r="U22" s="86"/>
      <c r="V22" s="171">
        <f>V20+V15+V9</f>
        <v>716611.45</v>
      </c>
      <c r="W22" s="87"/>
      <c r="X22" s="87"/>
      <c r="Y22" s="87"/>
      <c r="Z22" s="87"/>
      <c r="AA22" s="87"/>
      <c r="AB22" s="87"/>
      <c r="AC22" s="87"/>
      <c r="AD22" s="87"/>
      <c r="AE22" s="87"/>
      <c r="AF22" s="87"/>
      <c r="AG22" s="87"/>
      <c r="AH22" s="87"/>
    </row>
    <row r="23" spans="1:34" ht="17.25" thickTop="1" x14ac:dyDescent="0.25">
      <c r="A23" s="1"/>
      <c r="D23" s="2"/>
      <c r="E23" s="2"/>
      <c r="F23" s="2"/>
      <c r="G23" s="2"/>
      <c r="I23" s="43"/>
      <c r="J23" s="43"/>
      <c r="K23" s="39"/>
      <c r="L23" s="39"/>
      <c r="M23" s="39"/>
      <c r="O23" s="121"/>
      <c r="P23" s="93"/>
      <c r="Q23" s="93"/>
      <c r="R23" s="59"/>
      <c r="S23" s="145"/>
      <c r="T23" s="2"/>
      <c r="U23" s="39"/>
      <c r="V23" s="39"/>
    </row>
    <row r="24" spans="1:34" x14ac:dyDescent="0.25">
      <c r="A24" s="140"/>
      <c r="B24" s="99"/>
      <c r="D24" s="53"/>
      <c r="E24" s="53"/>
      <c r="F24" s="17"/>
      <c r="G24" s="2"/>
      <c r="I24"/>
      <c r="J24"/>
      <c r="O24" s="121"/>
      <c r="P24" s="93"/>
      <c r="Q24" s="93"/>
      <c r="R24" s="59"/>
      <c r="S24" s="145"/>
      <c r="T24" s="2"/>
      <c r="U24" s="39"/>
    </row>
    <row r="25" spans="1:34" x14ac:dyDescent="0.25">
      <c r="A25" s="1"/>
      <c r="B25" s="99"/>
      <c r="D25" s="140"/>
      <c r="E25" s="140"/>
      <c r="F25" s="140"/>
      <c r="G25" s="2"/>
      <c r="I25" s="43"/>
      <c r="J25" s="43"/>
      <c r="K25" s="39"/>
      <c r="L25" s="39"/>
      <c r="M25" s="39"/>
      <c r="O25" s="121"/>
      <c r="P25" s="93"/>
      <c r="Q25" s="93"/>
      <c r="R25" s="59"/>
      <c r="S25" s="145"/>
      <c r="T25" s="2"/>
      <c r="U25" s="39"/>
      <c r="V25" s="39"/>
    </row>
    <row r="26" spans="1:34" x14ac:dyDescent="0.25">
      <c r="A26" s="110"/>
      <c r="B26" s="111"/>
      <c r="D26" s="120"/>
      <c r="E26" s="120"/>
      <c r="F26" s="120"/>
      <c r="G26" s="2"/>
      <c r="I26" s="43"/>
      <c r="J26" s="43"/>
      <c r="K26" s="39"/>
      <c r="L26" s="39"/>
      <c r="M26" s="39"/>
      <c r="O26" s="121"/>
      <c r="P26" s="93"/>
      <c r="Q26" s="93"/>
      <c r="R26" s="59"/>
      <c r="S26" s="145"/>
      <c r="T26" s="2"/>
      <c r="U26" s="39"/>
      <c r="V26" s="39"/>
    </row>
    <row r="27" spans="1:34" ht="24.75" customHeight="1" x14ac:dyDescent="0.25">
      <c r="A27" s="154"/>
      <c r="B27" s="112"/>
      <c r="G27" s="2"/>
      <c r="I27" s="43"/>
      <c r="J27" s="43"/>
      <c r="K27" s="39"/>
      <c r="L27" s="39"/>
      <c r="M27" s="39"/>
      <c r="O27" s="121"/>
      <c r="P27" s="93"/>
      <c r="Q27" s="93"/>
      <c r="R27" s="59"/>
      <c r="S27" s="145"/>
      <c r="T27" s="2"/>
      <c r="U27" s="39"/>
      <c r="V27" s="39"/>
    </row>
    <row r="28" spans="1:34" x14ac:dyDescent="0.25">
      <c r="A28" s="154"/>
      <c r="B28" s="138"/>
      <c r="C28" s="114"/>
      <c r="D28" s="141"/>
      <c r="E28" s="141"/>
      <c r="F28" s="141"/>
      <c r="G28" s="122"/>
      <c r="H28" s="114"/>
      <c r="I28" s="43"/>
      <c r="J28" s="43"/>
      <c r="K28" s="39"/>
      <c r="L28" s="39"/>
      <c r="M28" s="39"/>
      <c r="O28" s="121"/>
      <c r="P28" s="93"/>
      <c r="Q28" s="93"/>
      <c r="R28" s="59"/>
      <c r="S28" s="145"/>
      <c r="T28" s="2"/>
      <c r="U28" s="39"/>
      <c r="V28" s="39"/>
    </row>
    <row r="29" spans="1:34" x14ac:dyDescent="0.25">
      <c r="A29" s="154"/>
      <c r="B29" s="138"/>
      <c r="C29" s="114"/>
      <c r="D29" s="141"/>
      <c r="E29" s="141"/>
      <c r="F29" s="141"/>
      <c r="G29" s="122"/>
      <c r="H29" s="114"/>
      <c r="I29" s="43"/>
      <c r="J29" s="43"/>
      <c r="K29" s="39"/>
      <c r="L29" s="39"/>
      <c r="M29" s="39"/>
      <c r="O29" s="121"/>
      <c r="P29" s="93"/>
      <c r="Q29" s="93"/>
      <c r="R29" s="59"/>
      <c r="S29" s="145"/>
      <c r="T29" s="2"/>
      <c r="U29" s="39"/>
      <c r="V29" s="39"/>
    </row>
    <row r="30" spans="1:34" s="116" customFormat="1" ht="15" customHeight="1" x14ac:dyDescent="0.25">
      <c r="A30" s="154"/>
      <c r="B30" s="138"/>
      <c r="C30" s="122"/>
      <c r="D30" s="141"/>
      <c r="E30" s="141"/>
      <c r="F30" s="141"/>
      <c r="G30" s="122"/>
      <c r="H30" s="122"/>
      <c r="I30" s="104"/>
      <c r="J30" s="104"/>
      <c r="K30" s="105"/>
      <c r="L30" s="105"/>
      <c r="M30" s="105"/>
      <c r="N30" s="105"/>
      <c r="O30" s="105"/>
      <c r="P30" s="105"/>
      <c r="Q30" s="106"/>
      <c r="R30" s="107"/>
      <c r="S30" s="151"/>
      <c r="T30" s="108"/>
      <c r="U30" s="105"/>
      <c r="V30" s="105"/>
      <c r="W30" s="117"/>
      <c r="X30" s="117"/>
      <c r="Y30" s="117"/>
      <c r="Z30" s="117"/>
      <c r="AA30" s="117"/>
      <c r="AB30" s="117"/>
      <c r="AC30" s="117"/>
      <c r="AD30" s="117"/>
      <c r="AE30" s="117"/>
      <c r="AF30" s="117"/>
      <c r="AG30" s="117"/>
      <c r="AH30" s="117"/>
    </row>
    <row r="31" spans="1:34" s="116" customFormat="1" ht="19.5" customHeight="1" x14ac:dyDescent="0.25">
      <c r="A31" s="155"/>
      <c r="B31" s="138"/>
      <c r="C31" s="137"/>
      <c r="D31" s="142"/>
      <c r="E31" s="142"/>
      <c r="F31" s="142"/>
      <c r="G31" s="122"/>
      <c r="H31" s="122"/>
      <c r="I31" s="104"/>
      <c r="J31" s="104"/>
      <c r="K31" s="105"/>
      <c r="L31" s="105"/>
      <c r="M31" s="105"/>
      <c r="N31" s="105"/>
      <c r="O31" s="105"/>
      <c r="P31" s="105"/>
      <c r="Q31" s="106"/>
      <c r="R31" s="107"/>
      <c r="S31" s="151"/>
      <c r="T31" s="108"/>
      <c r="U31" s="105"/>
      <c r="V31" s="105"/>
      <c r="W31" s="117"/>
      <c r="X31" s="117"/>
      <c r="Y31" s="117"/>
      <c r="Z31" s="117"/>
      <c r="AA31" s="117"/>
      <c r="AB31" s="117"/>
      <c r="AC31" s="117"/>
      <c r="AD31" s="117"/>
      <c r="AE31" s="117"/>
      <c r="AF31" s="117"/>
      <c r="AG31" s="117"/>
      <c r="AH31" s="117"/>
    </row>
    <row r="32" spans="1:34" s="116" customFormat="1" ht="19.5" customHeight="1" x14ac:dyDescent="0.25">
      <c r="A32" s="156"/>
      <c r="B32" s="138"/>
      <c r="C32" s="137"/>
      <c r="D32" s="142"/>
      <c r="E32" s="142"/>
      <c r="F32" s="142"/>
      <c r="G32" s="122"/>
      <c r="H32" s="122"/>
      <c r="I32" s="104"/>
      <c r="J32" s="104"/>
      <c r="K32" s="105"/>
      <c r="L32" s="105"/>
      <c r="M32" s="105"/>
      <c r="N32" s="105"/>
      <c r="O32" s="105"/>
      <c r="P32" s="105"/>
      <c r="Q32" s="106"/>
      <c r="R32" s="107"/>
      <c r="S32" s="151"/>
      <c r="T32" s="108"/>
      <c r="U32" s="105"/>
      <c r="V32" s="105"/>
      <c r="W32" s="117"/>
      <c r="X32" s="117"/>
      <c r="Y32" s="117"/>
      <c r="Z32" s="117"/>
      <c r="AA32" s="117"/>
      <c r="AB32" s="117"/>
      <c r="AC32" s="117"/>
      <c r="AD32" s="117"/>
      <c r="AE32" s="117"/>
      <c r="AF32" s="117"/>
      <c r="AG32" s="117"/>
      <c r="AH32" s="117"/>
    </row>
    <row r="33" spans="1:34" s="116" customFormat="1" ht="19.5" customHeight="1" x14ac:dyDescent="0.25">
      <c r="A33" s="156"/>
      <c r="B33" s="138"/>
      <c r="C33" s="137"/>
      <c r="D33" s="142"/>
      <c r="E33" s="142"/>
      <c r="F33" s="142"/>
      <c r="G33" s="122"/>
      <c r="H33" s="122"/>
      <c r="I33" s="104"/>
      <c r="J33" s="104"/>
      <c r="K33" s="105"/>
      <c r="L33" s="105"/>
      <c r="M33" s="105"/>
      <c r="N33" s="105"/>
      <c r="O33" s="105"/>
      <c r="P33" s="105"/>
      <c r="Q33" s="106"/>
      <c r="R33" s="107"/>
      <c r="S33" s="151"/>
      <c r="T33" s="108"/>
      <c r="U33" s="105"/>
      <c r="V33" s="105"/>
      <c r="W33" s="117"/>
      <c r="X33" s="117"/>
      <c r="Y33" s="117"/>
      <c r="Z33" s="117"/>
      <c r="AA33" s="117"/>
      <c r="AB33" s="117"/>
      <c r="AC33" s="117"/>
      <c r="AD33" s="117"/>
      <c r="AE33" s="117"/>
      <c r="AF33" s="117"/>
      <c r="AG33" s="117"/>
      <c r="AH33" s="117"/>
    </row>
    <row r="34" spans="1:34" s="116" customFormat="1" ht="19.5" customHeight="1" x14ac:dyDescent="0.25">
      <c r="A34" s="157"/>
      <c r="B34" s="138"/>
      <c r="C34" s="137"/>
      <c r="D34" s="142"/>
      <c r="E34" s="142"/>
      <c r="F34" s="142"/>
      <c r="G34" s="122"/>
      <c r="H34" s="122"/>
      <c r="I34" s="104"/>
      <c r="J34" s="104"/>
      <c r="K34" s="105"/>
      <c r="L34" s="105"/>
      <c r="M34" s="105"/>
      <c r="N34" s="105"/>
      <c r="O34" s="105"/>
      <c r="P34" s="105"/>
      <c r="Q34" s="106"/>
      <c r="R34" s="107"/>
      <c r="S34" s="151"/>
      <c r="T34" s="108"/>
      <c r="U34" s="105"/>
      <c r="V34" s="105"/>
      <c r="W34" s="117"/>
      <c r="X34" s="117"/>
      <c r="Y34" s="117"/>
      <c r="Z34" s="117"/>
      <c r="AA34" s="117"/>
      <c r="AB34" s="117"/>
      <c r="AC34" s="117"/>
      <c r="AD34" s="117"/>
      <c r="AE34" s="117"/>
      <c r="AF34" s="117"/>
      <c r="AG34" s="117"/>
      <c r="AH34" s="117"/>
    </row>
    <row r="35" spans="1:34" s="116" customFormat="1" ht="19.5" customHeight="1" x14ac:dyDescent="0.25">
      <c r="A35" s="157"/>
      <c r="B35" s="138"/>
      <c r="C35" s="137"/>
      <c r="D35" s="142"/>
      <c r="E35" s="142"/>
      <c r="F35" s="142"/>
      <c r="G35" s="122"/>
      <c r="H35" s="122"/>
      <c r="I35" s="104"/>
      <c r="J35" s="104"/>
      <c r="K35" s="105"/>
      <c r="L35" s="105"/>
      <c r="M35" s="105"/>
      <c r="N35" s="105"/>
      <c r="O35" s="105"/>
      <c r="P35" s="105"/>
      <c r="Q35" s="106"/>
      <c r="R35" s="107"/>
      <c r="S35" s="151"/>
      <c r="T35" s="108"/>
      <c r="U35" s="105"/>
      <c r="V35" s="105"/>
      <c r="W35" s="117"/>
      <c r="X35" s="117"/>
      <c r="Y35" s="117"/>
      <c r="Z35" s="117"/>
      <c r="AA35" s="117"/>
      <c r="AB35" s="117"/>
      <c r="AC35" s="117"/>
      <c r="AD35" s="117"/>
      <c r="AE35" s="117"/>
      <c r="AF35" s="117"/>
      <c r="AG35" s="117"/>
      <c r="AH35" s="117"/>
    </row>
    <row r="36" spans="1:34" s="116" customFormat="1" ht="19.5" customHeight="1" thickBot="1" x14ac:dyDescent="0.3">
      <c r="A36" s="157"/>
      <c r="B36" s="139"/>
      <c r="C36" s="137"/>
      <c r="D36" s="138"/>
      <c r="E36" s="138"/>
      <c r="F36" s="138"/>
      <c r="G36" s="122"/>
      <c r="H36" s="122"/>
      <c r="I36" s="104"/>
      <c r="J36" s="104"/>
      <c r="K36" s="105"/>
      <c r="L36" s="105"/>
      <c r="M36" s="105"/>
      <c r="N36" s="105"/>
      <c r="O36" s="105"/>
      <c r="P36" s="105"/>
      <c r="Q36" s="106"/>
      <c r="R36" s="107"/>
      <c r="S36" s="151"/>
      <c r="T36" s="108"/>
      <c r="U36" s="105"/>
      <c r="V36" s="105"/>
      <c r="W36" s="117"/>
      <c r="X36" s="117"/>
      <c r="Y36" s="117"/>
      <c r="Z36" s="117"/>
      <c r="AA36" s="117"/>
      <c r="AB36" s="117"/>
      <c r="AC36" s="117"/>
      <c r="AD36" s="117"/>
      <c r="AE36" s="117"/>
      <c r="AF36" s="117"/>
      <c r="AG36" s="117"/>
      <c r="AH36" s="117"/>
    </row>
    <row r="37" spans="1:34" s="116" customFormat="1" ht="15" customHeight="1" thickTop="1" x14ac:dyDescent="0.25">
      <c r="A37" s="157"/>
      <c r="B37" s="101"/>
      <c r="C37" s="101"/>
      <c r="D37" s="113"/>
      <c r="E37" s="113"/>
      <c r="F37" s="113"/>
      <c r="G37" s="103"/>
      <c r="H37" s="103"/>
      <c r="I37" s="104"/>
      <c r="J37" s="104"/>
      <c r="K37" s="105"/>
      <c r="L37" s="105"/>
      <c r="M37" s="105"/>
      <c r="N37" s="105"/>
      <c r="O37" s="105"/>
      <c r="P37" s="105"/>
      <c r="Q37" s="106"/>
      <c r="R37" s="107"/>
      <c r="S37" s="151"/>
      <c r="T37" s="108"/>
      <c r="U37" s="105"/>
      <c r="V37" s="105"/>
      <c r="W37" s="117"/>
      <c r="X37" s="117"/>
      <c r="Y37" s="117"/>
      <c r="Z37" s="117"/>
      <c r="AA37" s="117"/>
      <c r="AB37" s="117"/>
      <c r="AC37" s="117"/>
      <c r="AD37" s="117"/>
      <c r="AE37" s="117"/>
      <c r="AF37" s="117"/>
      <c r="AG37" s="117"/>
      <c r="AH37" s="117"/>
    </row>
    <row r="38" spans="1:34" s="132" customFormat="1" ht="17.25" customHeight="1" x14ac:dyDescent="0.25">
      <c r="A38" s="158"/>
      <c r="B38" s="1"/>
      <c r="C38" s="1"/>
      <c r="D38" s="1"/>
      <c r="E38" s="1"/>
      <c r="F38" s="1"/>
      <c r="G38" s="1"/>
      <c r="H38" s="1"/>
      <c r="I38" s="1"/>
      <c r="J38" s="1"/>
      <c r="K38" s="1"/>
      <c r="L38" s="1"/>
      <c r="M38" s="1"/>
      <c r="N38"/>
      <c r="O38"/>
      <c r="P38" s="134"/>
      <c r="Q38" s="134"/>
      <c r="R38" s="118"/>
      <c r="S38" s="151"/>
      <c r="T38" s="133"/>
      <c r="U38" s="122"/>
      <c r="V38" s="1"/>
      <c r="W38" s="114"/>
      <c r="X38" s="114"/>
      <c r="Y38" s="114"/>
      <c r="Z38" s="114"/>
      <c r="AA38" s="114"/>
      <c r="AB38" s="114"/>
      <c r="AC38" s="114"/>
      <c r="AD38" s="114"/>
      <c r="AE38" s="114"/>
      <c r="AF38" s="114"/>
      <c r="AG38" s="114"/>
      <c r="AH38" s="114"/>
    </row>
    <row r="39" spans="1:34" s="116" customFormat="1" ht="15" customHeight="1" x14ac:dyDescent="0.25">
      <c r="A39" s="159"/>
      <c r="B39" s="1"/>
      <c r="C39" s="1"/>
      <c r="D39" s="1"/>
      <c r="E39" s="1"/>
      <c r="F39" s="1"/>
      <c r="G39" s="1"/>
      <c r="H39" s="1"/>
      <c r="I39" s="1"/>
      <c r="J39" s="1"/>
      <c r="K39" s="1"/>
      <c r="L39" s="1"/>
      <c r="M39" s="1"/>
      <c r="N39"/>
      <c r="O39"/>
      <c r="P39" s="105"/>
      <c r="Q39" s="106"/>
      <c r="R39" s="107"/>
      <c r="S39" s="151"/>
      <c r="T39" s="108"/>
      <c r="U39" s="105"/>
      <c r="V39" s="1"/>
      <c r="W39" s="117"/>
      <c r="X39" s="117"/>
      <c r="Y39" s="117"/>
      <c r="Z39" s="117"/>
      <c r="AA39" s="117"/>
      <c r="AB39" s="117"/>
      <c r="AC39" s="117"/>
      <c r="AD39" s="117"/>
      <c r="AE39" s="117"/>
      <c r="AF39" s="117"/>
      <c r="AG39" s="117"/>
      <c r="AH39" s="117"/>
    </row>
    <row r="40" spans="1:34" s="55" customFormat="1" x14ac:dyDescent="0.25">
      <c r="A40" s="160"/>
      <c r="H40" s="57"/>
      <c r="I40" s="56"/>
      <c r="J40" s="56"/>
      <c r="K40" s="58"/>
      <c r="L40" s="58"/>
      <c r="M40" s="58"/>
      <c r="N40" s="122"/>
      <c r="O40" s="114"/>
      <c r="P40" s="114"/>
      <c r="Q40" s="114"/>
      <c r="R40" s="118"/>
      <c r="S40" s="151"/>
      <c r="T40" s="57"/>
      <c r="U40" s="58"/>
      <c r="V40" s="58"/>
      <c r="W40" s="84"/>
      <c r="X40" s="84"/>
      <c r="Y40" s="84"/>
      <c r="Z40" s="84"/>
      <c r="AA40" s="84"/>
      <c r="AB40" s="84"/>
      <c r="AC40" s="84"/>
      <c r="AD40" s="84"/>
      <c r="AE40" s="84"/>
      <c r="AF40" s="84"/>
      <c r="AG40" s="84"/>
      <c r="AH40" s="84"/>
    </row>
    <row r="41" spans="1:34" s="116" customFormat="1" ht="15" customHeight="1" x14ac:dyDescent="0.25">
      <c r="A41" s="160"/>
      <c r="B41" s="101"/>
      <c r="C41" s="101"/>
      <c r="D41" s="113"/>
      <c r="E41" s="113"/>
      <c r="F41" s="113"/>
      <c r="G41" s="103"/>
      <c r="H41" s="103"/>
      <c r="I41" s="104"/>
      <c r="J41" s="104"/>
      <c r="K41" s="105"/>
      <c r="L41" s="105"/>
      <c r="M41" s="105"/>
      <c r="N41" s="105"/>
      <c r="O41" s="105"/>
      <c r="P41" s="105"/>
      <c r="Q41" s="106"/>
      <c r="R41" s="107"/>
      <c r="S41" s="151"/>
      <c r="T41" s="108"/>
      <c r="U41" s="105"/>
      <c r="V41" s="105"/>
      <c r="W41" s="117"/>
      <c r="X41" s="117"/>
      <c r="Y41" s="117"/>
      <c r="Z41" s="117"/>
      <c r="AA41" s="117"/>
      <c r="AB41" s="117"/>
      <c r="AC41" s="117"/>
      <c r="AD41" s="117"/>
      <c r="AE41" s="117"/>
      <c r="AF41" s="117"/>
      <c r="AG41" s="117"/>
      <c r="AH41" s="117"/>
    </row>
    <row r="42" spans="1:34" s="116" customFormat="1" ht="15" customHeight="1" x14ac:dyDescent="0.25">
      <c r="A42" s="160"/>
      <c r="B42" s="101"/>
      <c r="C42" s="101"/>
      <c r="D42" s="113"/>
      <c r="E42" s="113"/>
      <c r="F42" s="113"/>
      <c r="G42" s="103"/>
      <c r="H42" s="103"/>
      <c r="I42" s="104"/>
      <c r="J42" s="104"/>
      <c r="K42" s="105"/>
      <c r="L42" s="105"/>
      <c r="M42" s="105"/>
      <c r="N42" s="105"/>
      <c r="O42" s="105"/>
      <c r="P42" s="105"/>
      <c r="Q42" s="106"/>
      <c r="R42" s="107"/>
      <c r="S42" s="151"/>
      <c r="T42" s="108"/>
      <c r="U42" s="105"/>
      <c r="V42" s="105"/>
      <c r="W42" s="117"/>
      <c r="X42" s="117"/>
      <c r="Y42" s="117"/>
      <c r="Z42" s="117"/>
      <c r="AA42" s="117"/>
      <c r="AB42" s="117"/>
      <c r="AC42" s="117"/>
      <c r="AD42" s="117"/>
      <c r="AE42" s="117"/>
      <c r="AF42" s="117"/>
      <c r="AG42" s="117"/>
      <c r="AH42" s="117"/>
    </row>
    <row r="43" spans="1:34" s="116" customFormat="1" ht="15" customHeight="1" x14ac:dyDescent="0.25">
      <c r="A43" s="160"/>
      <c r="B43" s="102"/>
      <c r="C43" s="102"/>
      <c r="D43" s="109"/>
      <c r="E43" s="109"/>
      <c r="F43" s="109"/>
      <c r="G43" s="103"/>
      <c r="H43" s="103"/>
      <c r="I43" s="104"/>
      <c r="J43" s="104"/>
      <c r="K43" s="105"/>
      <c r="L43" s="105"/>
      <c r="M43" s="105"/>
      <c r="N43" s="105"/>
      <c r="O43" s="105"/>
      <c r="P43" s="105"/>
      <c r="Q43" s="106"/>
      <c r="R43" s="107"/>
      <c r="S43" s="151"/>
      <c r="T43" s="108"/>
      <c r="U43" s="105"/>
      <c r="V43" s="105"/>
      <c r="W43" s="117"/>
      <c r="X43" s="117"/>
      <c r="Y43" s="117"/>
      <c r="Z43" s="117"/>
      <c r="AA43" s="117"/>
      <c r="AB43" s="117"/>
      <c r="AC43" s="117"/>
      <c r="AD43" s="117"/>
      <c r="AE43" s="117"/>
      <c r="AF43" s="117"/>
      <c r="AG43" s="117"/>
      <c r="AH43" s="117"/>
    </row>
    <row r="44" spans="1:34" s="116" customFormat="1" ht="15" customHeight="1" x14ac:dyDescent="0.25">
      <c r="A44" s="160"/>
      <c r="B44" s="102"/>
      <c r="C44" s="102"/>
      <c r="D44" s="109"/>
      <c r="E44" s="109"/>
      <c r="F44" s="109"/>
      <c r="G44" s="103"/>
      <c r="H44" s="103"/>
      <c r="I44" s="104"/>
      <c r="J44" s="104"/>
      <c r="K44" s="105"/>
      <c r="L44" s="105"/>
      <c r="M44" s="105"/>
      <c r="N44" s="105"/>
      <c r="O44" s="105"/>
      <c r="P44" s="105"/>
      <c r="Q44" s="106"/>
      <c r="R44" s="107"/>
      <c r="S44" s="151"/>
      <c r="T44" s="108"/>
      <c r="U44" s="105"/>
      <c r="V44" s="105"/>
      <c r="W44" s="117"/>
      <c r="X44" s="117"/>
      <c r="Y44" s="117"/>
      <c r="Z44" s="117"/>
      <c r="AA44" s="117"/>
      <c r="AB44" s="117"/>
      <c r="AC44" s="117"/>
      <c r="AD44" s="117"/>
      <c r="AE44" s="117"/>
      <c r="AF44" s="117"/>
      <c r="AG44" s="117"/>
      <c r="AH44" s="117"/>
    </row>
    <row r="45" spans="1:34" s="3" customFormat="1" ht="15" customHeight="1" x14ac:dyDescent="0.25">
      <c r="A45" s="160"/>
      <c r="B45" s="102"/>
      <c r="C45" s="102"/>
      <c r="D45" s="109"/>
      <c r="E45" s="109"/>
      <c r="F45" s="109"/>
      <c r="G45" s="103"/>
      <c r="H45" s="103"/>
      <c r="I45" s="104"/>
      <c r="J45" s="104"/>
      <c r="K45" s="105"/>
      <c r="L45" s="105"/>
      <c r="M45" s="105"/>
      <c r="N45" s="105"/>
      <c r="O45" s="105"/>
      <c r="P45" s="105"/>
      <c r="Q45" s="106"/>
      <c r="R45" s="107"/>
      <c r="S45" s="151"/>
      <c r="T45" s="108"/>
      <c r="U45" s="40"/>
      <c r="V45" s="105"/>
      <c r="W45" s="85"/>
      <c r="X45" s="85"/>
      <c r="Y45" s="85"/>
      <c r="Z45" s="85"/>
      <c r="AA45" s="85"/>
      <c r="AB45" s="85"/>
      <c r="AC45" s="85"/>
      <c r="AD45" s="85"/>
      <c r="AE45" s="85"/>
      <c r="AF45" s="85"/>
      <c r="AG45" s="85"/>
      <c r="AH45" s="85"/>
    </row>
    <row r="46" spans="1:34" x14ac:dyDescent="0.25">
      <c r="A46" s="160"/>
      <c r="H46" s="2"/>
      <c r="O46" s="121"/>
      <c r="P46" s="16"/>
      <c r="Q46" s="16"/>
      <c r="R46" s="17"/>
      <c r="S46" s="152"/>
      <c r="T46" s="2"/>
      <c r="U46" s="39"/>
    </row>
    <row r="47" spans="1:34" x14ac:dyDescent="0.25">
      <c r="A47" s="160"/>
      <c r="B47" s="2"/>
      <c r="C47" s="2"/>
      <c r="D47" s="2"/>
      <c r="E47" s="2"/>
      <c r="F47" s="2"/>
      <c r="G47" s="2"/>
      <c r="H47" s="2"/>
      <c r="O47" s="121"/>
      <c r="P47" s="16"/>
      <c r="Q47" s="16"/>
      <c r="R47" s="17"/>
      <c r="S47" s="152"/>
      <c r="T47" s="2"/>
      <c r="U47" s="39"/>
    </row>
    <row r="48" spans="1:34" x14ac:dyDescent="0.25">
      <c r="A48" s="160"/>
      <c r="B48" s="2"/>
      <c r="C48" s="2"/>
      <c r="D48" s="2"/>
      <c r="E48" s="2"/>
      <c r="F48" s="2"/>
      <c r="G48" s="2"/>
      <c r="H48" s="2"/>
      <c r="O48" s="121"/>
      <c r="P48" s="16"/>
      <c r="Q48" s="16"/>
      <c r="R48" s="17"/>
      <c r="S48" s="152"/>
      <c r="T48" s="2"/>
      <c r="U48" s="39"/>
    </row>
    <row r="49" spans="1:21" x14ac:dyDescent="0.25">
      <c r="A49" s="159"/>
      <c r="C49" s="2"/>
      <c r="D49" s="2"/>
      <c r="E49" s="2"/>
      <c r="F49" s="2"/>
      <c r="G49" s="2"/>
      <c r="H49" s="2"/>
      <c r="I49" s="43"/>
      <c r="J49" s="43"/>
      <c r="O49" s="121"/>
      <c r="P49" s="16"/>
      <c r="Q49" s="16"/>
      <c r="R49" s="17"/>
      <c r="S49" s="152"/>
      <c r="T49" s="2"/>
      <c r="U49" s="39"/>
    </row>
    <row r="50" spans="1:21" x14ac:dyDescent="0.25">
      <c r="A50" s="157"/>
      <c r="C50" s="2"/>
      <c r="D50" s="2"/>
      <c r="E50" s="2"/>
      <c r="F50" s="2"/>
      <c r="G50" s="2"/>
      <c r="H50" s="2"/>
      <c r="I50" s="43"/>
      <c r="J50" s="43"/>
      <c r="O50" s="121"/>
      <c r="P50" s="16"/>
      <c r="Q50" s="16"/>
      <c r="R50" s="17"/>
      <c r="S50" s="152"/>
      <c r="T50" s="2"/>
      <c r="U50" s="39"/>
    </row>
    <row r="51" spans="1:21" x14ac:dyDescent="0.25">
      <c r="A51" s="157"/>
      <c r="C51" s="2"/>
      <c r="D51" s="2"/>
      <c r="E51" s="2"/>
      <c r="F51" s="2"/>
      <c r="G51" s="2"/>
      <c r="H51" s="2"/>
      <c r="I51" s="43"/>
      <c r="J51" s="43"/>
      <c r="O51" s="121"/>
      <c r="P51" s="16"/>
      <c r="Q51" s="16"/>
      <c r="R51" s="17"/>
      <c r="S51" s="152"/>
      <c r="T51" s="2"/>
      <c r="U51" s="39"/>
    </row>
    <row r="52" spans="1:21" x14ac:dyDescent="0.25">
      <c r="A52" s="157"/>
      <c r="C52" s="2"/>
      <c r="D52" s="2"/>
      <c r="E52" s="2"/>
      <c r="F52" s="2"/>
      <c r="G52" s="2"/>
      <c r="H52" s="2"/>
      <c r="I52" s="43"/>
      <c r="J52" s="43"/>
      <c r="O52" s="121"/>
      <c r="P52" s="16"/>
      <c r="Q52" s="16"/>
      <c r="R52" s="17"/>
      <c r="S52" s="152"/>
      <c r="T52" s="2"/>
      <c r="U52" s="39"/>
    </row>
    <row r="53" spans="1:21" x14ac:dyDescent="0.25">
      <c r="A53" s="157"/>
      <c r="C53" s="2"/>
      <c r="D53" s="2"/>
      <c r="E53" s="2"/>
      <c r="F53" s="2"/>
      <c r="G53" s="2"/>
      <c r="H53" s="2"/>
      <c r="I53" s="43"/>
      <c r="J53" s="43"/>
      <c r="O53" s="121"/>
      <c r="P53" s="16"/>
      <c r="Q53" s="16"/>
      <c r="R53" s="17"/>
      <c r="S53" s="152"/>
      <c r="T53" s="2"/>
      <c r="U53" s="39"/>
    </row>
    <row r="54" spans="1:21" x14ac:dyDescent="0.25">
      <c r="A54" s="157"/>
      <c r="C54" s="2"/>
      <c r="D54" s="2"/>
      <c r="E54" s="2"/>
      <c r="F54" s="2"/>
      <c r="G54" s="2"/>
      <c r="H54" s="2"/>
      <c r="I54" s="43"/>
      <c r="J54" s="43"/>
      <c r="O54" s="121"/>
      <c r="P54" s="16"/>
      <c r="Q54" s="16"/>
      <c r="R54" s="17"/>
      <c r="S54" s="152"/>
      <c r="T54" s="2"/>
      <c r="U54" s="39"/>
    </row>
    <row r="55" spans="1:21" x14ac:dyDescent="0.25">
      <c r="A55" s="158"/>
      <c r="C55" s="2"/>
      <c r="D55" s="2"/>
      <c r="E55" s="2"/>
      <c r="F55" s="2"/>
      <c r="G55" s="2"/>
      <c r="H55" s="2"/>
      <c r="I55" s="43"/>
      <c r="J55" s="43"/>
      <c r="O55" s="121"/>
      <c r="P55" s="16"/>
      <c r="Q55" s="16"/>
      <c r="R55" s="17"/>
      <c r="S55" s="152"/>
      <c r="T55" s="2"/>
      <c r="U55" s="39"/>
    </row>
    <row r="56" spans="1:21" x14ac:dyDescent="0.25">
      <c r="A56" s="158" t="s">
        <v>32</v>
      </c>
      <c r="C56" s="2"/>
      <c r="D56" s="2"/>
      <c r="E56" s="2"/>
      <c r="F56" s="2"/>
      <c r="G56" s="2"/>
      <c r="H56" s="2"/>
      <c r="I56" s="43"/>
      <c r="J56" s="43"/>
      <c r="O56" s="121"/>
      <c r="P56" s="16"/>
      <c r="Q56" s="16"/>
      <c r="R56" s="17"/>
      <c r="S56" s="152"/>
      <c r="T56" s="2"/>
      <c r="U56" s="39"/>
    </row>
    <row r="57" spans="1:21" ht="17.25" x14ac:dyDescent="0.25">
      <c r="A57" s="158" t="s">
        <v>33</v>
      </c>
      <c r="C57" s="2"/>
      <c r="D57" s="2"/>
      <c r="E57" s="2"/>
      <c r="F57" s="2"/>
      <c r="G57" s="2"/>
      <c r="H57" s="2"/>
      <c r="I57" s="43"/>
      <c r="J57" s="43"/>
      <c r="O57" s="121"/>
      <c r="P57" s="16"/>
      <c r="Q57" s="16"/>
      <c r="R57" s="17"/>
      <c r="S57" s="152"/>
      <c r="T57" s="2"/>
      <c r="U57" s="39"/>
    </row>
    <row r="58" spans="1:21" x14ac:dyDescent="0.25">
      <c r="A58" s="158"/>
      <c r="C58" s="2"/>
      <c r="D58" s="2"/>
      <c r="E58" s="2"/>
      <c r="F58" s="2"/>
      <c r="G58" s="2"/>
      <c r="H58" s="2"/>
      <c r="I58" s="43"/>
      <c r="J58" s="43"/>
      <c r="O58" s="121"/>
      <c r="P58" s="16"/>
      <c r="Q58" s="16"/>
      <c r="R58" s="17"/>
      <c r="S58" s="152"/>
      <c r="T58" s="2"/>
      <c r="U58" s="39"/>
    </row>
    <row r="59" spans="1:21" x14ac:dyDescent="0.25">
      <c r="A59" s="158" t="s">
        <v>34</v>
      </c>
      <c r="C59" s="2"/>
      <c r="D59" s="2"/>
      <c r="E59" s="2"/>
      <c r="F59" s="2"/>
      <c r="G59" s="2"/>
      <c r="H59" s="2"/>
      <c r="I59" s="43"/>
      <c r="J59" s="43"/>
      <c r="O59" s="121"/>
      <c r="P59" s="16"/>
      <c r="Q59" s="16"/>
      <c r="R59" s="17"/>
      <c r="S59" s="152"/>
      <c r="T59" s="2"/>
      <c r="U59" s="39"/>
    </row>
    <row r="60" spans="1:21" x14ac:dyDescent="0.25">
      <c r="A60" s="161" t="s">
        <v>35</v>
      </c>
      <c r="C60" s="2"/>
      <c r="D60" s="2"/>
      <c r="E60" s="2"/>
      <c r="F60" s="2"/>
      <c r="G60" s="2"/>
      <c r="H60" s="2"/>
      <c r="I60" s="43"/>
      <c r="J60" s="43"/>
      <c r="O60" s="121"/>
      <c r="P60" s="16"/>
      <c r="Q60" s="16"/>
      <c r="R60" s="17"/>
      <c r="S60" s="152"/>
      <c r="T60" s="2"/>
      <c r="U60" s="39"/>
    </row>
    <row r="61" spans="1:21" x14ac:dyDescent="0.25">
      <c r="A61" s="161" t="s">
        <v>36</v>
      </c>
      <c r="C61" s="2"/>
      <c r="D61" s="2"/>
      <c r="E61" s="2"/>
      <c r="F61" s="2"/>
      <c r="G61" s="2"/>
      <c r="H61" s="2"/>
      <c r="I61" s="43"/>
      <c r="J61" s="43"/>
      <c r="O61" s="121"/>
      <c r="P61" s="16"/>
      <c r="Q61" s="16"/>
      <c r="R61" s="17"/>
      <c r="S61" s="152"/>
      <c r="T61" s="2"/>
      <c r="U61" s="39"/>
    </row>
    <row r="62" spans="1:21" x14ac:dyDescent="0.25">
      <c r="A62" s="161" t="s">
        <v>37</v>
      </c>
      <c r="C62" s="2"/>
      <c r="D62" s="2"/>
      <c r="E62" s="2"/>
      <c r="F62" s="2"/>
      <c r="G62" s="2"/>
      <c r="H62" s="2"/>
      <c r="I62" s="43"/>
      <c r="J62" s="43"/>
      <c r="O62" s="121"/>
      <c r="P62" s="16"/>
      <c r="Q62" s="16"/>
      <c r="R62" s="17"/>
      <c r="S62" s="152"/>
      <c r="T62" s="2"/>
      <c r="U62" s="39"/>
    </row>
    <row r="63" spans="1:21" x14ac:dyDescent="0.25">
      <c r="A63" s="161" t="s">
        <v>38</v>
      </c>
      <c r="C63" s="2"/>
      <c r="D63" s="2"/>
      <c r="E63" s="2"/>
      <c r="F63" s="2"/>
      <c r="G63" s="2"/>
      <c r="H63" s="2"/>
      <c r="I63" s="43"/>
      <c r="J63" s="43"/>
      <c r="O63" s="121"/>
      <c r="P63" s="16"/>
      <c r="Q63" s="16"/>
      <c r="R63" s="17"/>
      <c r="S63" s="152"/>
      <c r="T63" s="2"/>
      <c r="U63" s="39"/>
    </row>
    <row r="64" spans="1:21" x14ac:dyDescent="0.25">
      <c r="A64" s="158"/>
      <c r="C64" s="2"/>
      <c r="D64" s="2"/>
      <c r="E64" s="2"/>
      <c r="F64" s="2"/>
      <c r="G64" s="2"/>
      <c r="H64" s="2"/>
      <c r="I64" s="43"/>
      <c r="J64" s="43"/>
      <c r="O64" s="121"/>
      <c r="P64" s="16"/>
      <c r="Q64" s="16"/>
      <c r="R64" s="17"/>
      <c r="S64" s="152"/>
      <c r="T64" s="2"/>
      <c r="U64" s="39"/>
    </row>
    <row r="65" spans="1:21" x14ac:dyDescent="0.25">
      <c r="A65" s="158" t="s">
        <v>39</v>
      </c>
      <c r="C65" s="2"/>
      <c r="D65" s="2"/>
      <c r="E65" s="2"/>
      <c r="F65" s="2"/>
      <c r="G65" s="2"/>
      <c r="H65" s="2"/>
      <c r="I65" s="43"/>
      <c r="J65" s="43"/>
      <c r="O65" s="121"/>
      <c r="P65" s="16"/>
      <c r="Q65" s="16"/>
      <c r="R65" s="17"/>
      <c r="S65" s="152"/>
      <c r="T65" s="2"/>
      <c r="U65" s="39"/>
    </row>
    <row r="66" spans="1:21" x14ac:dyDescent="0.25">
      <c r="A66" s="158"/>
      <c r="C66" s="2"/>
      <c r="D66" s="2"/>
      <c r="E66" s="2"/>
      <c r="F66" s="2"/>
      <c r="G66" s="2"/>
      <c r="H66" s="2"/>
      <c r="I66" s="43"/>
      <c r="J66" s="43"/>
      <c r="O66" s="121"/>
      <c r="P66" s="16"/>
      <c r="Q66" s="16"/>
      <c r="R66" s="17"/>
      <c r="S66" s="152"/>
      <c r="T66" s="2"/>
      <c r="U66" s="39"/>
    </row>
    <row r="67" spans="1:21" x14ac:dyDescent="0.25">
      <c r="A67" s="162" t="s">
        <v>40</v>
      </c>
      <c r="C67" s="2"/>
      <c r="D67" s="2"/>
      <c r="E67" s="2"/>
      <c r="F67" s="2"/>
      <c r="G67" s="2"/>
      <c r="H67" s="2"/>
      <c r="I67" s="43"/>
      <c r="J67" s="43"/>
      <c r="O67" s="121"/>
      <c r="P67" s="16"/>
      <c r="Q67" s="16"/>
      <c r="R67" s="17"/>
      <c r="S67" s="152"/>
      <c r="T67" s="2"/>
      <c r="U67" s="39"/>
    </row>
    <row r="68" spans="1:21" x14ac:dyDescent="0.25">
      <c r="A68" s="158"/>
      <c r="C68" s="2"/>
      <c r="D68" s="2"/>
      <c r="E68" s="2"/>
      <c r="F68" s="2"/>
      <c r="G68" s="2"/>
      <c r="H68" s="2"/>
      <c r="I68" s="43"/>
      <c r="J68" s="43"/>
      <c r="O68" s="121"/>
      <c r="P68" s="16"/>
      <c r="Q68" s="16"/>
      <c r="R68" s="17"/>
      <c r="S68" s="152"/>
      <c r="T68" s="2"/>
      <c r="U68" s="39"/>
    </row>
    <row r="69" spans="1:21" x14ac:dyDescent="0.25">
      <c r="A69" s="158" t="s">
        <v>41</v>
      </c>
      <c r="C69" s="2"/>
      <c r="D69" s="2"/>
      <c r="E69" s="2"/>
      <c r="F69" s="2"/>
      <c r="G69" s="2"/>
      <c r="H69" s="2"/>
      <c r="I69" s="43"/>
      <c r="J69" s="43"/>
      <c r="O69" s="121"/>
      <c r="P69" s="16"/>
      <c r="Q69" s="16"/>
      <c r="R69" s="17"/>
      <c r="S69" s="152"/>
      <c r="T69" s="2"/>
      <c r="U69" s="39"/>
    </row>
    <row r="70" spans="1:21" x14ac:dyDescent="0.25">
      <c r="A70" s="158" t="s">
        <v>42</v>
      </c>
      <c r="C70" s="2"/>
      <c r="D70" s="2"/>
      <c r="E70" s="2"/>
      <c r="F70" s="2"/>
      <c r="G70" s="2"/>
      <c r="H70" s="2"/>
      <c r="I70" s="43"/>
      <c r="J70" s="43"/>
      <c r="O70" s="121"/>
      <c r="P70" s="16"/>
      <c r="Q70" s="16"/>
      <c r="R70" s="17"/>
      <c r="S70" s="152"/>
      <c r="T70" s="2"/>
      <c r="U70" s="39"/>
    </row>
    <row r="71" spans="1:21" x14ac:dyDescent="0.25">
      <c r="A71" s="158" t="s">
        <v>43</v>
      </c>
      <c r="C71" s="2"/>
      <c r="D71" s="2"/>
      <c r="E71" s="2"/>
      <c r="F71" s="2"/>
      <c r="G71" s="2"/>
      <c r="H71" s="2"/>
      <c r="I71" s="43"/>
      <c r="J71" s="43"/>
      <c r="O71" s="121"/>
      <c r="P71" s="16"/>
      <c r="Q71" s="16"/>
      <c r="R71" s="17"/>
      <c r="S71" s="152"/>
      <c r="T71" s="2"/>
      <c r="U71" s="39"/>
    </row>
    <row r="72" spans="1:21" x14ac:dyDescent="0.25">
      <c r="A72" s="158" t="s">
        <v>44</v>
      </c>
      <c r="C72" s="2"/>
      <c r="D72" s="2"/>
      <c r="E72" s="2"/>
      <c r="F72" s="2"/>
      <c r="G72" s="2"/>
      <c r="H72" s="2"/>
      <c r="I72" s="43"/>
      <c r="J72" s="43"/>
      <c r="O72" s="121"/>
      <c r="P72" s="16"/>
      <c r="Q72" s="16"/>
      <c r="R72" s="17"/>
      <c r="S72" s="152"/>
      <c r="T72" s="2"/>
      <c r="U72" s="39"/>
    </row>
    <row r="73" spans="1:21" x14ac:dyDescent="0.25">
      <c r="A73" s="158" t="s">
        <v>45</v>
      </c>
      <c r="C73" s="2"/>
      <c r="D73" s="2"/>
      <c r="E73" s="2"/>
      <c r="F73" s="2"/>
      <c r="G73" s="2"/>
      <c r="H73" s="2"/>
      <c r="I73" s="43"/>
      <c r="J73" s="43"/>
      <c r="O73" s="121"/>
      <c r="P73" s="16"/>
      <c r="Q73" s="16"/>
      <c r="R73" s="17"/>
      <c r="S73" s="152"/>
      <c r="T73" s="2"/>
      <c r="U73" s="39"/>
    </row>
    <row r="74" spans="1:21" x14ac:dyDescent="0.25">
      <c r="A74" s="158" t="s">
        <v>46</v>
      </c>
      <c r="C74" s="2"/>
      <c r="D74" s="2"/>
      <c r="E74" s="2"/>
      <c r="F74" s="2"/>
      <c r="G74" s="2"/>
      <c r="H74" s="2"/>
      <c r="I74" s="43"/>
      <c r="J74" s="43"/>
      <c r="O74" s="121"/>
      <c r="P74" s="16"/>
      <c r="Q74" s="16"/>
      <c r="R74" s="17"/>
      <c r="S74" s="152"/>
      <c r="T74" s="2"/>
      <c r="U74" s="39"/>
    </row>
    <row r="75" spans="1:21" x14ac:dyDescent="0.25">
      <c r="A75" s="158" t="s">
        <v>47</v>
      </c>
      <c r="C75" s="2"/>
      <c r="D75" s="2"/>
      <c r="E75" s="2"/>
      <c r="F75" s="2"/>
      <c r="G75" s="2"/>
      <c r="H75" s="2"/>
      <c r="I75" s="43"/>
      <c r="J75" s="43"/>
      <c r="O75" s="121"/>
      <c r="P75" s="16"/>
      <c r="Q75" s="16"/>
      <c r="R75" s="17"/>
      <c r="S75" s="152"/>
      <c r="T75" s="2"/>
      <c r="U75" s="39"/>
    </row>
    <row r="76" spans="1:21" x14ac:dyDescent="0.25">
      <c r="A76" s="158" t="s">
        <v>48</v>
      </c>
      <c r="C76" s="2"/>
      <c r="D76" s="2"/>
      <c r="E76" s="2"/>
      <c r="F76" s="2"/>
      <c r="G76" s="2"/>
      <c r="H76" s="2"/>
      <c r="I76" s="43"/>
      <c r="J76" s="43"/>
      <c r="O76" s="121"/>
      <c r="P76" s="16"/>
      <c r="Q76" s="16"/>
      <c r="R76" s="17"/>
      <c r="S76" s="152"/>
      <c r="T76" s="2"/>
      <c r="U76" s="39"/>
    </row>
    <row r="77" spans="1:21" x14ac:dyDescent="0.25">
      <c r="A77" s="163" t="s">
        <v>49</v>
      </c>
      <c r="C77" s="2"/>
      <c r="D77" s="2"/>
      <c r="E77" s="2"/>
      <c r="F77" s="2"/>
      <c r="G77" s="2"/>
      <c r="H77" s="2"/>
      <c r="I77" s="43"/>
      <c r="J77" s="43"/>
      <c r="O77" s="121"/>
      <c r="P77" s="16"/>
      <c r="Q77" s="16"/>
      <c r="R77" s="17"/>
      <c r="S77" s="152"/>
      <c r="T77" s="2"/>
      <c r="U77" s="39"/>
    </row>
    <row r="78" spans="1:21" x14ac:dyDescent="0.25">
      <c r="A78" s="158"/>
      <c r="C78" s="2"/>
      <c r="D78" s="2"/>
      <c r="E78" s="2"/>
      <c r="F78" s="2"/>
      <c r="G78" s="2"/>
      <c r="H78" s="2"/>
      <c r="I78" s="43"/>
      <c r="J78" s="43"/>
      <c r="O78" s="121"/>
      <c r="P78" s="16"/>
      <c r="Q78" s="16"/>
      <c r="R78" s="17"/>
      <c r="S78" s="152"/>
      <c r="T78" s="2"/>
      <c r="U78" s="39"/>
    </row>
    <row r="79" spans="1:21" x14ac:dyDescent="0.25">
      <c r="C79" s="2"/>
      <c r="D79" s="2"/>
      <c r="E79" s="2"/>
      <c r="F79" s="2"/>
      <c r="G79" s="2"/>
      <c r="H79" s="2"/>
      <c r="I79" s="43"/>
      <c r="J79" s="43"/>
      <c r="O79" s="121"/>
      <c r="P79" s="16"/>
      <c r="Q79" s="16"/>
      <c r="R79" s="17"/>
      <c r="S79" s="152"/>
      <c r="T79" s="2"/>
      <c r="U79" s="39"/>
    </row>
    <row r="80" spans="1:21" x14ac:dyDescent="0.25">
      <c r="C80" s="2"/>
      <c r="D80" s="2"/>
      <c r="E80" s="2"/>
      <c r="F80" s="2"/>
      <c r="G80" s="2"/>
      <c r="H80" s="2"/>
      <c r="I80" s="43"/>
      <c r="J80" s="43"/>
      <c r="O80" s="121"/>
      <c r="P80" s="16"/>
      <c r="Q80" s="16"/>
      <c r="R80" s="17"/>
      <c r="S80" s="152"/>
      <c r="T80" s="2"/>
      <c r="U80" s="39"/>
    </row>
    <row r="81" spans="3:21" x14ac:dyDescent="0.25">
      <c r="C81" s="2"/>
      <c r="D81" s="2"/>
      <c r="E81" s="2"/>
      <c r="F81" s="2"/>
      <c r="G81" s="2"/>
      <c r="H81" s="2"/>
      <c r="I81" s="43"/>
      <c r="J81" s="43"/>
      <c r="O81" s="121"/>
      <c r="P81" s="16"/>
      <c r="Q81" s="16"/>
      <c r="R81" s="17"/>
      <c r="S81" s="152"/>
      <c r="T81" s="2"/>
      <c r="U81" s="39"/>
    </row>
    <row r="82" spans="3:21" x14ac:dyDescent="0.25">
      <c r="C82" s="2"/>
      <c r="D82" s="2"/>
      <c r="E82" s="2"/>
      <c r="F82" s="2"/>
      <c r="G82" s="2"/>
      <c r="H82" s="2"/>
      <c r="I82" s="43"/>
      <c r="J82" s="43"/>
      <c r="O82" s="121"/>
      <c r="P82" s="16"/>
      <c r="Q82" s="16"/>
      <c r="R82" s="17"/>
      <c r="S82" s="152"/>
      <c r="T82" s="2"/>
      <c r="U82" s="39"/>
    </row>
    <row r="83" spans="3:21" x14ac:dyDescent="0.25">
      <c r="C83" s="2"/>
      <c r="D83" s="2"/>
      <c r="E83" s="2"/>
      <c r="F83" s="2"/>
      <c r="G83" s="2"/>
      <c r="H83" s="2"/>
      <c r="I83" s="43"/>
      <c r="J83" s="43"/>
      <c r="O83" s="121"/>
      <c r="P83" s="16"/>
      <c r="Q83" s="16"/>
      <c r="R83" s="17"/>
      <c r="S83" s="152"/>
      <c r="T83" s="2"/>
      <c r="U83" s="39"/>
    </row>
    <row r="84" spans="3:21" x14ac:dyDescent="0.25">
      <c r="C84" s="2"/>
      <c r="D84" s="2"/>
      <c r="E84" s="2"/>
      <c r="F84" s="2"/>
      <c r="G84" s="2"/>
      <c r="H84" s="2"/>
      <c r="I84" s="43"/>
      <c r="J84" s="43"/>
      <c r="O84" s="121"/>
      <c r="P84" s="16"/>
      <c r="Q84" s="16"/>
      <c r="R84" s="17"/>
      <c r="S84" s="152"/>
      <c r="T84" s="2"/>
      <c r="U84" s="39"/>
    </row>
    <row r="85" spans="3:21" x14ac:dyDescent="0.25">
      <c r="C85" s="2"/>
      <c r="D85" s="2"/>
      <c r="E85" s="2"/>
      <c r="F85" s="2"/>
      <c r="G85" s="2"/>
      <c r="H85" s="2"/>
      <c r="I85" s="43"/>
      <c r="J85" s="43"/>
      <c r="O85" s="121"/>
      <c r="P85" s="16"/>
      <c r="Q85" s="16"/>
      <c r="R85" s="17"/>
      <c r="S85" s="152"/>
      <c r="T85" s="2"/>
      <c r="U85" s="39"/>
    </row>
    <row r="86" spans="3:21" x14ac:dyDescent="0.25">
      <c r="C86" s="2"/>
      <c r="D86" s="2"/>
      <c r="E86" s="2"/>
      <c r="F86" s="2"/>
      <c r="G86" s="2"/>
      <c r="H86" s="2"/>
      <c r="I86" s="43"/>
      <c r="J86" s="43"/>
      <c r="O86" s="121"/>
      <c r="P86" s="16"/>
      <c r="Q86" s="16"/>
      <c r="R86" s="17"/>
      <c r="S86" s="152"/>
      <c r="T86" s="2"/>
      <c r="U86" s="39"/>
    </row>
    <row r="87" spans="3:21" x14ac:dyDescent="0.25">
      <c r="C87" s="2"/>
      <c r="D87" s="2"/>
      <c r="E87" s="2"/>
      <c r="F87" s="2"/>
      <c r="G87" s="2"/>
      <c r="H87" s="2"/>
      <c r="I87" s="43"/>
      <c r="J87" s="43"/>
      <c r="O87" s="121"/>
      <c r="P87" s="16"/>
      <c r="Q87" s="16"/>
      <c r="R87" s="17"/>
      <c r="S87" s="152"/>
      <c r="T87" s="2"/>
      <c r="U87" s="39"/>
    </row>
    <row r="88" spans="3:21" x14ac:dyDescent="0.25">
      <c r="C88" s="2"/>
      <c r="D88" s="2"/>
      <c r="E88" s="2"/>
      <c r="F88" s="2"/>
      <c r="G88" s="2"/>
      <c r="H88" s="2"/>
      <c r="I88" s="43"/>
      <c r="J88" s="43"/>
      <c r="O88" s="121"/>
      <c r="P88" s="16"/>
      <c r="Q88" s="16"/>
      <c r="R88" s="17"/>
      <c r="S88" s="152"/>
      <c r="T88" s="2"/>
      <c r="U88" s="39"/>
    </row>
    <row r="89" spans="3:21" x14ac:dyDescent="0.25">
      <c r="C89" s="2"/>
      <c r="D89" s="2"/>
      <c r="E89" s="2"/>
      <c r="F89" s="2"/>
      <c r="G89" s="2"/>
      <c r="H89" s="2"/>
      <c r="I89" s="43"/>
      <c r="J89" s="43"/>
      <c r="O89" s="121"/>
      <c r="P89" s="16"/>
      <c r="Q89" s="16"/>
      <c r="R89" s="17"/>
      <c r="S89" s="152"/>
      <c r="T89" s="2"/>
      <c r="U89" s="39"/>
    </row>
    <row r="90" spans="3:21" x14ac:dyDescent="0.25">
      <c r="C90" s="2"/>
      <c r="D90" s="2"/>
      <c r="E90" s="2"/>
      <c r="F90" s="2"/>
      <c r="G90" s="2"/>
      <c r="H90" s="2"/>
      <c r="I90" s="43"/>
      <c r="J90" s="43"/>
      <c r="O90" s="121"/>
      <c r="P90" s="16"/>
      <c r="Q90" s="16"/>
      <c r="R90" s="17"/>
      <c r="S90" s="152"/>
      <c r="T90" s="2"/>
      <c r="U90" s="39"/>
    </row>
    <row r="91" spans="3:21" x14ac:dyDescent="0.25">
      <c r="C91" s="2"/>
      <c r="D91" s="2"/>
      <c r="E91" s="2"/>
      <c r="F91" s="2"/>
      <c r="G91" s="2"/>
      <c r="H91" s="2"/>
      <c r="I91" s="43"/>
      <c r="J91" s="43"/>
      <c r="O91" s="121"/>
      <c r="P91" s="16"/>
      <c r="Q91" s="16"/>
      <c r="R91" s="17"/>
      <c r="S91" s="152"/>
      <c r="T91" s="2"/>
      <c r="U91" s="39"/>
    </row>
    <row r="92" spans="3:21" x14ac:dyDescent="0.25">
      <c r="C92" s="2"/>
      <c r="D92" s="2"/>
      <c r="E92" s="2"/>
      <c r="F92" s="2"/>
      <c r="G92" s="2"/>
      <c r="H92" s="2"/>
      <c r="I92" s="43"/>
      <c r="J92" s="43"/>
      <c r="O92" s="121"/>
      <c r="P92" s="16"/>
      <c r="Q92" s="16"/>
      <c r="R92" s="17"/>
      <c r="S92" s="152"/>
      <c r="T92" s="2"/>
      <c r="U92" s="39"/>
    </row>
    <row r="93" spans="3:21" x14ac:dyDescent="0.25">
      <c r="C93" s="2"/>
      <c r="D93" s="2"/>
      <c r="E93" s="2"/>
      <c r="F93" s="2"/>
      <c r="G93" s="2"/>
      <c r="H93" s="2"/>
      <c r="I93" s="43"/>
      <c r="J93" s="43"/>
      <c r="O93" s="121"/>
      <c r="P93" s="16"/>
      <c r="Q93" s="16"/>
      <c r="R93" s="17"/>
      <c r="S93" s="152"/>
      <c r="T93" s="2"/>
      <c r="U93" s="39"/>
    </row>
    <row r="94" spans="3:21" x14ac:dyDescent="0.25">
      <c r="C94" s="2"/>
      <c r="D94" s="2"/>
      <c r="E94" s="2"/>
      <c r="F94" s="2"/>
      <c r="G94" s="2"/>
      <c r="H94" s="2"/>
      <c r="I94" s="43"/>
      <c r="J94" s="43"/>
      <c r="O94" s="121"/>
      <c r="P94" s="16"/>
      <c r="Q94" s="16"/>
      <c r="R94" s="17"/>
      <c r="S94" s="152"/>
      <c r="T94" s="2"/>
      <c r="U94" s="39"/>
    </row>
    <row r="95" spans="3:21" x14ac:dyDescent="0.25">
      <c r="C95" s="2"/>
      <c r="D95" s="2"/>
      <c r="E95" s="2"/>
      <c r="F95" s="2"/>
      <c r="G95" s="2"/>
      <c r="H95" s="2"/>
      <c r="I95" s="43"/>
      <c r="J95" s="43"/>
      <c r="O95" s="121"/>
      <c r="P95" s="16"/>
      <c r="Q95" s="16"/>
      <c r="R95" s="17"/>
      <c r="S95" s="152"/>
      <c r="T95" s="2"/>
      <c r="U95" s="39"/>
    </row>
    <row r="96" spans="3:21" x14ac:dyDescent="0.25">
      <c r="C96" s="2"/>
      <c r="D96" s="2"/>
      <c r="E96" s="2"/>
      <c r="F96" s="2"/>
      <c r="G96" s="2"/>
      <c r="H96" s="2"/>
      <c r="I96" s="43"/>
      <c r="J96" s="43"/>
      <c r="O96" s="121"/>
      <c r="P96" s="16"/>
      <c r="Q96" s="16"/>
      <c r="R96" s="17"/>
      <c r="S96" s="152"/>
      <c r="T96" s="2"/>
      <c r="U96" s="39"/>
    </row>
    <row r="97" spans="3:21" x14ac:dyDescent="0.25">
      <c r="C97" s="2"/>
      <c r="D97" s="2"/>
      <c r="E97" s="2"/>
      <c r="F97" s="2"/>
      <c r="G97" s="2"/>
      <c r="H97" s="2"/>
      <c r="I97" s="43"/>
      <c r="J97" s="43"/>
      <c r="O97" s="121"/>
      <c r="P97" s="16"/>
      <c r="Q97" s="16"/>
      <c r="R97" s="17"/>
      <c r="S97" s="152"/>
      <c r="T97" s="2"/>
      <c r="U97" s="39"/>
    </row>
    <row r="98" spans="3:21" x14ac:dyDescent="0.25">
      <c r="C98" s="2"/>
      <c r="D98" s="2"/>
      <c r="E98" s="2"/>
      <c r="F98" s="2"/>
      <c r="G98" s="2"/>
      <c r="H98" s="2"/>
      <c r="I98" s="43"/>
      <c r="J98" s="43"/>
      <c r="O98" s="121"/>
      <c r="P98" s="16"/>
      <c r="Q98" s="16"/>
      <c r="R98" s="17"/>
      <c r="S98" s="152"/>
      <c r="T98" s="2"/>
      <c r="U98" s="39"/>
    </row>
    <row r="99" spans="3:21" x14ac:dyDescent="0.25">
      <c r="C99" s="2"/>
      <c r="D99" s="2"/>
      <c r="E99" s="2"/>
      <c r="F99" s="2"/>
      <c r="G99" s="2"/>
      <c r="H99" s="2"/>
      <c r="I99" s="43"/>
      <c r="J99" s="43"/>
      <c r="O99" s="121"/>
      <c r="P99" s="16"/>
      <c r="Q99" s="16"/>
      <c r="R99" s="17"/>
      <c r="S99" s="152"/>
      <c r="T99" s="2"/>
      <c r="U99" s="39"/>
    </row>
  </sheetData>
  <mergeCells count="1">
    <mergeCell ref="A5:B5"/>
  </mergeCells>
  <phoneticPr fontId="10" type="noConversion"/>
  <hyperlinks>
    <hyperlink ref="A77" r:id="rId1" display="mailto:sreinhold@reinholdenvironmental.com"/>
  </hyperlinks>
  <pageMargins left="0.56000000000000005" right="0.75" top="0.43" bottom="0.5" header="0.5" footer="0.5"/>
  <pageSetup scale="79" orientation="landscape" cellComments="asDisplayed" r:id="rId2"/>
  <headerFooter alignWithMargins="0"/>
  <rowBreaks count="1" manualBreakCount="1">
    <brk id="30" max="15" man="1"/>
  </rowBreaks>
  <colBreaks count="1" manualBreakCount="1">
    <brk id="1"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workbookViewId="0">
      <selection activeCell="H16" sqref="H16"/>
    </sheetView>
  </sheetViews>
  <sheetFormatPr defaultColWidth="9.140625" defaultRowHeight="15" x14ac:dyDescent="0.25"/>
  <cols>
    <col min="1" max="1" width="4.5703125" style="177" customWidth="1"/>
    <col min="2" max="16384" width="9.140625" style="178"/>
  </cols>
  <sheetData>
    <row r="1" spans="1:16" x14ac:dyDescent="0.25">
      <c r="A1" s="177" t="s">
        <v>60</v>
      </c>
    </row>
    <row r="2" spans="1:16" ht="45" customHeight="1" x14ac:dyDescent="0.25">
      <c r="B2" s="221" t="s">
        <v>61</v>
      </c>
      <c r="C2" s="221"/>
      <c r="D2" s="221"/>
      <c r="E2" s="221"/>
      <c r="F2" s="221"/>
      <c r="G2" s="221"/>
      <c r="H2" s="221"/>
      <c r="I2" s="221"/>
      <c r="J2" s="221"/>
      <c r="K2" s="221"/>
      <c r="L2" s="221"/>
      <c r="M2" s="221"/>
      <c r="N2" s="221"/>
      <c r="O2" s="221"/>
      <c r="P2" s="221"/>
    </row>
    <row r="4" spans="1:16" x14ac:dyDescent="0.25">
      <c r="A4" s="177" t="s">
        <v>62</v>
      </c>
    </row>
    <row r="5" spans="1:16" ht="46.5" customHeight="1" x14ac:dyDescent="0.25">
      <c r="B5" s="221" t="s">
        <v>63</v>
      </c>
      <c r="C5" s="221"/>
      <c r="D5" s="221"/>
      <c r="E5" s="221"/>
      <c r="F5" s="221"/>
      <c r="G5" s="221"/>
      <c r="H5" s="221"/>
      <c r="I5" s="221"/>
      <c r="J5" s="221"/>
      <c r="K5" s="221"/>
      <c r="L5" s="221"/>
      <c r="M5" s="221"/>
      <c r="N5" s="221"/>
      <c r="O5" s="221"/>
      <c r="P5" s="221"/>
    </row>
    <row r="7" spans="1:16" x14ac:dyDescent="0.25">
      <c r="A7" s="177" t="s">
        <v>64</v>
      </c>
    </row>
    <row r="8" spans="1:16" ht="45" customHeight="1" x14ac:dyDescent="0.25">
      <c r="B8" s="221" t="s">
        <v>65</v>
      </c>
      <c r="C8" s="221"/>
      <c r="D8" s="221"/>
      <c r="E8" s="221"/>
      <c r="F8" s="221"/>
      <c r="G8" s="221"/>
      <c r="H8" s="221"/>
      <c r="I8" s="221"/>
      <c r="J8" s="221"/>
      <c r="K8" s="221"/>
      <c r="L8" s="221"/>
      <c r="M8" s="221"/>
      <c r="N8" s="221"/>
      <c r="O8" s="221"/>
      <c r="P8" s="221"/>
    </row>
  </sheetData>
  <mergeCells count="3">
    <mergeCell ref="B2:P2"/>
    <mergeCell ref="B5:P5"/>
    <mergeCell ref="B8:P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by tier</vt:lpstr>
      <vt:lpstr>Budworks (6)</vt:lpstr>
      <vt:lpstr>2013 vs 20111</vt:lpstr>
      <vt:lpstr>Tier Definitions</vt:lpstr>
      <vt:lpstr>'2013 vs 20111'!Print_Area</vt:lpstr>
      <vt:lpstr>'by tier'!Print_Area</vt:lpstr>
    </vt:vector>
  </TitlesOfParts>
  <Company>Southern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H Gambill</dc:creator>
  <cp:lastModifiedBy>bhgambil</cp:lastModifiedBy>
  <cp:lastPrinted>2012-08-19T18:53:47Z</cp:lastPrinted>
  <dcterms:created xsi:type="dcterms:W3CDTF">2007-10-21T18:51:18Z</dcterms:created>
  <dcterms:modified xsi:type="dcterms:W3CDTF">2013-08-20T19:51:28Z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-1764941282</vt:i4>
  </property>
  <property fmtid="{D5CDD505-2E9C-101B-9397-08002B2CF9AE}" pid="3" name="_NewReviewCycle">
    <vt:lpwstr/>
  </property>
  <property fmtid="{D5CDD505-2E9C-101B-9397-08002B2CF9AE}" pid="4" name="_EmailSubject">
    <vt:lpwstr>OPC POD 60 Non responsive log.xlsx</vt:lpwstr>
  </property>
  <property fmtid="{D5CDD505-2E9C-101B-9397-08002B2CF9AE}" pid="5" name="_AuthorEmail">
    <vt:lpwstr>BHGAMBIL@southernco.com</vt:lpwstr>
  </property>
  <property fmtid="{D5CDD505-2E9C-101B-9397-08002B2CF9AE}" pid="6" name="_AuthorEmailDisplayName">
    <vt:lpwstr>Gambill, Barbara H.</vt:lpwstr>
  </property>
</Properties>
</file>