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5" yWindow="-15" windowWidth="11850" windowHeight="3960" tabRatio="758"/>
  </bookViews>
  <sheets>
    <sheet name="B2013A Energies" sheetId="19" r:id="rId1"/>
    <sheet name="CAPEX by Bus Unit_Project Clas" sheetId="20" r:id="rId2"/>
    <sheet name="GULF - Materials &amp; Supplies" sheetId="22" r:id="rId3"/>
    <sheet name="Scenario Info" sheetId="33" r:id="rId4"/>
    <sheet name="2013 FINMOD ECCR 01-18-13 16-17" sheetId="28" r:id="rId5"/>
    <sheet name="2013 FINMOD ECCR 01-18-13(2013)" sheetId="29" r:id="rId6"/>
    <sheet name="2013 FINMOD ECCR 01-18-13(2014)" sheetId="30" r:id="rId7"/>
    <sheet name="2013 FINMOD ECCR 01-18-13(2015)" sheetId="31" r:id="rId8"/>
    <sheet name="Placed In Service by PE" sheetId="11" r:id="rId9"/>
    <sheet name="SUMMARY" sheetId="1" r:id="rId10"/>
    <sheet name="2558" sheetId="2" r:id="rId11"/>
    <sheet name="4365" sheetId="8" r:id="rId12"/>
    <sheet name="4380" sheetId="13" r:id="rId13"/>
    <sheet name="4379" sheetId="14" r:id="rId14"/>
    <sheet name="D" sheetId="4" r:id="rId15"/>
    <sheet name="New PE Template" sheetId="12" r:id="rId16"/>
    <sheet name="Compare" sheetId="6" r:id="rId17"/>
    <sheet name="Prior Summary" sheetId="7" r:id="rId18"/>
    <sheet name="Notes" sheetId="5" r:id="rId19"/>
  </sheets>
  <definedNames>
    <definedName name="_xlnm._FilterDatabase" localSheetId="8" hidden="1">'Placed In Service by PE'!$A$6:$XEQ$12</definedName>
    <definedName name="_Order1" hidden="1">255</definedName>
    <definedName name="_PG10">SUMMARY!$BD$4:$BP$79</definedName>
    <definedName name="_PG11">SUMMARY!$BP$4:$CB$79</definedName>
    <definedName name="_PG5">SUMMARY!#REF!</definedName>
    <definedName name="_PG6">SUMMARY!$S$4:$T$79</definedName>
    <definedName name="_PG7">SUMMARY!$T$4:$AF$79</definedName>
    <definedName name="_PG8">SUMMARY!$AF$4:$AR$79</definedName>
    <definedName name="_PG9">SUMMARY!$AR$4:$BD$79</definedName>
    <definedName name="Conservation_Tag" localSheetId="8">'Placed In Service by PE'!$IV$1:$IV$1</definedName>
    <definedName name="Dates">'Placed In Service by PE'!$G$6:$EJ$6</definedName>
    <definedName name="Last_Actual_Date">'Placed In Service by PE'!$B$4</definedName>
    <definedName name="_xlnm.Print_Area" localSheetId="4">'2013 FINMOD ECCR 01-18-13 16-17'!$A$1:$G$23</definedName>
    <definedName name="_xlnm.Print_Area" localSheetId="5">'2013 FINMOD ECCR 01-18-13(2013)'!$A$1:$O$22</definedName>
    <definedName name="_xlnm.Print_Area" localSheetId="6">'2013 FINMOD ECCR 01-18-13(2014)'!$A$1:$O$22</definedName>
    <definedName name="_xlnm.Print_Area" localSheetId="7">'2013 FINMOD ECCR 01-18-13(2015)'!$A$1:$O$22</definedName>
    <definedName name="_xlnm.Print_Area" localSheetId="16">Compare!$G$3:$DX$95</definedName>
    <definedName name="_xlnm.Print_Area" localSheetId="9">SUMMARY!$S$3:$EJ$78</definedName>
    <definedName name="_xlnm.Print_Titles" localSheetId="1">'CAPEX by Bus Unit_Project Clas'!$A:$A,'CAPEX by Bus Unit_Project Clas'!$1:$1</definedName>
    <definedName name="_xlnm.Print_Titles" localSheetId="16">Compare!$A:$F,Compare!$1:$2</definedName>
    <definedName name="_xlnm.Print_Titles" localSheetId="9">SUMMARY!$1:$2,SUMMARY!$A:$F</definedName>
    <definedName name="Print_Titles_MI" localSheetId="9">SUMMARY!$1:$2,SUMMARY!$A:$F</definedName>
    <definedName name="Z_0CAB0233_9C14_4E8F_862E_6F9F1A9A0E34_.wvu.Cols" localSheetId="8" hidden="1">'Placed In Service by PE'!$C:$C,'Placed In Service by PE'!$G:$AE</definedName>
  </definedNames>
  <calcPr calcId="145621"/>
</workbook>
</file>

<file path=xl/calcChain.xml><?xml version="1.0" encoding="utf-8"?>
<calcChain xmlns="http://schemas.openxmlformats.org/spreadsheetml/2006/main">
  <c r="N22" i="30" l="1"/>
  <c r="M22" i="30"/>
  <c r="L22" i="30"/>
  <c r="K22" i="30"/>
  <c r="J22" i="30"/>
  <c r="I22" i="30"/>
  <c r="H22" i="30"/>
  <c r="G22" i="30"/>
  <c r="F22" i="30"/>
  <c r="E22" i="30"/>
  <c r="D22" i="30"/>
  <c r="C22" i="30"/>
  <c r="O21" i="30"/>
  <c r="O20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O12" i="30"/>
  <c r="N10" i="30"/>
  <c r="N14" i="30" s="1"/>
  <c r="M10" i="30"/>
  <c r="M14" i="30" s="1"/>
  <c r="L10" i="30"/>
  <c r="L14" i="30" s="1"/>
  <c r="K10" i="30"/>
  <c r="K14" i="30" s="1"/>
  <c r="K17" i="30" s="1"/>
  <c r="J10" i="30"/>
  <c r="J14" i="30" s="1"/>
  <c r="I10" i="30"/>
  <c r="I14" i="30" s="1"/>
  <c r="H10" i="30"/>
  <c r="H14" i="30" s="1"/>
  <c r="G10" i="30"/>
  <c r="G14" i="30" s="1"/>
  <c r="G17" i="30" s="1"/>
  <c r="F10" i="30"/>
  <c r="F14" i="30" s="1"/>
  <c r="E10" i="30"/>
  <c r="E14" i="30" s="1"/>
  <c r="D10" i="30"/>
  <c r="D14" i="30" s="1"/>
  <c r="C10" i="30"/>
  <c r="O9" i="30"/>
  <c r="O8" i="30"/>
  <c r="N22" i="29"/>
  <c r="M22" i="29"/>
  <c r="L22" i="29"/>
  <c r="K22" i="29"/>
  <c r="J22" i="29"/>
  <c r="I22" i="29"/>
  <c r="H22" i="29"/>
  <c r="G22" i="29"/>
  <c r="F22" i="29"/>
  <c r="E22" i="29"/>
  <c r="D22" i="29"/>
  <c r="C22" i="29"/>
  <c r="O21" i="29"/>
  <c r="O20" i="29"/>
  <c r="N15" i="29"/>
  <c r="M15" i="29"/>
  <c r="L15" i="29"/>
  <c r="K15" i="29"/>
  <c r="J15" i="29"/>
  <c r="I15" i="29"/>
  <c r="H15" i="29"/>
  <c r="G15" i="29"/>
  <c r="F15" i="29"/>
  <c r="E15" i="29"/>
  <c r="D15" i="29"/>
  <c r="C15" i="29"/>
  <c r="O12" i="29"/>
  <c r="N10" i="29"/>
  <c r="N14" i="29" s="1"/>
  <c r="M10" i="29"/>
  <c r="M14" i="29" s="1"/>
  <c r="L10" i="29"/>
  <c r="L14" i="29" s="1"/>
  <c r="K10" i="29"/>
  <c r="K14" i="29" s="1"/>
  <c r="K17" i="29" s="1"/>
  <c r="J10" i="29"/>
  <c r="J14" i="29" s="1"/>
  <c r="I10" i="29"/>
  <c r="I14" i="29" s="1"/>
  <c r="H10" i="29"/>
  <c r="H14" i="29" s="1"/>
  <c r="G10" i="29"/>
  <c r="G14" i="29" s="1"/>
  <c r="F10" i="29"/>
  <c r="F14" i="29" s="1"/>
  <c r="E10" i="29"/>
  <c r="E14" i="29" s="1"/>
  <c r="D10" i="29"/>
  <c r="D14" i="29" s="1"/>
  <c r="C10" i="29"/>
  <c r="O9" i="29"/>
  <c r="O8" i="29"/>
  <c r="D22" i="28"/>
  <c r="C22" i="28"/>
  <c r="D15" i="28"/>
  <c r="C15" i="28"/>
  <c r="D10" i="28"/>
  <c r="D14" i="28" s="1"/>
  <c r="D17" i="28" s="1"/>
  <c r="C10" i="28"/>
  <c r="C14" i="28" s="1"/>
  <c r="D6" i="28"/>
  <c r="E6" i="28" s="1"/>
  <c r="F6" i="28" s="1"/>
  <c r="G6" i="28" s="1"/>
  <c r="F17" i="29" l="1"/>
  <c r="J17" i="29"/>
  <c r="N17" i="29"/>
  <c r="E17" i="30"/>
  <c r="I17" i="30"/>
  <c r="M17" i="30"/>
  <c r="E17" i="29"/>
  <c r="I17" i="29"/>
  <c r="M17" i="29"/>
  <c r="D17" i="30"/>
  <c r="H17" i="30"/>
  <c r="L17" i="30"/>
  <c r="D17" i="29"/>
  <c r="H17" i="29"/>
  <c r="L17" i="29"/>
  <c r="F17" i="30"/>
  <c r="J17" i="30"/>
  <c r="N17" i="30"/>
  <c r="G17" i="29"/>
  <c r="O22" i="29"/>
  <c r="O22" i="30"/>
  <c r="O10" i="29"/>
  <c r="O15" i="29"/>
  <c r="O10" i="30"/>
  <c r="O15" i="30"/>
  <c r="C14" i="29"/>
  <c r="C17" i="29" s="1"/>
  <c r="C17" i="28"/>
  <c r="O14" i="29"/>
  <c r="C14" i="30"/>
  <c r="O17" i="29" l="1"/>
  <c r="C17" i="30"/>
  <c r="O17" i="30" s="1"/>
  <c r="O14" i="30"/>
  <c r="J15" i="28" l="1"/>
  <c r="I15" i="28"/>
  <c r="J14" i="28" l="1"/>
  <c r="J6" i="28"/>
  <c r="I6" i="28"/>
  <c r="I14" i="28"/>
  <c r="C40" i="14" l="1"/>
  <c r="C40" i="13"/>
  <c r="C40" i="8"/>
  <c r="C40" i="2"/>
  <c r="AQ63" i="1" l="1" a="1"/>
  <c r="AQ63" i="1" s="1"/>
  <c r="AR63" i="1" l="1"/>
  <c r="AS53" i="1" l="1"/>
  <c r="C25" i="14" l="1"/>
  <c r="B25" i="14" s="1"/>
  <c r="C25" i="13"/>
  <c r="B25" i="13" s="1"/>
  <c r="B25" i="8"/>
  <c r="B25" i="2"/>
  <c r="BP54" i="1" l="1"/>
  <c r="BO54" i="1"/>
  <c r="BN54" i="1"/>
  <c r="BM54" i="1"/>
  <c r="BL54" i="1"/>
  <c r="BK54" i="1"/>
  <c r="BJ54" i="1"/>
  <c r="BI54" i="1"/>
  <c r="BH54" i="1"/>
  <c r="BG54" i="1"/>
  <c r="BF54" i="1"/>
  <c r="P23" i="29"/>
  <c r="BD54" i="1"/>
  <c r="BC54" i="1"/>
  <c r="BB54" i="1"/>
  <c r="BA54" i="1"/>
  <c r="AZ54" i="1"/>
  <c r="AY54" i="1"/>
  <c r="AX54" i="1"/>
  <c r="AW54" i="1"/>
  <c r="AV54" i="1"/>
  <c r="AU54" i="1"/>
  <c r="AT54" i="1"/>
  <c r="AY53" i="1" l="1"/>
  <c r="BE53" i="1"/>
  <c r="BI53" i="1"/>
  <c r="BM53" i="1"/>
  <c r="AT53" i="1"/>
  <c r="AX53" i="1"/>
  <c r="BB53" i="1"/>
  <c r="BF53" i="1"/>
  <c r="BJ53" i="1"/>
  <c r="BN53" i="1"/>
  <c r="BG53" i="1"/>
  <c r="BO53" i="1"/>
  <c r="AV53" i="1"/>
  <c r="AZ53" i="1"/>
  <c r="BD53" i="1"/>
  <c r="BH53" i="1"/>
  <c r="BL53" i="1"/>
  <c r="BP53" i="1"/>
  <c r="AW53" i="1"/>
  <c r="BC53" i="1"/>
  <c r="BA53" i="1"/>
  <c r="BE54" i="1"/>
  <c r="AU53" i="1"/>
  <c r="AS54" i="1"/>
  <c r="BK53" i="1"/>
  <c r="AS46" i="1"/>
  <c r="AO46" i="1"/>
  <c r="AN46" i="1"/>
  <c r="AM46" i="1"/>
  <c r="AL46" i="1"/>
  <c r="AK46" i="1"/>
  <c r="AJ46" i="1"/>
  <c r="AI46" i="1"/>
  <c r="AH46" i="1"/>
  <c r="AG46" i="1"/>
  <c r="BP46" i="1" l="1"/>
  <c r="BL46" i="1"/>
  <c r="BH46" i="1"/>
  <c r="AR46" i="1"/>
  <c r="BC46" i="1"/>
  <c r="BN46" i="1"/>
  <c r="AX46" i="1"/>
  <c r="AP46" i="1"/>
  <c r="BM46" i="1"/>
  <c r="BI46" i="1"/>
  <c r="BE46" i="1"/>
  <c r="BA46" i="1"/>
  <c r="AW46" i="1"/>
  <c r="AV46" i="1"/>
  <c r="BD46" i="1"/>
  <c r="AZ46" i="1"/>
  <c r="BO46" i="1"/>
  <c r="BK46" i="1"/>
  <c r="BG46" i="1"/>
  <c r="AY46" i="1"/>
  <c r="AU46" i="1"/>
  <c r="AQ46" i="1"/>
  <c r="BJ46" i="1"/>
  <c r="BF46" i="1"/>
  <c r="BB46" i="1"/>
  <c r="AT46" i="1"/>
  <c r="I40" i="8"/>
  <c r="I40" i="13"/>
  <c r="I40" i="14"/>
  <c r="I40" i="4"/>
  <c r="I40" i="12"/>
  <c r="I40" i="2"/>
  <c r="FH22" i="4"/>
  <c r="FG22" i="4"/>
  <c r="FF22" i="4"/>
  <c r="FE22" i="4"/>
  <c r="FD22" i="4"/>
  <c r="FC22" i="4"/>
  <c r="FB22" i="4"/>
  <c r="FA22" i="4"/>
  <c r="EZ22" i="4"/>
  <c r="EY22" i="4"/>
  <c r="EX22" i="4"/>
  <c r="EW22" i="4"/>
  <c r="FH21" i="4"/>
  <c r="FG21" i="4"/>
  <c r="FF21" i="4"/>
  <c r="FE21" i="4"/>
  <c r="FD21" i="4"/>
  <c r="FC21" i="4"/>
  <c r="FB21" i="4"/>
  <c r="FA21" i="4"/>
  <c r="EZ21" i="4"/>
  <c r="EY21" i="4"/>
  <c r="EX21" i="4"/>
  <c r="EW21" i="4"/>
  <c r="FH20" i="4"/>
  <c r="FG20" i="4"/>
  <c r="FF20" i="4"/>
  <c r="FE20" i="4"/>
  <c r="FD20" i="4"/>
  <c r="FC20" i="4"/>
  <c r="FB20" i="4"/>
  <c r="FA20" i="4"/>
  <c r="EZ20" i="4"/>
  <c r="EY20" i="4"/>
  <c r="EX20" i="4"/>
  <c r="EW20" i="4"/>
  <c r="FH19" i="4"/>
  <c r="FG19" i="4"/>
  <c r="FF19" i="4"/>
  <c r="FE19" i="4"/>
  <c r="FD19" i="4"/>
  <c r="FC19" i="4"/>
  <c r="FB19" i="4"/>
  <c r="FA19" i="4"/>
  <c r="EZ19" i="4"/>
  <c r="EY19" i="4"/>
  <c r="EX19" i="4"/>
  <c r="EW19" i="4"/>
  <c r="FH18" i="4"/>
  <c r="FG18" i="4"/>
  <c r="FF18" i="4"/>
  <c r="FE18" i="4"/>
  <c r="FD18" i="4"/>
  <c r="FC18" i="4"/>
  <c r="FB18" i="4"/>
  <c r="FA18" i="4"/>
  <c r="EZ18" i="4"/>
  <c r="EY18" i="4"/>
  <c r="EX18" i="4"/>
  <c r="EW18" i="4"/>
  <c r="FH17" i="4"/>
  <c r="FG17" i="4"/>
  <c r="FF17" i="4"/>
  <c r="FE17" i="4"/>
  <c r="FD17" i="4"/>
  <c r="FC17" i="4"/>
  <c r="FB17" i="4"/>
  <c r="FA17" i="4"/>
  <c r="EZ17" i="4"/>
  <c r="EY17" i="4"/>
  <c r="EX17" i="4"/>
  <c r="EW17" i="4"/>
  <c r="FH16" i="4"/>
  <c r="FG16" i="4"/>
  <c r="FF16" i="4"/>
  <c r="FE16" i="4"/>
  <c r="FD16" i="4"/>
  <c r="FC16" i="4"/>
  <c r="FB16" i="4"/>
  <c r="FA16" i="4"/>
  <c r="EZ16" i="4"/>
  <c r="EY16" i="4"/>
  <c r="EX16" i="4"/>
  <c r="EW16" i="4"/>
  <c r="FH15" i="4"/>
  <c r="FG15" i="4"/>
  <c r="FF15" i="4"/>
  <c r="FE15" i="4"/>
  <c r="FD15" i="4"/>
  <c r="FC15" i="4"/>
  <c r="FB15" i="4"/>
  <c r="FA15" i="4"/>
  <c r="EZ15" i="4"/>
  <c r="EY15" i="4"/>
  <c r="EX15" i="4"/>
  <c r="EW15" i="4"/>
  <c r="FH22" i="12"/>
  <c r="FG22" i="12"/>
  <c r="FF22" i="12"/>
  <c r="FE22" i="12"/>
  <c r="FD22" i="12"/>
  <c r="FC22" i="12"/>
  <c r="FB22" i="12"/>
  <c r="FA22" i="12"/>
  <c r="EZ22" i="12"/>
  <c r="EY22" i="12"/>
  <c r="EX22" i="12"/>
  <c r="EW22" i="12"/>
  <c r="FH21" i="12"/>
  <c r="FG21" i="12"/>
  <c r="FF21" i="12"/>
  <c r="FE21" i="12"/>
  <c r="FD21" i="12"/>
  <c r="FC21" i="12"/>
  <c r="FB21" i="12"/>
  <c r="FA21" i="12"/>
  <c r="EZ21" i="12"/>
  <c r="EY21" i="12"/>
  <c r="EX21" i="12"/>
  <c r="EW21" i="12"/>
  <c r="FH20" i="12"/>
  <c r="FG20" i="12"/>
  <c r="FH31" i="12" s="1"/>
  <c r="FF20" i="12"/>
  <c r="FG31" i="12" s="1"/>
  <c r="FE20" i="12"/>
  <c r="FF31" i="12" s="1"/>
  <c r="FD20" i="12"/>
  <c r="FE31" i="12" s="1"/>
  <c r="FC20" i="12"/>
  <c r="FD31" i="12" s="1"/>
  <c r="FB20" i="12"/>
  <c r="FC31" i="12" s="1"/>
  <c r="FA20" i="12"/>
  <c r="FB31" i="12" s="1"/>
  <c r="EZ20" i="12"/>
  <c r="FA31" i="12" s="1"/>
  <c r="EY20" i="12"/>
  <c r="EZ31" i="12" s="1"/>
  <c r="EX20" i="12"/>
  <c r="EY31" i="12" s="1"/>
  <c r="EW20" i="12"/>
  <c r="EX31" i="12" s="1"/>
  <c r="FH19" i="12"/>
  <c r="FG19" i="12"/>
  <c r="FH30" i="12" s="1"/>
  <c r="FF19" i="12"/>
  <c r="FG30" i="12" s="1"/>
  <c r="FE19" i="12"/>
  <c r="FF30" i="12" s="1"/>
  <c r="FD19" i="12"/>
  <c r="FE30" i="12" s="1"/>
  <c r="FC19" i="12"/>
  <c r="FD30" i="12" s="1"/>
  <c r="FB19" i="12"/>
  <c r="FC30" i="12" s="1"/>
  <c r="FA19" i="12"/>
  <c r="FB30" i="12" s="1"/>
  <c r="EZ19" i="12"/>
  <c r="FA30" i="12" s="1"/>
  <c r="EY19" i="12"/>
  <c r="EZ30" i="12" s="1"/>
  <c r="EX19" i="12"/>
  <c r="EY30" i="12" s="1"/>
  <c r="EW19" i="12"/>
  <c r="EX30" i="12" s="1"/>
  <c r="FH18" i="12"/>
  <c r="FG18" i="12"/>
  <c r="FH29" i="12" s="1"/>
  <c r="FF18" i="12"/>
  <c r="FG29" i="12" s="1"/>
  <c r="FE18" i="12"/>
  <c r="FF29" i="12" s="1"/>
  <c r="FD18" i="12"/>
  <c r="FE29" i="12" s="1"/>
  <c r="FC18" i="12"/>
  <c r="FD29" i="12" s="1"/>
  <c r="FB18" i="12"/>
  <c r="FC29" i="12" s="1"/>
  <c r="FA18" i="12"/>
  <c r="FB29" i="12" s="1"/>
  <c r="EZ18" i="12"/>
  <c r="FA29" i="12" s="1"/>
  <c r="EY18" i="12"/>
  <c r="EZ29" i="12" s="1"/>
  <c r="EX18" i="12"/>
  <c r="EY29" i="12" s="1"/>
  <c r="EW18" i="12"/>
  <c r="EX29" i="12" s="1"/>
  <c r="FH17" i="12"/>
  <c r="FG17" i="12"/>
  <c r="FH28" i="12" s="1"/>
  <c r="FF17" i="12"/>
  <c r="FG28" i="12" s="1"/>
  <c r="FE17" i="12"/>
  <c r="FF28" i="12" s="1"/>
  <c r="FD17" i="12"/>
  <c r="FE28" i="12" s="1"/>
  <c r="FC17" i="12"/>
  <c r="FD28" i="12" s="1"/>
  <c r="FB17" i="12"/>
  <c r="FC28" i="12" s="1"/>
  <c r="FA17" i="12"/>
  <c r="FB28" i="12" s="1"/>
  <c r="EZ17" i="12"/>
  <c r="FA28" i="12" s="1"/>
  <c r="EY17" i="12"/>
  <c r="EZ28" i="12" s="1"/>
  <c r="EX17" i="12"/>
  <c r="EY28" i="12" s="1"/>
  <c r="EW17" i="12"/>
  <c r="EX28" i="12" s="1"/>
  <c r="FH16" i="12"/>
  <c r="FG16" i="12"/>
  <c r="FH27" i="12" s="1"/>
  <c r="FF16" i="12"/>
  <c r="FG27" i="12" s="1"/>
  <c r="FE16" i="12"/>
  <c r="FF27" i="12" s="1"/>
  <c r="FD16" i="12"/>
  <c r="FE27" i="12" s="1"/>
  <c r="FC16" i="12"/>
  <c r="FD27" i="12" s="1"/>
  <c r="FB16" i="12"/>
  <c r="FC27" i="12" s="1"/>
  <c r="FA16" i="12"/>
  <c r="FB27" i="12" s="1"/>
  <c r="EZ16" i="12"/>
  <c r="FA27" i="12" s="1"/>
  <c r="EY16" i="12"/>
  <c r="EZ27" i="12" s="1"/>
  <c r="EX16" i="12"/>
  <c r="EY27" i="12" s="1"/>
  <c r="EW16" i="12"/>
  <c r="EX27" i="12" s="1"/>
  <c r="FH15" i="12"/>
  <c r="FG15" i="12"/>
  <c r="FH26" i="12" s="1"/>
  <c r="FF15" i="12"/>
  <c r="FG26" i="12" s="1"/>
  <c r="FE15" i="12"/>
  <c r="FF26" i="12" s="1"/>
  <c r="FD15" i="12"/>
  <c r="FE26" i="12" s="1"/>
  <c r="FC15" i="12"/>
  <c r="FD26" i="12" s="1"/>
  <c r="FB15" i="12"/>
  <c r="FC26" i="12" s="1"/>
  <c r="FA15" i="12"/>
  <c r="FB26" i="12" s="1"/>
  <c r="EZ15" i="12"/>
  <c r="FA26" i="12" s="1"/>
  <c r="EY15" i="12"/>
  <c r="EZ26" i="12" s="1"/>
  <c r="EX15" i="12"/>
  <c r="EY26" i="12" s="1"/>
  <c r="EW15" i="12"/>
  <c r="EX26" i="12" s="1"/>
  <c r="FH5" i="12"/>
  <c r="FG5" i="12"/>
  <c r="FF5" i="12"/>
  <c r="FE5" i="12"/>
  <c r="FD5" i="12"/>
  <c r="FC5" i="12"/>
  <c r="FB5" i="12"/>
  <c r="FA5" i="12"/>
  <c r="EZ5" i="12"/>
  <c r="EY5" i="12"/>
  <c r="EX5" i="12"/>
  <c r="EW5" i="1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EY26" i="4" l="1"/>
  <c r="FC26" i="4"/>
  <c r="FG26" i="4"/>
  <c r="EY27" i="4"/>
  <c r="FC27" i="4"/>
  <c r="FG27" i="4"/>
  <c r="EY28" i="4"/>
  <c r="FC28" i="4"/>
  <c r="FG28" i="4"/>
  <c r="EY29" i="4"/>
  <c r="FC29" i="4"/>
  <c r="FG29" i="4"/>
  <c r="EY30" i="4"/>
  <c r="FC30" i="4"/>
  <c r="FG30" i="4"/>
  <c r="EY31" i="4"/>
  <c r="FC31" i="4"/>
  <c r="FG31" i="4"/>
  <c r="EZ26" i="4"/>
  <c r="FH26" i="4"/>
  <c r="FD27" i="4"/>
  <c r="FH27" i="4"/>
  <c r="FH28" i="4"/>
  <c r="FH29" i="4"/>
  <c r="EZ30" i="4"/>
  <c r="FH30" i="4"/>
  <c r="FE26" i="4"/>
  <c r="FA27" i="4"/>
  <c r="FA28" i="4"/>
  <c r="FE28" i="4"/>
  <c r="FA29" i="4"/>
  <c r="FE29" i="4"/>
  <c r="FE30" i="4"/>
  <c r="FA31" i="4"/>
  <c r="EX26" i="4"/>
  <c r="FB26" i="4"/>
  <c r="FF26" i="4"/>
  <c r="EX27" i="4"/>
  <c r="FB27" i="4"/>
  <c r="FF27" i="4"/>
  <c r="FB28" i="4"/>
  <c r="FF28" i="4"/>
  <c r="EX29" i="4"/>
  <c r="FB29" i="4"/>
  <c r="FF29" i="4"/>
  <c r="EX30" i="4"/>
  <c r="FB30" i="4"/>
  <c r="FF30" i="4"/>
  <c r="EX31" i="4"/>
  <c r="FB31" i="4"/>
  <c r="FF31" i="4"/>
  <c r="FD31" i="4"/>
  <c r="FH31" i="4"/>
  <c r="FA26" i="4"/>
  <c r="EZ27" i="4"/>
  <c r="FE27" i="4"/>
  <c r="EX28" i="4"/>
  <c r="FD28" i="4"/>
  <c r="FA30" i="4"/>
  <c r="EZ31" i="4"/>
  <c r="FE31" i="4"/>
  <c r="EZ28" i="4"/>
  <c r="FD29" i="4"/>
  <c r="FD26" i="4"/>
  <c r="EZ29" i="4"/>
  <c r="FD30" i="4"/>
  <c r="BE63" i="1" a="1"/>
  <c r="BG63" i="1" s="1"/>
  <c r="AS63" i="1" a="1"/>
  <c r="AT63" i="1" s="1"/>
  <c r="BD63" i="1" l="1"/>
  <c r="AV63" i="1"/>
  <c r="AZ63" i="1"/>
  <c r="AW63" i="1"/>
  <c r="BP63" i="1"/>
  <c r="BJ63" i="1"/>
  <c r="BE63" i="1"/>
  <c r="BI63" i="1"/>
  <c r="BA63" i="1"/>
  <c r="AS63" i="1"/>
  <c r="BM63" i="1"/>
  <c r="BH63" i="1"/>
  <c r="BN63" i="1"/>
  <c r="BL63" i="1"/>
  <c r="BF63" i="1"/>
  <c r="BO63" i="1"/>
  <c r="BK63" i="1"/>
  <c r="BC63" i="1"/>
  <c r="AY63" i="1"/>
  <c r="AU63" i="1"/>
  <c r="BB63" i="1"/>
  <c r="AX63" i="1"/>
  <c r="BP68" i="6"/>
  <c r="BO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BO4" i="1"/>
  <c r="BO6" i="1" s="1"/>
  <c r="BK4" i="1"/>
  <c r="BK6" i="1" s="1"/>
  <c r="BG4" i="1"/>
  <c r="BP38" i="1"/>
  <c r="BP38" i="6" s="1"/>
  <c r="BO38" i="1"/>
  <c r="BN38" i="1"/>
  <c r="BN38" i="6" s="1"/>
  <c r="BM38" i="1"/>
  <c r="BM38" i="6" s="1"/>
  <c r="BL38" i="1"/>
  <c r="BL38" i="6" s="1"/>
  <c r="BK38" i="1"/>
  <c r="BJ38" i="1"/>
  <c r="BJ38" i="6" s="1"/>
  <c r="BI38" i="1"/>
  <c r="BI38" i="6" s="1"/>
  <c r="BH38" i="1"/>
  <c r="BH38" i="6" s="1"/>
  <c r="BG38" i="1"/>
  <c r="BF38" i="1"/>
  <c r="BF38" i="6" s="1"/>
  <c r="BP35" i="1"/>
  <c r="BO35" i="1"/>
  <c r="BN35" i="1"/>
  <c r="BM35" i="1"/>
  <c r="BL35" i="1"/>
  <c r="BK35" i="1"/>
  <c r="BJ35" i="1"/>
  <c r="BI35" i="1"/>
  <c r="BH35" i="1"/>
  <c r="BG35" i="1"/>
  <c r="BF35" i="1"/>
  <c r="BP34" i="1"/>
  <c r="BO34" i="1"/>
  <c r="BN34" i="1"/>
  <c r="BM34" i="1"/>
  <c r="BL34" i="1"/>
  <c r="BK34" i="1"/>
  <c r="BJ34" i="1"/>
  <c r="BI34" i="1"/>
  <c r="BH34" i="1"/>
  <c r="BG34" i="1"/>
  <c r="BF34" i="1"/>
  <c r="BP33" i="1"/>
  <c r="BO33" i="1"/>
  <c r="BN33" i="1"/>
  <c r="BM33" i="1"/>
  <c r="BL33" i="1"/>
  <c r="BK33" i="1"/>
  <c r="BJ33" i="1"/>
  <c r="BI33" i="1"/>
  <c r="BH33" i="1"/>
  <c r="BG33" i="1"/>
  <c r="BF33" i="1"/>
  <c r="BP32" i="1"/>
  <c r="BP32" i="6" s="1"/>
  <c r="BO32" i="1"/>
  <c r="BN32" i="1"/>
  <c r="BN32" i="6" s="1"/>
  <c r="BM32" i="1"/>
  <c r="BM32" i="6" s="1"/>
  <c r="BL32" i="1"/>
  <c r="BL32" i="6" s="1"/>
  <c r="BK32" i="1"/>
  <c r="BJ32" i="1"/>
  <c r="BJ32" i="6" s="1"/>
  <c r="BI32" i="1"/>
  <c r="BI32" i="6" s="1"/>
  <c r="BH32" i="1"/>
  <c r="BH32" i="6" s="1"/>
  <c r="BG32" i="1"/>
  <c r="BF32" i="1"/>
  <c r="BF32" i="6" s="1"/>
  <c r="BP12" i="1"/>
  <c r="BP12" i="6" s="1"/>
  <c r="BO12" i="1"/>
  <c r="BO12" i="6" s="1"/>
  <c r="BN12" i="1"/>
  <c r="BM12" i="1"/>
  <c r="BM12" i="6" s="1"/>
  <c r="BL12" i="1"/>
  <c r="BK12" i="1"/>
  <c r="BK12" i="6" s="1"/>
  <c r="BJ12" i="1"/>
  <c r="BI12" i="1"/>
  <c r="BI12" i="6" s="1"/>
  <c r="BH12" i="1"/>
  <c r="BH12" i="6" s="1"/>
  <c r="BG12" i="1"/>
  <c r="BG12" i="6" s="1"/>
  <c r="BF12" i="1"/>
  <c r="BP4" i="1"/>
  <c r="BN4" i="1"/>
  <c r="BM4" i="1"/>
  <c r="BM6" i="1" s="1"/>
  <c r="BM6" i="6" s="1"/>
  <c r="BL4" i="1"/>
  <c r="BL6" i="1" s="1"/>
  <c r="BJ4" i="1"/>
  <c r="BI4" i="1"/>
  <c r="BH4" i="1"/>
  <c r="BH6" i="1" s="1"/>
  <c r="BH6" i="6" s="1"/>
  <c r="BF4" i="1"/>
  <c r="BF6" i="1" s="1"/>
  <c r="BF6" i="6" s="1"/>
  <c r="BD38" i="1"/>
  <c r="BD38" i="6" s="1"/>
  <c r="BC38" i="1"/>
  <c r="BC38" i="6" s="1"/>
  <c r="BB38" i="1"/>
  <c r="BB38" i="6" s="1"/>
  <c r="BA38" i="1"/>
  <c r="AZ38" i="1"/>
  <c r="AZ38" i="6" s="1"/>
  <c r="AY38" i="1"/>
  <c r="AY38" i="6" s="1"/>
  <c r="AX38" i="1"/>
  <c r="AX38" i="6" s="1"/>
  <c r="AW38" i="1"/>
  <c r="AV38" i="1"/>
  <c r="AV38" i="6" s="1"/>
  <c r="AU38" i="1"/>
  <c r="AU38" i="6" s="1"/>
  <c r="AT38" i="1"/>
  <c r="AT38" i="6" s="1"/>
  <c r="AS38" i="1"/>
  <c r="AR38" i="1"/>
  <c r="AR38" i="6" s="1"/>
  <c r="AQ38" i="1"/>
  <c r="AQ38" i="6" s="1"/>
  <c r="AP38" i="1"/>
  <c r="AP38" i="6" s="1"/>
  <c r="AO38" i="1"/>
  <c r="AN38" i="1"/>
  <c r="AN38" i="6" s="1"/>
  <c r="AM38" i="1"/>
  <c r="AM38" i="6" s="1"/>
  <c r="AL38" i="1"/>
  <c r="AL38" i="6" s="1"/>
  <c r="AK38" i="1"/>
  <c r="AJ38" i="1"/>
  <c r="AJ38" i="6" s="1"/>
  <c r="AI38" i="1"/>
  <c r="AI38" i="6" s="1"/>
  <c r="AH38" i="1"/>
  <c r="AH38" i="6" s="1"/>
  <c r="AG38" i="1"/>
  <c r="AF38" i="1"/>
  <c r="AF38" i="6" s="1"/>
  <c r="AE38" i="1"/>
  <c r="AE38" i="6" s="1"/>
  <c r="AD38" i="1"/>
  <c r="AD38" i="6" s="1"/>
  <c r="AC38" i="1"/>
  <c r="AB38" i="1"/>
  <c r="AB38" i="6" s="1"/>
  <c r="AA38" i="1"/>
  <c r="AA38" i="6" s="1"/>
  <c r="Z38" i="1"/>
  <c r="Z38" i="6" s="1"/>
  <c r="Y38" i="1"/>
  <c r="X38" i="1"/>
  <c r="X38" i="6" s="1"/>
  <c r="W38" i="1"/>
  <c r="W38" i="6" s="1"/>
  <c r="V38" i="1"/>
  <c r="V38" i="6" s="1"/>
  <c r="U38" i="1"/>
  <c r="T38" i="1"/>
  <c r="T38" i="6" s="1"/>
  <c r="S38" i="1"/>
  <c r="S38" i="6" s="1"/>
  <c r="R38" i="1"/>
  <c r="R38" i="6" s="1"/>
  <c r="Q38" i="1"/>
  <c r="P38" i="1"/>
  <c r="P38" i="6" s="1"/>
  <c r="O38" i="1"/>
  <c r="O38" i="6" s="1"/>
  <c r="M38" i="1"/>
  <c r="M38" i="6" s="1"/>
  <c r="K38" i="1"/>
  <c r="K38" i="6" s="1"/>
  <c r="J38" i="1"/>
  <c r="J38" i="6" s="1"/>
  <c r="I38" i="1"/>
  <c r="I38" i="6" s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BD32" i="1"/>
  <c r="BD32" i="6" s="1"/>
  <c r="BC32" i="1"/>
  <c r="BB32" i="1"/>
  <c r="BB32" i="6" s="1"/>
  <c r="BA32" i="1"/>
  <c r="BA32" i="6" s="1"/>
  <c r="AZ32" i="1"/>
  <c r="AZ32" i="6" s="1"/>
  <c r="AY32" i="1"/>
  <c r="AX32" i="1"/>
  <c r="AX32" i="6" s="1"/>
  <c r="AW32" i="1"/>
  <c r="AW32" i="6" s="1"/>
  <c r="AV32" i="1"/>
  <c r="AV32" i="6" s="1"/>
  <c r="AU32" i="1"/>
  <c r="AT32" i="1"/>
  <c r="AS32" i="1"/>
  <c r="AS32" i="6" s="1"/>
  <c r="AR32" i="1"/>
  <c r="AR32" i="6" s="1"/>
  <c r="AQ32" i="1"/>
  <c r="AP32" i="1"/>
  <c r="AP32" i="6" s="1"/>
  <c r="AO32" i="1"/>
  <c r="AO32" i="6" s="1"/>
  <c r="AN32" i="1"/>
  <c r="AN32" i="6" s="1"/>
  <c r="AM32" i="1"/>
  <c r="AL32" i="1"/>
  <c r="AL32" i="6" s="1"/>
  <c r="AK32" i="1"/>
  <c r="AK32" i="6" s="1"/>
  <c r="AJ32" i="1"/>
  <c r="AJ32" i="6" s="1"/>
  <c r="AI32" i="1"/>
  <c r="AH32" i="1"/>
  <c r="AH32" i="6" s="1"/>
  <c r="AG32" i="1"/>
  <c r="AG32" i="6" s="1"/>
  <c r="AF32" i="1"/>
  <c r="AF32" i="6" s="1"/>
  <c r="AE32" i="1"/>
  <c r="AD32" i="1"/>
  <c r="AC32" i="1"/>
  <c r="AC32" i="6" s="1"/>
  <c r="AB32" i="1"/>
  <c r="AB32" i="6" s="1"/>
  <c r="AA32" i="1"/>
  <c r="Z32" i="1"/>
  <c r="Z32" i="6" s="1"/>
  <c r="Y32" i="1"/>
  <c r="Y32" i="6" s="1"/>
  <c r="X32" i="1"/>
  <c r="X32" i="6" s="1"/>
  <c r="W32" i="1"/>
  <c r="V32" i="1"/>
  <c r="V32" i="6" s="1"/>
  <c r="U32" i="1"/>
  <c r="U32" i="6" s="1"/>
  <c r="T32" i="1"/>
  <c r="T32" i="6" s="1"/>
  <c r="S32" i="1"/>
  <c r="S32" i="6" s="1"/>
  <c r="R32" i="1"/>
  <c r="R32" i="6" s="1"/>
  <c r="Q32" i="1"/>
  <c r="Q32" i="6" s="1"/>
  <c r="P32" i="1"/>
  <c r="P32" i="6" s="1"/>
  <c r="O32" i="1"/>
  <c r="O32" i="6" s="1"/>
  <c r="N32" i="1"/>
  <c r="N32" i="6" s="1"/>
  <c r="M32" i="1"/>
  <c r="M32" i="6" s="1"/>
  <c r="L32" i="1"/>
  <c r="L32" i="6" s="1"/>
  <c r="K32" i="1"/>
  <c r="K32" i="6" s="1"/>
  <c r="J32" i="1"/>
  <c r="J32" i="6" s="1"/>
  <c r="I32" i="1"/>
  <c r="I32" i="6" s="1"/>
  <c r="BD12" i="1"/>
  <c r="BD12" i="6" s="1"/>
  <c r="BC12" i="1"/>
  <c r="BB12" i="1"/>
  <c r="BB12" i="6" s="1"/>
  <c r="BA12" i="1"/>
  <c r="BA12" i="6" s="1"/>
  <c r="AZ12" i="1"/>
  <c r="AZ12" i="6" s="1"/>
  <c r="AY12" i="1"/>
  <c r="AX12" i="1"/>
  <c r="AX12" i="6" s="1"/>
  <c r="AW12" i="1"/>
  <c r="AW12" i="6" s="1"/>
  <c r="AV12" i="1"/>
  <c r="AV12" i="6" s="1"/>
  <c r="AU12" i="1"/>
  <c r="AT12" i="1"/>
  <c r="AT12" i="6" s="1"/>
  <c r="AS12" i="1"/>
  <c r="AS12" i="6" s="1"/>
  <c r="AR12" i="1"/>
  <c r="AR12" i="6" s="1"/>
  <c r="AQ12" i="1"/>
  <c r="AP12" i="1"/>
  <c r="AP12" i="6" s="1"/>
  <c r="AO12" i="1"/>
  <c r="AO12" i="6" s="1"/>
  <c r="AN12" i="1"/>
  <c r="AN12" i="6" s="1"/>
  <c r="AM12" i="1"/>
  <c r="AL12" i="1"/>
  <c r="AL12" i="6" s="1"/>
  <c r="AK12" i="1"/>
  <c r="AK12" i="6" s="1"/>
  <c r="AJ12" i="1"/>
  <c r="AJ12" i="6" s="1"/>
  <c r="AI12" i="1"/>
  <c r="AH12" i="1"/>
  <c r="AH12" i="6" s="1"/>
  <c r="AG12" i="1"/>
  <c r="AG12" i="6" s="1"/>
  <c r="AF12" i="1"/>
  <c r="AF12" i="6" s="1"/>
  <c r="AE12" i="1"/>
  <c r="AD12" i="1"/>
  <c r="AD12" i="6" s="1"/>
  <c r="AC12" i="1"/>
  <c r="AC12" i="6" s="1"/>
  <c r="AB12" i="1"/>
  <c r="AB12" i="6" s="1"/>
  <c r="AA12" i="1"/>
  <c r="Z12" i="1"/>
  <c r="Y12" i="1"/>
  <c r="Y12" i="6" s="1"/>
  <c r="X12" i="1"/>
  <c r="X12" i="6" s="1"/>
  <c r="W12" i="1"/>
  <c r="V12" i="1"/>
  <c r="V12" i="6" s="1"/>
  <c r="U12" i="1"/>
  <c r="U12" i="6" s="1"/>
  <c r="T12" i="1"/>
  <c r="T12" i="6" s="1"/>
  <c r="S12" i="1"/>
  <c r="S12" i="6" s="1"/>
  <c r="R12" i="1"/>
  <c r="R12" i="6" s="1"/>
  <c r="Q12" i="1"/>
  <c r="Q12" i="6" s="1"/>
  <c r="P12" i="1"/>
  <c r="P12" i="6" s="1"/>
  <c r="O12" i="1"/>
  <c r="O12" i="6" s="1"/>
  <c r="N12" i="1"/>
  <c r="N12" i="6" s="1"/>
  <c r="M12" i="1"/>
  <c r="M12" i="6" s="1"/>
  <c r="L12" i="1"/>
  <c r="L12" i="6" s="1"/>
  <c r="K12" i="1"/>
  <c r="K12" i="6" s="1"/>
  <c r="J12" i="1"/>
  <c r="J12" i="6" s="1"/>
  <c r="I12" i="1"/>
  <c r="I12" i="6" s="1"/>
  <c r="BD4" i="1"/>
  <c r="BD6" i="1" s="1"/>
  <c r="BD6" i="6" s="1"/>
  <c r="BC4" i="1"/>
  <c r="BC6" i="1" s="1"/>
  <c r="BB4" i="1"/>
  <c r="BA4" i="1"/>
  <c r="AZ4" i="1"/>
  <c r="AZ6" i="1" s="1"/>
  <c r="AZ6" i="6" s="1"/>
  <c r="AY4" i="1"/>
  <c r="AY6" i="1" s="1"/>
  <c r="AX4" i="1"/>
  <c r="AW4" i="1"/>
  <c r="AV4" i="1"/>
  <c r="AV6" i="1" s="1"/>
  <c r="AV6" i="6" s="1"/>
  <c r="AU4" i="1"/>
  <c r="AU6" i="1" s="1"/>
  <c r="AT4" i="1"/>
  <c r="AS4" i="1"/>
  <c r="AR4" i="1"/>
  <c r="AR6" i="1" s="1"/>
  <c r="AR6" i="6" s="1"/>
  <c r="AQ4" i="1"/>
  <c r="AQ6" i="1" s="1"/>
  <c r="AP4" i="1"/>
  <c r="AO4" i="1"/>
  <c r="AN4" i="1"/>
  <c r="AN6" i="1" s="1"/>
  <c r="AN6" i="6" s="1"/>
  <c r="AM4" i="1"/>
  <c r="AM6" i="1" s="1"/>
  <c r="AL4" i="1"/>
  <c r="AK4" i="1"/>
  <c r="AJ4" i="1"/>
  <c r="AJ6" i="1" s="1"/>
  <c r="AJ6" i="6" s="1"/>
  <c r="AI4" i="1"/>
  <c r="AI6" i="1" s="1"/>
  <c r="AH4" i="1"/>
  <c r="AG4" i="1"/>
  <c r="AF4" i="1"/>
  <c r="AF6" i="1" s="1"/>
  <c r="AF6" i="6" s="1"/>
  <c r="AE4" i="1"/>
  <c r="AE6" i="1" s="1"/>
  <c r="AD4" i="1"/>
  <c r="AC4" i="1"/>
  <c r="AB4" i="1"/>
  <c r="AB6" i="1" s="1"/>
  <c r="AB6" i="6" s="1"/>
  <c r="AA4" i="1"/>
  <c r="AA6" i="1" s="1"/>
  <c r="Z4" i="1"/>
  <c r="Y4" i="1"/>
  <c r="X4" i="1"/>
  <c r="X6" i="1" s="1"/>
  <c r="X6" i="6" s="1"/>
  <c r="W4" i="1"/>
  <c r="W6" i="1" s="1"/>
  <c r="V4" i="1"/>
  <c r="U4" i="1"/>
  <c r="U6" i="1" s="1"/>
  <c r="U6" i="6" s="1"/>
  <c r="T4" i="1"/>
  <c r="T6" i="1" s="1"/>
  <c r="T6" i="6" s="1"/>
  <c r="S4" i="1"/>
  <c r="S6" i="1" s="1"/>
  <c r="S6" i="6" s="1"/>
  <c r="R4" i="1"/>
  <c r="Q4" i="1"/>
  <c r="Q6" i="1" s="1"/>
  <c r="Q6" i="6" s="1"/>
  <c r="P4" i="1"/>
  <c r="P6" i="1" s="1"/>
  <c r="P6" i="6" s="1"/>
  <c r="O4" i="1"/>
  <c r="O6" i="1" s="1"/>
  <c r="O6" i="6" s="1"/>
  <c r="N4" i="1"/>
  <c r="M4" i="1"/>
  <c r="M6" i="1" s="1"/>
  <c r="M6" i="6" s="1"/>
  <c r="L4" i="1"/>
  <c r="L6" i="1" s="1"/>
  <c r="L6" i="6" s="1"/>
  <c r="K4" i="1"/>
  <c r="K6" i="1" s="1"/>
  <c r="K6" i="6" s="1"/>
  <c r="J4" i="1"/>
  <c r="I4" i="1"/>
  <c r="I8" i="1" s="1"/>
  <c r="BP69" i="6"/>
  <c r="BP71" i="6" s="1"/>
  <c r="BP72" i="6" s="1"/>
  <c r="BO69" i="6"/>
  <c r="BO71" i="6" s="1"/>
  <c r="BO72" i="6" s="1"/>
  <c r="BN69" i="6"/>
  <c r="BN71" i="6" s="1"/>
  <c r="BN72" i="6" s="1"/>
  <c r="BM69" i="6"/>
  <c r="BM71" i="6" s="1"/>
  <c r="BM72" i="6" s="1"/>
  <c r="BL69" i="6"/>
  <c r="BL71" i="6" s="1"/>
  <c r="BL72" i="6" s="1"/>
  <c r="BK69" i="6"/>
  <c r="BK71" i="6" s="1"/>
  <c r="BK72" i="6" s="1"/>
  <c r="BJ69" i="6"/>
  <c r="BJ71" i="6" s="1"/>
  <c r="BJ72" i="6" s="1"/>
  <c r="BI69" i="6"/>
  <c r="BI71" i="6" s="1"/>
  <c r="BI72" i="6" s="1"/>
  <c r="BH69" i="6"/>
  <c r="BH71" i="6" s="1"/>
  <c r="BH72" i="6" s="1"/>
  <c r="BG69" i="6"/>
  <c r="BG71" i="6" s="1"/>
  <c r="BG72" i="6" s="1"/>
  <c r="BF69" i="6"/>
  <c r="BF71" i="6" s="1"/>
  <c r="BF72" i="6" s="1"/>
  <c r="BE69" i="6"/>
  <c r="BE71" i="6" s="1"/>
  <c r="BE72" i="6" s="1"/>
  <c r="BD69" i="6"/>
  <c r="BD71" i="6" s="1"/>
  <c r="BD72" i="6" s="1"/>
  <c r="BC69" i="6"/>
  <c r="BC71" i="6" s="1"/>
  <c r="BC72" i="6" s="1"/>
  <c r="BB69" i="6"/>
  <c r="BB71" i="6" s="1"/>
  <c r="BB72" i="6" s="1"/>
  <c r="BA69" i="6"/>
  <c r="BA71" i="6" s="1"/>
  <c r="BA72" i="6" s="1"/>
  <c r="AZ69" i="6"/>
  <c r="AZ71" i="6" s="1"/>
  <c r="AZ72" i="6" s="1"/>
  <c r="AY69" i="6"/>
  <c r="AY71" i="6" s="1"/>
  <c r="AY72" i="6" s="1"/>
  <c r="AX69" i="6"/>
  <c r="AX71" i="6" s="1"/>
  <c r="AX72" i="6" s="1"/>
  <c r="AW69" i="6"/>
  <c r="AW71" i="6" s="1"/>
  <c r="AW72" i="6" s="1"/>
  <c r="AV69" i="6"/>
  <c r="AV71" i="6" s="1"/>
  <c r="AV72" i="6" s="1"/>
  <c r="AU69" i="6"/>
  <c r="AU71" i="6" s="1"/>
  <c r="AU72" i="6" s="1"/>
  <c r="AT69" i="6"/>
  <c r="AT71" i="6" s="1"/>
  <c r="AT72" i="6" s="1"/>
  <c r="AS69" i="6"/>
  <c r="AS71" i="6" s="1"/>
  <c r="AS72" i="6" s="1"/>
  <c r="AR69" i="6"/>
  <c r="AR71" i="6" s="1"/>
  <c r="AR72" i="6" s="1"/>
  <c r="AQ69" i="6"/>
  <c r="AQ71" i="6" s="1"/>
  <c r="AQ72" i="6" s="1"/>
  <c r="AP69" i="6"/>
  <c r="AP71" i="6" s="1"/>
  <c r="AP72" i="6" s="1"/>
  <c r="AO69" i="6"/>
  <c r="AO71" i="6" s="1"/>
  <c r="AO72" i="6" s="1"/>
  <c r="AN69" i="6"/>
  <c r="AN71" i="6" s="1"/>
  <c r="AN72" i="6" s="1"/>
  <c r="AM69" i="6"/>
  <c r="AM71" i="6" s="1"/>
  <c r="AM72" i="6" s="1"/>
  <c r="AL69" i="6"/>
  <c r="AL71" i="6" s="1"/>
  <c r="AL72" i="6" s="1"/>
  <c r="AK69" i="6"/>
  <c r="AK71" i="6" s="1"/>
  <c r="AK72" i="6" s="1"/>
  <c r="AJ69" i="6"/>
  <c r="AJ71" i="6" s="1"/>
  <c r="AJ72" i="6" s="1"/>
  <c r="AI69" i="6"/>
  <c r="AI71" i="6" s="1"/>
  <c r="AI72" i="6" s="1"/>
  <c r="AH69" i="6"/>
  <c r="AH71" i="6" s="1"/>
  <c r="AH72" i="6" s="1"/>
  <c r="AG69" i="6"/>
  <c r="AG71" i="6" s="1"/>
  <c r="AG72" i="6" s="1"/>
  <c r="AF68" i="6"/>
  <c r="AF69" i="6" s="1"/>
  <c r="AF71" i="6" s="1"/>
  <c r="AF72" i="6" s="1"/>
  <c r="AE68" i="6"/>
  <c r="AE69" i="6" s="1"/>
  <c r="AE71" i="6" s="1"/>
  <c r="AE72" i="6" s="1"/>
  <c r="AD68" i="6"/>
  <c r="AD69" i="6" s="1"/>
  <c r="AD71" i="6" s="1"/>
  <c r="AD72" i="6" s="1"/>
  <c r="AC68" i="6"/>
  <c r="AC69" i="6" s="1"/>
  <c r="AC71" i="6" s="1"/>
  <c r="AC72" i="6" s="1"/>
  <c r="AB68" i="6"/>
  <c r="AB69" i="6" s="1"/>
  <c r="AB71" i="6" s="1"/>
  <c r="AB72" i="6" s="1"/>
  <c r="AA68" i="6"/>
  <c r="AA69" i="6" s="1"/>
  <c r="AA71" i="6" s="1"/>
  <c r="AA72" i="6" s="1"/>
  <c r="Z68" i="6"/>
  <c r="Z69" i="6" s="1"/>
  <c r="Z71" i="6" s="1"/>
  <c r="Z72" i="6" s="1"/>
  <c r="Y68" i="6"/>
  <c r="Y69" i="6" s="1"/>
  <c r="Y71" i="6" s="1"/>
  <c r="Y72" i="6" s="1"/>
  <c r="X68" i="6"/>
  <c r="X69" i="6" s="1"/>
  <c r="X71" i="6" s="1"/>
  <c r="X72" i="6" s="1"/>
  <c r="W68" i="6"/>
  <c r="W69" i="6" s="1"/>
  <c r="W71" i="6" s="1"/>
  <c r="W72" i="6" s="1"/>
  <c r="V68" i="6"/>
  <c r="V69" i="6" s="1"/>
  <c r="V71" i="6" s="1"/>
  <c r="V72" i="6" s="1"/>
  <c r="U68" i="6"/>
  <c r="U69" i="6" s="1"/>
  <c r="U71" i="6" s="1"/>
  <c r="U72" i="6" s="1"/>
  <c r="T68" i="6"/>
  <c r="T69" i="6" s="1"/>
  <c r="T71" i="6" s="1"/>
  <c r="T72" i="6" s="1"/>
  <c r="S68" i="6"/>
  <c r="S69" i="6" s="1"/>
  <c r="S71" i="6" s="1"/>
  <c r="S72" i="6" s="1"/>
  <c r="R68" i="6"/>
  <c r="R69" i="6" s="1"/>
  <c r="R71" i="6" s="1"/>
  <c r="R72" i="6" s="1"/>
  <c r="Q68" i="6"/>
  <c r="Q69" i="6" s="1"/>
  <c r="Q71" i="6" s="1"/>
  <c r="Q72" i="6" s="1"/>
  <c r="P68" i="6"/>
  <c r="P69" i="6" s="1"/>
  <c r="P71" i="6" s="1"/>
  <c r="P72" i="6" s="1"/>
  <c r="O68" i="6"/>
  <c r="O69" i="6" s="1"/>
  <c r="O71" i="6" s="1"/>
  <c r="O72" i="6" s="1"/>
  <c r="N68" i="6"/>
  <c r="N69" i="6" s="1"/>
  <c r="N71" i="6" s="1"/>
  <c r="N72" i="6" s="1"/>
  <c r="M68" i="6"/>
  <c r="M69" i="6" s="1"/>
  <c r="M71" i="6" s="1"/>
  <c r="M72" i="6" s="1"/>
  <c r="L68" i="6"/>
  <c r="L69" i="6" s="1"/>
  <c r="L71" i="6" s="1"/>
  <c r="L72" i="6" s="1"/>
  <c r="K68" i="6"/>
  <c r="K69" i="6" s="1"/>
  <c r="K71" i="6" s="1"/>
  <c r="K72" i="6" s="1"/>
  <c r="J68" i="6"/>
  <c r="J69" i="6" s="1"/>
  <c r="J71" i="6" s="1"/>
  <c r="J72" i="6" s="1"/>
  <c r="I68" i="6"/>
  <c r="I69" i="6" s="1"/>
  <c r="I71" i="6" s="1"/>
  <c r="I72" i="6" s="1"/>
  <c r="H68" i="6"/>
  <c r="H69" i="6" s="1"/>
  <c r="H71" i="6" s="1"/>
  <c r="H72" i="6" s="1"/>
  <c r="H57" i="6"/>
  <c r="H59" i="6" s="1"/>
  <c r="H56" i="6"/>
  <c r="H91" i="6" s="1"/>
  <c r="H55" i="6"/>
  <c r="H90" i="6" s="1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H48" i="6"/>
  <c r="H50" i="6" s="1"/>
  <c r="BP46" i="6"/>
  <c r="BO46" i="6"/>
  <c r="BN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H45" i="6"/>
  <c r="H94" i="6" s="1"/>
  <c r="H44" i="6"/>
  <c r="H43" i="6"/>
  <c r="H93" i="6" s="1"/>
  <c r="H42" i="6"/>
  <c r="H92" i="6" s="1"/>
  <c r="H40" i="6"/>
  <c r="H39" i="6"/>
  <c r="H38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H32" i="6"/>
  <c r="H31" i="6"/>
  <c r="H30" i="6"/>
  <c r="H29" i="6"/>
  <c r="H28" i="6"/>
  <c r="H27" i="6"/>
  <c r="H26" i="6"/>
  <c r="H25" i="6"/>
  <c r="H22" i="6"/>
  <c r="H21" i="6"/>
  <c r="H20" i="6"/>
  <c r="H19" i="6"/>
  <c r="H18" i="6"/>
  <c r="H17" i="6"/>
  <c r="H16" i="6"/>
  <c r="H15" i="6"/>
  <c r="H14" i="6"/>
  <c r="H12" i="6"/>
  <c r="H11" i="6"/>
  <c r="H10" i="6"/>
  <c r="H9" i="6"/>
  <c r="H8" i="6"/>
  <c r="H7" i="6"/>
  <c r="H6" i="6"/>
  <c r="H5" i="6"/>
  <c r="H4" i="6"/>
  <c r="U1" i="6"/>
  <c r="AG1" i="6" s="1"/>
  <c r="AS1" i="6" s="1"/>
  <c r="BE1" i="6" s="1"/>
  <c r="BQ1" i="6" s="1"/>
  <c r="CC1" i="6" s="1"/>
  <c r="CO1" i="6" s="1"/>
  <c r="DA1" i="6" s="1"/>
  <c r="DM1" i="6" s="1"/>
  <c r="DY1" i="6" s="1"/>
  <c r="G57" i="6"/>
  <c r="G56" i="6"/>
  <c r="G55" i="6"/>
  <c r="G90" i="6" s="1"/>
  <c r="G54" i="6"/>
  <c r="G53" i="6"/>
  <c r="G48" i="6"/>
  <c r="G46" i="6"/>
  <c r="G45" i="6"/>
  <c r="G44" i="6"/>
  <c r="G43" i="6"/>
  <c r="G42" i="6"/>
  <c r="G92" i="6" s="1"/>
  <c r="G40" i="6"/>
  <c r="G39" i="6"/>
  <c r="G38" i="6"/>
  <c r="G35" i="6"/>
  <c r="G34" i="6"/>
  <c r="G33" i="6"/>
  <c r="G32" i="6"/>
  <c r="G31" i="6"/>
  <c r="G30" i="6"/>
  <c r="G29" i="6"/>
  <c r="G28" i="6"/>
  <c r="G27" i="6"/>
  <c r="G26" i="6"/>
  <c r="G25" i="6"/>
  <c r="G22" i="6"/>
  <c r="G21" i="6"/>
  <c r="G20" i="6"/>
  <c r="G19" i="6"/>
  <c r="G18" i="6"/>
  <c r="G17" i="6"/>
  <c r="G16" i="6"/>
  <c r="G15" i="6"/>
  <c r="G14" i="6"/>
  <c r="G12" i="6"/>
  <c r="G11" i="6"/>
  <c r="G10" i="6"/>
  <c r="G9" i="6"/>
  <c r="G8" i="6"/>
  <c r="G7" i="6"/>
  <c r="G6" i="6"/>
  <c r="G5" i="6"/>
  <c r="G4" i="6"/>
  <c r="U1" i="1"/>
  <c r="AG1" i="1" s="1"/>
  <c r="AS1" i="1" s="1"/>
  <c r="T76" i="1"/>
  <c r="T71" i="1"/>
  <c r="T70" i="1"/>
  <c r="T62" i="1"/>
  <c r="T52" i="1"/>
  <c r="S52" i="1"/>
  <c r="Q38" i="6"/>
  <c r="S4" i="6"/>
  <c r="O52" i="6"/>
  <c r="H6" i="11"/>
  <c r="I6" i="11" s="1"/>
  <c r="J6" i="11" s="1"/>
  <c r="K6" i="11" s="1"/>
  <c r="L6" i="11" s="1"/>
  <c r="M6" i="11" s="1"/>
  <c r="N6" i="11" s="1"/>
  <c r="O6" i="11" s="1"/>
  <c r="P6" i="11" s="1"/>
  <c r="Q6" i="11" s="1"/>
  <c r="R6" i="11" s="1"/>
  <c r="S6" i="11" s="1"/>
  <c r="T6" i="11" s="1"/>
  <c r="U6" i="11" s="1"/>
  <c r="V6" i="11" s="1"/>
  <c r="W6" i="11" s="1"/>
  <c r="X6" i="11" s="1"/>
  <c r="Y6" i="11" s="1"/>
  <c r="Z6" i="11" s="1"/>
  <c r="AA6" i="11" s="1"/>
  <c r="AB6" i="11" s="1"/>
  <c r="AC6" i="11" s="1"/>
  <c r="AD6" i="11" s="1"/>
  <c r="AE6" i="11" s="1"/>
  <c r="AF6" i="11" s="1"/>
  <c r="AG6" i="11" s="1"/>
  <c r="AH6" i="11" s="1"/>
  <c r="AI6" i="11" s="1"/>
  <c r="AJ6" i="11" s="1"/>
  <c r="AK6" i="11" s="1"/>
  <c r="AL6" i="11" s="1"/>
  <c r="AM6" i="11" s="1"/>
  <c r="AN6" i="11" s="1"/>
  <c r="AO6" i="11" s="1"/>
  <c r="AP6" i="11" s="1"/>
  <c r="AQ6" i="11" s="1"/>
  <c r="AR6" i="11" s="1"/>
  <c r="AS6" i="11" s="1"/>
  <c r="AT6" i="11" s="1"/>
  <c r="AU6" i="11" s="1"/>
  <c r="AV6" i="11" s="1"/>
  <c r="AW6" i="11" s="1"/>
  <c r="AX6" i="11" s="1"/>
  <c r="AY6" i="11" s="1"/>
  <c r="AZ6" i="11" s="1"/>
  <c r="BA6" i="11" s="1"/>
  <c r="BB6" i="11" s="1"/>
  <c r="BC6" i="11" s="1"/>
  <c r="BD6" i="11" s="1"/>
  <c r="BE6" i="11" s="1"/>
  <c r="BF6" i="11" s="1"/>
  <c r="BG6" i="11" s="1"/>
  <c r="BH6" i="11" s="1"/>
  <c r="BI6" i="11" s="1"/>
  <c r="BJ6" i="11" s="1"/>
  <c r="BK6" i="11" s="1"/>
  <c r="BL6" i="11" s="1"/>
  <c r="BM6" i="11" s="1"/>
  <c r="BN6" i="11" s="1"/>
  <c r="BO6" i="11" s="1"/>
  <c r="BP6" i="11" s="1"/>
  <c r="S14" i="2"/>
  <c r="T14" i="2"/>
  <c r="U25" i="2" s="1"/>
  <c r="S15" i="2"/>
  <c r="T26" i="2" s="1"/>
  <c r="T15" i="2"/>
  <c r="S16" i="2"/>
  <c r="T27" i="2" s="1"/>
  <c r="T16" i="2"/>
  <c r="S17" i="2"/>
  <c r="T28" i="2" s="1"/>
  <c r="T17" i="2"/>
  <c r="U28" i="2" s="1"/>
  <c r="S18" i="2"/>
  <c r="T29" i="2" s="1"/>
  <c r="T18" i="2"/>
  <c r="S19" i="2"/>
  <c r="T30" i="2" s="1"/>
  <c r="T19" i="2"/>
  <c r="U30" i="2" s="1"/>
  <c r="S20" i="2"/>
  <c r="T31" i="2" s="1"/>
  <c r="T20" i="2"/>
  <c r="S21" i="2"/>
  <c r="T21" i="2"/>
  <c r="S22" i="2"/>
  <c r="T22" i="2"/>
  <c r="S39" i="2"/>
  <c r="T39" i="2"/>
  <c r="EV22" i="4"/>
  <c r="EU22" i="4"/>
  <c r="ET22" i="4"/>
  <c r="ES22" i="4"/>
  <c r="ER22" i="4"/>
  <c r="EQ22" i="4"/>
  <c r="EP22" i="4"/>
  <c r="EO22" i="4"/>
  <c r="EN22" i="4"/>
  <c r="EM22" i="4"/>
  <c r="EL22" i="4"/>
  <c r="EK22" i="4"/>
  <c r="EV21" i="4"/>
  <c r="EU21" i="4"/>
  <c r="ET21" i="4"/>
  <c r="ES21" i="4"/>
  <c r="ER21" i="4"/>
  <c r="EQ21" i="4"/>
  <c r="EP21" i="4"/>
  <c r="EO21" i="4"/>
  <c r="EN21" i="4"/>
  <c r="EM21" i="4"/>
  <c r="EL21" i="4"/>
  <c r="EK21" i="4"/>
  <c r="EV20" i="4"/>
  <c r="EW31" i="4" s="1"/>
  <c r="EU20" i="4"/>
  <c r="ET20" i="4"/>
  <c r="ES20" i="4"/>
  <c r="ER20" i="4"/>
  <c r="EQ20" i="4"/>
  <c r="EP20" i="4"/>
  <c r="EO20" i="4"/>
  <c r="EN20" i="4"/>
  <c r="EM20" i="4"/>
  <c r="EL20" i="4"/>
  <c r="EK20" i="4"/>
  <c r="EV19" i="4"/>
  <c r="EW30" i="4" s="1"/>
  <c r="EU19" i="4"/>
  <c r="ET19" i="4"/>
  <c r="ES19" i="4"/>
  <c r="ER19" i="4"/>
  <c r="EQ19" i="4"/>
  <c r="EP19" i="4"/>
  <c r="EO19" i="4"/>
  <c r="EN19" i="4"/>
  <c r="EM19" i="4"/>
  <c r="EL19" i="4"/>
  <c r="EK19" i="4"/>
  <c r="EV18" i="4"/>
  <c r="EW29" i="4" s="1"/>
  <c r="EU18" i="4"/>
  <c r="ET18" i="4"/>
  <c r="ES18" i="4"/>
  <c r="ER18" i="4"/>
  <c r="EQ18" i="4"/>
  <c r="EP18" i="4"/>
  <c r="EO18" i="4"/>
  <c r="EN18" i="4"/>
  <c r="EM18" i="4"/>
  <c r="EL18" i="4"/>
  <c r="EK18" i="4"/>
  <c r="EV17" i="4"/>
  <c r="EW28" i="4" s="1"/>
  <c r="EU17" i="4"/>
  <c r="ET17" i="4"/>
  <c r="ES17" i="4"/>
  <c r="ER17" i="4"/>
  <c r="EQ17" i="4"/>
  <c r="EP17" i="4"/>
  <c r="EO17" i="4"/>
  <c r="EN17" i="4"/>
  <c r="EM17" i="4"/>
  <c r="EL17" i="4"/>
  <c r="EK17" i="4"/>
  <c r="EV16" i="4"/>
  <c r="EW27" i="4" s="1"/>
  <c r="EU16" i="4"/>
  <c r="ET16" i="4"/>
  <c r="ES16" i="4"/>
  <c r="ER16" i="4"/>
  <c r="EQ16" i="4"/>
  <c r="EP16" i="4"/>
  <c r="EO16" i="4"/>
  <c r="EN16" i="4"/>
  <c r="EM16" i="4"/>
  <c r="EL16" i="4"/>
  <c r="EK16" i="4"/>
  <c r="EV15" i="4"/>
  <c r="EW26" i="4" s="1"/>
  <c r="EU15" i="4"/>
  <c r="ET15" i="4"/>
  <c r="ES15" i="4"/>
  <c r="ER15" i="4"/>
  <c r="EQ15" i="4"/>
  <c r="EP15" i="4"/>
  <c r="EO15" i="4"/>
  <c r="EN15" i="4"/>
  <c r="EM15" i="4"/>
  <c r="EL15" i="4"/>
  <c r="EK15" i="4"/>
  <c r="EK7" i="4"/>
  <c r="EL7" i="4" s="1"/>
  <c r="EM7" i="4" s="1"/>
  <c r="EN7" i="4" s="1"/>
  <c r="EO7" i="4" s="1"/>
  <c r="EP7" i="4" s="1"/>
  <c r="EQ7" i="4" s="1"/>
  <c r="ER7" i="4" s="1"/>
  <c r="ES7" i="4" s="1"/>
  <c r="ET7" i="4" s="1"/>
  <c r="EU7" i="4" s="1"/>
  <c r="EV7" i="4" s="1"/>
  <c r="EW7" i="4" s="1"/>
  <c r="EX7" i="4" s="1"/>
  <c r="EY7" i="4" s="1"/>
  <c r="EZ7" i="4" s="1"/>
  <c r="FA7" i="4" s="1"/>
  <c r="FB7" i="4" s="1"/>
  <c r="FC7" i="4" s="1"/>
  <c r="FD7" i="4" s="1"/>
  <c r="FE7" i="4" s="1"/>
  <c r="FF7" i="4" s="1"/>
  <c r="FG7" i="4" s="1"/>
  <c r="FH7" i="4" s="1"/>
  <c r="EK6" i="4"/>
  <c r="EL6" i="4" s="1"/>
  <c r="EM6" i="4" s="1"/>
  <c r="EN6" i="4" s="1"/>
  <c r="EO6" i="4" s="1"/>
  <c r="EP6" i="4" s="1"/>
  <c r="EQ6" i="4" s="1"/>
  <c r="ER6" i="4" s="1"/>
  <c r="ES6" i="4" s="1"/>
  <c r="ET6" i="4" s="1"/>
  <c r="EU6" i="4" s="1"/>
  <c r="EV6" i="4" s="1"/>
  <c r="EW6" i="4" s="1"/>
  <c r="EX6" i="4" s="1"/>
  <c r="EY6" i="4" s="1"/>
  <c r="EZ6" i="4" s="1"/>
  <c r="FA6" i="4" s="1"/>
  <c r="FB6" i="4" s="1"/>
  <c r="FC6" i="4" s="1"/>
  <c r="FD6" i="4" s="1"/>
  <c r="FE6" i="4" s="1"/>
  <c r="FF6" i="4" s="1"/>
  <c r="FG6" i="4" s="1"/>
  <c r="FH6" i="4" s="1"/>
  <c r="EJ22" i="4"/>
  <c r="EI22" i="4"/>
  <c r="EH22" i="4"/>
  <c r="EG22" i="4"/>
  <c r="EF22" i="4"/>
  <c r="EE22" i="4"/>
  <c r="ED22" i="4"/>
  <c r="EC22" i="4"/>
  <c r="EB22" i="4"/>
  <c r="EA22" i="4"/>
  <c r="DZ22" i="4"/>
  <c r="DY22" i="4"/>
  <c r="EJ21" i="4"/>
  <c r="EI21" i="4"/>
  <c r="EH21" i="4"/>
  <c r="EG21" i="4"/>
  <c r="EF21" i="4"/>
  <c r="EE21" i="4"/>
  <c r="ED21" i="4"/>
  <c r="EC21" i="4"/>
  <c r="EB21" i="4"/>
  <c r="EA21" i="4"/>
  <c r="DZ21" i="4"/>
  <c r="DY21" i="4"/>
  <c r="EJ20" i="4"/>
  <c r="EI20" i="4"/>
  <c r="EH20" i="4"/>
  <c r="EG20" i="4"/>
  <c r="EF20" i="4"/>
  <c r="EE20" i="4"/>
  <c r="ED20" i="4"/>
  <c r="EC20" i="4"/>
  <c r="EB20" i="4"/>
  <c r="EA20" i="4"/>
  <c r="DZ20" i="4"/>
  <c r="DY20" i="4"/>
  <c r="EJ19" i="4"/>
  <c r="EI19" i="4"/>
  <c r="EH19" i="4"/>
  <c r="EG19" i="4"/>
  <c r="EF19" i="4"/>
  <c r="EE19" i="4"/>
  <c r="ED19" i="4"/>
  <c r="EC19" i="4"/>
  <c r="EB19" i="4"/>
  <c r="EA19" i="4"/>
  <c r="DZ19" i="4"/>
  <c r="DY19" i="4"/>
  <c r="EJ18" i="4"/>
  <c r="EI18" i="4"/>
  <c r="EH18" i="4"/>
  <c r="EG18" i="4"/>
  <c r="EF18" i="4"/>
  <c r="EE18" i="4"/>
  <c r="ED18" i="4"/>
  <c r="EC18" i="4"/>
  <c r="EB18" i="4"/>
  <c r="EA18" i="4"/>
  <c r="DZ18" i="4"/>
  <c r="DY18" i="4"/>
  <c r="EJ17" i="4"/>
  <c r="EI17" i="4"/>
  <c r="EH17" i="4"/>
  <c r="EG17" i="4"/>
  <c r="EF17" i="4"/>
  <c r="EE17" i="4"/>
  <c r="ED17" i="4"/>
  <c r="EC17" i="4"/>
  <c r="EB17" i="4"/>
  <c r="EA17" i="4"/>
  <c r="DZ17" i="4"/>
  <c r="DY17" i="4"/>
  <c r="EJ16" i="4"/>
  <c r="EI16" i="4"/>
  <c r="EH16" i="4"/>
  <c r="EG16" i="4"/>
  <c r="EF16" i="4"/>
  <c r="EE16" i="4"/>
  <c r="ED16" i="4"/>
  <c r="EC16" i="4"/>
  <c r="EB16" i="4"/>
  <c r="EA16" i="4"/>
  <c r="DZ16" i="4"/>
  <c r="DY16" i="4"/>
  <c r="EJ15" i="4"/>
  <c r="EI15" i="4"/>
  <c r="EH15" i="4"/>
  <c r="EG15" i="4"/>
  <c r="EF15" i="4"/>
  <c r="EE15" i="4"/>
  <c r="ED15" i="4"/>
  <c r="EC15" i="4"/>
  <c r="EB15" i="4"/>
  <c r="EA15" i="4"/>
  <c r="DZ15" i="4"/>
  <c r="DY15" i="4"/>
  <c r="DY7" i="4"/>
  <c r="DZ7" i="4" s="1"/>
  <c r="EA7" i="4" s="1"/>
  <c r="EB7" i="4" s="1"/>
  <c r="EC7" i="4" s="1"/>
  <c r="ED7" i="4" s="1"/>
  <c r="EE7" i="4" s="1"/>
  <c r="EF7" i="4" s="1"/>
  <c r="EG7" i="4" s="1"/>
  <c r="EH7" i="4" s="1"/>
  <c r="EI7" i="4" s="1"/>
  <c r="EJ7" i="4" s="1"/>
  <c r="DY6" i="4"/>
  <c r="DZ6" i="4" s="1"/>
  <c r="EA6" i="4" s="1"/>
  <c r="EB6" i="4" s="1"/>
  <c r="EC6" i="4" s="1"/>
  <c r="ED6" i="4" s="1"/>
  <c r="EE6" i="4" s="1"/>
  <c r="EF6" i="4" s="1"/>
  <c r="EG6" i="4" s="1"/>
  <c r="EH6" i="4" s="1"/>
  <c r="EI6" i="4" s="1"/>
  <c r="EJ6" i="4" s="1"/>
  <c r="U1" i="4"/>
  <c r="AG1" i="4" s="1"/>
  <c r="AS1" i="4" s="1"/>
  <c r="BE1" i="4" s="1"/>
  <c r="BQ1" i="4" s="1"/>
  <c r="CC1" i="4" s="1"/>
  <c r="CO1" i="4" s="1"/>
  <c r="DA1" i="4" s="1"/>
  <c r="DM1" i="4" s="1"/>
  <c r="DY1" i="4" s="1"/>
  <c r="EK1" i="4" s="1"/>
  <c r="EW1" i="4" s="1"/>
  <c r="S15" i="4"/>
  <c r="T15" i="4"/>
  <c r="S16" i="4"/>
  <c r="T16" i="4"/>
  <c r="S17" i="4"/>
  <c r="T17" i="4"/>
  <c r="S18" i="4"/>
  <c r="T18" i="4"/>
  <c r="S19" i="4"/>
  <c r="T19" i="4"/>
  <c r="S20" i="4"/>
  <c r="T20" i="4"/>
  <c r="S21" i="4"/>
  <c r="T21" i="4"/>
  <c r="S22" i="4"/>
  <c r="T22" i="4"/>
  <c r="I6" i="4"/>
  <c r="J6" i="4" s="1"/>
  <c r="K6" i="4" s="1"/>
  <c r="L6" i="4" s="1"/>
  <c r="M6" i="4" s="1"/>
  <c r="N6" i="4" s="1"/>
  <c r="O6" i="4" s="1"/>
  <c r="P6" i="4" s="1"/>
  <c r="Q6" i="4" s="1"/>
  <c r="R6" i="4" s="1"/>
  <c r="S6" i="4" s="1"/>
  <c r="T6" i="4" s="1"/>
  <c r="I7" i="4"/>
  <c r="J7" i="4" s="1"/>
  <c r="K7" i="4" s="1"/>
  <c r="L7" i="4" s="1"/>
  <c r="M7" i="4" s="1"/>
  <c r="N7" i="4" s="1"/>
  <c r="O7" i="4" s="1"/>
  <c r="P7" i="4" s="1"/>
  <c r="Q7" i="4" s="1"/>
  <c r="R7" i="4" s="1"/>
  <c r="S7" i="4" s="1"/>
  <c r="T7" i="4" s="1"/>
  <c r="I9" i="4"/>
  <c r="J9" i="4" s="1"/>
  <c r="K9" i="4" s="1"/>
  <c r="L9" i="4" s="1"/>
  <c r="M9" i="4" s="1"/>
  <c r="N9" i="4" s="1"/>
  <c r="O9" i="4" s="1"/>
  <c r="P9" i="4" s="1"/>
  <c r="Q9" i="4" s="1"/>
  <c r="R9" i="4" s="1"/>
  <c r="S9" i="4" s="1"/>
  <c r="T9" i="4" s="1"/>
  <c r="U9" i="4" s="1"/>
  <c r="V9" i="4" s="1"/>
  <c r="W9" i="4" s="1"/>
  <c r="X9" i="4" s="1"/>
  <c r="Y9" i="4" s="1"/>
  <c r="Z9" i="4" s="1"/>
  <c r="AA9" i="4" s="1"/>
  <c r="AB9" i="4" s="1"/>
  <c r="AC9" i="4" s="1"/>
  <c r="AD9" i="4" s="1"/>
  <c r="AE9" i="4" s="1"/>
  <c r="AF9" i="4" s="1"/>
  <c r="AG9" i="4" s="1"/>
  <c r="AH9" i="4" s="1"/>
  <c r="AI9" i="4" s="1"/>
  <c r="AJ9" i="4" s="1"/>
  <c r="AK9" i="4" s="1"/>
  <c r="AL9" i="4" s="1"/>
  <c r="AM9" i="4" s="1"/>
  <c r="AN9" i="4" s="1"/>
  <c r="AO9" i="4" s="1"/>
  <c r="AP9" i="4" s="1"/>
  <c r="AQ9" i="4" s="1"/>
  <c r="AR9" i="4" s="1"/>
  <c r="AS9" i="4" s="1"/>
  <c r="AT9" i="4" s="1"/>
  <c r="AU9" i="4" s="1"/>
  <c r="AV9" i="4" s="1"/>
  <c r="AW9" i="4" s="1"/>
  <c r="AX9" i="4" s="1"/>
  <c r="AY9" i="4" s="1"/>
  <c r="AZ9" i="4" s="1"/>
  <c r="BA9" i="4" s="1"/>
  <c r="BB9" i="4" s="1"/>
  <c r="BC9" i="4" s="1"/>
  <c r="BD9" i="4" s="1"/>
  <c r="BE9" i="4" s="1"/>
  <c r="BF9" i="4" s="1"/>
  <c r="BG9" i="4" s="1"/>
  <c r="BH9" i="4" s="1"/>
  <c r="BI9" i="4" s="1"/>
  <c r="BJ9" i="4" s="1"/>
  <c r="BK9" i="4" s="1"/>
  <c r="BL9" i="4" s="1"/>
  <c r="BM9" i="4" s="1"/>
  <c r="BN9" i="4" s="1"/>
  <c r="BO9" i="4" s="1"/>
  <c r="BP9" i="4" s="1"/>
  <c r="BQ9" i="4" s="1"/>
  <c r="BR9" i="4" s="1"/>
  <c r="BS9" i="4" s="1"/>
  <c r="BT9" i="4" s="1"/>
  <c r="BU9" i="4" s="1"/>
  <c r="BV9" i="4" s="1"/>
  <c r="BW9" i="4" s="1"/>
  <c r="BX9" i="4" s="1"/>
  <c r="BY9" i="4" s="1"/>
  <c r="BZ9" i="4" s="1"/>
  <c r="CA9" i="4" s="1"/>
  <c r="CB9" i="4" s="1"/>
  <c r="CC9" i="4" s="1"/>
  <c r="CD9" i="4" s="1"/>
  <c r="CE9" i="4" s="1"/>
  <c r="CF9" i="4" s="1"/>
  <c r="CG9" i="4" s="1"/>
  <c r="CH9" i="4" s="1"/>
  <c r="CI9" i="4" s="1"/>
  <c r="CJ9" i="4" s="1"/>
  <c r="CK9" i="4" s="1"/>
  <c r="CL9" i="4" s="1"/>
  <c r="CM9" i="4" s="1"/>
  <c r="CN9" i="4" s="1"/>
  <c r="CO9" i="4" s="1"/>
  <c r="CP9" i="4" s="1"/>
  <c r="CQ9" i="4" s="1"/>
  <c r="CR9" i="4" s="1"/>
  <c r="CS9" i="4" s="1"/>
  <c r="CT9" i="4" s="1"/>
  <c r="CU9" i="4" s="1"/>
  <c r="CV9" i="4" s="1"/>
  <c r="CW9" i="4" s="1"/>
  <c r="CX9" i="4" s="1"/>
  <c r="CY9" i="4" s="1"/>
  <c r="CZ9" i="4" s="1"/>
  <c r="DA9" i="4" s="1"/>
  <c r="DB9" i="4" s="1"/>
  <c r="DC9" i="4" s="1"/>
  <c r="DD9" i="4" s="1"/>
  <c r="DE9" i="4" s="1"/>
  <c r="DF9" i="4" s="1"/>
  <c r="DG9" i="4" s="1"/>
  <c r="DH9" i="4" s="1"/>
  <c r="DI9" i="4" s="1"/>
  <c r="DJ9" i="4" s="1"/>
  <c r="DK9" i="4" s="1"/>
  <c r="DL9" i="4" s="1"/>
  <c r="DM9" i="4" s="1"/>
  <c r="DN9" i="4" s="1"/>
  <c r="DO9" i="4" s="1"/>
  <c r="DP9" i="4" s="1"/>
  <c r="DQ9" i="4" s="1"/>
  <c r="DR9" i="4" s="1"/>
  <c r="DS9" i="4" s="1"/>
  <c r="DT9" i="4" s="1"/>
  <c r="DU9" i="4" s="1"/>
  <c r="DV9" i="4" s="1"/>
  <c r="DW9" i="4" s="1"/>
  <c r="DX9" i="4" s="1"/>
  <c r="DY9" i="4" s="1"/>
  <c r="DZ9" i="4" s="1"/>
  <c r="EA9" i="4" s="1"/>
  <c r="EB9" i="4" s="1"/>
  <c r="EC9" i="4" s="1"/>
  <c r="ED9" i="4" s="1"/>
  <c r="EE9" i="4" s="1"/>
  <c r="EF9" i="4" s="1"/>
  <c r="EG9" i="4" s="1"/>
  <c r="EH9" i="4" s="1"/>
  <c r="EI9" i="4" s="1"/>
  <c r="EJ9" i="4" s="1"/>
  <c r="EK9" i="4" s="1"/>
  <c r="EL9" i="4" s="1"/>
  <c r="EM9" i="4" s="1"/>
  <c r="EN9" i="4" s="1"/>
  <c r="EO9" i="4" s="1"/>
  <c r="EP9" i="4" s="1"/>
  <c r="EQ9" i="4" s="1"/>
  <c r="ER9" i="4" s="1"/>
  <c r="ES9" i="4" s="1"/>
  <c r="ET9" i="4" s="1"/>
  <c r="EU9" i="4" s="1"/>
  <c r="EV9" i="4" s="1"/>
  <c r="EW9" i="4" s="1"/>
  <c r="EX9" i="4" s="1"/>
  <c r="EY9" i="4" s="1"/>
  <c r="EZ9" i="4" s="1"/>
  <c r="FA9" i="4" s="1"/>
  <c r="FB9" i="4" s="1"/>
  <c r="FC9" i="4" s="1"/>
  <c r="FD9" i="4" s="1"/>
  <c r="FE9" i="4" s="1"/>
  <c r="FF9" i="4" s="1"/>
  <c r="FG9" i="4" s="1"/>
  <c r="FH9" i="4" s="1"/>
  <c r="I15" i="4"/>
  <c r="I26" i="4" s="1"/>
  <c r="J15" i="4"/>
  <c r="K15" i="4"/>
  <c r="L15" i="4"/>
  <c r="M15" i="4"/>
  <c r="N15" i="4"/>
  <c r="O15" i="4"/>
  <c r="P15" i="4"/>
  <c r="Q15" i="4"/>
  <c r="R15" i="4"/>
  <c r="I16" i="4"/>
  <c r="I27" i="4" s="1"/>
  <c r="J16" i="4"/>
  <c r="K16" i="4"/>
  <c r="L16" i="4"/>
  <c r="M16" i="4"/>
  <c r="N16" i="4"/>
  <c r="O16" i="4"/>
  <c r="P16" i="4"/>
  <c r="Q16" i="4"/>
  <c r="R16" i="4"/>
  <c r="I17" i="4"/>
  <c r="I28" i="4" s="1"/>
  <c r="J17" i="4"/>
  <c r="K17" i="4"/>
  <c r="L17" i="4"/>
  <c r="M17" i="4"/>
  <c r="N17" i="4"/>
  <c r="O17" i="4"/>
  <c r="P17" i="4"/>
  <c r="Q17" i="4"/>
  <c r="R17" i="4"/>
  <c r="I18" i="4"/>
  <c r="I29" i="4" s="1"/>
  <c r="J18" i="4"/>
  <c r="K18" i="4"/>
  <c r="L18" i="4"/>
  <c r="M18" i="4"/>
  <c r="N18" i="4"/>
  <c r="O18" i="4"/>
  <c r="P18" i="4"/>
  <c r="Q18" i="4"/>
  <c r="R18" i="4"/>
  <c r="I19" i="4"/>
  <c r="I30" i="4" s="1"/>
  <c r="J19" i="4"/>
  <c r="K19" i="4"/>
  <c r="L19" i="4"/>
  <c r="M19" i="4"/>
  <c r="N19" i="4"/>
  <c r="O19" i="4"/>
  <c r="P19" i="4"/>
  <c r="Q19" i="4"/>
  <c r="R19" i="4"/>
  <c r="I20" i="4"/>
  <c r="I31" i="4" s="1"/>
  <c r="J20" i="4"/>
  <c r="K20" i="4"/>
  <c r="L20" i="4"/>
  <c r="M20" i="4"/>
  <c r="N20" i="4"/>
  <c r="O20" i="4"/>
  <c r="P20" i="4"/>
  <c r="Q20" i="4"/>
  <c r="R20" i="4"/>
  <c r="I21" i="4"/>
  <c r="J21" i="4"/>
  <c r="K21" i="4"/>
  <c r="L21" i="4"/>
  <c r="M21" i="4"/>
  <c r="N21" i="4"/>
  <c r="O21" i="4"/>
  <c r="P21" i="4"/>
  <c r="Q21" i="4"/>
  <c r="R21" i="4"/>
  <c r="I22" i="4"/>
  <c r="J22" i="4"/>
  <c r="K22" i="4"/>
  <c r="L22" i="4"/>
  <c r="M22" i="4"/>
  <c r="N22" i="4"/>
  <c r="O22" i="4"/>
  <c r="P22" i="4"/>
  <c r="Q22" i="4"/>
  <c r="R22" i="4"/>
  <c r="C25" i="12"/>
  <c r="U25" i="12" s="1"/>
  <c r="V25" i="14"/>
  <c r="S39" i="14"/>
  <c r="S14" i="14"/>
  <c r="S39" i="13"/>
  <c r="S14" i="13"/>
  <c r="S39" i="8"/>
  <c r="S14" i="8"/>
  <c r="T39" i="14"/>
  <c r="T14" i="14"/>
  <c r="T39" i="13"/>
  <c r="T14" i="13"/>
  <c r="BP22" i="14"/>
  <c r="BO22" i="14"/>
  <c r="BN22" i="14"/>
  <c r="BM22" i="14"/>
  <c r="BL22" i="14"/>
  <c r="BK22" i="14"/>
  <c r="BJ22" i="14"/>
  <c r="BI22" i="14"/>
  <c r="BH22" i="14"/>
  <c r="BG22" i="14"/>
  <c r="BF22" i="14"/>
  <c r="BE22" i="14"/>
  <c r="BD22" i="14"/>
  <c r="BC22" i="14"/>
  <c r="BB22" i="14"/>
  <c r="BA22" i="14"/>
  <c r="AZ22" i="14"/>
  <c r="AY22" i="14"/>
  <c r="AX22" i="14"/>
  <c r="AW22" i="14"/>
  <c r="AV22" i="14"/>
  <c r="AU22" i="14"/>
  <c r="AT22" i="14"/>
  <c r="AS22" i="14"/>
  <c r="AR22" i="14"/>
  <c r="AQ22" i="14"/>
  <c r="AP22" i="14"/>
  <c r="AO22" i="14"/>
  <c r="AN22" i="14"/>
  <c r="AM22" i="14"/>
  <c r="AL22" i="14"/>
  <c r="AK22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BP21" i="14"/>
  <c r="BO21" i="14"/>
  <c r="BN21" i="14"/>
  <c r="BM21" i="14"/>
  <c r="BL21" i="14"/>
  <c r="BK21" i="14"/>
  <c r="BJ21" i="14"/>
  <c r="BI21" i="14"/>
  <c r="BH21" i="14"/>
  <c r="BG21" i="14"/>
  <c r="BF21" i="14"/>
  <c r="BE21" i="14"/>
  <c r="BD21" i="14"/>
  <c r="BC21" i="14"/>
  <c r="BB21" i="14"/>
  <c r="BA21" i="14"/>
  <c r="AZ21" i="14"/>
  <c r="AY21" i="14"/>
  <c r="AX21" i="14"/>
  <c r="AW21" i="14"/>
  <c r="AV21" i="14"/>
  <c r="AU21" i="14"/>
  <c r="AT21" i="14"/>
  <c r="AS21" i="14"/>
  <c r="AR21" i="14"/>
  <c r="AQ21" i="14"/>
  <c r="AP21" i="14"/>
  <c r="AO21" i="14"/>
  <c r="AN21" i="14"/>
  <c r="AM21" i="14"/>
  <c r="AL21" i="14"/>
  <c r="AK21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BP20" i="14"/>
  <c r="BO20" i="14"/>
  <c r="BP31" i="14" s="1"/>
  <c r="BN20" i="14"/>
  <c r="BO31" i="14" s="1"/>
  <c r="BM20" i="14"/>
  <c r="BN31" i="14" s="1"/>
  <c r="BL20" i="14"/>
  <c r="BM31" i="14" s="1"/>
  <c r="BK20" i="14"/>
  <c r="BL31" i="14" s="1"/>
  <c r="BJ20" i="14"/>
  <c r="BK31" i="14" s="1"/>
  <c r="BI20" i="14"/>
  <c r="BJ31" i="14" s="1"/>
  <c r="BH20" i="14"/>
  <c r="BI31" i="14" s="1"/>
  <c r="BG20" i="14"/>
  <c r="BH31" i="14" s="1"/>
  <c r="BF20" i="14"/>
  <c r="BG31" i="14" s="1"/>
  <c r="BE20" i="14"/>
  <c r="BF31" i="14" s="1"/>
  <c r="BD20" i="14"/>
  <c r="BE31" i="14" s="1"/>
  <c r="BC20" i="14"/>
  <c r="BD31" i="14" s="1"/>
  <c r="BB20" i="14"/>
  <c r="BC31" i="14" s="1"/>
  <c r="BA20" i="14"/>
  <c r="BB31" i="14" s="1"/>
  <c r="AZ20" i="14"/>
  <c r="BA31" i="14" s="1"/>
  <c r="AY20" i="14"/>
  <c r="AZ31" i="14" s="1"/>
  <c r="AX20" i="14"/>
  <c r="AY31" i="14" s="1"/>
  <c r="AW20" i="14"/>
  <c r="AX31" i="14" s="1"/>
  <c r="AV20" i="14"/>
  <c r="AW31" i="14" s="1"/>
  <c r="AU20" i="14"/>
  <c r="AV31" i="14" s="1"/>
  <c r="AT20" i="14"/>
  <c r="AU31" i="14" s="1"/>
  <c r="AS20" i="14"/>
  <c r="AT31" i="14" s="1"/>
  <c r="AR20" i="14"/>
  <c r="AS31" i="14" s="1"/>
  <c r="AQ20" i="14"/>
  <c r="AR31" i="14" s="1"/>
  <c r="AP20" i="14"/>
  <c r="AQ31" i="14" s="1"/>
  <c r="AO20" i="14"/>
  <c r="AP31" i="14" s="1"/>
  <c r="AN20" i="14"/>
  <c r="AO31" i="14" s="1"/>
  <c r="AM20" i="14"/>
  <c r="AN31" i="14" s="1"/>
  <c r="AL20" i="14"/>
  <c r="AM31" i="14" s="1"/>
  <c r="AK20" i="14"/>
  <c r="AL31" i="14" s="1"/>
  <c r="AJ20" i="14"/>
  <c r="AK31" i="14" s="1"/>
  <c r="AI20" i="14"/>
  <c r="AH20" i="14"/>
  <c r="AI31" i="14" s="1"/>
  <c r="AG20" i="14"/>
  <c r="AH31" i="14" s="1"/>
  <c r="AF20" i="14"/>
  <c r="AG31" i="14" s="1"/>
  <c r="AE20" i="14"/>
  <c r="AF31" i="14" s="1"/>
  <c r="AD20" i="14"/>
  <c r="AE31" i="14" s="1"/>
  <c r="AC20" i="14"/>
  <c r="AD31" i="14" s="1"/>
  <c r="AB20" i="14"/>
  <c r="AC31" i="14" s="1"/>
  <c r="AA20" i="14"/>
  <c r="AB31" i="14" s="1"/>
  <c r="Z20" i="14"/>
  <c r="AA31" i="14" s="1"/>
  <c r="Y20" i="14"/>
  <c r="Z31" i="14" s="1"/>
  <c r="X20" i="14"/>
  <c r="Y31" i="14" s="1"/>
  <c r="W20" i="14"/>
  <c r="X31" i="14" s="1"/>
  <c r="V20" i="14"/>
  <c r="W31" i="14" s="1"/>
  <c r="U20" i="14"/>
  <c r="V31" i="14" s="1"/>
  <c r="T20" i="14"/>
  <c r="U31" i="14" s="1"/>
  <c r="S20" i="14"/>
  <c r="T31" i="14" s="1"/>
  <c r="R20" i="14"/>
  <c r="S31" i="14" s="1"/>
  <c r="Q20" i="14"/>
  <c r="R31" i="14" s="1"/>
  <c r="P20" i="14"/>
  <c r="Q31" i="14" s="1"/>
  <c r="O20" i="14"/>
  <c r="N20" i="14"/>
  <c r="O31" i="14" s="1"/>
  <c r="M20" i="14"/>
  <c r="N31" i="14" s="1"/>
  <c r="L20" i="14"/>
  <c r="M31" i="14" s="1"/>
  <c r="K20" i="14"/>
  <c r="J20" i="14"/>
  <c r="K31" i="14" s="1"/>
  <c r="I20" i="14"/>
  <c r="J31" i="14" s="1"/>
  <c r="I31" i="14"/>
  <c r="BP19" i="14"/>
  <c r="BO19" i="14"/>
  <c r="BP30" i="14" s="1"/>
  <c r="BN19" i="14"/>
  <c r="BO30" i="14" s="1"/>
  <c r="BM19" i="14"/>
  <c r="BN30" i="14" s="1"/>
  <c r="BL19" i="14"/>
  <c r="BM30" i="14" s="1"/>
  <c r="BK19" i="14"/>
  <c r="BL30" i="14" s="1"/>
  <c r="BJ19" i="14"/>
  <c r="BK30" i="14" s="1"/>
  <c r="BI19" i="14"/>
  <c r="BJ30" i="14" s="1"/>
  <c r="BH19" i="14"/>
  <c r="BI30" i="14" s="1"/>
  <c r="BG19" i="14"/>
  <c r="BH30" i="14" s="1"/>
  <c r="BF19" i="14"/>
  <c r="BG30" i="14" s="1"/>
  <c r="BE19" i="14"/>
  <c r="BF30" i="14" s="1"/>
  <c r="BD19" i="14"/>
  <c r="BE30" i="14" s="1"/>
  <c r="BC19" i="14"/>
  <c r="BD30" i="14" s="1"/>
  <c r="BB19" i="14"/>
  <c r="BC30" i="14" s="1"/>
  <c r="BA19" i="14"/>
  <c r="BB30" i="14" s="1"/>
  <c r="AZ19" i="14"/>
  <c r="BA30" i="14" s="1"/>
  <c r="AY19" i="14"/>
  <c r="AZ30" i="14" s="1"/>
  <c r="AX19" i="14"/>
  <c r="AY30" i="14" s="1"/>
  <c r="AW19" i="14"/>
  <c r="AX30" i="14" s="1"/>
  <c r="AV19" i="14"/>
  <c r="AW30" i="14" s="1"/>
  <c r="AU19" i="14"/>
  <c r="AV30" i="14" s="1"/>
  <c r="AT19" i="14"/>
  <c r="AU30" i="14" s="1"/>
  <c r="AS19" i="14"/>
  <c r="AT30" i="14" s="1"/>
  <c r="AR19" i="14"/>
  <c r="AS30" i="14" s="1"/>
  <c r="AQ19" i="14"/>
  <c r="AR30" i="14" s="1"/>
  <c r="AP19" i="14"/>
  <c r="AQ30" i="14" s="1"/>
  <c r="AO19" i="14"/>
  <c r="AP30" i="14" s="1"/>
  <c r="AN19" i="14"/>
  <c r="AO30" i="14" s="1"/>
  <c r="AM19" i="14"/>
  <c r="AN30" i="14" s="1"/>
  <c r="AL19" i="14"/>
  <c r="AM30" i="14" s="1"/>
  <c r="AK19" i="14"/>
  <c r="AL30" i="14" s="1"/>
  <c r="AJ19" i="14"/>
  <c r="AK30" i="14" s="1"/>
  <c r="AI19" i="14"/>
  <c r="AJ30" i="14" s="1"/>
  <c r="AH19" i="14"/>
  <c r="AI30" i="14" s="1"/>
  <c r="AG19" i="14"/>
  <c r="AH30" i="14" s="1"/>
  <c r="AF19" i="14"/>
  <c r="AG30" i="14" s="1"/>
  <c r="AE19" i="14"/>
  <c r="AF30" i="14" s="1"/>
  <c r="AD19" i="14"/>
  <c r="AE30" i="14" s="1"/>
  <c r="AC19" i="14"/>
  <c r="AD30" i="14" s="1"/>
  <c r="AB19" i="14"/>
  <c r="AC30" i="14" s="1"/>
  <c r="AA19" i="14"/>
  <c r="AB30" i="14" s="1"/>
  <c r="Z19" i="14"/>
  <c r="AA30" i="14" s="1"/>
  <c r="Y19" i="14"/>
  <c r="Z30" i="14" s="1"/>
  <c r="X19" i="14"/>
  <c r="Y30" i="14" s="1"/>
  <c r="W19" i="14"/>
  <c r="X30" i="14" s="1"/>
  <c r="V19" i="14"/>
  <c r="W30" i="14" s="1"/>
  <c r="U19" i="14"/>
  <c r="V30" i="14" s="1"/>
  <c r="T19" i="14"/>
  <c r="U30" i="14" s="1"/>
  <c r="S19" i="14"/>
  <c r="T30" i="14" s="1"/>
  <c r="R19" i="14"/>
  <c r="S30" i="14" s="1"/>
  <c r="Q19" i="14"/>
  <c r="R30" i="14" s="1"/>
  <c r="P19" i="14"/>
  <c r="Q30" i="14" s="1"/>
  <c r="O19" i="14"/>
  <c r="P30" i="14" s="1"/>
  <c r="N19" i="14"/>
  <c r="O30" i="14" s="1"/>
  <c r="M19" i="14"/>
  <c r="N30" i="14" s="1"/>
  <c r="L19" i="14"/>
  <c r="M30" i="14" s="1"/>
  <c r="K19" i="14"/>
  <c r="L30" i="14" s="1"/>
  <c r="J19" i="14"/>
  <c r="K30" i="14" s="1"/>
  <c r="I19" i="14"/>
  <c r="J30" i="14" s="1"/>
  <c r="I30" i="14"/>
  <c r="BP18" i="14"/>
  <c r="BO18" i="14"/>
  <c r="BP29" i="14" s="1"/>
  <c r="BN18" i="14"/>
  <c r="BO29" i="14" s="1"/>
  <c r="BM18" i="14"/>
  <c r="BN29" i="14" s="1"/>
  <c r="BL18" i="14"/>
  <c r="BM29" i="14" s="1"/>
  <c r="BK18" i="14"/>
  <c r="BL29" i="14" s="1"/>
  <c r="BJ18" i="14"/>
  <c r="BK29" i="14" s="1"/>
  <c r="BI18" i="14"/>
  <c r="BH18" i="14"/>
  <c r="BI29" i="14" s="1"/>
  <c r="BG18" i="14"/>
  <c r="BH29" i="14" s="1"/>
  <c r="BF18" i="14"/>
  <c r="BG29" i="14" s="1"/>
  <c r="BE18" i="14"/>
  <c r="BF29" i="14" s="1"/>
  <c r="BD18" i="14"/>
  <c r="BE29" i="14" s="1"/>
  <c r="BC18" i="14"/>
  <c r="BD29" i="14" s="1"/>
  <c r="BB18" i="14"/>
  <c r="BC29" i="14" s="1"/>
  <c r="BA18" i="14"/>
  <c r="BB29" i="14" s="1"/>
  <c r="AZ18" i="14"/>
  <c r="BA29" i="14" s="1"/>
  <c r="AY18" i="14"/>
  <c r="AZ29" i="14" s="1"/>
  <c r="AX18" i="14"/>
  <c r="AY29" i="14" s="1"/>
  <c r="AW18" i="14"/>
  <c r="AV18" i="14"/>
  <c r="AW29" i="14" s="1"/>
  <c r="AU18" i="14"/>
  <c r="AV29" i="14" s="1"/>
  <c r="AT18" i="14"/>
  <c r="AU29" i="14" s="1"/>
  <c r="AS18" i="14"/>
  <c r="AT29" i="14" s="1"/>
  <c r="AR18" i="14"/>
  <c r="AS29" i="14" s="1"/>
  <c r="AQ18" i="14"/>
  <c r="AR29" i="14" s="1"/>
  <c r="AP18" i="14"/>
  <c r="AQ29" i="14" s="1"/>
  <c r="AO18" i="14"/>
  <c r="AP29" i="14" s="1"/>
  <c r="AN18" i="14"/>
  <c r="AO29" i="14" s="1"/>
  <c r="AM18" i="14"/>
  <c r="AN29" i="14" s="1"/>
  <c r="AL18" i="14"/>
  <c r="AM29" i="14" s="1"/>
  <c r="AK18" i="14"/>
  <c r="AL29" i="14" s="1"/>
  <c r="AJ18" i="14"/>
  <c r="AK29" i="14" s="1"/>
  <c r="AI18" i="14"/>
  <c r="AJ29" i="14" s="1"/>
  <c r="AH18" i="14"/>
  <c r="AI29" i="14" s="1"/>
  <c r="AG18" i="14"/>
  <c r="AH29" i="14" s="1"/>
  <c r="AF18" i="14"/>
  <c r="AG29" i="14" s="1"/>
  <c r="AE18" i="14"/>
  <c r="AF29" i="14" s="1"/>
  <c r="AD18" i="14"/>
  <c r="AE29" i="14" s="1"/>
  <c r="AC18" i="14"/>
  <c r="AD29" i="14" s="1"/>
  <c r="AB18" i="14"/>
  <c r="AC29" i="14" s="1"/>
  <c r="AA18" i="14"/>
  <c r="AB29" i="14" s="1"/>
  <c r="Z18" i="14"/>
  <c r="AA29" i="14" s="1"/>
  <c r="Y18" i="14"/>
  <c r="Z29" i="14" s="1"/>
  <c r="X18" i="14"/>
  <c r="Y29" i="14" s="1"/>
  <c r="W18" i="14"/>
  <c r="X29" i="14" s="1"/>
  <c r="V18" i="14"/>
  <c r="W29" i="14" s="1"/>
  <c r="U18" i="14"/>
  <c r="V29" i="14" s="1"/>
  <c r="T18" i="14"/>
  <c r="U29" i="14" s="1"/>
  <c r="S18" i="14"/>
  <c r="T29" i="14" s="1"/>
  <c r="R18" i="14"/>
  <c r="S29" i="14" s="1"/>
  <c r="Q18" i="14"/>
  <c r="R29" i="14" s="1"/>
  <c r="P18" i="14"/>
  <c r="Q29" i="14" s="1"/>
  <c r="O18" i="14"/>
  <c r="P29" i="14" s="1"/>
  <c r="N18" i="14"/>
  <c r="O29" i="14" s="1"/>
  <c r="M18" i="14"/>
  <c r="N29" i="14" s="1"/>
  <c r="L18" i="14"/>
  <c r="M29" i="14" s="1"/>
  <c r="K18" i="14"/>
  <c r="L29" i="14" s="1"/>
  <c r="J18" i="14"/>
  <c r="K29" i="14" s="1"/>
  <c r="I18" i="14"/>
  <c r="J29" i="14" s="1"/>
  <c r="I29" i="14"/>
  <c r="BP17" i="14"/>
  <c r="BO17" i="14"/>
  <c r="BP28" i="14" s="1"/>
  <c r="BN17" i="14"/>
  <c r="BO28" i="14" s="1"/>
  <c r="BM17" i="14"/>
  <c r="BN28" i="14" s="1"/>
  <c r="BL17" i="14"/>
  <c r="BM28" i="14" s="1"/>
  <c r="BK17" i="14"/>
  <c r="BL28" i="14" s="1"/>
  <c r="BJ17" i="14"/>
  <c r="BK28" i="14" s="1"/>
  <c r="BI17" i="14"/>
  <c r="BJ28" i="14" s="1"/>
  <c r="BH17" i="14"/>
  <c r="BI28" i="14" s="1"/>
  <c r="BG17" i="14"/>
  <c r="BH28" i="14" s="1"/>
  <c r="BF17" i="14"/>
  <c r="BG28" i="14" s="1"/>
  <c r="BE17" i="14"/>
  <c r="BF28" i="14" s="1"/>
  <c r="BD17" i="14"/>
  <c r="BE28" i="14" s="1"/>
  <c r="BC17" i="14"/>
  <c r="BD28" i="14" s="1"/>
  <c r="BB17" i="14"/>
  <c r="BC28" i="14" s="1"/>
  <c r="BA17" i="14"/>
  <c r="BB28" i="14" s="1"/>
  <c r="AZ17" i="14"/>
  <c r="BA28" i="14" s="1"/>
  <c r="AY17" i="14"/>
  <c r="AZ28" i="14" s="1"/>
  <c r="AX17" i="14"/>
  <c r="AY28" i="14" s="1"/>
  <c r="AW17" i="14"/>
  <c r="AX28" i="14" s="1"/>
  <c r="AV17" i="14"/>
  <c r="AW28" i="14" s="1"/>
  <c r="AU17" i="14"/>
  <c r="AV28" i="14" s="1"/>
  <c r="AT17" i="14"/>
  <c r="AU28" i="14" s="1"/>
  <c r="AS17" i="14"/>
  <c r="AT28" i="14" s="1"/>
  <c r="AR17" i="14"/>
  <c r="AS28" i="14" s="1"/>
  <c r="AQ17" i="14"/>
  <c r="AR28" i="14" s="1"/>
  <c r="AP17" i="14"/>
  <c r="AQ28" i="14" s="1"/>
  <c r="AO17" i="14"/>
  <c r="AP28" i="14" s="1"/>
  <c r="AN17" i="14"/>
  <c r="AO28" i="14" s="1"/>
  <c r="AM17" i="14"/>
  <c r="AN28" i="14" s="1"/>
  <c r="AL17" i="14"/>
  <c r="AM28" i="14" s="1"/>
  <c r="AK17" i="14"/>
  <c r="AL28" i="14" s="1"/>
  <c r="AJ17" i="14"/>
  <c r="AK28" i="14" s="1"/>
  <c r="AI17" i="14"/>
  <c r="AJ28" i="14" s="1"/>
  <c r="AH17" i="14"/>
  <c r="AI28" i="14" s="1"/>
  <c r="AG17" i="14"/>
  <c r="AH28" i="14" s="1"/>
  <c r="AF17" i="14"/>
  <c r="AG28" i="14" s="1"/>
  <c r="AE17" i="14"/>
  <c r="AF28" i="14" s="1"/>
  <c r="AD17" i="14"/>
  <c r="AE28" i="14" s="1"/>
  <c r="AC17" i="14"/>
  <c r="AD28" i="14" s="1"/>
  <c r="AB17" i="14"/>
  <c r="AC28" i="14" s="1"/>
  <c r="AA17" i="14"/>
  <c r="AB28" i="14" s="1"/>
  <c r="Z17" i="14"/>
  <c r="AA28" i="14" s="1"/>
  <c r="Y17" i="14"/>
  <c r="Z28" i="14" s="1"/>
  <c r="X17" i="14"/>
  <c r="Y28" i="14" s="1"/>
  <c r="W17" i="14"/>
  <c r="X28" i="14" s="1"/>
  <c r="V17" i="14"/>
  <c r="W28" i="14" s="1"/>
  <c r="U17" i="14"/>
  <c r="V28" i="14" s="1"/>
  <c r="T17" i="14"/>
  <c r="U28" i="14" s="1"/>
  <c r="S17" i="14"/>
  <c r="T28" i="14" s="1"/>
  <c r="R17" i="14"/>
  <c r="Q17" i="14"/>
  <c r="R28" i="14" s="1"/>
  <c r="P17" i="14"/>
  <c r="Q28" i="14" s="1"/>
  <c r="O17" i="14"/>
  <c r="P28" i="14" s="1"/>
  <c r="N17" i="14"/>
  <c r="O28" i="14" s="1"/>
  <c r="M17" i="14"/>
  <c r="N28" i="14" s="1"/>
  <c r="L17" i="14"/>
  <c r="M28" i="14" s="1"/>
  <c r="K17" i="14"/>
  <c r="L28" i="14" s="1"/>
  <c r="J17" i="14"/>
  <c r="K28" i="14" s="1"/>
  <c r="I17" i="14"/>
  <c r="J28" i="14" s="1"/>
  <c r="I28" i="14"/>
  <c r="BP16" i="14"/>
  <c r="BO16" i="14"/>
  <c r="BP27" i="14" s="1"/>
  <c r="BN16" i="14"/>
  <c r="BO27" i="14" s="1"/>
  <c r="BM16" i="14"/>
  <c r="BN27" i="14" s="1"/>
  <c r="BL16" i="14"/>
  <c r="BM27" i="14" s="1"/>
  <c r="BK16" i="14"/>
  <c r="BL27" i="14" s="1"/>
  <c r="BJ16" i="14"/>
  <c r="BK27" i="14" s="1"/>
  <c r="BI16" i="14"/>
  <c r="BJ27" i="14" s="1"/>
  <c r="BH16" i="14"/>
  <c r="BI27" i="14" s="1"/>
  <c r="BG16" i="14"/>
  <c r="BH27" i="14" s="1"/>
  <c r="BF16" i="14"/>
  <c r="BG27" i="14" s="1"/>
  <c r="BE16" i="14"/>
  <c r="BF27" i="14" s="1"/>
  <c r="BD16" i="14"/>
  <c r="BC16" i="14"/>
  <c r="BD27" i="14" s="1"/>
  <c r="BB16" i="14"/>
  <c r="BC27" i="14" s="1"/>
  <c r="BA16" i="14"/>
  <c r="BB27" i="14" s="1"/>
  <c r="AZ16" i="14"/>
  <c r="AY16" i="14"/>
  <c r="AZ27" i="14" s="1"/>
  <c r="AX16" i="14"/>
  <c r="AY27" i="14" s="1"/>
  <c r="AW16" i="14"/>
  <c r="AX27" i="14" s="1"/>
  <c r="AV16" i="14"/>
  <c r="AU16" i="14"/>
  <c r="AV27" i="14" s="1"/>
  <c r="AT16" i="14"/>
  <c r="AU27" i="14" s="1"/>
  <c r="AS16" i="14"/>
  <c r="AT27" i="14" s="1"/>
  <c r="AR16" i="14"/>
  <c r="AQ16" i="14"/>
  <c r="AR27" i="14" s="1"/>
  <c r="AP16" i="14"/>
  <c r="AQ27" i="14" s="1"/>
  <c r="AO16" i="14"/>
  <c r="AP27" i="14" s="1"/>
  <c r="AN16" i="14"/>
  <c r="AM16" i="14"/>
  <c r="AN27" i="14" s="1"/>
  <c r="AL16" i="14"/>
  <c r="AM27" i="14" s="1"/>
  <c r="AK16" i="14"/>
  <c r="AL27" i="14" s="1"/>
  <c r="AJ16" i="14"/>
  <c r="AI16" i="14"/>
  <c r="AH16" i="14"/>
  <c r="AI27" i="14" s="1"/>
  <c r="AG16" i="14"/>
  <c r="AH27" i="14" s="1"/>
  <c r="AF16" i="14"/>
  <c r="AE16" i="14"/>
  <c r="AF27" i="14" s="1"/>
  <c r="AD16" i="14"/>
  <c r="AE27" i="14" s="1"/>
  <c r="AC16" i="14"/>
  <c r="AD27" i="14" s="1"/>
  <c r="AB16" i="14"/>
  <c r="AA16" i="14"/>
  <c r="AB27" i="14" s="1"/>
  <c r="Z16" i="14"/>
  <c r="AA27" i="14" s="1"/>
  <c r="Y16" i="14"/>
  <c r="Z27" i="14" s="1"/>
  <c r="X16" i="14"/>
  <c r="W16" i="14"/>
  <c r="X27" i="14" s="1"/>
  <c r="V16" i="14"/>
  <c r="W27" i="14" s="1"/>
  <c r="U16" i="14"/>
  <c r="V27" i="14" s="1"/>
  <c r="T16" i="14"/>
  <c r="U27" i="14" s="1"/>
  <c r="S16" i="14"/>
  <c r="T27" i="14" s="1"/>
  <c r="R16" i="14"/>
  <c r="S27" i="14" s="1"/>
  <c r="Q16" i="14"/>
  <c r="R27" i="14" s="1"/>
  <c r="P16" i="14"/>
  <c r="O16" i="14"/>
  <c r="P27" i="14" s="1"/>
  <c r="N16" i="14"/>
  <c r="O27" i="14" s="1"/>
  <c r="M16" i="14"/>
  <c r="N27" i="14" s="1"/>
  <c r="L16" i="14"/>
  <c r="K16" i="14"/>
  <c r="L27" i="14" s="1"/>
  <c r="J16" i="14"/>
  <c r="K27" i="14" s="1"/>
  <c r="I16" i="14"/>
  <c r="J27" i="14" s="1"/>
  <c r="I27" i="14"/>
  <c r="BP15" i="14"/>
  <c r="BO15" i="14"/>
  <c r="BP26" i="14" s="1"/>
  <c r="BN15" i="14"/>
  <c r="BO26" i="14" s="1"/>
  <c r="BM15" i="14"/>
  <c r="BN26" i="14" s="1"/>
  <c r="BL15" i="14"/>
  <c r="BM26" i="14" s="1"/>
  <c r="BK15" i="14"/>
  <c r="BL26" i="14" s="1"/>
  <c r="BJ15" i="14"/>
  <c r="BK26" i="14" s="1"/>
  <c r="BI15" i="14"/>
  <c r="BJ26" i="14" s="1"/>
  <c r="BH15" i="14"/>
  <c r="BI26" i="14" s="1"/>
  <c r="BG15" i="14"/>
  <c r="BH26" i="14" s="1"/>
  <c r="BF15" i="14"/>
  <c r="BG26" i="14" s="1"/>
  <c r="BE15" i="14"/>
  <c r="BF26" i="14" s="1"/>
  <c r="BD15" i="14"/>
  <c r="BE26" i="14" s="1"/>
  <c r="BC15" i="14"/>
  <c r="BD26" i="14" s="1"/>
  <c r="BB15" i="14"/>
  <c r="BC26" i="14" s="1"/>
  <c r="BA15" i="14"/>
  <c r="BB26" i="14" s="1"/>
  <c r="AZ15" i="14"/>
  <c r="BA26" i="14" s="1"/>
  <c r="AY15" i="14"/>
  <c r="AZ26" i="14" s="1"/>
  <c r="AX15" i="14"/>
  <c r="AY26" i="14" s="1"/>
  <c r="AW15" i="14"/>
  <c r="AX26" i="14" s="1"/>
  <c r="AV15" i="14"/>
  <c r="AW26" i="14" s="1"/>
  <c r="AU15" i="14"/>
  <c r="AV26" i="14" s="1"/>
  <c r="AT15" i="14"/>
  <c r="AU26" i="14" s="1"/>
  <c r="AS15" i="14"/>
  <c r="AT26" i="14" s="1"/>
  <c r="AR15" i="14"/>
  <c r="AS26" i="14" s="1"/>
  <c r="AQ15" i="14"/>
  <c r="AR26" i="14" s="1"/>
  <c r="AP15" i="14"/>
  <c r="AQ26" i="14" s="1"/>
  <c r="AO15" i="14"/>
  <c r="AP26" i="14" s="1"/>
  <c r="AN15" i="14"/>
  <c r="AO26" i="14" s="1"/>
  <c r="AM15" i="14"/>
  <c r="AN26" i="14" s="1"/>
  <c r="AL15" i="14"/>
  <c r="AM26" i="14" s="1"/>
  <c r="AK15" i="14"/>
  <c r="AL26" i="14" s="1"/>
  <c r="AJ15" i="14"/>
  <c r="AK26" i="14" s="1"/>
  <c r="AI15" i="14"/>
  <c r="AJ26" i="14" s="1"/>
  <c r="AH15" i="14"/>
  <c r="AI26" i="14" s="1"/>
  <c r="AG15" i="14"/>
  <c r="AH26" i="14" s="1"/>
  <c r="AF15" i="14"/>
  <c r="AG26" i="14" s="1"/>
  <c r="AE15" i="14"/>
  <c r="AF26" i="14" s="1"/>
  <c r="AD15" i="14"/>
  <c r="AE26" i="14" s="1"/>
  <c r="AC15" i="14"/>
  <c r="AD26" i="14" s="1"/>
  <c r="AB15" i="14"/>
  <c r="AC26" i="14" s="1"/>
  <c r="AA15" i="14"/>
  <c r="AB26" i="14" s="1"/>
  <c r="Z15" i="14"/>
  <c r="AA26" i="14" s="1"/>
  <c r="Y15" i="14"/>
  <c r="Z26" i="14" s="1"/>
  <c r="X15" i="14"/>
  <c r="W15" i="14"/>
  <c r="X26" i="14" s="1"/>
  <c r="V15" i="14"/>
  <c r="W26" i="14" s="1"/>
  <c r="U15" i="14"/>
  <c r="V26" i="14" s="1"/>
  <c r="T15" i="14"/>
  <c r="U26" i="14" s="1"/>
  <c r="S15" i="14"/>
  <c r="T26" i="14" s="1"/>
  <c r="R15" i="14"/>
  <c r="S26" i="14" s="1"/>
  <c r="Q15" i="14"/>
  <c r="R26" i="14" s="1"/>
  <c r="P15" i="14"/>
  <c r="Q26" i="14" s="1"/>
  <c r="O15" i="14"/>
  <c r="N15" i="14"/>
  <c r="O26" i="14" s="1"/>
  <c r="M15" i="14"/>
  <c r="N26" i="14" s="1"/>
  <c r="L15" i="14"/>
  <c r="M26" i="14" s="1"/>
  <c r="K15" i="14"/>
  <c r="J15" i="14"/>
  <c r="K26" i="14" s="1"/>
  <c r="I15" i="14"/>
  <c r="J26" i="14" s="1"/>
  <c r="I26" i="14"/>
  <c r="BE6" i="14"/>
  <c r="BF6" i="14" s="1"/>
  <c r="BG6" i="14" s="1"/>
  <c r="BH6" i="14" s="1"/>
  <c r="BI6" i="14" s="1"/>
  <c r="BJ6" i="14" s="1"/>
  <c r="BK6" i="14" s="1"/>
  <c r="BL6" i="14" s="1"/>
  <c r="BM6" i="14" s="1"/>
  <c r="BN6" i="14" s="1"/>
  <c r="BO6" i="14" s="1"/>
  <c r="BP6" i="14" s="1"/>
  <c r="AS6" i="14"/>
  <c r="AT6" i="14" s="1"/>
  <c r="AU6" i="14" s="1"/>
  <c r="AV6" i="14" s="1"/>
  <c r="AW6" i="14" s="1"/>
  <c r="AX6" i="14" s="1"/>
  <c r="AY6" i="14" s="1"/>
  <c r="AZ6" i="14" s="1"/>
  <c r="BA6" i="14" s="1"/>
  <c r="BB6" i="14" s="1"/>
  <c r="BC6" i="14" s="1"/>
  <c r="BD6" i="14" s="1"/>
  <c r="AG6" i="14"/>
  <c r="AH6" i="14" s="1"/>
  <c r="AI6" i="14" s="1"/>
  <c r="AJ6" i="14" s="1"/>
  <c r="AK6" i="14" s="1"/>
  <c r="AL6" i="14" s="1"/>
  <c r="AM6" i="14" s="1"/>
  <c r="AN6" i="14" s="1"/>
  <c r="AO6" i="14" s="1"/>
  <c r="AP6" i="14" s="1"/>
  <c r="AQ6" i="14" s="1"/>
  <c r="AR6" i="14" s="1"/>
  <c r="U6" i="14"/>
  <c r="V6" i="14" s="1"/>
  <c r="W6" i="14" s="1"/>
  <c r="X6" i="14" s="1"/>
  <c r="Y6" i="14" s="1"/>
  <c r="Z6" i="14" s="1"/>
  <c r="AA6" i="14" s="1"/>
  <c r="AB6" i="14" s="1"/>
  <c r="AC6" i="14" s="1"/>
  <c r="AD6" i="14" s="1"/>
  <c r="AE6" i="14" s="1"/>
  <c r="AF6" i="14" s="1"/>
  <c r="I6" i="14"/>
  <c r="J6" i="14" s="1"/>
  <c r="K6" i="14" s="1"/>
  <c r="L6" i="14" s="1"/>
  <c r="M6" i="14" s="1"/>
  <c r="N6" i="14" s="1"/>
  <c r="O6" i="14" s="1"/>
  <c r="P6" i="14" s="1"/>
  <c r="Q6" i="14" s="1"/>
  <c r="R6" i="14" s="1"/>
  <c r="S6" i="14" s="1"/>
  <c r="T6" i="14" s="1"/>
  <c r="BP5" i="14"/>
  <c r="BO5" i="14"/>
  <c r="BN5" i="14"/>
  <c r="BM5" i="14"/>
  <c r="BL5" i="14"/>
  <c r="BK5" i="14"/>
  <c r="BJ5" i="14"/>
  <c r="BI5" i="14"/>
  <c r="BH5" i="14"/>
  <c r="BG5" i="14"/>
  <c r="BF5" i="14"/>
  <c r="BE5" i="14"/>
  <c r="BE7" i="14" s="1"/>
  <c r="BD5" i="14"/>
  <c r="BC5" i="14"/>
  <c r="BB5" i="14"/>
  <c r="BA5" i="14"/>
  <c r="AZ5" i="14"/>
  <c r="AY5" i="14"/>
  <c r="AX5" i="14"/>
  <c r="AW5" i="14"/>
  <c r="AV5" i="14"/>
  <c r="AU5" i="14"/>
  <c r="AT5" i="14"/>
  <c r="AS5" i="14"/>
  <c r="AS7" i="14" s="1"/>
  <c r="AR5" i="14"/>
  <c r="AQ5" i="14"/>
  <c r="AP5" i="14"/>
  <c r="AO5" i="14"/>
  <c r="AN5" i="14"/>
  <c r="AM5" i="14"/>
  <c r="AL5" i="14"/>
  <c r="AK5" i="14"/>
  <c r="AJ5" i="14"/>
  <c r="AI5" i="14"/>
  <c r="AH5" i="14"/>
  <c r="AG5" i="14"/>
  <c r="AG7" i="14" s="1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AF3" i="14"/>
  <c r="U1" i="14"/>
  <c r="AG1" i="14" s="1"/>
  <c r="AS1" i="14" s="1"/>
  <c r="BE1" i="14" s="1"/>
  <c r="BQ1" i="14" s="1"/>
  <c r="CC1" i="14" s="1"/>
  <c r="CO1" i="14" s="1"/>
  <c r="DA1" i="14" s="1"/>
  <c r="DM1" i="14" s="1"/>
  <c r="DY1" i="14" s="1"/>
  <c r="EK1" i="14" s="1"/>
  <c r="EW1" i="14" s="1"/>
  <c r="BP22" i="13"/>
  <c r="BO22" i="13"/>
  <c r="BN22" i="13"/>
  <c r="BM22" i="13"/>
  <c r="BL22" i="13"/>
  <c r="BK22" i="13"/>
  <c r="BJ22" i="13"/>
  <c r="BI22" i="13"/>
  <c r="BH22" i="13"/>
  <c r="BG22" i="13"/>
  <c r="BF22" i="13"/>
  <c r="BE22" i="13"/>
  <c r="BD22" i="13"/>
  <c r="BC22" i="13"/>
  <c r="BB22" i="13"/>
  <c r="BA22" i="13"/>
  <c r="AZ22" i="13"/>
  <c r="AY22" i="13"/>
  <c r="AX22" i="13"/>
  <c r="AW22" i="13"/>
  <c r="AV22" i="13"/>
  <c r="AU22" i="13"/>
  <c r="AT22" i="13"/>
  <c r="AS22" i="13"/>
  <c r="AR22" i="13"/>
  <c r="AQ22" i="13"/>
  <c r="AP22" i="13"/>
  <c r="AO22" i="13"/>
  <c r="AN22" i="13"/>
  <c r="AM22" i="13"/>
  <c r="AL22" i="13"/>
  <c r="AK22" i="13"/>
  <c r="AJ22" i="13"/>
  <c r="AI22" i="13"/>
  <c r="AH22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BP21" i="13"/>
  <c r="BO21" i="13"/>
  <c r="BN21" i="13"/>
  <c r="BM21" i="13"/>
  <c r="BL21" i="13"/>
  <c r="BK21" i="13"/>
  <c r="BJ21" i="13"/>
  <c r="BI21" i="13"/>
  <c r="BH21" i="13"/>
  <c r="BG21" i="13"/>
  <c r="BF21" i="13"/>
  <c r="BE21" i="13"/>
  <c r="BD21" i="13"/>
  <c r="BC21" i="13"/>
  <c r="BB21" i="13"/>
  <c r="BA21" i="13"/>
  <c r="AZ21" i="13"/>
  <c r="AY21" i="13"/>
  <c r="AX21" i="13"/>
  <c r="AW21" i="13"/>
  <c r="AV21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H21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BP20" i="13"/>
  <c r="BO20" i="13"/>
  <c r="BP31" i="13" s="1"/>
  <c r="BN20" i="13"/>
  <c r="BO31" i="13" s="1"/>
  <c r="BM20" i="13"/>
  <c r="BN31" i="13" s="1"/>
  <c r="BL20" i="13"/>
  <c r="BM31" i="13" s="1"/>
  <c r="BK20" i="13"/>
  <c r="BL31" i="13" s="1"/>
  <c r="BJ20" i="13"/>
  <c r="BK31" i="13" s="1"/>
  <c r="BI20" i="13"/>
  <c r="BJ31" i="13" s="1"/>
  <c r="BH20" i="13"/>
  <c r="BI31" i="13" s="1"/>
  <c r="BG20" i="13"/>
  <c r="BH31" i="13" s="1"/>
  <c r="BF20" i="13"/>
  <c r="BG31" i="13" s="1"/>
  <c r="BE20" i="13"/>
  <c r="BF31" i="13" s="1"/>
  <c r="BD20" i="13"/>
  <c r="BC20" i="13"/>
  <c r="BD31" i="13" s="1"/>
  <c r="BB20" i="13"/>
  <c r="BC31" i="13" s="1"/>
  <c r="BA20" i="13"/>
  <c r="BB31" i="13" s="1"/>
  <c r="AZ20" i="13"/>
  <c r="AY20" i="13"/>
  <c r="AZ31" i="13" s="1"/>
  <c r="AX20" i="13"/>
  <c r="AY31" i="13" s="1"/>
  <c r="AW20" i="13"/>
  <c r="AX31" i="13" s="1"/>
  <c r="AV20" i="13"/>
  <c r="AU20" i="13"/>
  <c r="AV31" i="13" s="1"/>
  <c r="AT20" i="13"/>
  <c r="AU31" i="13" s="1"/>
  <c r="AS20" i="13"/>
  <c r="AT31" i="13" s="1"/>
  <c r="AR20" i="13"/>
  <c r="AQ20" i="13"/>
  <c r="AR31" i="13" s="1"/>
  <c r="AP20" i="13"/>
  <c r="AQ31" i="13" s="1"/>
  <c r="AO20" i="13"/>
  <c r="AP31" i="13" s="1"/>
  <c r="AN20" i="13"/>
  <c r="AM20" i="13"/>
  <c r="AN31" i="13" s="1"/>
  <c r="AL20" i="13"/>
  <c r="AM31" i="13" s="1"/>
  <c r="AK20" i="13"/>
  <c r="AL31" i="13" s="1"/>
  <c r="AJ20" i="13"/>
  <c r="AI20" i="13"/>
  <c r="AJ31" i="13" s="1"/>
  <c r="AH20" i="13"/>
  <c r="AI31" i="13" s="1"/>
  <c r="AG20" i="13"/>
  <c r="AF20" i="13"/>
  <c r="AE20" i="13"/>
  <c r="AF31" i="13" s="1"/>
  <c r="AD20" i="13"/>
  <c r="AE31" i="13" s="1"/>
  <c r="AC20" i="13"/>
  <c r="AD31" i="13" s="1"/>
  <c r="AB20" i="13"/>
  <c r="AA20" i="13"/>
  <c r="AB31" i="13" s="1"/>
  <c r="Z20" i="13"/>
  <c r="AA31" i="13" s="1"/>
  <c r="Y20" i="13"/>
  <c r="Z31" i="13" s="1"/>
  <c r="X20" i="13"/>
  <c r="W20" i="13"/>
  <c r="X31" i="13" s="1"/>
  <c r="V20" i="13"/>
  <c r="W31" i="13" s="1"/>
  <c r="U20" i="13"/>
  <c r="V31" i="13" s="1"/>
  <c r="T20" i="13"/>
  <c r="U31" i="13" s="1"/>
  <c r="S20" i="13"/>
  <c r="T31" i="13" s="1"/>
  <c r="R20" i="13"/>
  <c r="S31" i="13" s="1"/>
  <c r="Q20" i="13"/>
  <c r="R31" i="13" s="1"/>
  <c r="P20" i="13"/>
  <c r="O20" i="13"/>
  <c r="P31" i="13" s="1"/>
  <c r="N20" i="13"/>
  <c r="O31" i="13" s="1"/>
  <c r="M20" i="13"/>
  <c r="N31" i="13" s="1"/>
  <c r="L20" i="13"/>
  <c r="K20" i="13"/>
  <c r="L31" i="13" s="1"/>
  <c r="J20" i="13"/>
  <c r="K31" i="13" s="1"/>
  <c r="I20" i="13"/>
  <c r="J31" i="13" s="1"/>
  <c r="I31" i="13"/>
  <c r="BP19" i="13"/>
  <c r="BO19" i="13"/>
  <c r="BP30" i="13" s="1"/>
  <c r="BN19" i="13"/>
  <c r="BO30" i="13" s="1"/>
  <c r="BM19" i="13"/>
  <c r="BN30" i="13" s="1"/>
  <c r="BL19" i="13"/>
  <c r="BM30" i="13" s="1"/>
  <c r="BK19" i="13"/>
  <c r="BL30" i="13" s="1"/>
  <c r="BJ19" i="13"/>
  <c r="BK30" i="13" s="1"/>
  <c r="BI19" i="13"/>
  <c r="BJ30" i="13" s="1"/>
  <c r="BH19" i="13"/>
  <c r="BI30" i="13" s="1"/>
  <c r="BG19" i="13"/>
  <c r="BH30" i="13" s="1"/>
  <c r="BF19" i="13"/>
  <c r="BG30" i="13" s="1"/>
  <c r="BE19" i="13"/>
  <c r="BF30" i="13" s="1"/>
  <c r="BD19" i="13"/>
  <c r="BE30" i="13" s="1"/>
  <c r="BC19" i="13"/>
  <c r="BD30" i="13" s="1"/>
  <c r="BB19" i="13"/>
  <c r="BC30" i="13" s="1"/>
  <c r="BA19" i="13"/>
  <c r="BB30" i="13" s="1"/>
  <c r="AZ19" i="13"/>
  <c r="BA30" i="13" s="1"/>
  <c r="AY19" i="13"/>
  <c r="AZ30" i="13" s="1"/>
  <c r="AX19" i="13"/>
  <c r="AY30" i="13" s="1"/>
  <c r="AW19" i="13"/>
  <c r="AX30" i="13" s="1"/>
  <c r="AV19" i="13"/>
  <c r="AW30" i="13" s="1"/>
  <c r="AU19" i="13"/>
  <c r="AV30" i="13" s="1"/>
  <c r="AT19" i="13"/>
  <c r="AU30" i="13" s="1"/>
  <c r="AS19" i="13"/>
  <c r="AT30" i="13" s="1"/>
  <c r="AR19" i="13"/>
  <c r="AS30" i="13" s="1"/>
  <c r="AQ19" i="13"/>
  <c r="AR30" i="13" s="1"/>
  <c r="AP19" i="13"/>
  <c r="AQ30" i="13" s="1"/>
  <c r="AO19" i="13"/>
  <c r="AP30" i="13" s="1"/>
  <c r="AN19" i="13"/>
  <c r="AO30" i="13" s="1"/>
  <c r="AM19" i="13"/>
  <c r="AN30" i="13" s="1"/>
  <c r="AL19" i="13"/>
  <c r="AM30" i="13" s="1"/>
  <c r="AK19" i="13"/>
  <c r="AL30" i="13" s="1"/>
  <c r="AJ19" i="13"/>
  <c r="AK30" i="13" s="1"/>
  <c r="AI19" i="13"/>
  <c r="AJ30" i="13" s="1"/>
  <c r="AH19" i="13"/>
  <c r="AI30" i="13" s="1"/>
  <c r="AG19" i="13"/>
  <c r="AH30" i="13" s="1"/>
  <c r="AF19" i="13"/>
  <c r="AG30" i="13" s="1"/>
  <c r="AE19" i="13"/>
  <c r="AF30" i="13" s="1"/>
  <c r="AD19" i="13"/>
  <c r="AE30" i="13" s="1"/>
  <c r="AC19" i="13"/>
  <c r="AD30" i="13" s="1"/>
  <c r="AB19" i="13"/>
  <c r="AC30" i="13" s="1"/>
  <c r="AA19" i="13"/>
  <c r="AB30" i="13" s="1"/>
  <c r="Z19" i="13"/>
  <c r="AA30" i="13" s="1"/>
  <c r="Y19" i="13"/>
  <c r="Z30" i="13" s="1"/>
  <c r="X19" i="13"/>
  <c r="Y30" i="13" s="1"/>
  <c r="W19" i="13"/>
  <c r="X30" i="13" s="1"/>
  <c r="V19" i="13"/>
  <c r="W30" i="13" s="1"/>
  <c r="U19" i="13"/>
  <c r="V30" i="13" s="1"/>
  <c r="T19" i="13"/>
  <c r="U30" i="13" s="1"/>
  <c r="S19" i="13"/>
  <c r="T30" i="13" s="1"/>
  <c r="R19" i="13"/>
  <c r="S30" i="13" s="1"/>
  <c r="Q19" i="13"/>
  <c r="P19" i="13"/>
  <c r="Q30" i="13" s="1"/>
  <c r="O19" i="13"/>
  <c r="P30" i="13" s="1"/>
  <c r="N19" i="13"/>
  <c r="O30" i="13" s="1"/>
  <c r="M19" i="13"/>
  <c r="L19" i="13"/>
  <c r="M30" i="13" s="1"/>
  <c r="K19" i="13"/>
  <c r="L30" i="13" s="1"/>
  <c r="J19" i="13"/>
  <c r="K30" i="13" s="1"/>
  <c r="I19" i="13"/>
  <c r="I30" i="13"/>
  <c r="BP18" i="13"/>
  <c r="BO18" i="13"/>
  <c r="BP29" i="13" s="1"/>
  <c r="BN18" i="13"/>
  <c r="BO29" i="13" s="1"/>
  <c r="BM18" i="13"/>
  <c r="BN29" i="13" s="1"/>
  <c r="BL18" i="13"/>
  <c r="BM29" i="13" s="1"/>
  <c r="BK18" i="13"/>
  <c r="BL29" i="13" s="1"/>
  <c r="BJ18" i="13"/>
  <c r="BK29" i="13" s="1"/>
  <c r="BI18" i="13"/>
  <c r="BJ29" i="13" s="1"/>
  <c r="BH18" i="13"/>
  <c r="BI29" i="13" s="1"/>
  <c r="BG18" i="13"/>
  <c r="BH29" i="13" s="1"/>
  <c r="BF18" i="13"/>
  <c r="BG29" i="13" s="1"/>
  <c r="BE18" i="13"/>
  <c r="BF29" i="13" s="1"/>
  <c r="BD18" i="13"/>
  <c r="BE29" i="13" s="1"/>
  <c r="BC18" i="13"/>
  <c r="BD29" i="13" s="1"/>
  <c r="BB18" i="13"/>
  <c r="BC29" i="13" s="1"/>
  <c r="BA18" i="13"/>
  <c r="BB29" i="13" s="1"/>
  <c r="AZ18" i="13"/>
  <c r="BA29" i="13" s="1"/>
  <c r="AY18" i="13"/>
  <c r="AX18" i="13"/>
  <c r="AY29" i="13" s="1"/>
  <c r="AW18" i="13"/>
  <c r="AX29" i="13" s="1"/>
  <c r="AV18" i="13"/>
  <c r="AW29" i="13" s="1"/>
  <c r="AU18" i="13"/>
  <c r="AT18" i="13"/>
  <c r="AU29" i="13" s="1"/>
  <c r="AS18" i="13"/>
  <c r="AT29" i="13" s="1"/>
  <c r="AR18" i="13"/>
  <c r="AS29" i="13" s="1"/>
  <c r="AQ18" i="13"/>
  <c r="AR29" i="13" s="1"/>
  <c r="AP18" i="13"/>
  <c r="AQ29" i="13" s="1"/>
  <c r="AO18" i="13"/>
  <c r="AP29" i="13" s="1"/>
  <c r="AN18" i="13"/>
  <c r="AO29" i="13" s="1"/>
  <c r="AM18" i="13"/>
  <c r="AN29" i="13" s="1"/>
  <c r="AL18" i="13"/>
  <c r="AM29" i="13" s="1"/>
  <c r="AK18" i="13"/>
  <c r="AL29" i="13" s="1"/>
  <c r="AJ18" i="13"/>
  <c r="AK29" i="13" s="1"/>
  <c r="AI18" i="13"/>
  <c r="AJ29" i="13" s="1"/>
  <c r="AH18" i="13"/>
  <c r="AI29" i="13" s="1"/>
  <c r="AG18" i="13"/>
  <c r="AH29" i="13" s="1"/>
  <c r="AF18" i="13"/>
  <c r="AG29" i="13" s="1"/>
  <c r="AE18" i="13"/>
  <c r="AF29" i="13" s="1"/>
  <c r="AD18" i="13"/>
  <c r="AE29" i="13" s="1"/>
  <c r="AC18" i="13"/>
  <c r="AD29" i="13" s="1"/>
  <c r="AB18" i="13"/>
  <c r="AC29" i="13" s="1"/>
  <c r="AA18" i="13"/>
  <c r="Z18" i="13"/>
  <c r="AA29" i="13" s="1"/>
  <c r="Y18" i="13"/>
  <c r="Z29" i="13" s="1"/>
  <c r="X18" i="13"/>
  <c r="Y29" i="13" s="1"/>
  <c r="W18" i="13"/>
  <c r="V18" i="13"/>
  <c r="W29" i="13" s="1"/>
  <c r="U18" i="13"/>
  <c r="V29" i="13" s="1"/>
  <c r="T18" i="13"/>
  <c r="U29" i="13" s="1"/>
  <c r="S18" i="13"/>
  <c r="T29" i="13" s="1"/>
  <c r="R18" i="13"/>
  <c r="S29" i="13" s="1"/>
  <c r="Q18" i="13"/>
  <c r="R29" i="13" s="1"/>
  <c r="P18" i="13"/>
  <c r="Q29" i="13" s="1"/>
  <c r="O18" i="13"/>
  <c r="N18" i="13"/>
  <c r="O29" i="13" s="1"/>
  <c r="M18" i="13"/>
  <c r="N29" i="13" s="1"/>
  <c r="L18" i="13"/>
  <c r="M29" i="13" s="1"/>
  <c r="K18" i="13"/>
  <c r="L29" i="13" s="1"/>
  <c r="J18" i="13"/>
  <c r="K29" i="13" s="1"/>
  <c r="I18" i="13"/>
  <c r="J29" i="13" s="1"/>
  <c r="I29" i="13"/>
  <c r="BP17" i="13"/>
  <c r="BO17" i="13"/>
  <c r="BN17" i="13"/>
  <c r="BO28" i="13" s="1"/>
  <c r="BM17" i="13"/>
  <c r="BN28" i="13" s="1"/>
  <c r="BL17" i="13"/>
  <c r="BM28" i="13" s="1"/>
  <c r="BK17" i="13"/>
  <c r="BL28" i="13" s="1"/>
  <c r="BJ17" i="13"/>
  <c r="BK28" i="13" s="1"/>
  <c r="BI17" i="13"/>
  <c r="BJ28" i="13" s="1"/>
  <c r="BH17" i="13"/>
  <c r="BI28" i="13" s="1"/>
  <c r="BG17" i="13"/>
  <c r="BH28" i="13" s="1"/>
  <c r="BF17" i="13"/>
  <c r="BG28" i="13" s="1"/>
  <c r="BE17" i="13"/>
  <c r="BF28" i="13" s="1"/>
  <c r="BD17" i="13"/>
  <c r="BE28" i="13" s="1"/>
  <c r="BC17" i="13"/>
  <c r="BB17" i="13"/>
  <c r="BC28" i="13" s="1"/>
  <c r="BA17" i="13"/>
  <c r="BB28" i="13" s="1"/>
  <c r="AZ17" i="13"/>
  <c r="BA28" i="13" s="1"/>
  <c r="AY17" i="13"/>
  <c r="AX17" i="13"/>
  <c r="AY28" i="13" s="1"/>
  <c r="AW17" i="13"/>
  <c r="AX28" i="13" s="1"/>
  <c r="AV17" i="13"/>
  <c r="AW28" i="13" s="1"/>
  <c r="AU17" i="13"/>
  <c r="AT17" i="13"/>
  <c r="AU28" i="13" s="1"/>
  <c r="AS17" i="13"/>
  <c r="AT28" i="13" s="1"/>
  <c r="AR17" i="13"/>
  <c r="AS28" i="13" s="1"/>
  <c r="AQ17" i="13"/>
  <c r="AP17" i="13"/>
  <c r="AQ28" i="13" s="1"/>
  <c r="AO17" i="13"/>
  <c r="AP28" i="13" s="1"/>
  <c r="AN17" i="13"/>
  <c r="AO28" i="13" s="1"/>
  <c r="AM17" i="13"/>
  <c r="AL17" i="13"/>
  <c r="AM28" i="13" s="1"/>
  <c r="AK17" i="13"/>
  <c r="AL28" i="13" s="1"/>
  <c r="AJ17" i="13"/>
  <c r="AI17" i="13"/>
  <c r="AH17" i="13"/>
  <c r="AI28" i="13" s="1"/>
  <c r="AG17" i="13"/>
  <c r="AH28" i="13" s="1"/>
  <c r="AF17" i="13"/>
  <c r="AE17" i="13"/>
  <c r="AD17" i="13"/>
  <c r="AE28" i="13" s="1"/>
  <c r="AC17" i="13"/>
  <c r="AD28" i="13" s="1"/>
  <c r="AB17" i="13"/>
  <c r="AA17" i="13"/>
  <c r="Z17" i="13"/>
  <c r="AA28" i="13" s="1"/>
  <c r="Y17" i="13"/>
  <c r="Z28" i="13" s="1"/>
  <c r="X17" i="13"/>
  <c r="Y28" i="13" s="1"/>
  <c r="W17" i="13"/>
  <c r="V17" i="13"/>
  <c r="W28" i="13" s="1"/>
  <c r="U17" i="13"/>
  <c r="V28" i="13" s="1"/>
  <c r="T17" i="13"/>
  <c r="U28" i="13" s="1"/>
  <c r="S17" i="13"/>
  <c r="T28" i="13" s="1"/>
  <c r="R17" i="13"/>
  <c r="S28" i="13" s="1"/>
  <c r="Q17" i="13"/>
  <c r="R28" i="13" s="1"/>
  <c r="P17" i="13"/>
  <c r="Q28" i="13" s="1"/>
  <c r="O17" i="13"/>
  <c r="P28" i="13" s="1"/>
  <c r="N17" i="13"/>
  <c r="O28" i="13" s="1"/>
  <c r="M17" i="13"/>
  <c r="N28" i="13" s="1"/>
  <c r="L17" i="13"/>
  <c r="M28" i="13" s="1"/>
  <c r="K17" i="13"/>
  <c r="L28" i="13" s="1"/>
  <c r="J17" i="13"/>
  <c r="K28" i="13" s="1"/>
  <c r="I17" i="13"/>
  <c r="J28" i="13" s="1"/>
  <c r="I28" i="13"/>
  <c r="BP16" i="13"/>
  <c r="BO16" i="13"/>
  <c r="BP27" i="13" s="1"/>
  <c r="BN16" i="13"/>
  <c r="BO27" i="13" s="1"/>
  <c r="BM16" i="13"/>
  <c r="BN27" i="13" s="1"/>
  <c r="BL16" i="13"/>
  <c r="BM27" i="13" s="1"/>
  <c r="BK16" i="13"/>
  <c r="BL27" i="13" s="1"/>
  <c r="BJ16" i="13"/>
  <c r="BK27" i="13" s="1"/>
  <c r="BI16" i="13"/>
  <c r="BJ27" i="13" s="1"/>
  <c r="BH16" i="13"/>
  <c r="BI27" i="13" s="1"/>
  <c r="BG16" i="13"/>
  <c r="BH27" i="13" s="1"/>
  <c r="BF16" i="13"/>
  <c r="BG27" i="13" s="1"/>
  <c r="BE16" i="13"/>
  <c r="BF27" i="13" s="1"/>
  <c r="BD16" i="13"/>
  <c r="BE27" i="13" s="1"/>
  <c r="BC16" i="13"/>
  <c r="BD27" i="13" s="1"/>
  <c r="BB16" i="13"/>
  <c r="BC27" i="13" s="1"/>
  <c r="BA16" i="13"/>
  <c r="BB27" i="13" s="1"/>
  <c r="AZ16" i="13"/>
  <c r="BA27" i="13" s="1"/>
  <c r="AY16" i="13"/>
  <c r="AZ27" i="13" s="1"/>
  <c r="AX16" i="13"/>
  <c r="AY27" i="13" s="1"/>
  <c r="AW16" i="13"/>
  <c r="AX27" i="13" s="1"/>
  <c r="AV16" i="13"/>
  <c r="AW27" i="13" s="1"/>
  <c r="AU16" i="13"/>
  <c r="AV27" i="13" s="1"/>
  <c r="AT16" i="13"/>
  <c r="AU27" i="13" s="1"/>
  <c r="AS16" i="13"/>
  <c r="AT27" i="13" s="1"/>
  <c r="AR16" i="13"/>
  <c r="AS27" i="13" s="1"/>
  <c r="AQ16" i="13"/>
  <c r="AR27" i="13" s="1"/>
  <c r="AP16" i="13"/>
  <c r="AQ27" i="13" s="1"/>
  <c r="AO16" i="13"/>
  <c r="AP27" i="13" s="1"/>
  <c r="AN16" i="13"/>
  <c r="AO27" i="13" s="1"/>
  <c r="AM16" i="13"/>
  <c r="AN27" i="13" s="1"/>
  <c r="AL16" i="13"/>
  <c r="AM27" i="13" s="1"/>
  <c r="AK16" i="13"/>
  <c r="AL27" i="13" s="1"/>
  <c r="AJ16" i="13"/>
  <c r="AK27" i="13" s="1"/>
  <c r="AI16" i="13"/>
  <c r="AJ27" i="13" s="1"/>
  <c r="AH16" i="13"/>
  <c r="AI27" i="13" s="1"/>
  <c r="AG16" i="13"/>
  <c r="AH27" i="13" s="1"/>
  <c r="AF16" i="13"/>
  <c r="AG27" i="13" s="1"/>
  <c r="AE16" i="13"/>
  <c r="AF27" i="13" s="1"/>
  <c r="AD16" i="13"/>
  <c r="AE27" i="13" s="1"/>
  <c r="AC16" i="13"/>
  <c r="AB16" i="13"/>
  <c r="AC27" i="13" s="1"/>
  <c r="AA16" i="13"/>
  <c r="AB27" i="13" s="1"/>
  <c r="Z16" i="13"/>
  <c r="AA27" i="13" s="1"/>
  <c r="Y16" i="13"/>
  <c r="Z27" i="13" s="1"/>
  <c r="X16" i="13"/>
  <c r="Y27" i="13" s="1"/>
  <c r="W16" i="13"/>
  <c r="X27" i="13" s="1"/>
  <c r="V16" i="13"/>
  <c r="W27" i="13" s="1"/>
  <c r="U16" i="13"/>
  <c r="T16" i="13"/>
  <c r="U27" i="13" s="1"/>
  <c r="S16" i="13"/>
  <c r="T27" i="13" s="1"/>
  <c r="R16" i="13"/>
  <c r="S27" i="13" s="1"/>
  <c r="Q16" i="13"/>
  <c r="R27" i="13" s="1"/>
  <c r="P16" i="13"/>
  <c r="Q27" i="13" s="1"/>
  <c r="O16" i="13"/>
  <c r="P27" i="13" s="1"/>
  <c r="N16" i="13"/>
  <c r="O27" i="13" s="1"/>
  <c r="M16" i="13"/>
  <c r="L16" i="13"/>
  <c r="M27" i="13" s="1"/>
  <c r="K16" i="13"/>
  <c r="L27" i="13" s="1"/>
  <c r="J16" i="13"/>
  <c r="K27" i="13" s="1"/>
  <c r="I16" i="13"/>
  <c r="I27" i="13"/>
  <c r="BP15" i="13"/>
  <c r="BO15" i="13"/>
  <c r="BP26" i="13" s="1"/>
  <c r="BN15" i="13"/>
  <c r="BO26" i="13" s="1"/>
  <c r="BM15" i="13"/>
  <c r="BN26" i="13" s="1"/>
  <c r="BL15" i="13"/>
  <c r="BM26" i="13" s="1"/>
  <c r="BK15" i="13"/>
  <c r="BL26" i="13" s="1"/>
  <c r="BJ15" i="13"/>
  <c r="BK26" i="13" s="1"/>
  <c r="BI15" i="13"/>
  <c r="BJ26" i="13" s="1"/>
  <c r="BH15" i="13"/>
  <c r="BI26" i="13" s="1"/>
  <c r="BG15" i="13"/>
  <c r="BH26" i="13" s="1"/>
  <c r="BF15" i="13"/>
  <c r="BG26" i="13" s="1"/>
  <c r="BE15" i="13"/>
  <c r="BF26" i="13" s="1"/>
  <c r="BD15" i="13"/>
  <c r="BE26" i="13" s="1"/>
  <c r="BC15" i="13"/>
  <c r="BD26" i="13" s="1"/>
  <c r="BB15" i="13"/>
  <c r="BA15" i="13"/>
  <c r="BB26" i="13" s="1"/>
  <c r="AZ15" i="13"/>
  <c r="BA26" i="13" s="1"/>
  <c r="AY15" i="13"/>
  <c r="AZ26" i="13" s="1"/>
  <c r="AX15" i="13"/>
  <c r="AW15" i="13"/>
  <c r="AX26" i="13" s="1"/>
  <c r="AV15" i="13"/>
  <c r="AW26" i="13" s="1"/>
  <c r="AU15" i="13"/>
  <c r="AV26" i="13" s="1"/>
  <c r="AT15" i="13"/>
  <c r="AS15" i="13"/>
  <c r="AT26" i="13" s="1"/>
  <c r="AR15" i="13"/>
  <c r="AS26" i="13" s="1"/>
  <c r="AQ15" i="13"/>
  <c r="AR26" i="13" s="1"/>
  <c r="AP15" i="13"/>
  <c r="AO15" i="13"/>
  <c r="AP26" i="13" s="1"/>
  <c r="AN15" i="13"/>
  <c r="AO26" i="13" s="1"/>
  <c r="AM15" i="13"/>
  <c r="AN26" i="13" s="1"/>
  <c r="AL15" i="13"/>
  <c r="AK15" i="13"/>
  <c r="AL26" i="13" s="1"/>
  <c r="AJ15" i="13"/>
  <c r="AK26" i="13" s="1"/>
  <c r="AI15" i="13"/>
  <c r="AJ26" i="13" s="1"/>
  <c r="AH15" i="13"/>
  <c r="AG15" i="13"/>
  <c r="AH26" i="13" s="1"/>
  <c r="AF15" i="13"/>
  <c r="AG26" i="13" s="1"/>
  <c r="AE15" i="13"/>
  <c r="AF26" i="13" s="1"/>
  <c r="AD15" i="13"/>
  <c r="AD23" i="13" s="1"/>
  <c r="AE40" i="13" s="1"/>
  <c r="AC15" i="13"/>
  <c r="AD26" i="13" s="1"/>
  <c r="AB15" i="13"/>
  <c r="AC26" i="13" s="1"/>
  <c r="AA15" i="13"/>
  <c r="AB26" i="13" s="1"/>
  <c r="Z15" i="13"/>
  <c r="Y15" i="13"/>
  <c r="Z26" i="13" s="1"/>
  <c r="X15" i="13"/>
  <c r="Y26" i="13" s="1"/>
  <c r="W15" i="13"/>
  <c r="X26" i="13" s="1"/>
  <c r="V15" i="13"/>
  <c r="U15" i="13"/>
  <c r="V26" i="13" s="1"/>
  <c r="T15" i="13"/>
  <c r="U26" i="13" s="1"/>
  <c r="S15" i="13"/>
  <c r="T26" i="13" s="1"/>
  <c r="R15" i="13"/>
  <c r="S26" i="13" s="1"/>
  <c r="Q15" i="13"/>
  <c r="R26" i="13" s="1"/>
  <c r="P15" i="13"/>
  <c r="Q26" i="13" s="1"/>
  <c r="O15" i="13"/>
  <c r="P26" i="13" s="1"/>
  <c r="N15" i="13"/>
  <c r="O26" i="13" s="1"/>
  <c r="M15" i="13"/>
  <c r="N26" i="13" s="1"/>
  <c r="L15" i="13"/>
  <c r="M26" i="13" s="1"/>
  <c r="K15" i="13"/>
  <c r="L26" i="13" s="1"/>
  <c r="J15" i="13"/>
  <c r="K26" i="13" s="1"/>
  <c r="I15" i="13"/>
  <c r="J26" i="13" s="1"/>
  <c r="I26" i="13"/>
  <c r="BE6" i="13"/>
  <c r="BF6" i="13" s="1"/>
  <c r="BG6" i="13" s="1"/>
  <c r="BH6" i="13" s="1"/>
  <c r="BI6" i="13" s="1"/>
  <c r="BJ6" i="13" s="1"/>
  <c r="BK6" i="13" s="1"/>
  <c r="BL6" i="13" s="1"/>
  <c r="BM6" i="13" s="1"/>
  <c r="BN6" i="13" s="1"/>
  <c r="BO6" i="13" s="1"/>
  <c r="BP6" i="13" s="1"/>
  <c r="AS6" i="13"/>
  <c r="AT6" i="13" s="1"/>
  <c r="AU6" i="13" s="1"/>
  <c r="AV6" i="13" s="1"/>
  <c r="AW6" i="13" s="1"/>
  <c r="AX6" i="13" s="1"/>
  <c r="AY6" i="13" s="1"/>
  <c r="AZ6" i="13" s="1"/>
  <c r="BA6" i="13" s="1"/>
  <c r="BB6" i="13" s="1"/>
  <c r="BC6" i="13" s="1"/>
  <c r="BD6" i="13" s="1"/>
  <c r="AG6" i="13"/>
  <c r="AH6" i="13" s="1"/>
  <c r="AI6" i="13" s="1"/>
  <c r="AJ6" i="13" s="1"/>
  <c r="AK6" i="13" s="1"/>
  <c r="AL6" i="13" s="1"/>
  <c r="AM6" i="13" s="1"/>
  <c r="AN6" i="13" s="1"/>
  <c r="AO6" i="13" s="1"/>
  <c r="AP6" i="13" s="1"/>
  <c r="AQ6" i="13" s="1"/>
  <c r="AR6" i="13" s="1"/>
  <c r="U6" i="13"/>
  <c r="V6" i="13" s="1"/>
  <c r="W6" i="13" s="1"/>
  <c r="X6" i="13" s="1"/>
  <c r="Y6" i="13" s="1"/>
  <c r="Z6" i="13" s="1"/>
  <c r="AA6" i="13" s="1"/>
  <c r="AB6" i="13" s="1"/>
  <c r="AC6" i="13" s="1"/>
  <c r="AD6" i="13" s="1"/>
  <c r="AE6" i="13" s="1"/>
  <c r="AF6" i="13" s="1"/>
  <c r="I6" i="13"/>
  <c r="J6" i="13" s="1"/>
  <c r="K6" i="13" s="1"/>
  <c r="L6" i="13" s="1"/>
  <c r="M6" i="13" s="1"/>
  <c r="N6" i="13" s="1"/>
  <c r="O6" i="13" s="1"/>
  <c r="P6" i="13" s="1"/>
  <c r="Q6" i="13" s="1"/>
  <c r="R6" i="13" s="1"/>
  <c r="S6" i="13" s="1"/>
  <c r="T6" i="13" s="1"/>
  <c r="BP5" i="13"/>
  <c r="BO5" i="13"/>
  <c r="BN5" i="13"/>
  <c r="BM5" i="13"/>
  <c r="BL5" i="13"/>
  <c r="BK5" i="13"/>
  <c r="BJ5" i="13"/>
  <c r="BI5" i="13"/>
  <c r="BH5" i="13"/>
  <c r="BG5" i="13"/>
  <c r="BF5" i="13"/>
  <c r="BE5" i="13"/>
  <c r="BE7" i="13" s="1"/>
  <c r="BD5" i="13"/>
  <c r="BC5" i="13"/>
  <c r="BB5" i="13"/>
  <c r="BA5" i="13"/>
  <c r="AZ5" i="13"/>
  <c r="AY5" i="13"/>
  <c r="AX5" i="13"/>
  <c r="AW5" i="13"/>
  <c r="AV5" i="13"/>
  <c r="AU5" i="13"/>
  <c r="AT5" i="13"/>
  <c r="AS5" i="13"/>
  <c r="AS7" i="13" s="1"/>
  <c r="AR5" i="13"/>
  <c r="AQ5" i="13"/>
  <c r="AP5" i="13"/>
  <c r="AO5" i="13"/>
  <c r="AN5" i="13"/>
  <c r="AM5" i="13"/>
  <c r="AL5" i="13"/>
  <c r="AK5" i="13"/>
  <c r="AJ5" i="13"/>
  <c r="AI5" i="13"/>
  <c r="AH5" i="13"/>
  <c r="AG5" i="13"/>
  <c r="AG7" i="13" s="1"/>
  <c r="AF5" i="13"/>
  <c r="AE5" i="13"/>
  <c r="AD5" i="13"/>
  <c r="AC5" i="13"/>
  <c r="AB5" i="13"/>
  <c r="AA5" i="13"/>
  <c r="Z5" i="13"/>
  <c r="Y5" i="13"/>
  <c r="X5" i="13"/>
  <c r="W5" i="13"/>
  <c r="V5" i="13"/>
  <c r="U5" i="13"/>
  <c r="U7" i="13" s="1"/>
  <c r="T5" i="13"/>
  <c r="S5" i="13"/>
  <c r="R5" i="13"/>
  <c r="Q5" i="13"/>
  <c r="Q5" i="1" s="1"/>
  <c r="Q7" i="1" s="1"/>
  <c r="Q7" i="6" s="1"/>
  <c r="P5" i="13"/>
  <c r="O5" i="13"/>
  <c r="O5" i="1" s="1"/>
  <c r="N5" i="13"/>
  <c r="M5" i="13"/>
  <c r="L5" i="13"/>
  <c r="K5" i="13"/>
  <c r="J5" i="13"/>
  <c r="I5" i="13"/>
  <c r="I7" i="13" s="1"/>
  <c r="AF3" i="13"/>
  <c r="U1" i="13"/>
  <c r="AG1" i="13" s="1"/>
  <c r="AS1" i="13" s="1"/>
  <c r="BE1" i="13" s="1"/>
  <c r="BQ1" i="13" s="1"/>
  <c r="CC1" i="13" s="1"/>
  <c r="CO1" i="13" s="1"/>
  <c r="DA1" i="13" s="1"/>
  <c r="DM1" i="13" s="1"/>
  <c r="DY1" i="13" s="1"/>
  <c r="EK1" i="13" s="1"/>
  <c r="EW1" i="13" s="1"/>
  <c r="EK6" i="12"/>
  <c r="EL6" i="12" s="1"/>
  <c r="EM6" i="12" s="1"/>
  <c r="EN6" i="12" s="1"/>
  <c r="EO6" i="12" s="1"/>
  <c r="EP6" i="12" s="1"/>
  <c r="EQ6" i="12" s="1"/>
  <c r="ER6" i="12" s="1"/>
  <c r="ES6" i="12" s="1"/>
  <c r="ET6" i="12" s="1"/>
  <c r="EU6" i="12" s="1"/>
  <c r="EV6" i="12" s="1"/>
  <c r="EW6" i="12" s="1"/>
  <c r="EX6" i="12" s="1"/>
  <c r="EY6" i="12" s="1"/>
  <c r="EZ6" i="12" s="1"/>
  <c r="FA6" i="12" s="1"/>
  <c r="FB6" i="12" s="1"/>
  <c r="FC6" i="12" s="1"/>
  <c r="FD6" i="12" s="1"/>
  <c r="FE6" i="12" s="1"/>
  <c r="FF6" i="12" s="1"/>
  <c r="FG6" i="12" s="1"/>
  <c r="FH6" i="12" s="1"/>
  <c r="DY6" i="12"/>
  <c r="DZ6" i="12" s="1"/>
  <c r="EA6" i="12" s="1"/>
  <c r="EB6" i="12" s="1"/>
  <c r="EC6" i="12" s="1"/>
  <c r="ED6" i="12" s="1"/>
  <c r="EE6" i="12" s="1"/>
  <c r="EF6" i="12" s="1"/>
  <c r="EG6" i="12" s="1"/>
  <c r="EH6" i="12" s="1"/>
  <c r="EI6" i="12" s="1"/>
  <c r="EJ6" i="12" s="1"/>
  <c r="DM6" i="12"/>
  <c r="DN6" i="12" s="1"/>
  <c r="DO6" i="12" s="1"/>
  <c r="DP6" i="12" s="1"/>
  <c r="DQ6" i="12" s="1"/>
  <c r="DR6" i="12" s="1"/>
  <c r="DS6" i="12" s="1"/>
  <c r="DT6" i="12" s="1"/>
  <c r="DU6" i="12" s="1"/>
  <c r="DV6" i="12" s="1"/>
  <c r="DW6" i="12" s="1"/>
  <c r="DX6" i="12" s="1"/>
  <c r="DA6" i="12"/>
  <c r="DB6" i="12" s="1"/>
  <c r="DC6" i="12" s="1"/>
  <c r="DD6" i="12" s="1"/>
  <c r="DE6" i="12" s="1"/>
  <c r="DF6" i="12" s="1"/>
  <c r="DG6" i="12" s="1"/>
  <c r="DH6" i="12" s="1"/>
  <c r="DI6" i="12" s="1"/>
  <c r="DJ6" i="12" s="1"/>
  <c r="DK6" i="12" s="1"/>
  <c r="DL6" i="12" s="1"/>
  <c r="CO6" i="12"/>
  <c r="CP6" i="12" s="1"/>
  <c r="CQ6" i="12" s="1"/>
  <c r="CR6" i="12" s="1"/>
  <c r="CS6" i="12" s="1"/>
  <c r="CT6" i="12" s="1"/>
  <c r="CU6" i="12" s="1"/>
  <c r="CV6" i="12" s="1"/>
  <c r="CW6" i="12" s="1"/>
  <c r="CX6" i="12" s="1"/>
  <c r="CY6" i="12" s="1"/>
  <c r="CZ6" i="12" s="1"/>
  <c r="CC6" i="12"/>
  <c r="CD6" i="12" s="1"/>
  <c r="CE6" i="12" s="1"/>
  <c r="CF6" i="12" s="1"/>
  <c r="CG6" i="12" s="1"/>
  <c r="CH6" i="12" s="1"/>
  <c r="CI6" i="12" s="1"/>
  <c r="CJ6" i="12" s="1"/>
  <c r="CK6" i="12" s="1"/>
  <c r="CL6" i="12" s="1"/>
  <c r="CM6" i="12" s="1"/>
  <c r="CN6" i="12" s="1"/>
  <c r="BQ6" i="12"/>
  <c r="BR6" i="12" s="1"/>
  <c r="BS6" i="12" s="1"/>
  <c r="BT6" i="12" s="1"/>
  <c r="BU6" i="12" s="1"/>
  <c r="BV6" i="12" s="1"/>
  <c r="BW6" i="12" s="1"/>
  <c r="BX6" i="12" s="1"/>
  <c r="BY6" i="12" s="1"/>
  <c r="BZ6" i="12" s="1"/>
  <c r="CA6" i="12" s="1"/>
  <c r="CB6" i="12" s="1"/>
  <c r="BE6" i="12"/>
  <c r="BF6" i="12" s="1"/>
  <c r="BG6" i="12" s="1"/>
  <c r="BH6" i="12" s="1"/>
  <c r="BI6" i="12" s="1"/>
  <c r="BJ6" i="12" s="1"/>
  <c r="BK6" i="12" s="1"/>
  <c r="BL6" i="12" s="1"/>
  <c r="BM6" i="12" s="1"/>
  <c r="BN6" i="12" s="1"/>
  <c r="BO6" i="12" s="1"/>
  <c r="BP6" i="12" s="1"/>
  <c r="AS6" i="12"/>
  <c r="AT6" i="12" s="1"/>
  <c r="AU6" i="12" s="1"/>
  <c r="AV6" i="12" s="1"/>
  <c r="AW6" i="12" s="1"/>
  <c r="AX6" i="12" s="1"/>
  <c r="AY6" i="12" s="1"/>
  <c r="AZ6" i="12" s="1"/>
  <c r="BA6" i="12" s="1"/>
  <c r="BB6" i="12" s="1"/>
  <c r="BC6" i="12" s="1"/>
  <c r="BD6" i="12" s="1"/>
  <c r="AG6" i="12"/>
  <c r="AH6" i="12" s="1"/>
  <c r="AI6" i="12" s="1"/>
  <c r="AJ6" i="12" s="1"/>
  <c r="AK6" i="12" s="1"/>
  <c r="AL6" i="12" s="1"/>
  <c r="AM6" i="12" s="1"/>
  <c r="AN6" i="12" s="1"/>
  <c r="AO6" i="12" s="1"/>
  <c r="AP6" i="12" s="1"/>
  <c r="AQ6" i="12" s="1"/>
  <c r="AR6" i="12" s="1"/>
  <c r="U6" i="12"/>
  <c r="V6" i="12" s="1"/>
  <c r="W6" i="12" s="1"/>
  <c r="X6" i="12" s="1"/>
  <c r="Y6" i="12" s="1"/>
  <c r="Z6" i="12" s="1"/>
  <c r="AA6" i="12" s="1"/>
  <c r="AB6" i="12" s="1"/>
  <c r="AC6" i="12" s="1"/>
  <c r="AD6" i="12" s="1"/>
  <c r="AE6" i="12" s="1"/>
  <c r="AF6" i="12" s="1"/>
  <c r="I6" i="12"/>
  <c r="J6" i="12" s="1"/>
  <c r="K6" i="12" s="1"/>
  <c r="L6" i="12" s="1"/>
  <c r="M6" i="12" s="1"/>
  <c r="N6" i="12" s="1"/>
  <c r="O6" i="12" s="1"/>
  <c r="P6" i="12" s="1"/>
  <c r="Q6" i="12" s="1"/>
  <c r="R6" i="12" s="1"/>
  <c r="S6" i="12" s="1"/>
  <c r="T6" i="12" s="1"/>
  <c r="EV5" i="12"/>
  <c r="EU5" i="12"/>
  <c r="ET5" i="12"/>
  <c r="ES5" i="12"/>
  <c r="ER5" i="12"/>
  <c r="EQ5" i="12"/>
  <c r="EP5" i="12"/>
  <c r="EO5" i="12"/>
  <c r="EN5" i="12"/>
  <c r="EM5" i="12"/>
  <c r="EL5" i="12"/>
  <c r="EK5" i="12"/>
  <c r="EK7" i="12" s="1"/>
  <c r="EJ5" i="12"/>
  <c r="EI5" i="12"/>
  <c r="EH5" i="12"/>
  <c r="EG5" i="12"/>
  <c r="EF5" i="12"/>
  <c r="EE5" i="12"/>
  <c r="ED5" i="12"/>
  <c r="EC5" i="12"/>
  <c r="EB5" i="12"/>
  <c r="EA5" i="12"/>
  <c r="DZ5" i="12"/>
  <c r="DY5" i="12"/>
  <c r="DY7" i="12" s="1"/>
  <c r="DX5" i="12"/>
  <c r="DW5" i="12"/>
  <c r="DV5" i="12"/>
  <c r="DU5" i="12"/>
  <c r="DT5" i="12"/>
  <c r="DS5" i="12"/>
  <c r="DR5" i="12"/>
  <c r="DQ5" i="12"/>
  <c r="DP5" i="12"/>
  <c r="DO5" i="12"/>
  <c r="DN5" i="12"/>
  <c r="DM5" i="12"/>
  <c r="DM7" i="12" s="1"/>
  <c r="DL5" i="12"/>
  <c r="DK5" i="12"/>
  <c r="DJ5" i="12"/>
  <c r="DI5" i="12"/>
  <c r="DH5" i="12"/>
  <c r="DG5" i="12"/>
  <c r="DF5" i="12"/>
  <c r="DE5" i="12"/>
  <c r="DD5" i="12"/>
  <c r="DC5" i="12"/>
  <c r="DB5" i="12"/>
  <c r="DA5" i="12"/>
  <c r="DA7" i="12" s="1"/>
  <c r="CZ5" i="12"/>
  <c r="CY5" i="12"/>
  <c r="CX5" i="12"/>
  <c r="CW5" i="12"/>
  <c r="CV5" i="12"/>
  <c r="CU5" i="12"/>
  <c r="CT5" i="12"/>
  <c r="CS5" i="12"/>
  <c r="CR5" i="12"/>
  <c r="CQ5" i="12"/>
  <c r="CP5" i="12"/>
  <c r="CO5" i="12"/>
  <c r="CO7" i="12" s="1"/>
  <c r="CN5" i="12"/>
  <c r="CM5" i="12"/>
  <c r="CL5" i="12"/>
  <c r="CK5" i="12"/>
  <c r="CJ5" i="12"/>
  <c r="CI5" i="12"/>
  <c r="CH5" i="12"/>
  <c r="CG5" i="12"/>
  <c r="CF5" i="12"/>
  <c r="CE5" i="12"/>
  <c r="CD5" i="12"/>
  <c r="CC5" i="12"/>
  <c r="CC7" i="12" s="1"/>
  <c r="CB5" i="12"/>
  <c r="CA5" i="12"/>
  <c r="BZ5" i="12"/>
  <c r="BY5" i="12"/>
  <c r="BX5" i="12"/>
  <c r="BW5" i="12"/>
  <c r="BV5" i="12"/>
  <c r="BU5" i="12"/>
  <c r="BT5" i="12"/>
  <c r="BS5" i="12"/>
  <c r="BR5" i="12"/>
  <c r="BQ5" i="12"/>
  <c r="BQ7" i="12" s="1"/>
  <c r="BR7" i="12" s="1"/>
  <c r="BP5" i="12"/>
  <c r="BO5" i="12"/>
  <c r="BN5" i="12"/>
  <c r="BM5" i="12"/>
  <c r="BL5" i="12"/>
  <c r="BK5" i="12"/>
  <c r="BJ5" i="12"/>
  <c r="BI5" i="12"/>
  <c r="BH5" i="12"/>
  <c r="BG5" i="12"/>
  <c r="BF5" i="12"/>
  <c r="BE5" i="12"/>
  <c r="BE7" i="12" s="1"/>
  <c r="BD5" i="12"/>
  <c r="BC5" i="12"/>
  <c r="BB5" i="12"/>
  <c r="BA5" i="12"/>
  <c r="AZ5" i="12"/>
  <c r="AY5" i="12"/>
  <c r="AX5" i="12"/>
  <c r="AW5" i="12"/>
  <c r="AV5" i="12"/>
  <c r="AU5" i="12"/>
  <c r="AT5" i="12"/>
  <c r="AS5" i="12"/>
  <c r="AS7" i="12" s="1"/>
  <c r="AR5" i="12"/>
  <c r="AQ5" i="12"/>
  <c r="AP5" i="12"/>
  <c r="AO5" i="12"/>
  <c r="AN5" i="12"/>
  <c r="AM5" i="12"/>
  <c r="AL5" i="12"/>
  <c r="AK5" i="12"/>
  <c r="AJ5" i="12"/>
  <c r="AI5" i="12"/>
  <c r="AH5" i="12"/>
  <c r="AG5" i="12"/>
  <c r="AG7" i="12" s="1"/>
  <c r="AF5" i="12"/>
  <c r="AE5" i="12"/>
  <c r="AD5" i="12"/>
  <c r="AC5" i="12"/>
  <c r="AB5" i="12"/>
  <c r="AA5" i="12"/>
  <c r="Z5" i="12"/>
  <c r="Y5" i="12"/>
  <c r="X5" i="12"/>
  <c r="W5" i="12"/>
  <c r="V5" i="12"/>
  <c r="U5" i="12"/>
  <c r="U7" i="12" s="1"/>
  <c r="T5" i="12"/>
  <c r="S5" i="12"/>
  <c r="R5" i="12"/>
  <c r="Q5" i="12"/>
  <c r="P5" i="12"/>
  <c r="O5" i="12"/>
  <c r="N5" i="12"/>
  <c r="M5" i="12"/>
  <c r="L5" i="12"/>
  <c r="K5" i="12"/>
  <c r="J5" i="12"/>
  <c r="I5" i="12"/>
  <c r="I7" i="12" s="1"/>
  <c r="EV22" i="12"/>
  <c r="EU22" i="12"/>
  <c r="ET22" i="12"/>
  <c r="ES22" i="12"/>
  <c r="ER22" i="12"/>
  <c r="EQ22" i="12"/>
  <c r="EP22" i="12"/>
  <c r="EO22" i="12"/>
  <c r="EN22" i="12"/>
  <c r="EM22" i="12"/>
  <c r="EL22" i="12"/>
  <c r="EK22" i="12"/>
  <c r="EJ22" i="12"/>
  <c r="EI22" i="12"/>
  <c r="EH22" i="12"/>
  <c r="EG22" i="12"/>
  <c r="EF22" i="12"/>
  <c r="EE22" i="12"/>
  <c r="ED22" i="12"/>
  <c r="EC22" i="12"/>
  <c r="EB22" i="12"/>
  <c r="EA22" i="12"/>
  <c r="DZ22" i="12"/>
  <c r="DY22" i="12"/>
  <c r="DX22" i="12"/>
  <c r="DW22" i="12"/>
  <c r="DV22" i="12"/>
  <c r="DU22" i="12"/>
  <c r="DT22" i="12"/>
  <c r="DS22" i="12"/>
  <c r="DR22" i="12"/>
  <c r="DQ22" i="12"/>
  <c r="DP22" i="12"/>
  <c r="DO22" i="12"/>
  <c r="DN22" i="12"/>
  <c r="DM22" i="12"/>
  <c r="DL22" i="12"/>
  <c r="DK22" i="12"/>
  <c r="DJ22" i="12"/>
  <c r="DI22" i="12"/>
  <c r="DH22" i="12"/>
  <c r="DG22" i="12"/>
  <c r="DF22" i="12"/>
  <c r="DE22" i="12"/>
  <c r="DD22" i="12"/>
  <c r="DC22" i="12"/>
  <c r="DB22" i="12"/>
  <c r="DA22" i="12"/>
  <c r="CZ22" i="12"/>
  <c r="CY22" i="12"/>
  <c r="CX22" i="12"/>
  <c r="CW22" i="12"/>
  <c r="CV22" i="12"/>
  <c r="CU22" i="12"/>
  <c r="CT22" i="12"/>
  <c r="CS22" i="12"/>
  <c r="CR22" i="12"/>
  <c r="CQ22" i="12"/>
  <c r="CP22" i="12"/>
  <c r="CO22" i="12"/>
  <c r="CN22" i="12"/>
  <c r="CM22" i="12"/>
  <c r="CL22" i="12"/>
  <c r="CK22" i="12"/>
  <c r="CJ22" i="12"/>
  <c r="CI22" i="12"/>
  <c r="CH22" i="12"/>
  <c r="CG22" i="12"/>
  <c r="CF22" i="12"/>
  <c r="CE22" i="12"/>
  <c r="CD22" i="12"/>
  <c r="CC22" i="12"/>
  <c r="CB22" i="12"/>
  <c r="CA22" i="12"/>
  <c r="BZ22" i="12"/>
  <c r="BY22" i="12"/>
  <c r="BX22" i="12"/>
  <c r="BW22" i="12"/>
  <c r="BV22" i="12"/>
  <c r="BU22" i="12"/>
  <c r="BT22" i="12"/>
  <c r="BS22" i="12"/>
  <c r="BR22" i="12"/>
  <c r="BQ22" i="12"/>
  <c r="BP22" i="12"/>
  <c r="BO22" i="12"/>
  <c r="BN22" i="12"/>
  <c r="BM22" i="12"/>
  <c r="BL22" i="12"/>
  <c r="BK22" i="12"/>
  <c r="BJ22" i="12"/>
  <c r="BI22" i="12"/>
  <c r="BH22" i="12"/>
  <c r="BG22" i="12"/>
  <c r="BF22" i="12"/>
  <c r="BE22" i="12"/>
  <c r="BD22" i="12"/>
  <c r="BC22" i="12"/>
  <c r="BB22" i="12"/>
  <c r="BA22" i="12"/>
  <c r="AZ22" i="12"/>
  <c r="AY22" i="12"/>
  <c r="AX22" i="12"/>
  <c r="AW22" i="12"/>
  <c r="AV22" i="12"/>
  <c r="AU22" i="12"/>
  <c r="AT22" i="12"/>
  <c r="AS22" i="12"/>
  <c r="AR22" i="12"/>
  <c r="AQ22" i="12"/>
  <c r="AP22" i="12"/>
  <c r="AO22" i="12"/>
  <c r="AN22" i="12"/>
  <c r="AM22" i="12"/>
  <c r="AL22" i="12"/>
  <c r="AK22" i="12"/>
  <c r="AJ22" i="12"/>
  <c r="AI22" i="12"/>
  <c r="AH22" i="12"/>
  <c r="AG22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EV21" i="12"/>
  <c r="EU21" i="12"/>
  <c r="ET21" i="12"/>
  <c r="ES21" i="12"/>
  <c r="ER21" i="12"/>
  <c r="EQ21" i="12"/>
  <c r="EP21" i="12"/>
  <c r="EO21" i="12"/>
  <c r="EN21" i="12"/>
  <c r="EM21" i="12"/>
  <c r="EL21" i="12"/>
  <c r="EK21" i="12"/>
  <c r="EJ21" i="12"/>
  <c r="EI21" i="12"/>
  <c r="EH21" i="12"/>
  <c r="EG21" i="12"/>
  <c r="EF21" i="12"/>
  <c r="EE21" i="12"/>
  <c r="ED21" i="12"/>
  <c r="EC21" i="12"/>
  <c r="EB21" i="12"/>
  <c r="EA21" i="12"/>
  <c r="DZ21" i="12"/>
  <c r="DY21" i="12"/>
  <c r="DX21" i="12"/>
  <c r="DW21" i="12"/>
  <c r="DV21" i="12"/>
  <c r="DU21" i="12"/>
  <c r="DT21" i="12"/>
  <c r="DS21" i="12"/>
  <c r="DR21" i="12"/>
  <c r="DQ21" i="12"/>
  <c r="DP21" i="12"/>
  <c r="DO21" i="12"/>
  <c r="DN21" i="12"/>
  <c r="DM21" i="12"/>
  <c r="DL21" i="12"/>
  <c r="DK21" i="12"/>
  <c r="DJ21" i="12"/>
  <c r="DI21" i="12"/>
  <c r="DH21" i="12"/>
  <c r="DG21" i="12"/>
  <c r="DF21" i="12"/>
  <c r="DE21" i="12"/>
  <c r="DD21" i="12"/>
  <c r="DC21" i="12"/>
  <c r="DB21" i="12"/>
  <c r="DA21" i="12"/>
  <c r="CZ21" i="12"/>
  <c r="CY21" i="12"/>
  <c r="CX21" i="12"/>
  <c r="CW21" i="12"/>
  <c r="CV21" i="12"/>
  <c r="CU21" i="12"/>
  <c r="CT21" i="12"/>
  <c r="CS21" i="12"/>
  <c r="CR21" i="12"/>
  <c r="CQ21" i="12"/>
  <c r="CP21" i="12"/>
  <c r="CO21" i="12"/>
  <c r="CN21" i="12"/>
  <c r="CM21" i="12"/>
  <c r="CL21" i="12"/>
  <c r="CK21" i="12"/>
  <c r="CJ21" i="12"/>
  <c r="CI21" i="12"/>
  <c r="CH21" i="12"/>
  <c r="CG21" i="12"/>
  <c r="CF21" i="12"/>
  <c r="CE21" i="12"/>
  <c r="CD21" i="12"/>
  <c r="CC21" i="12"/>
  <c r="CB21" i="12"/>
  <c r="CA21" i="12"/>
  <c r="BZ21" i="12"/>
  <c r="BY21" i="12"/>
  <c r="BX21" i="12"/>
  <c r="BW21" i="12"/>
  <c r="BV21" i="12"/>
  <c r="BU21" i="12"/>
  <c r="BT21" i="12"/>
  <c r="BS21" i="12"/>
  <c r="BR21" i="12"/>
  <c r="BQ21" i="12"/>
  <c r="BP21" i="12"/>
  <c r="BO21" i="12"/>
  <c r="BN21" i="12"/>
  <c r="BM21" i="12"/>
  <c r="BL21" i="12"/>
  <c r="BK21" i="12"/>
  <c r="BJ21" i="12"/>
  <c r="BI21" i="12"/>
  <c r="BH21" i="12"/>
  <c r="BG21" i="12"/>
  <c r="BF21" i="12"/>
  <c r="BE21" i="12"/>
  <c r="BD21" i="12"/>
  <c r="BC21" i="12"/>
  <c r="BB21" i="12"/>
  <c r="BA21" i="12"/>
  <c r="AZ21" i="12"/>
  <c r="AY21" i="12"/>
  <c r="AX21" i="12"/>
  <c r="AW21" i="12"/>
  <c r="AV21" i="12"/>
  <c r="AU21" i="12"/>
  <c r="AT21" i="12"/>
  <c r="AS21" i="12"/>
  <c r="AR21" i="12"/>
  <c r="AQ21" i="12"/>
  <c r="AP21" i="12"/>
  <c r="AO21" i="12"/>
  <c r="AN21" i="12"/>
  <c r="AM21" i="12"/>
  <c r="AL21" i="12"/>
  <c r="AK21" i="12"/>
  <c r="AJ21" i="12"/>
  <c r="AI21" i="12"/>
  <c r="AH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EV20" i="12"/>
  <c r="EW31" i="12" s="1"/>
  <c r="EU20" i="12"/>
  <c r="EV31" i="12" s="1"/>
  <c r="ET20" i="12"/>
  <c r="EU31" i="12" s="1"/>
  <c r="ES20" i="12"/>
  <c r="ET31" i="12" s="1"/>
  <c r="ER20" i="12"/>
  <c r="ES31" i="12" s="1"/>
  <c r="EQ20" i="12"/>
  <c r="ER31" i="12" s="1"/>
  <c r="EP20" i="12"/>
  <c r="EQ31" i="12" s="1"/>
  <c r="EO20" i="12"/>
  <c r="EP31" i="12" s="1"/>
  <c r="EN20" i="12"/>
  <c r="EO31" i="12" s="1"/>
  <c r="EM20" i="12"/>
  <c r="EN31" i="12" s="1"/>
  <c r="EL20" i="12"/>
  <c r="EM31" i="12" s="1"/>
  <c r="EK20" i="12"/>
  <c r="EL31" i="12" s="1"/>
  <c r="EJ20" i="12"/>
  <c r="EK31" i="12" s="1"/>
  <c r="EI20" i="12"/>
  <c r="EJ31" i="12" s="1"/>
  <c r="EH20" i="12"/>
  <c r="EI31" i="12" s="1"/>
  <c r="EG20" i="12"/>
  <c r="EH31" i="12" s="1"/>
  <c r="EF20" i="12"/>
  <c r="EG31" i="12" s="1"/>
  <c r="EE20" i="12"/>
  <c r="EF31" i="12" s="1"/>
  <c r="ED20" i="12"/>
  <c r="EE31" i="12" s="1"/>
  <c r="EC20" i="12"/>
  <c r="ED31" i="12" s="1"/>
  <c r="EB20" i="12"/>
  <c r="EC31" i="12" s="1"/>
  <c r="EA20" i="12"/>
  <c r="EB31" i="12" s="1"/>
  <c r="DZ20" i="12"/>
  <c r="EA31" i="12" s="1"/>
  <c r="DY20" i="12"/>
  <c r="DZ31" i="12" s="1"/>
  <c r="DX20" i="12"/>
  <c r="DY31" i="12" s="1"/>
  <c r="DW20" i="12"/>
  <c r="DX31" i="12" s="1"/>
  <c r="DV20" i="12"/>
  <c r="DW31" i="12" s="1"/>
  <c r="DU20" i="12"/>
  <c r="DV31" i="12" s="1"/>
  <c r="DT20" i="12"/>
  <c r="DU31" i="12" s="1"/>
  <c r="DS20" i="12"/>
  <c r="DT31" i="12" s="1"/>
  <c r="DR20" i="12"/>
  <c r="DS31" i="12" s="1"/>
  <c r="DQ20" i="12"/>
  <c r="DR31" i="12" s="1"/>
  <c r="DP20" i="12"/>
  <c r="DQ31" i="12" s="1"/>
  <c r="DO20" i="12"/>
  <c r="DP31" i="12" s="1"/>
  <c r="DN20" i="12"/>
  <c r="DO31" i="12" s="1"/>
  <c r="DM20" i="12"/>
  <c r="DN31" i="12" s="1"/>
  <c r="DL20" i="12"/>
  <c r="DM31" i="12" s="1"/>
  <c r="DK20" i="12"/>
  <c r="DL31" i="12" s="1"/>
  <c r="DJ20" i="12"/>
  <c r="DK31" i="12" s="1"/>
  <c r="DI20" i="12"/>
  <c r="DJ31" i="12" s="1"/>
  <c r="DH20" i="12"/>
  <c r="DI31" i="12" s="1"/>
  <c r="DG20" i="12"/>
  <c r="DH31" i="12" s="1"/>
  <c r="DF20" i="12"/>
  <c r="DG31" i="12" s="1"/>
  <c r="DE20" i="12"/>
  <c r="DF31" i="12" s="1"/>
  <c r="DD20" i="12"/>
  <c r="DE31" i="12" s="1"/>
  <c r="DC20" i="12"/>
  <c r="DD31" i="12" s="1"/>
  <c r="DB20" i="12"/>
  <c r="DC31" i="12" s="1"/>
  <c r="DA20" i="12"/>
  <c r="DB31" i="12" s="1"/>
  <c r="CZ20" i="12"/>
  <c r="DA31" i="12" s="1"/>
  <c r="CY20" i="12"/>
  <c r="CZ31" i="12" s="1"/>
  <c r="CX20" i="12"/>
  <c r="CY31" i="12" s="1"/>
  <c r="CW20" i="12"/>
  <c r="CX31" i="12" s="1"/>
  <c r="CV20" i="12"/>
  <c r="CW31" i="12" s="1"/>
  <c r="CU20" i="12"/>
  <c r="CV31" i="12" s="1"/>
  <c r="CT20" i="12"/>
  <c r="CU31" i="12" s="1"/>
  <c r="CS20" i="12"/>
  <c r="CT31" i="12" s="1"/>
  <c r="CR20" i="12"/>
  <c r="CS31" i="12" s="1"/>
  <c r="CQ20" i="12"/>
  <c r="CR31" i="12" s="1"/>
  <c r="CP20" i="12"/>
  <c r="CQ31" i="12" s="1"/>
  <c r="CO20" i="12"/>
  <c r="CP31" i="12" s="1"/>
  <c r="CN20" i="12"/>
  <c r="CO31" i="12" s="1"/>
  <c r="CM20" i="12"/>
  <c r="CN31" i="12" s="1"/>
  <c r="CL20" i="12"/>
  <c r="CM31" i="12" s="1"/>
  <c r="CK20" i="12"/>
  <c r="CL31" i="12" s="1"/>
  <c r="CJ20" i="12"/>
  <c r="CK31" i="12" s="1"/>
  <c r="CI20" i="12"/>
  <c r="CJ31" i="12" s="1"/>
  <c r="CH20" i="12"/>
  <c r="CI31" i="12" s="1"/>
  <c r="CG20" i="12"/>
  <c r="CH31" i="12" s="1"/>
  <c r="CF20" i="12"/>
  <c r="CG31" i="12" s="1"/>
  <c r="CE20" i="12"/>
  <c r="CF31" i="12" s="1"/>
  <c r="CD20" i="12"/>
  <c r="CE31" i="12" s="1"/>
  <c r="CC20" i="12"/>
  <c r="CD31" i="12" s="1"/>
  <c r="CB20" i="12"/>
  <c r="CC31" i="12" s="1"/>
  <c r="CA20" i="12"/>
  <c r="CB31" i="12" s="1"/>
  <c r="BZ20" i="12"/>
  <c r="CA31" i="12" s="1"/>
  <c r="BY20" i="12"/>
  <c r="BZ31" i="12" s="1"/>
  <c r="BX20" i="12"/>
  <c r="BY31" i="12" s="1"/>
  <c r="BW20" i="12"/>
  <c r="BX31" i="12" s="1"/>
  <c r="BV20" i="12"/>
  <c r="BW31" i="12" s="1"/>
  <c r="BU20" i="12"/>
  <c r="BV31" i="12" s="1"/>
  <c r="BT20" i="12"/>
  <c r="BU31" i="12" s="1"/>
  <c r="BS20" i="12"/>
  <c r="BT31" i="12" s="1"/>
  <c r="BR20" i="12"/>
  <c r="BS31" i="12" s="1"/>
  <c r="BQ20" i="12"/>
  <c r="BR31" i="12" s="1"/>
  <c r="BP20" i="12"/>
  <c r="BQ31" i="12" s="1"/>
  <c r="BO20" i="12"/>
  <c r="BP31" i="12" s="1"/>
  <c r="BN20" i="12"/>
  <c r="BO31" i="12" s="1"/>
  <c r="BM20" i="12"/>
  <c r="BN31" i="12" s="1"/>
  <c r="BL20" i="12"/>
  <c r="BM31" i="12" s="1"/>
  <c r="BK20" i="12"/>
  <c r="BL31" i="12" s="1"/>
  <c r="BJ20" i="12"/>
  <c r="BK31" i="12" s="1"/>
  <c r="BI20" i="12"/>
  <c r="BJ31" i="12" s="1"/>
  <c r="BH20" i="12"/>
  <c r="BI31" i="12" s="1"/>
  <c r="BG20" i="12"/>
  <c r="BH31" i="12" s="1"/>
  <c r="BF20" i="12"/>
  <c r="BG31" i="12" s="1"/>
  <c r="BE20" i="12"/>
  <c r="BF31" i="12" s="1"/>
  <c r="BD20" i="12"/>
  <c r="BE31" i="12" s="1"/>
  <c r="BC20" i="12"/>
  <c r="BD31" i="12" s="1"/>
  <c r="BB20" i="12"/>
  <c r="BC31" i="12" s="1"/>
  <c r="BA20" i="12"/>
  <c r="BB31" i="12" s="1"/>
  <c r="AZ20" i="12"/>
  <c r="BA31" i="12" s="1"/>
  <c r="AY20" i="12"/>
  <c r="AZ31" i="12" s="1"/>
  <c r="AX20" i="12"/>
  <c r="AY31" i="12" s="1"/>
  <c r="AW20" i="12"/>
  <c r="AX31" i="12" s="1"/>
  <c r="AV20" i="12"/>
  <c r="AW31" i="12" s="1"/>
  <c r="AU20" i="12"/>
  <c r="AV31" i="12" s="1"/>
  <c r="AT20" i="12"/>
  <c r="AU31" i="12" s="1"/>
  <c r="AS20" i="12"/>
  <c r="AT31" i="12" s="1"/>
  <c r="AR20" i="12"/>
  <c r="AS31" i="12" s="1"/>
  <c r="AQ20" i="12"/>
  <c r="AR31" i="12" s="1"/>
  <c r="AP20" i="12"/>
  <c r="AQ31" i="12" s="1"/>
  <c r="AO20" i="12"/>
  <c r="AP31" i="12" s="1"/>
  <c r="AN20" i="12"/>
  <c r="AO31" i="12" s="1"/>
  <c r="AM20" i="12"/>
  <c r="AN31" i="12" s="1"/>
  <c r="AL20" i="12"/>
  <c r="AM31" i="12" s="1"/>
  <c r="AK20" i="12"/>
  <c r="AL31" i="12" s="1"/>
  <c r="AJ20" i="12"/>
  <c r="AK31" i="12" s="1"/>
  <c r="AI20" i="12"/>
  <c r="AJ31" i="12" s="1"/>
  <c r="AH20" i="12"/>
  <c r="AI31" i="12" s="1"/>
  <c r="AG20" i="12"/>
  <c r="AH31" i="12" s="1"/>
  <c r="AF20" i="12"/>
  <c r="AG31" i="12" s="1"/>
  <c r="AE20" i="12"/>
  <c r="AF31" i="12" s="1"/>
  <c r="AD20" i="12"/>
  <c r="AE31" i="12" s="1"/>
  <c r="AC20" i="12"/>
  <c r="AD31" i="12" s="1"/>
  <c r="AB20" i="12"/>
  <c r="AC31" i="12" s="1"/>
  <c r="AA20" i="12"/>
  <c r="AB31" i="12" s="1"/>
  <c r="Z20" i="12"/>
  <c r="AA31" i="12" s="1"/>
  <c r="Y20" i="12"/>
  <c r="Z31" i="12" s="1"/>
  <c r="X20" i="12"/>
  <c r="Y31" i="12" s="1"/>
  <c r="W20" i="12"/>
  <c r="X31" i="12" s="1"/>
  <c r="V20" i="12"/>
  <c r="W31" i="12" s="1"/>
  <c r="U20" i="12"/>
  <c r="V31" i="12" s="1"/>
  <c r="T20" i="12"/>
  <c r="U31" i="12" s="1"/>
  <c r="S20" i="12"/>
  <c r="T31" i="12" s="1"/>
  <c r="R20" i="12"/>
  <c r="S31" i="12" s="1"/>
  <c r="Q20" i="12"/>
  <c r="R31" i="12" s="1"/>
  <c r="P20" i="12"/>
  <c r="Q31" i="12" s="1"/>
  <c r="O20" i="12"/>
  <c r="P31" i="12" s="1"/>
  <c r="N20" i="12"/>
  <c r="O31" i="12" s="1"/>
  <c r="M20" i="12"/>
  <c r="N31" i="12" s="1"/>
  <c r="L20" i="12"/>
  <c r="M31" i="12" s="1"/>
  <c r="K20" i="12"/>
  <c r="L31" i="12" s="1"/>
  <c r="J20" i="12"/>
  <c r="K31" i="12" s="1"/>
  <c r="I20" i="12"/>
  <c r="J31" i="12" s="1"/>
  <c r="I31" i="12"/>
  <c r="EV19" i="12"/>
  <c r="EW30" i="12" s="1"/>
  <c r="EU19" i="12"/>
  <c r="EV30" i="12" s="1"/>
  <c r="ET19" i="12"/>
  <c r="EU30" i="12" s="1"/>
  <c r="ES19" i="12"/>
  <c r="ET30" i="12" s="1"/>
  <c r="ER19" i="12"/>
  <c r="ES30" i="12" s="1"/>
  <c r="EQ19" i="12"/>
  <c r="ER30" i="12" s="1"/>
  <c r="EP19" i="12"/>
  <c r="EQ30" i="12" s="1"/>
  <c r="EO19" i="12"/>
  <c r="EP30" i="12" s="1"/>
  <c r="EN19" i="12"/>
  <c r="EO30" i="12" s="1"/>
  <c r="EM19" i="12"/>
  <c r="EN30" i="12" s="1"/>
  <c r="EL19" i="12"/>
  <c r="EM30" i="12" s="1"/>
  <c r="EK19" i="12"/>
  <c r="EL30" i="12" s="1"/>
  <c r="EJ19" i="12"/>
  <c r="EK30" i="12" s="1"/>
  <c r="EI19" i="12"/>
  <c r="EJ30" i="12" s="1"/>
  <c r="EH19" i="12"/>
  <c r="EI30" i="12" s="1"/>
  <c r="EG19" i="12"/>
  <c r="EH30" i="12" s="1"/>
  <c r="EF19" i="12"/>
  <c r="EG30" i="12" s="1"/>
  <c r="EE19" i="12"/>
  <c r="EF30" i="12" s="1"/>
  <c r="ED19" i="12"/>
  <c r="EE30" i="12" s="1"/>
  <c r="EC19" i="12"/>
  <c r="ED30" i="12" s="1"/>
  <c r="EB19" i="12"/>
  <c r="EC30" i="12" s="1"/>
  <c r="EA19" i="12"/>
  <c r="EB30" i="12" s="1"/>
  <c r="DZ19" i="12"/>
  <c r="EA30" i="12" s="1"/>
  <c r="DY19" i="12"/>
  <c r="DZ30" i="12" s="1"/>
  <c r="DX19" i="12"/>
  <c r="DY30" i="12" s="1"/>
  <c r="DW19" i="12"/>
  <c r="DX30" i="12" s="1"/>
  <c r="DV19" i="12"/>
  <c r="DW30" i="12" s="1"/>
  <c r="DU19" i="12"/>
  <c r="DV30" i="12" s="1"/>
  <c r="DT19" i="12"/>
  <c r="DU30" i="12" s="1"/>
  <c r="DS19" i="12"/>
  <c r="DT30" i="12" s="1"/>
  <c r="DR19" i="12"/>
  <c r="DS30" i="12" s="1"/>
  <c r="DQ19" i="12"/>
  <c r="DR30" i="12" s="1"/>
  <c r="DP19" i="12"/>
  <c r="DQ30" i="12" s="1"/>
  <c r="DO19" i="12"/>
  <c r="DP30" i="12" s="1"/>
  <c r="DN19" i="12"/>
  <c r="DO30" i="12" s="1"/>
  <c r="DM19" i="12"/>
  <c r="DN30" i="12" s="1"/>
  <c r="DL19" i="12"/>
  <c r="DM30" i="12" s="1"/>
  <c r="DK19" i="12"/>
  <c r="DL30" i="12" s="1"/>
  <c r="DJ19" i="12"/>
  <c r="DK30" i="12" s="1"/>
  <c r="DI19" i="12"/>
  <c r="DJ30" i="12" s="1"/>
  <c r="DH19" i="12"/>
  <c r="DI30" i="12" s="1"/>
  <c r="DG19" i="12"/>
  <c r="DH30" i="12" s="1"/>
  <c r="DF19" i="12"/>
  <c r="DG30" i="12" s="1"/>
  <c r="DE19" i="12"/>
  <c r="DF30" i="12" s="1"/>
  <c r="DD19" i="12"/>
  <c r="DE30" i="12" s="1"/>
  <c r="DC19" i="12"/>
  <c r="DD30" i="12" s="1"/>
  <c r="DB19" i="12"/>
  <c r="DC30" i="12" s="1"/>
  <c r="DA19" i="12"/>
  <c r="DB30" i="12" s="1"/>
  <c r="CZ19" i="12"/>
  <c r="DA30" i="12" s="1"/>
  <c r="CY19" i="12"/>
  <c r="CZ30" i="12" s="1"/>
  <c r="CX19" i="12"/>
  <c r="CY30" i="12" s="1"/>
  <c r="CW19" i="12"/>
  <c r="CX30" i="12" s="1"/>
  <c r="CV19" i="12"/>
  <c r="CW30" i="12" s="1"/>
  <c r="CU19" i="12"/>
  <c r="CV30" i="12" s="1"/>
  <c r="CT19" i="12"/>
  <c r="CU30" i="12" s="1"/>
  <c r="CS19" i="12"/>
  <c r="CT30" i="12" s="1"/>
  <c r="CR19" i="12"/>
  <c r="CS30" i="12" s="1"/>
  <c r="CQ19" i="12"/>
  <c r="CR30" i="12" s="1"/>
  <c r="CP19" i="12"/>
  <c r="CQ30" i="12" s="1"/>
  <c r="CO19" i="12"/>
  <c r="CP30" i="12" s="1"/>
  <c r="CN19" i="12"/>
  <c r="CO30" i="12" s="1"/>
  <c r="CM19" i="12"/>
  <c r="CN30" i="12" s="1"/>
  <c r="CL19" i="12"/>
  <c r="CM30" i="12" s="1"/>
  <c r="CK19" i="12"/>
  <c r="CL30" i="12" s="1"/>
  <c r="CJ19" i="12"/>
  <c r="CK30" i="12" s="1"/>
  <c r="CI19" i="12"/>
  <c r="CJ30" i="12" s="1"/>
  <c r="CH19" i="12"/>
  <c r="CI30" i="12" s="1"/>
  <c r="CG19" i="12"/>
  <c r="CH30" i="12" s="1"/>
  <c r="CF19" i="12"/>
  <c r="CG30" i="12" s="1"/>
  <c r="CE19" i="12"/>
  <c r="CF30" i="12" s="1"/>
  <c r="CD19" i="12"/>
  <c r="CE30" i="12" s="1"/>
  <c r="CC19" i="12"/>
  <c r="CD30" i="12" s="1"/>
  <c r="CB19" i="12"/>
  <c r="CC30" i="12" s="1"/>
  <c r="CA19" i="12"/>
  <c r="CB30" i="12" s="1"/>
  <c r="BZ19" i="12"/>
  <c r="CA30" i="12" s="1"/>
  <c r="BY19" i="12"/>
  <c r="BZ30" i="12" s="1"/>
  <c r="BX19" i="12"/>
  <c r="BY30" i="12" s="1"/>
  <c r="BW19" i="12"/>
  <c r="BX30" i="12" s="1"/>
  <c r="BV19" i="12"/>
  <c r="BW30" i="12" s="1"/>
  <c r="BU19" i="12"/>
  <c r="BV30" i="12" s="1"/>
  <c r="BT19" i="12"/>
  <c r="BU30" i="12" s="1"/>
  <c r="BS19" i="12"/>
  <c r="BT30" i="12" s="1"/>
  <c r="BR19" i="12"/>
  <c r="BS30" i="12" s="1"/>
  <c r="BQ19" i="12"/>
  <c r="BR30" i="12" s="1"/>
  <c r="BP19" i="12"/>
  <c r="BQ30" i="12" s="1"/>
  <c r="BO19" i="12"/>
  <c r="BP30" i="12" s="1"/>
  <c r="BN19" i="12"/>
  <c r="BO30" i="12" s="1"/>
  <c r="BM19" i="12"/>
  <c r="BN30" i="12" s="1"/>
  <c r="BL19" i="12"/>
  <c r="BM30" i="12" s="1"/>
  <c r="BK19" i="12"/>
  <c r="BL30" i="12" s="1"/>
  <c r="BJ19" i="12"/>
  <c r="BK30" i="12" s="1"/>
  <c r="BI19" i="12"/>
  <c r="BJ30" i="12" s="1"/>
  <c r="BH19" i="12"/>
  <c r="BI30" i="12" s="1"/>
  <c r="BG19" i="12"/>
  <c r="BH30" i="12" s="1"/>
  <c r="BF19" i="12"/>
  <c r="BG30" i="12" s="1"/>
  <c r="BE19" i="12"/>
  <c r="BF30" i="12" s="1"/>
  <c r="BD19" i="12"/>
  <c r="BE30" i="12" s="1"/>
  <c r="BC19" i="12"/>
  <c r="BD30" i="12" s="1"/>
  <c r="BB19" i="12"/>
  <c r="BC30" i="12" s="1"/>
  <c r="BA19" i="12"/>
  <c r="BB30" i="12" s="1"/>
  <c r="AZ19" i="12"/>
  <c r="BA30" i="12" s="1"/>
  <c r="AY19" i="12"/>
  <c r="AZ30" i="12" s="1"/>
  <c r="AX19" i="12"/>
  <c r="AY30" i="12" s="1"/>
  <c r="AW19" i="12"/>
  <c r="AX30" i="12" s="1"/>
  <c r="AV19" i="12"/>
  <c r="AW30" i="12" s="1"/>
  <c r="AU19" i="12"/>
  <c r="AV30" i="12" s="1"/>
  <c r="AT19" i="12"/>
  <c r="AU30" i="12" s="1"/>
  <c r="AS19" i="12"/>
  <c r="AT30" i="12" s="1"/>
  <c r="AR19" i="12"/>
  <c r="AS30" i="12" s="1"/>
  <c r="AQ19" i="12"/>
  <c r="AR30" i="12" s="1"/>
  <c r="AP19" i="12"/>
  <c r="AQ30" i="12" s="1"/>
  <c r="AO19" i="12"/>
  <c r="AP30" i="12" s="1"/>
  <c r="AN19" i="12"/>
  <c r="AO30" i="12" s="1"/>
  <c r="AM19" i="12"/>
  <c r="AN30" i="12" s="1"/>
  <c r="AL19" i="12"/>
  <c r="AM30" i="12" s="1"/>
  <c r="AK19" i="12"/>
  <c r="AL30" i="12" s="1"/>
  <c r="AJ19" i="12"/>
  <c r="AK30" i="12" s="1"/>
  <c r="AI19" i="12"/>
  <c r="AJ30" i="12" s="1"/>
  <c r="AH19" i="12"/>
  <c r="AI30" i="12" s="1"/>
  <c r="AG19" i="12"/>
  <c r="AH30" i="12" s="1"/>
  <c r="AF19" i="12"/>
  <c r="AG30" i="12" s="1"/>
  <c r="AE19" i="12"/>
  <c r="AF30" i="12" s="1"/>
  <c r="AD19" i="12"/>
  <c r="AE30" i="12" s="1"/>
  <c r="AC19" i="12"/>
  <c r="AD30" i="12" s="1"/>
  <c r="AB19" i="12"/>
  <c r="AC30" i="12" s="1"/>
  <c r="AA19" i="12"/>
  <c r="AB30" i="12" s="1"/>
  <c r="Z19" i="12"/>
  <c r="AA30" i="12" s="1"/>
  <c r="Y19" i="12"/>
  <c r="Z30" i="12" s="1"/>
  <c r="X19" i="12"/>
  <c r="Y30" i="12" s="1"/>
  <c r="W19" i="12"/>
  <c r="X30" i="12" s="1"/>
  <c r="V19" i="12"/>
  <c r="W30" i="12" s="1"/>
  <c r="U19" i="12"/>
  <c r="V30" i="12" s="1"/>
  <c r="T19" i="12"/>
  <c r="U30" i="12" s="1"/>
  <c r="S19" i="12"/>
  <c r="T30" i="12" s="1"/>
  <c r="R19" i="12"/>
  <c r="S30" i="12" s="1"/>
  <c r="Q19" i="12"/>
  <c r="R30" i="12" s="1"/>
  <c r="P19" i="12"/>
  <c r="Q30" i="12" s="1"/>
  <c r="O19" i="12"/>
  <c r="P30" i="12" s="1"/>
  <c r="N19" i="12"/>
  <c r="O30" i="12" s="1"/>
  <c r="M19" i="12"/>
  <c r="N30" i="12" s="1"/>
  <c r="L19" i="12"/>
  <c r="M30" i="12" s="1"/>
  <c r="K19" i="12"/>
  <c r="L30" i="12" s="1"/>
  <c r="J19" i="12"/>
  <c r="K30" i="12" s="1"/>
  <c r="I19" i="12"/>
  <c r="J30" i="12" s="1"/>
  <c r="I30" i="12"/>
  <c r="EV18" i="12"/>
  <c r="EW29" i="12" s="1"/>
  <c r="EU18" i="12"/>
  <c r="EV29" i="12" s="1"/>
  <c r="ET18" i="12"/>
  <c r="EU29" i="12" s="1"/>
  <c r="ES18" i="12"/>
  <c r="ET29" i="12" s="1"/>
  <c r="ER18" i="12"/>
  <c r="ES29" i="12" s="1"/>
  <c r="EQ18" i="12"/>
  <c r="ER29" i="12" s="1"/>
  <c r="EP18" i="12"/>
  <c r="EQ29" i="12" s="1"/>
  <c r="EO18" i="12"/>
  <c r="EP29" i="12" s="1"/>
  <c r="EN18" i="12"/>
  <c r="EO29" i="12" s="1"/>
  <c r="EM18" i="12"/>
  <c r="EN29" i="12" s="1"/>
  <c r="EL18" i="12"/>
  <c r="EM29" i="12" s="1"/>
  <c r="EK18" i="12"/>
  <c r="EL29" i="12" s="1"/>
  <c r="EJ18" i="12"/>
  <c r="EK29" i="12" s="1"/>
  <c r="EI18" i="12"/>
  <c r="EJ29" i="12" s="1"/>
  <c r="EH18" i="12"/>
  <c r="EI29" i="12" s="1"/>
  <c r="EG18" i="12"/>
  <c r="EH29" i="12" s="1"/>
  <c r="EF18" i="12"/>
  <c r="EG29" i="12" s="1"/>
  <c r="EE18" i="12"/>
  <c r="EF29" i="12" s="1"/>
  <c r="ED18" i="12"/>
  <c r="EE29" i="12" s="1"/>
  <c r="EC18" i="12"/>
  <c r="ED29" i="12" s="1"/>
  <c r="EB18" i="12"/>
  <c r="EC29" i="12" s="1"/>
  <c r="EA18" i="12"/>
  <c r="EB29" i="12" s="1"/>
  <c r="DZ18" i="12"/>
  <c r="EA29" i="12" s="1"/>
  <c r="DY18" i="12"/>
  <c r="DZ29" i="12" s="1"/>
  <c r="DX18" i="12"/>
  <c r="DY29" i="12" s="1"/>
  <c r="DW18" i="12"/>
  <c r="DX29" i="12" s="1"/>
  <c r="DV18" i="12"/>
  <c r="DW29" i="12" s="1"/>
  <c r="DU18" i="12"/>
  <c r="DV29" i="12" s="1"/>
  <c r="DT18" i="12"/>
  <c r="DU29" i="12" s="1"/>
  <c r="DS18" i="12"/>
  <c r="DT29" i="12" s="1"/>
  <c r="DR18" i="12"/>
  <c r="DS29" i="12" s="1"/>
  <c r="DQ18" i="12"/>
  <c r="DR29" i="12" s="1"/>
  <c r="DP18" i="12"/>
  <c r="DQ29" i="12" s="1"/>
  <c r="DO18" i="12"/>
  <c r="DP29" i="12" s="1"/>
  <c r="DN18" i="12"/>
  <c r="DO29" i="12" s="1"/>
  <c r="DM18" i="12"/>
  <c r="DN29" i="12" s="1"/>
  <c r="DL18" i="12"/>
  <c r="DM29" i="12" s="1"/>
  <c r="DK18" i="12"/>
  <c r="DL29" i="12" s="1"/>
  <c r="DJ18" i="12"/>
  <c r="DK29" i="12" s="1"/>
  <c r="DI18" i="12"/>
  <c r="DJ29" i="12" s="1"/>
  <c r="DH18" i="12"/>
  <c r="DI29" i="12" s="1"/>
  <c r="DG18" i="12"/>
  <c r="DH29" i="12" s="1"/>
  <c r="DF18" i="12"/>
  <c r="DG29" i="12" s="1"/>
  <c r="DE18" i="12"/>
  <c r="DF29" i="12" s="1"/>
  <c r="DD18" i="12"/>
  <c r="DE29" i="12" s="1"/>
  <c r="DC18" i="12"/>
  <c r="DD29" i="12" s="1"/>
  <c r="DB18" i="12"/>
  <c r="DC29" i="12" s="1"/>
  <c r="DA18" i="12"/>
  <c r="DB29" i="12" s="1"/>
  <c r="CZ18" i="12"/>
  <c r="DA29" i="12" s="1"/>
  <c r="CY18" i="12"/>
  <c r="CZ29" i="12" s="1"/>
  <c r="CX18" i="12"/>
  <c r="CY29" i="12" s="1"/>
  <c r="CW18" i="12"/>
  <c r="CX29" i="12" s="1"/>
  <c r="CV18" i="12"/>
  <c r="CW29" i="12" s="1"/>
  <c r="CU18" i="12"/>
  <c r="CV29" i="12" s="1"/>
  <c r="CT18" i="12"/>
  <c r="CU29" i="12" s="1"/>
  <c r="CS18" i="12"/>
  <c r="CT29" i="12" s="1"/>
  <c r="CR18" i="12"/>
  <c r="CS29" i="12" s="1"/>
  <c r="CQ18" i="12"/>
  <c r="CR29" i="12" s="1"/>
  <c r="CP18" i="12"/>
  <c r="CQ29" i="12" s="1"/>
  <c r="CO18" i="12"/>
  <c r="CP29" i="12" s="1"/>
  <c r="CN18" i="12"/>
  <c r="CO29" i="12" s="1"/>
  <c r="CM18" i="12"/>
  <c r="CN29" i="12" s="1"/>
  <c r="CL18" i="12"/>
  <c r="CM29" i="12" s="1"/>
  <c r="CK18" i="12"/>
  <c r="CL29" i="12" s="1"/>
  <c r="CJ18" i="12"/>
  <c r="CK29" i="12" s="1"/>
  <c r="CI18" i="12"/>
  <c r="CJ29" i="12" s="1"/>
  <c r="CH18" i="12"/>
  <c r="CI29" i="12" s="1"/>
  <c r="CG18" i="12"/>
  <c r="CH29" i="12" s="1"/>
  <c r="CF18" i="12"/>
  <c r="CG29" i="12" s="1"/>
  <c r="CE18" i="12"/>
  <c r="CF29" i="12" s="1"/>
  <c r="CD18" i="12"/>
  <c r="CE29" i="12" s="1"/>
  <c r="CC18" i="12"/>
  <c r="CD29" i="12" s="1"/>
  <c r="CB18" i="12"/>
  <c r="CC29" i="12" s="1"/>
  <c r="CA18" i="12"/>
  <c r="CB29" i="12" s="1"/>
  <c r="BZ18" i="12"/>
  <c r="CA29" i="12" s="1"/>
  <c r="BY18" i="12"/>
  <c r="BZ29" i="12" s="1"/>
  <c r="BX18" i="12"/>
  <c r="BY29" i="12" s="1"/>
  <c r="BW18" i="12"/>
  <c r="BX29" i="12" s="1"/>
  <c r="BV18" i="12"/>
  <c r="BW29" i="12" s="1"/>
  <c r="BU18" i="12"/>
  <c r="BV29" i="12" s="1"/>
  <c r="BT18" i="12"/>
  <c r="BU29" i="12" s="1"/>
  <c r="BS18" i="12"/>
  <c r="BT29" i="12" s="1"/>
  <c r="BR18" i="12"/>
  <c r="BS29" i="12" s="1"/>
  <c r="BQ18" i="12"/>
  <c r="BR29" i="12" s="1"/>
  <c r="BP18" i="12"/>
  <c r="BQ29" i="12" s="1"/>
  <c r="BO18" i="12"/>
  <c r="BP29" i="12" s="1"/>
  <c r="BN18" i="12"/>
  <c r="BO29" i="12" s="1"/>
  <c r="BM18" i="12"/>
  <c r="BN29" i="12" s="1"/>
  <c r="BL18" i="12"/>
  <c r="BM29" i="12" s="1"/>
  <c r="BK18" i="12"/>
  <c r="BL29" i="12" s="1"/>
  <c r="BJ18" i="12"/>
  <c r="BK29" i="12" s="1"/>
  <c r="BI18" i="12"/>
  <c r="BJ29" i="12" s="1"/>
  <c r="BH18" i="12"/>
  <c r="BI29" i="12" s="1"/>
  <c r="BG18" i="12"/>
  <c r="BH29" i="12" s="1"/>
  <c r="BF18" i="12"/>
  <c r="BG29" i="12" s="1"/>
  <c r="BE18" i="12"/>
  <c r="BF29" i="12" s="1"/>
  <c r="BD18" i="12"/>
  <c r="BE29" i="12" s="1"/>
  <c r="BC18" i="12"/>
  <c r="BD29" i="12" s="1"/>
  <c r="BB18" i="12"/>
  <c r="BC29" i="12" s="1"/>
  <c r="BA18" i="12"/>
  <c r="BB29" i="12" s="1"/>
  <c r="AZ18" i="12"/>
  <c r="BA29" i="12" s="1"/>
  <c r="AY18" i="12"/>
  <c r="AZ29" i="12" s="1"/>
  <c r="AX18" i="12"/>
  <c r="AY29" i="12" s="1"/>
  <c r="AW18" i="12"/>
  <c r="AX29" i="12" s="1"/>
  <c r="AV18" i="12"/>
  <c r="AW29" i="12" s="1"/>
  <c r="AU18" i="12"/>
  <c r="AV29" i="12" s="1"/>
  <c r="AT18" i="12"/>
  <c r="AU29" i="12" s="1"/>
  <c r="AS18" i="12"/>
  <c r="AT29" i="12" s="1"/>
  <c r="AR18" i="12"/>
  <c r="AS29" i="12" s="1"/>
  <c r="AQ18" i="12"/>
  <c r="AR29" i="12" s="1"/>
  <c r="AP18" i="12"/>
  <c r="AQ29" i="12" s="1"/>
  <c r="AO18" i="12"/>
  <c r="AP29" i="12" s="1"/>
  <c r="AN18" i="12"/>
  <c r="AO29" i="12" s="1"/>
  <c r="AM18" i="12"/>
  <c r="AN29" i="12" s="1"/>
  <c r="AL18" i="12"/>
  <c r="AM29" i="12" s="1"/>
  <c r="AK18" i="12"/>
  <c r="AL29" i="12" s="1"/>
  <c r="AJ18" i="12"/>
  <c r="AK29" i="12" s="1"/>
  <c r="AI18" i="12"/>
  <c r="AJ29" i="12" s="1"/>
  <c r="AH18" i="12"/>
  <c r="AI29" i="12" s="1"/>
  <c r="AG18" i="12"/>
  <c r="AH29" i="12" s="1"/>
  <c r="AF18" i="12"/>
  <c r="AG29" i="12" s="1"/>
  <c r="AE18" i="12"/>
  <c r="AF29" i="12" s="1"/>
  <c r="AD18" i="12"/>
  <c r="AE29" i="12" s="1"/>
  <c r="AC18" i="12"/>
  <c r="AD29" i="12" s="1"/>
  <c r="AB18" i="12"/>
  <c r="AC29" i="12" s="1"/>
  <c r="AA18" i="12"/>
  <c r="AB29" i="12" s="1"/>
  <c r="Z18" i="12"/>
  <c r="AA29" i="12" s="1"/>
  <c r="Y18" i="12"/>
  <c r="Z29" i="12" s="1"/>
  <c r="X18" i="12"/>
  <c r="Y29" i="12" s="1"/>
  <c r="W18" i="12"/>
  <c r="X29" i="12" s="1"/>
  <c r="V18" i="12"/>
  <c r="W29" i="12" s="1"/>
  <c r="U18" i="12"/>
  <c r="V29" i="12" s="1"/>
  <c r="T18" i="12"/>
  <c r="U29" i="12" s="1"/>
  <c r="S18" i="12"/>
  <c r="T29" i="12" s="1"/>
  <c r="R18" i="12"/>
  <c r="S29" i="12" s="1"/>
  <c r="Q18" i="12"/>
  <c r="R29" i="12" s="1"/>
  <c r="P18" i="12"/>
  <c r="Q29" i="12" s="1"/>
  <c r="O18" i="12"/>
  <c r="P29" i="12" s="1"/>
  <c r="N18" i="12"/>
  <c r="O29" i="12" s="1"/>
  <c r="M18" i="12"/>
  <c r="N29" i="12" s="1"/>
  <c r="L18" i="12"/>
  <c r="M29" i="12" s="1"/>
  <c r="K18" i="12"/>
  <c r="L29" i="12" s="1"/>
  <c r="J18" i="12"/>
  <c r="K29" i="12" s="1"/>
  <c r="I18" i="12"/>
  <c r="J29" i="12" s="1"/>
  <c r="I29" i="12"/>
  <c r="EV17" i="12"/>
  <c r="EW28" i="12" s="1"/>
  <c r="EU17" i="12"/>
  <c r="EV28" i="12" s="1"/>
  <c r="ET17" i="12"/>
  <c r="EU28" i="12" s="1"/>
  <c r="ES17" i="12"/>
  <c r="ET28" i="12" s="1"/>
  <c r="ER17" i="12"/>
  <c r="ES28" i="12" s="1"/>
  <c r="EQ17" i="12"/>
  <c r="ER28" i="12" s="1"/>
  <c r="EP17" i="12"/>
  <c r="EQ28" i="12" s="1"/>
  <c r="EO17" i="12"/>
  <c r="EP28" i="12" s="1"/>
  <c r="EN17" i="12"/>
  <c r="EO28" i="12" s="1"/>
  <c r="EM17" i="12"/>
  <c r="EN28" i="12" s="1"/>
  <c r="EL17" i="12"/>
  <c r="EM28" i="12" s="1"/>
  <c r="EK17" i="12"/>
  <c r="EL28" i="12" s="1"/>
  <c r="EJ17" i="12"/>
  <c r="EK28" i="12" s="1"/>
  <c r="EI17" i="12"/>
  <c r="EJ28" i="12" s="1"/>
  <c r="EH17" i="12"/>
  <c r="EI28" i="12" s="1"/>
  <c r="EG17" i="12"/>
  <c r="EH28" i="12" s="1"/>
  <c r="EF17" i="12"/>
  <c r="EG28" i="12" s="1"/>
  <c r="EE17" i="12"/>
  <c r="EF28" i="12" s="1"/>
  <c r="ED17" i="12"/>
  <c r="EE28" i="12" s="1"/>
  <c r="EC17" i="12"/>
  <c r="ED28" i="12" s="1"/>
  <c r="EB17" i="12"/>
  <c r="EC28" i="12" s="1"/>
  <c r="EA17" i="12"/>
  <c r="EB28" i="12" s="1"/>
  <c r="DZ17" i="12"/>
  <c r="EA28" i="12" s="1"/>
  <c r="DY17" i="12"/>
  <c r="DZ28" i="12" s="1"/>
  <c r="DX17" i="12"/>
  <c r="DY28" i="12" s="1"/>
  <c r="DW17" i="12"/>
  <c r="DX28" i="12" s="1"/>
  <c r="DV17" i="12"/>
  <c r="DW28" i="12" s="1"/>
  <c r="DU17" i="12"/>
  <c r="DV28" i="12" s="1"/>
  <c r="DT17" i="12"/>
  <c r="DU28" i="12" s="1"/>
  <c r="DS17" i="12"/>
  <c r="DT28" i="12" s="1"/>
  <c r="DR17" i="12"/>
  <c r="DS28" i="12" s="1"/>
  <c r="DQ17" i="12"/>
  <c r="DR28" i="12" s="1"/>
  <c r="DP17" i="12"/>
  <c r="DQ28" i="12" s="1"/>
  <c r="DO17" i="12"/>
  <c r="DP28" i="12" s="1"/>
  <c r="DN17" i="12"/>
  <c r="DO28" i="12" s="1"/>
  <c r="DM17" i="12"/>
  <c r="DN28" i="12" s="1"/>
  <c r="DL17" i="12"/>
  <c r="DM28" i="12" s="1"/>
  <c r="DK17" i="12"/>
  <c r="DL28" i="12" s="1"/>
  <c r="DJ17" i="12"/>
  <c r="DK28" i="12" s="1"/>
  <c r="DI17" i="12"/>
  <c r="DJ28" i="12" s="1"/>
  <c r="DH17" i="12"/>
  <c r="DI28" i="12" s="1"/>
  <c r="DG17" i="12"/>
  <c r="DH28" i="12" s="1"/>
  <c r="DF17" i="12"/>
  <c r="DG28" i="12" s="1"/>
  <c r="DE17" i="12"/>
  <c r="DF28" i="12" s="1"/>
  <c r="DD17" i="12"/>
  <c r="DE28" i="12" s="1"/>
  <c r="DC17" i="12"/>
  <c r="DD28" i="12" s="1"/>
  <c r="DB17" i="12"/>
  <c r="DC28" i="12" s="1"/>
  <c r="DA17" i="12"/>
  <c r="DB28" i="12" s="1"/>
  <c r="CZ17" i="12"/>
  <c r="DA28" i="12" s="1"/>
  <c r="CY17" i="12"/>
  <c r="CZ28" i="12" s="1"/>
  <c r="CX17" i="12"/>
  <c r="CY28" i="12" s="1"/>
  <c r="CW17" i="12"/>
  <c r="CX28" i="12" s="1"/>
  <c r="CV17" i="12"/>
  <c r="CW28" i="12" s="1"/>
  <c r="CU17" i="12"/>
  <c r="CV28" i="12" s="1"/>
  <c r="CT17" i="12"/>
  <c r="CU28" i="12" s="1"/>
  <c r="CS17" i="12"/>
  <c r="CT28" i="12" s="1"/>
  <c r="CR17" i="12"/>
  <c r="CS28" i="12" s="1"/>
  <c r="CQ17" i="12"/>
  <c r="CR28" i="12" s="1"/>
  <c r="CP17" i="12"/>
  <c r="CQ28" i="12" s="1"/>
  <c r="CO17" i="12"/>
  <c r="CP28" i="12" s="1"/>
  <c r="CN17" i="12"/>
  <c r="CO28" i="12" s="1"/>
  <c r="CM17" i="12"/>
  <c r="CN28" i="12" s="1"/>
  <c r="CL17" i="12"/>
  <c r="CM28" i="12" s="1"/>
  <c r="CK17" i="12"/>
  <c r="CL28" i="12" s="1"/>
  <c r="CJ17" i="12"/>
  <c r="CK28" i="12" s="1"/>
  <c r="CI17" i="12"/>
  <c r="CJ28" i="12" s="1"/>
  <c r="CH17" i="12"/>
  <c r="CI28" i="12" s="1"/>
  <c r="CG17" i="12"/>
  <c r="CH28" i="12" s="1"/>
  <c r="CF17" i="12"/>
  <c r="CG28" i="12" s="1"/>
  <c r="CE17" i="12"/>
  <c r="CF28" i="12" s="1"/>
  <c r="CD17" i="12"/>
  <c r="CE28" i="12" s="1"/>
  <c r="CC17" i="12"/>
  <c r="CD28" i="12" s="1"/>
  <c r="CB17" i="12"/>
  <c r="CC28" i="12" s="1"/>
  <c r="CA17" i="12"/>
  <c r="CB28" i="12" s="1"/>
  <c r="BZ17" i="12"/>
  <c r="CA28" i="12" s="1"/>
  <c r="BY17" i="12"/>
  <c r="BZ28" i="12" s="1"/>
  <c r="BX17" i="12"/>
  <c r="BY28" i="12" s="1"/>
  <c r="BW17" i="12"/>
  <c r="BX28" i="12" s="1"/>
  <c r="BV17" i="12"/>
  <c r="BW28" i="12" s="1"/>
  <c r="BU17" i="12"/>
  <c r="BV28" i="12" s="1"/>
  <c r="BT17" i="12"/>
  <c r="BU28" i="12" s="1"/>
  <c r="BS17" i="12"/>
  <c r="BT28" i="12" s="1"/>
  <c r="BR17" i="12"/>
  <c r="BS28" i="12" s="1"/>
  <c r="BQ17" i="12"/>
  <c r="BR28" i="12" s="1"/>
  <c r="BP17" i="12"/>
  <c r="BQ28" i="12" s="1"/>
  <c r="BO17" i="12"/>
  <c r="BP28" i="12" s="1"/>
  <c r="BN17" i="12"/>
  <c r="BO28" i="12" s="1"/>
  <c r="BM17" i="12"/>
  <c r="BN28" i="12" s="1"/>
  <c r="BL17" i="12"/>
  <c r="BM28" i="12" s="1"/>
  <c r="BK17" i="12"/>
  <c r="BL28" i="12" s="1"/>
  <c r="BJ17" i="12"/>
  <c r="BK28" i="12" s="1"/>
  <c r="BI17" i="12"/>
  <c r="BJ28" i="12" s="1"/>
  <c r="BH17" i="12"/>
  <c r="BI28" i="12" s="1"/>
  <c r="BG17" i="12"/>
  <c r="BH28" i="12" s="1"/>
  <c r="BF17" i="12"/>
  <c r="BG28" i="12" s="1"/>
  <c r="BE17" i="12"/>
  <c r="BF28" i="12" s="1"/>
  <c r="BD17" i="12"/>
  <c r="BE28" i="12" s="1"/>
  <c r="BC17" i="12"/>
  <c r="BD28" i="12" s="1"/>
  <c r="BB17" i="12"/>
  <c r="BC28" i="12" s="1"/>
  <c r="BA17" i="12"/>
  <c r="BB28" i="12" s="1"/>
  <c r="AZ17" i="12"/>
  <c r="BA28" i="12" s="1"/>
  <c r="AY17" i="12"/>
  <c r="AZ28" i="12" s="1"/>
  <c r="AX17" i="12"/>
  <c r="AY28" i="12" s="1"/>
  <c r="AW17" i="12"/>
  <c r="AX28" i="12" s="1"/>
  <c r="AV17" i="12"/>
  <c r="AW28" i="12" s="1"/>
  <c r="AU17" i="12"/>
  <c r="AV28" i="12" s="1"/>
  <c r="AT17" i="12"/>
  <c r="AU28" i="12" s="1"/>
  <c r="AS17" i="12"/>
  <c r="AT28" i="12" s="1"/>
  <c r="AR17" i="12"/>
  <c r="AS28" i="12" s="1"/>
  <c r="AQ17" i="12"/>
  <c r="AR28" i="12" s="1"/>
  <c r="AP17" i="12"/>
  <c r="AQ28" i="12" s="1"/>
  <c r="AO17" i="12"/>
  <c r="AP28" i="12" s="1"/>
  <c r="AN17" i="12"/>
  <c r="AO28" i="12" s="1"/>
  <c r="AM17" i="12"/>
  <c r="AN28" i="12" s="1"/>
  <c r="AL17" i="12"/>
  <c r="AM28" i="12" s="1"/>
  <c r="AK17" i="12"/>
  <c r="AL28" i="12" s="1"/>
  <c r="AJ17" i="12"/>
  <c r="AK28" i="12" s="1"/>
  <c r="AI17" i="12"/>
  <c r="AJ28" i="12" s="1"/>
  <c r="AH17" i="12"/>
  <c r="AI28" i="12" s="1"/>
  <c r="AG17" i="12"/>
  <c r="AH28" i="12" s="1"/>
  <c r="AF17" i="12"/>
  <c r="AG28" i="12" s="1"/>
  <c r="AE17" i="12"/>
  <c r="AF28" i="12" s="1"/>
  <c r="AD17" i="12"/>
  <c r="AE28" i="12" s="1"/>
  <c r="AC17" i="12"/>
  <c r="AD28" i="12" s="1"/>
  <c r="AB17" i="12"/>
  <c r="AC28" i="12" s="1"/>
  <c r="AA17" i="12"/>
  <c r="AB28" i="12" s="1"/>
  <c r="Z17" i="12"/>
  <c r="AA28" i="12" s="1"/>
  <c r="Y17" i="12"/>
  <c r="Z28" i="12" s="1"/>
  <c r="X17" i="12"/>
  <c r="Y28" i="12" s="1"/>
  <c r="W17" i="12"/>
  <c r="X28" i="12" s="1"/>
  <c r="V17" i="12"/>
  <c r="W28" i="12" s="1"/>
  <c r="U17" i="12"/>
  <c r="V28" i="12" s="1"/>
  <c r="T17" i="12"/>
  <c r="U28" i="12" s="1"/>
  <c r="S17" i="12"/>
  <c r="T28" i="12" s="1"/>
  <c r="R17" i="12"/>
  <c r="S28" i="12" s="1"/>
  <c r="Q17" i="12"/>
  <c r="R28" i="12" s="1"/>
  <c r="P17" i="12"/>
  <c r="Q28" i="12" s="1"/>
  <c r="O17" i="12"/>
  <c r="P28" i="12" s="1"/>
  <c r="N17" i="12"/>
  <c r="O28" i="12" s="1"/>
  <c r="M17" i="12"/>
  <c r="N28" i="12" s="1"/>
  <c r="L17" i="12"/>
  <c r="M28" i="12" s="1"/>
  <c r="K17" i="12"/>
  <c r="L28" i="12" s="1"/>
  <c r="J17" i="12"/>
  <c r="K28" i="12" s="1"/>
  <c r="I17" i="12"/>
  <c r="J28" i="12" s="1"/>
  <c r="I28" i="12"/>
  <c r="EV16" i="12"/>
  <c r="EW27" i="12" s="1"/>
  <c r="EU16" i="12"/>
  <c r="EV27" i="12" s="1"/>
  <c r="ET16" i="12"/>
  <c r="EU27" i="12" s="1"/>
  <c r="ES16" i="12"/>
  <c r="ET27" i="12" s="1"/>
  <c r="ER16" i="12"/>
  <c r="ES27" i="12" s="1"/>
  <c r="EQ16" i="12"/>
  <c r="ER27" i="12" s="1"/>
  <c r="EP16" i="12"/>
  <c r="EQ27" i="12" s="1"/>
  <c r="EO16" i="12"/>
  <c r="EP27" i="12" s="1"/>
  <c r="EN16" i="12"/>
  <c r="EO27" i="12" s="1"/>
  <c r="EM16" i="12"/>
  <c r="EN27" i="12" s="1"/>
  <c r="EL16" i="12"/>
  <c r="EM27" i="12" s="1"/>
  <c r="EK16" i="12"/>
  <c r="EL27" i="12" s="1"/>
  <c r="EJ16" i="12"/>
  <c r="EK27" i="12" s="1"/>
  <c r="EI16" i="12"/>
  <c r="EJ27" i="12" s="1"/>
  <c r="EH16" i="12"/>
  <c r="EI27" i="12" s="1"/>
  <c r="EG16" i="12"/>
  <c r="EH27" i="12" s="1"/>
  <c r="EF16" i="12"/>
  <c r="EG27" i="12" s="1"/>
  <c r="EE16" i="12"/>
  <c r="EF27" i="12" s="1"/>
  <c r="ED16" i="12"/>
  <c r="EE27" i="12" s="1"/>
  <c r="EC16" i="12"/>
  <c r="ED27" i="12" s="1"/>
  <c r="EB16" i="12"/>
  <c r="EC27" i="12" s="1"/>
  <c r="EA16" i="12"/>
  <c r="EB27" i="12" s="1"/>
  <c r="DZ16" i="12"/>
  <c r="EA27" i="12" s="1"/>
  <c r="DY16" i="12"/>
  <c r="DZ27" i="12" s="1"/>
  <c r="DX16" i="12"/>
  <c r="DY27" i="12" s="1"/>
  <c r="DW16" i="12"/>
  <c r="DX27" i="12" s="1"/>
  <c r="DV16" i="12"/>
  <c r="DW27" i="12" s="1"/>
  <c r="DU16" i="12"/>
  <c r="DV27" i="12" s="1"/>
  <c r="DT16" i="12"/>
  <c r="DU27" i="12" s="1"/>
  <c r="DS16" i="12"/>
  <c r="DT27" i="12" s="1"/>
  <c r="DR16" i="12"/>
  <c r="DS27" i="12" s="1"/>
  <c r="DQ16" i="12"/>
  <c r="DR27" i="12" s="1"/>
  <c r="DP16" i="12"/>
  <c r="DQ27" i="12" s="1"/>
  <c r="DO16" i="12"/>
  <c r="DP27" i="12" s="1"/>
  <c r="DN16" i="12"/>
  <c r="DO27" i="12" s="1"/>
  <c r="DM16" i="12"/>
  <c r="DN27" i="12" s="1"/>
  <c r="DL16" i="12"/>
  <c r="DM27" i="12" s="1"/>
  <c r="DK16" i="12"/>
  <c r="DL27" i="12" s="1"/>
  <c r="DJ16" i="12"/>
  <c r="DK27" i="12" s="1"/>
  <c r="DI16" i="12"/>
  <c r="DJ27" i="12" s="1"/>
  <c r="DH16" i="12"/>
  <c r="DI27" i="12" s="1"/>
  <c r="DG16" i="12"/>
  <c r="DH27" i="12" s="1"/>
  <c r="DF16" i="12"/>
  <c r="DG27" i="12" s="1"/>
  <c r="DE16" i="12"/>
  <c r="DF27" i="12" s="1"/>
  <c r="DD16" i="12"/>
  <c r="DE27" i="12" s="1"/>
  <c r="DC16" i="12"/>
  <c r="DD27" i="12" s="1"/>
  <c r="DB16" i="12"/>
  <c r="DC27" i="12" s="1"/>
  <c r="DA16" i="12"/>
  <c r="DB27" i="12" s="1"/>
  <c r="CZ16" i="12"/>
  <c r="DA27" i="12" s="1"/>
  <c r="CY16" i="12"/>
  <c r="CZ27" i="12" s="1"/>
  <c r="CX16" i="12"/>
  <c r="CY27" i="12" s="1"/>
  <c r="CW16" i="12"/>
  <c r="CX27" i="12" s="1"/>
  <c r="CV16" i="12"/>
  <c r="CW27" i="12" s="1"/>
  <c r="CU16" i="12"/>
  <c r="CV27" i="12" s="1"/>
  <c r="CT16" i="12"/>
  <c r="CU27" i="12" s="1"/>
  <c r="CS16" i="12"/>
  <c r="CT27" i="12" s="1"/>
  <c r="CR16" i="12"/>
  <c r="CS27" i="12" s="1"/>
  <c r="CQ16" i="12"/>
  <c r="CR27" i="12" s="1"/>
  <c r="CP16" i="12"/>
  <c r="CQ27" i="12" s="1"/>
  <c r="CO16" i="12"/>
  <c r="CP27" i="12" s="1"/>
  <c r="CN16" i="12"/>
  <c r="CO27" i="12" s="1"/>
  <c r="CM16" i="12"/>
  <c r="CN27" i="12" s="1"/>
  <c r="CL16" i="12"/>
  <c r="CM27" i="12" s="1"/>
  <c r="CK16" i="12"/>
  <c r="CL27" i="12" s="1"/>
  <c r="CJ16" i="12"/>
  <c r="CK27" i="12" s="1"/>
  <c r="CI16" i="12"/>
  <c r="CJ27" i="12" s="1"/>
  <c r="CH16" i="12"/>
  <c r="CI27" i="12" s="1"/>
  <c r="CG16" i="12"/>
  <c r="CH27" i="12" s="1"/>
  <c r="CF16" i="12"/>
  <c r="CG27" i="12" s="1"/>
  <c r="CE16" i="12"/>
  <c r="CF27" i="12" s="1"/>
  <c r="CD16" i="12"/>
  <c r="CE27" i="12" s="1"/>
  <c r="CC16" i="12"/>
  <c r="CD27" i="12" s="1"/>
  <c r="CB16" i="12"/>
  <c r="CC27" i="12" s="1"/>
  <c r="CA16" i="12"/>
  <c r="CB27" i="12" s="1"/>
  <c r="BZ16" i="12"/>
  <c r="CA27" i="12" s="1"/>
  <c r="BY16" i="12"/>
  <c r="BZ27" i="12" s="1"/>
  <c r="BX16" i="12"/>
  <c r="BY27" i="12" s="1"/>
  <c r="BW16" i="12"/>
  <c r="BX27" i="12" s="1"/>
  <c r="BV16" i="12"/>
  <c r="BW27" i="12" s="1"/>
  <c r="BU16" i="12"/>
  <c r="BV27" i="12" s="1"/>
  <c r="BT16" i="12"/>
  <c r="BU27" i="12" s="1"/>
  <c r="BS16" i="12"/>
  <c r="BT27" i="12" s="1"/>
  <c r="BR16" i="12"/>
  <c r="BS27" i="12" s="1"/>
  <c r="BQ16" i="12"/>
  <c r="BR27" i="12" s="1"/>
  <c r="BP16" i="12"/>
  <c r="BQ27" i="12" s="1"/>
  <c r="BO16" i="12"/>
  <c r="BP27" i="12" s="1"/>
  <c r="BN16" i="12"/>
  <c r="BO27" i="12" s="1"/>
  <c r="BM16" i="12"/>
  <c r="BN27" i="12" s="1"/>
  <c r="BL16" i="12"/>
  <c r="BM27" i="12" s="1"/>
  <c r="BK16" i="12"/>
  <c r="BL27" i="12" s="1"/>
  <c r="BJ16" i="12"/>
  <c r="BK27" i="12" s="1"/>
  <c r="BI16" i="12"/>
  <c r="BJ27" i="12" s="1"/>
  <c r="BH16" i="12"/>
  <c r="BI27" i="12" s="1"/>
  <c r="BG16" i="12"/>
  <c r="BH27" i="12" s="1"/>
  <c r="BF16" i="12"/>
  <c r="BG27" i="12" s="1"/>
  <c r="BE16" i="12"/>
  <c r="BF27" i="12" s="1"/>
  <c r="BD16" i="12"/>
  <c r="BE27" i="12" s="1"/>
  <c r="BC16" i="12"/>
  <c r="BD27" i="12" s="1"/>
  <c r="BB16" i="12"/>
  <c r="BC27" i="12" s="1"/>
  <c r="BA16" i="12"/>
  <c r="BB27" i="12" s="1"/>
  <c r="AZ16" i="12"/>
  <c r="BA27" i="12" s="1"/>
  <c r="AY16" i="12"/>
  <c r="AZ27" i="12" s="1"/>
  <c r="AX16" i="12"/>
  <c r="AY27" i="12" s="1"/>
  <c r="AW16" i="12"/>
  <c r="AX27" i="12" s="1"/>
  <c r="AV16" i="12"/>
  <c r="AW27" i="12" s="1"/>
  <c r="AU16" i="12"/>
  <c r="AV27" i="12" s="1"/>
  <c r="AT16" i="12"/>
  <c r="AU27" i="12" s="1"/>
  <c r="AS16" i="12"/>
  <c r="AT27" i="12" s="1"/>
  <c r="AR16" i="12"/>
  <c r="AS27" i="12" s="1"/>
  <c r="AQ16" i="12"/>
  <c r="AR27" i="12" s="1"/>
  <c r="AP16" i="12"/>
  <c r="AQ27" i="12" s="1"/>
  <c r="AO16" i="12"/>
  <c r="AP27" i="12" s="1"/>
  <c r="AN16" i="12"/>
  <c r="AO27" i="12" s="1"/>
  <c r="AM16" i="12"/>
  <c r="AN27" i="12" s="1"/>
  <c r="AL16" i="12"/>
  <c r="AM27" i="12" s="1"/>
  <c r="AK16" i="12"/>
  <c r="AL27" i="12" s="1"/>
  <c r="AJ16" i="12"/>
  <c r="AK27" i="12" s="1"/>
  <c r="AI16" i="12"/>
  <c r="AJ27" i="12" s="1"/>
  <c r="AH16" i="12"/>
  <c r="AI27" i="12" s="1"/>
  <c r="AG16" i="12"/>
  <c r="AH27" i="12" s="1"/>
  <c r="AF16" i="12"/>
  <c r="AG27" i="12" s="1"/>
  <c r="AE16" i="12"/>
  <c r="AF27" i="12" s="1"/>
  <c r="AD16" i="12"/>
  <c r="AE27" i="12" s="1"/>
  <c r="AC16" i="12"/>
  <c r="AD27" i="12" s="1"/>
  <c r="AB16" i="12"/>
  <c r="AC27" i="12" s="1"/>
  <c r="AA16" i="12"/>
  <c r="AB27" i="12" s="1"/>
  <c r="Z16" i="12"/>
  <c r="AA27" i="12" s="1"/>
  <c r="Y16" i="12"/>
  <c r="Z27" i="12" s="1"/>
  <c r="X16" i="12"/>
  <c r="Y27" i="12" s="1"/>
  <c r="W16" i="12"/>
  <c r="X27" i="12" s="1"/>
  <c r="V16" i="12"/>
  <c r="W27" i="12" s="1"/>
  <c r="U16" i="12"/>
  <c r="V27" i="12" s="1"/>
  <c r="T16" i="12"/>
  <c r="U27" i="12" s="1"/>
  <c r="S16" i="12"/>
  <c r="T27" i="12" s="1"/>
  <c r="R16" i="12"/>
  <c r="S27" i="12" s="1"/>
  <c r="Q16" i="12"/>
  <c r="R27" i="12" s="1"/>
  <c r="P16" i="12"/>
  <c r="Q27" i="12" s="1"/>
  <c r="O16" i="12"/>
  <c r="P27" i="12" s="1"/>
  <c r="N16" i="12"/>
  <c r="O27" i="12" s="1"/>
  <c r="M16" i="12"/>
  <c r="N27" i="12" s="1"/>
  <c r="L16" i="12"/>
  <c r="M27" i="12" s="1"/>
  <c r="K16" i="12"/>
  <c r="L27" i="12" s="1"/>
  <c r="J16" i="12"/>
  <c r="K27" i="12" s="1"/>
  <c r="I16" i="12"/>
  <c r="J27" i="12" s="1"/>
  <c r="I27" i="12"/>
  <c r="EV15" i="12"/>
  <c r="EW26" i="12" s="1"/>
  <c r="EU15" i="12"/>
  <c r="EV26" i="12" s="1"/>
  <c r="ET15" i="12"/>
  <c r="EU26" i="12" s="1"/>
  <c r="ES15" i="12"/>
  <c r="ET26" i="12" s="1"/>
  <c r="ER15" i="12"/>
  <c r="ES26" i="12" s="1"/>
  <c r="EQ15" i="12"/>
  <c r="ER26" i="12" s="1"/>
  <c r="EP15" i="12"/>
  <c r="EQ26" i="12" s="1"/>
  <c r="EO15" i="12"/>
  <c r="EP26" i="12" s="1"/>
  <c r="EN15" i="12"/>
  <c r="EO26" i="12" s="1"/>
  <c r="EM15" i="12"/>
  <c r="EN26" i="12" s="1"/>
  <c r="EL15" i="12"/>
  <c r="EM26" i="12" s="1"/>
  <c r="EK15" i="12"/>
  <c r="EL26" i="12" s="1"/>
  <c r="EJ15" i="12"/>
  <c r="EK26" i="12" s="1"/>
  <c r="EI15" i="12"/>
  <c r="EJ26" i="12" s="1"/>
  <c r="EH15" i="12"/>
  <c r="EI26" i="12" s="1"/>
  <c r="EG15" i="12"/>
  <c r="EH26" i="12" s="1"/>
  <c r="EF15" i="12"/>
  <c r="EG26" i="12" s="1"/>
  <c r="EE15" i="12"/>
  <c r="EF26" i="12" s="1"/>
  <c r="ED15" i="12"/>
  <c r="EE26" i="12" s="1"/>
  <c r="EC15" i="12"/>
  <c r="ED26" i="12" s="1"/>
  <c r="EB15" i="12"/>
  <c r="EC26" i="12" s="1"/>
  <c r="EA15" i="12"/>
  <c r="EB26" i="12" s="1"/>
  <c r="DZ15" i="12"/>
  <c r="EA26" i="12" s="1"/>
  <c r="DY15" i="12"/>
  <c r="DZ26" i="12" s="1"/>
  <c r="DX15" i="12"/>
  <c r="DY26" i="12" s="1"/>
  <c r="DW15" i="12"/>
  <c r="DX26" i="12" s="1"/>
  <c r="DV15" i="12"/>
  <c r="DW26" i="12" s="1"/>
  <c r="DU15" i="12"/>
  <c r="DV26" i="12" s="1"/>
  <c r="DT15" i="12"/>
  <c r="DU26" i="12" s="1"/>
  <c r="DS15" i="12"/>
  <c r="DT26" i="12" s="1"/>
  <c r="DR15" i="12"/>
  <c r="DS26" i="12" s="1"/>
  <c r="DQ15" i="12"/>
  <c r="DR26" i="12" s="1"/>
  <c r="DP15" i="12"/>
  <c r="DQ26" i="12" s="1"/>
  <c r="DO15" i="12"/>
  <c r="DP26" i="12" s="1"/>
  <c r="DN15" i="12"/>
  <c r="DO26" i="12" s="1"/>
  <c r="DM15" i="12"/>
  <c r="DN26" i="12" s="1"/>
  <c r="DL15" i="12"/>
  <c r="DM26" i="12" s="1"/>
  <c r="DK15" i="12"/>
  <c r="DL26" i="12" s="1"/>
  <c r="DJ15" i="12"/>
  <c r="DK26" i="12" s="1"/>
  <c r="DI15" i="12"/>
  <c r="DJ26" i="12" s="1"/>
  <c r="DH15" i="12"/>
  <c r="DI26" i="12" s="1"/>
  <c r="DG15" i="12"/>
  <c r="DH26" i="12" s="1"/>
  <c r="DF15" i="12"/>
  <c r="DG26" i="12" s="1"/>
  <c r="DE15" i="12"/>
  <c r="DF26" i="12" s="1"/>
  <c r="DD15" i="12"/>
  <c r="DE26" i="12" s="1"/>
  <c r="DC15" i="12"/>
  <c r="DD26" i="12" s="1"/>
  <c r="DB15" i="12"/>
  <c r="DC26" i="12" s="1"/>
  <c r="DA15" i="12"/>
  <c r="DB26" i="12" s="1"/>
  <c r="CZ15" i="12"/>
  <c r="DA26" i="12" s="1"/>
  <c r="CY15" i="12"/>
  <c r="CZ26" i="12" s="1"/>
  <c r="CX15" i="12"/>
  <c r="CY26" i="12" s="1"/>
  <c r="CW15" i="12"/>
  <c r="CX26" i="12" s="1"/>
  <c r="CV15" i="12"/>
  <c r="CW26" i="12" s="1"/>
  <c r="CU15" i="12"/>
  <c r="CV26" i="12" s="1"/>
  <c r="CT15" i="12"/>
  <c r="CU26" i="12" s="1"/>
  <c r="CS15" i="12"/>
  <c r="CT26" i="12" s="1"/>
  <c r="CR15" i="12"/>
  <c r="CS26" i="12" s="1"/>
  <c r="CQ15" i="12"/>
  <c r="CR26" i="12" s="1"/>
  <c r="CP15" i="12"/>
  <c r="CQ26" i="12" s="1"/>
  <c r="CO15" i="12"/>
  <c r="CP26" i="12" s="1"/>
  <c r="CN15" i="12"/>
  <c r="CO26" i="12" s="1"/>
  <c r="CM15" i="12"/>
  <c r="CN26" i="12" s="1"/>
  <c r="CL15" i="12"/>
  <c r="CM26" i="12" s="1"/>
  <c r="CK15" i="12"/>
  <c r="CL26" i="12" s="1"/>
  <c r="CJ15" i="12"/>
  <c r="CK26" i="12" s="1"/>
  <c r="CI15" i="12"/>
  <c r="CJ26" i="12" s="1"/>
  <c r="CH15" i="12"/>
  <c r="CI26" i="12" s="1"/>
  <c r="CG15" i="12"/>
  <c r="CH26" i="12" s="1"/>
  <c r="CF15" i="12"/>
  <c r="CG26" i="12" s="1"/>
  <c r="CE15" i="12"/>
  <c r="CF26" i="12" s="1"/>
  <c r="CD15" i="12"/>
  <c r="CE26" i="12" s="1"/>
  <c r="CC15" i="12"/>
  <c r="CD26" i="12" s="1"/>
  <c r="CB15" i="12"/>
  <c r="CC26" i="12" s="1"/>
  <c r="CA15" i="12"/>
  <c r="CB26" i="12" s="1"/>
  <c r="BZ15" i="12"/>
  <c r="CA26" i="12" s="1"/>
  <c r="BY15" i="12"/>
  <c r="BZ26" i="12" s="1"/>
  <c r="BX15" i="12"/>
  <c r="BY26" i="12" s="1"/>
  <c r="BW15" i="12"/>
  <c r="BX26" i="12" s="1"/>
  <c r="BV15" i="12"/>
  <c r="BW26" i="12" s="1"/>
  <c r="BU15" i="12"/>
  <c r="BV26" i="12" s="1"/>
  <c r="BT15" i="12"/>
  <c r="BU26" i="12" s="1"/>
  <c r="BS15" i="12"/>
  <c r="BT26" i="12" s="1"/>
  <c r="BR15" i="12"/>
  <c r="BS26" i="12" s="1"/>
  <c r="BQ15" i="12"/>
  <c r="BR26" i="12" s="1"/>
  <c r="BP15" i="12"/>
  <c r="BQ26" i="12" s="1"/>
  <c r="BO15" i="12"/>
  <c r="BP26" i="12" s="1"/>
  <c r="BN15" i="12"/>
  <c r="BO26" i="12" s="1"/>
  <c r="BM15" i="12"/>
  <c r="BN26" i="12" s="1"/>
  <c r="BL15" i="12"/>
  <c r="BM26" i="12" s="1"/>
  <c r="BK15" i="12"/>
  <c r="BL26" i="12" s="1"/>
  <c r="BJ15" i="12"/>
  <c r="BK26" i="12" s="1"/>
  <c r="BI15" i="12"/>
  <c r="BJ26" i="12" s="1"/>
  <c r="BH15" i="12"/>
  <c r="BI26" i="12" s="1"/>
  <c r="BG15" i="12"/>
  <c r="BH26" i="12" s="1"/>
  <c r="BF15" i="12"/>
  <c r="BG26" i="12" s="1"/>
  <c r="BE15" i="12"/>
  <c r="BF26" i="12" s="1"/>
  <c r="BD15" i="12"/>
  <c r="BE26" i="12" s="1"/>
  <c r="BC15" i="12"/>
  <c r="BD26" i="12" s="1"/>
  <c r="BB15" i="12"/>
  <c r="BC26" i="12" s="1"/>
  <c r="BA15" i="12"/>
  <c r="BB26" i="12" s="1"/>
  <c r="AZ15" i="12"/>
  <c r="BA26" i="12" s="1"/>
  <c r="AY15" i="12"/>
  <c r="AZ26" i="12" s="1"/>
  <c r="AX15" i="12"/>
  <c r="AY26" i="12" s="1"/>
  <c r="AW15" i="12"/>
  <c r="AX26" i="12" s="1"/>
  <c r="AV15" i="12"/>
  <c r="AW26" i="12" s="1"/>
  <c r="AU15" i="12"/>
  <c r="AV26" i="12" s="1"/>
  <c r="AT15" i="12"/>
  <c r="AU26" i="12" s="1"/>
  <c r="AS15" i="12"/>
  <c r="AT26" i="12" s="1"/>
  <c r="AR15" i="12"/>
  <c r="AS26" i="12" s="1"/>
  <c r="AQ15" i="12"/>
  <c r="AR26" i="12" s="1"/>
  <c r="AP15" i="12"/>
  <c r="AQ26" i="12" s="1"/>
  <c r="AO15" i="12"/>
  <c r="AP26" i="12" s="1"/>
  <c r="AN15" i="12"/>
  <c r="AO26" i="12" s="1"/>
  <c r="AM15" i="12"/>
  <c r="AN26" i="12" s="1"/>
  <c r="AL15" i="12"/>
  <c r="AM26" i="12" s="1"/>
  <c r="AK15" i="12"/>
  <c r="AL26" i="12" s="1"/>
  <c r="AJ15" i="12"/>
  <c r="AK26" i="12" s="1"/>
  <c r="AI15" i="12"/>
  <c r="AJ26" i="12" s="1"/>
  <c r="AH15" i="12"/>
  <c r="AI26" i="12" s="1"/>
  <c r="AG15" i="12"/>
  <c r="AH26" i="12" s="1"/>
  <c r="AF15" i="12"/>
  <c r="AG26" i="12" s="1"/>
  <c r="AE15" i="12"/>
  <c r="AF26" i="12" s="1"/>
  <c r="AD15" i="12"/>
  <c r="AE26" i="12" s="1"/>
  <c r="AC15" i="12"/>
  <c r="AD26" i="12" s="1"/>
  <c r="AB15" i="12"/>
  <c r="AC26" i="12" s="1"/>
  <c r="AA15" i="12"/>
  <c r="AB26" i="12" s="1"/>
  <c r="Z15" i="12"/>
  <c r="AA26" i="12" s="1"/>
  <c r="Y15" i="12"/>
  <c r="Z26" i="12" s="1"/>
  <c r="X15" i="12"/>
  <c r="Y26" i="12" s="1"/>
  <c r="W15" i="12"/>
  <c r="X26" i="12" s="1"/>
  <c r="V15" i="12"/>
  <c r="W26" i="12" s="1"/>
  <c r="U15" i="12"/>
  <c r="V26" i="12" s="1"/>
  <c r="T15" i="12"/>
  <c r="U26" i="12" s="1"/>
  <c r="S15" i="12"/>
  <c r="T26" i="12" s="1"/>
  <c r="R15" i="12"/>
  <c r="S26" i="12" s="1"/>
  <c r="Q15" i="12"/>
  <c r="R26" i="12" s="1"/>
  <c r="P15" i="12"/>
  <c r="Q26" i="12" s="1"/>
  <c r="O15" i="12"/>
  <c r="P26" i="12" s="1"/>
  <c r="N15" i="12"/>
  <c r="O26" i="12" s="1"/>
  <c r="M15" i="12"/>
  <c r="N26" i="12" s="1"/>
  <c r="L15" i="12"/>
  <c r="M26" i="12" s="1"/>
  <c r="K15" i="12"/>
  <c r="L26" i="12" s="1"/>
  <c r="J15" i="12"/>
  <c r="K26" i="12" s="1"/>
  <c r="I15" i="12"/>
  <c r="J26" i="12" s="1"/>
  <c r="I26" i="12"/>
  <c r="BD3" i="12"/>
  <c r="AR3" i="12"/>
  <c r="AF3" i="12"/>
  <c r="U1" i="12"/>
  <c r="AG1" i="12" s="1"/>
  <c r="AS1" i="12" s="1"/>
  <c r="BE1" i="12" s="1"/>
  <c r="BQ1" i="12" s="1"/>
  <c r="CC1" i="12" s="1"/>
  <c r="CO1" i="12" s="1"/>
  <c r="DA1" i="12" s="1"/>
  <c r="DM1" i="12" s="1"/>
  <c r="DY1" i="12" s="1"/>
  <c r="EK1" i="12" s="1"/>
  <c r="EW1" i="12" s="1"/>
  <c r="T39" i="8"/>
  <c r="T14" i="8"/>
  <c r="U25" i="8" s="1"/>
  <c r="D10" i="11"/>
  <c r="D11" i="11"/>
  <c r="C11" i="11"/>
  <c r="C10" i="11"/>
  <c r="D9" i="11"/>
  <c r="C9" i="11"/>
  <c r="D8" i="11"/>
  <c r="C8" i="11"/>
  <c r="D7" i="11"/>
  <c r="C7" i="11"/>
  <c r="U5" i="11"/>
  <c r="AG5" i="11" s="1"/>
  <c r="AS5" i="11" s="1"/>
  <c r="BE5" i="11" s="1"/>
  <c r="U5" i="2"/>
  <c r="U7" i="2" s="1"/>
  <c r="V5" i="2"/>
  <c r="W5" i="2"/>
  <c r="X5" i="2"/>
  <c r="Y5" i="2"/>
  <c r="Z5" i="2"/>
  <c r="AA5" i="2"/>
  <c r="AB5" i="2"/>
  <c r="AC5" i="2"/>
  <c r="AD5" i="2"/>
  <c r="AE5" i="2"/>
  <c r="AF5" i="2"/>
  <c r="AG5" i="2"/>
  <c r="AG7" i="2" s="1"/>
  <c r="AH5" i="2"/>
  <c r="AI5" i="2"/>
  <c r="AJ5" i="2"/>
  <c r="AK5" i="2"/>
  <c r="AL5" i="2"/>
  <c r="AL5" i="1" s="1"/>
  <c r="AL7" i="1" s="1"/>
  <c r="AL7" i="6" s="1"/>
  <c r="AM5" i="2"/>
  <c r="AN5" i="2"/>
  <c r="AO5" i="2"/>
  <c r="AP5" i="2"/>
  <c r="AP5" i="1" s="1"/>
  <c r="AQ5" i="2"/>
  <c r="AR5" i="2"/>
  <c r="AS5" i="2"/>
  <c r="AS7" i="2" s="1"/>
  <c r="AT5" i="2"/>
  <c r="AT5" i="1" s="1"/>
  <c r="AT7" i="1" s="1"/>
  <c r="AT7" i="6" s="1"/>
  <c r="AU5" i="2"/>
  <c r="AV5" i="2"/>
  <c r="AW5" i="2"/>
  <c r="AX5" i="2"/>
  <c r="AX5" i="1" s="1"/>
  <c r="AX7" i="1" s="1"/>
  <c r="AX7" i="6" s="1"/>
  <c r="AY5" i="2"/>
  <c r="AZ5" i="2"/>
  <c r="BA5" i="2"/>
  <c r="BB5" i="2"/>
  <c r="BB5" i="1" s="1"/>
  <c r="BB7" i="1" s="1"/>
  <c r="BB7" i="6" s="1"/>
  <c r="BC5" i="2"/>
  <c r="BD5" i="2"/>
  <c r="BE5" i="2"/>
  <c r="BE7" i="2" s="1"/>
  <c r="BF5" i="2"/>
  <c r="BF5" i="1" s="1"/>
  <c r="BF5" i="6" s="1"/>
  <c r="BG5" i="2"/>
  <c r="BH5" i="2"/>
  <c r="BI5" i="2"/>
  <c r="BJ5" i="2"/>
  <c r="BJ5" i="1" s="1"/>
  <c r="BJ7" i="1" s="1"/>
  <c r="BJ7" i="6" s="1"/>
  <c r="BK5" i="2"/>
  <c r="BL5" i="2"/>
  <c r="BM5" i="2"/>
  <c r="BN5" i="2"/>
  <c r="BN5" i="1" s="1"/>
  <c r="BN7" i="1" s="1"/>
  <c r="BN7" i="6" s="1"/>
  <c r="BO5" i="2"/>
  <c r="BP5" i="2"/>
  <c r="I8" i="2"/>
  <c r="J8" i="2" s="1"/>
  <c r="K8" i="2" s="1"/>
  <c r="L8" i="2" s="1"/>
  <c r="M8" i="2" s="1"/>
  <c r="N8" i="2" s="1"/>
  <c r="O8" i="2" s="1"/>
  <c r="P8" i="2" s="1"/>
  <c r="Q8" i="2" s="1"/>
  <c r="R8" i="2" s="1"/>
  <c r="S8" i="2" s="1"/>
  <c r="T8" i="2" s="1"/>
  <c r="U8" i="2" s="1"/>
  <c r="V8" i="2" s="1"/>
  <c r="W8" i="2" s="1"/>
  <c r="X8" i="2" s="1"/>
  <c r="Y8" i="2" s="1"/>
  <c r="Z8" i="2" s="1"/>
  <c r="AA8" i="2" s="1"/>
  <c r="AB8" i="2" s="1"/>
  <c r="AC8" i="2" s="1"/>
  <c r="AD8" i="2" s="1"/>
  <c r="AE8" i="2" s="1"/>
  <c r="AF8" i="2" s="1"/>
  <c r="AG8" i="2" s="1"/>
  <c r="AH8" i="2" s="1"/>
  <c r="AI8" i="2" s="1"/>
  <c r="AJ8" i="2" s="1"/>
  <c r="AK8" i="2" s="1"/>
  <c r="AL8" i="2" s="1"/>
  <c r="AM8" i="2" s="1"/>
  <c r="AN8" i="2" s="1"/>
  <c r="AO8" i="2" s="1"/>
  <c r="AP8" i="2" s="1"/>
  <c r="AQ8" i="2" s="1"/>
  <c r="AR8" i="2" s="1"/>
  <c r="AS8" i="2" s="1"/>
  <c r="AT8" i="2" s="1"/>
  <c r="AU8" i="2" s="1"/>
  <c r="AV8" i="2" s="1"/>
  <c r="AW8" i="2" s="1"/>
  <c r="AX8" i="2" s="1"/>
  <c r="AY8" i="2" s="1"/>
  <c r="AZ8" i="2" s="1"/>
  <c r="BA8" i="2" s="1"/>
  <c r="BB8" i="2" s="1"/>
  <c r="BC8" i="2" s="1"/>
  <c r="BD8" i="2" s="1"/>
  <c r="BE8" i="2" s="1"/>
  <c r="BF8" i="2" s="1"/>
  <c r="BG8" i="2" s="1"/>
  <c r="BH8" i="2" s="1"/>
  <c r="BI8" i="2" s="1"/>
  <c r="BJ8" i="2" s="1"/>
  <c r="BK8" i="2" s="1"/>
  <c r="BL8" i="2" s="1"/>
  <c r="BM8" i="2" s="1"/>
  <c r="BN8" i="2" s="1"/>
  <c r="BO8" i="2" s="1"/>
  <c r="BP8" i="2" s="1"/>
  <c r="N38" i="2"/>
  <c r="N38" i="1" s="1"/>
  <c r="N38" i="6" s="1"/>
  <c r="L38" i="2"/>
  <c r="L38" i="1" s="1"/>
  <c r="L38" i="6" s="1"/>
  <c r="N5" i="2"/>
  <c r="M5" i="2"/>
  <c r="L5" i="2"/>
  <c r="K5" i="2"/>
  <c r="J5" i="2"/>
  <c r="I5" i="2"/>
  <c r="I9" i="2" s="1"/>
  <c r="J9" i="2" s="1"/>
  <c r="W4" i="6"/>
  <c r="I26" i="2"/>
  <c r="I27" i="2"/>
  <c r="I28" i="2"/>
  <c r="I29" i="2"/>
  <c r="I30" i="2"/>
  <c r="I31" i="2"/>
  <c r="I15" i="2"/>
  <c r="J26" i="2" s="1"/>
  <c r="I16" i="2"/>
  <c r="J27" i="2" s="1"/>
  <c r="I17" i="2"/>
  <c r="I18" i="2"/>
  <c r="J29" i="2" s="1"/>
  <c r="I19" i="2"/>
  <c r="J30" i="2" s="1"/>
  <c r="I20" i="2"/>
  <c r="AA4" i="6"/>
  <c r="AI4" i="6"/>
  <c r="AQ4" i="6"/>
  <c r="AV4" i="6"/>
  <c r="AY4" i="6"/>
  <c r="BE4" i="1"/>
  <c r="BE4" i="6" s="1"/>
  <c r="BF4" i="6"/>
  <c r="BL4" i="6"/>
  <c r="BO4" i="6"/>
  <c r="J15" i="2"/>
  <c r="J16" i="2"/>
  <c r="K27" i="2" s="1"/>
  <c r="J17" i="2"/>
  <c r="K28" i="2" s="1"/>
  <c r="J18" i="2"/>
  <c r="J19" i="2"/>
  <c r="J20" i="2"/>
  <c r="K31" i="2" s="1"/>
  <c r="K15" i="2"/>
  <c r="K16" i="2"/>
  <c r="L27" i="2" s="1"/>
  <c r="K17" i="2"/>
  <c r="L28" i="2" s="1"/>
  <c r="K18" i="2"/>
  <c r="L29" i="2" s="1"/>
  <c r="K19" i="2"/>
  <c r="L30" i="2" s="1"/>
  <c r="K20" i="2"/>
  <c r="L31" i="2" s="1"/>
  <c r="L15" i="2"/>
  <c r="M26" i="2" s="1"/>
  <c r="L16" i="2"/>
  <c r="M27" i="2" s="1"/>
  <c r="L17" i="2"/>
  <c r="L18" i="2"/>
  <c r="M29" i="2" s="1"/>
  <c r="L19" i="2"/>
  <c r="L20" i="2"/>
  <c r="M31" i="2" s="1"/>
  <c r="M15" i="2"/>
  <c r="M16" i="2"/>
  <c r="M17" i="2"/>
  <c r="M18" i="2"/>
  <c r="N29" i="2" s="1"/>
  <c r="M19" i="2"/>
  <c r="N30" i="2" s="1"/>
  <c r="M20" i="2"/>
  <c r="N31" i="2" s="1"/>
  <c r="N15" i="2"/>
  <c r="N16" i="2"/>
  <c r="O27" i="2" s="1"/>
  <c r="N17" i="2"/>
  <c r="O28" i="2" s="1"/>
  <c r="N18" i="2"/>
  <c r="N19" i="2"/>
  <c r="N20" i="2"/>
  <c r="O31" i="2" s="1"/>
  <c r="O15" i="2"/>
  <c r="O16" i="2"/>
  <c r="P27" i="2" s="1"/>
  <c r="O17" i="2"/>
  <c r="O18" i="2"/>
  <c r="P29" i="2" s="1"/>
  <c r="O19" i="2"/>
  <c r="O20" i="2"/>
  <c r="P15" i="2"/>
  <c r="P16" i="2"/>
  <c r="Q27" i="2" s="1"/>
  <c r="P17" i="2"/>
  <c r="P18" i="2"/>
  <c r="Q29" i="2" s="1"/>
  <c r="P19" i="2"/>
  <c r="Q30" i="2" s="1"/>
  <c r="P20" i="2"/>
  <c r="Q31" i="2" s="1"/>
  <c r="Q15" i="2"/>
  <c r="R26" i="2" s="1"/>
  <c r="Q16" i="2"/>
  <c r="R27" i="2" s="1"/>
  <c r="Q17" i="2"/>
  <c r="R28" i="2" s="1"/>
  <c r="Q18" i="2"/>
  <c r="R29" i="2" s="1"/>
  <c r="Q19" i="2"/>
  <c r="R30" i="2" s="1"/>
  <c r="Q20" i="2"/>
  <c r="R31" i="2" s="1"/>
  <c r="R15" i="2"/>
  <c r="R16" i="2"/>
  <c r="S27" i="2" s="1"/>
  <c r="R17" i="2"/>
  <c r="R18" i="2"/>
  <c r="R19" i="2"/>
  <c r="R20" i="2"/>
  <c r="S31" i="2" s="1"/>
  <c r="U27" i="2"/>
  <c r="U29" i="2"/>
  <c r="U31" i="2"/>
  <c r="U15" i="2"/>
  <c r="V26" i="2" s="1"/>
  <c r="U16" i="2"/>
  <c r="V27" i="2" s="1"/>
  <c r="U17" i="2"/>
  <c r="U18" i="2"/>
  <c r="V29" i="2" s="1"/>
  <c r="U19" i="2"/>
  <c r="V30" i="2" s="1"/>
  <c r="U20" i="2"/>
  <c r="V31" i="2" s="1"/>
  <c r="V15" i="2"/>
  <c r="W26" i="2" s="1"/>
  <c r="V16" i="2"/>
  <c r="V17" i="2"/>
  <c r="W28" i="2" s="1"/>
  <c r="V18" i="2"/>
  <c r="V19" i="2"/>
  <c r="W30" i="2" s="1"/>
  <c r="V20" i="2"/>
  <c r="W31" i="2" s="1"/>
  <c r="W15" i="2"/>
  <c r="X26" i="2" s="1"/>
  <c r="W16" i="2"/>
  <c r="W17" i="2"/>
  <c r="X28" i="2" s="1"/>
  <c r="W18" i="2"/>
  <c r="W19" i="2"/>
  <c r="X30" i="2" s="1"/>
  <c r="W20" i="2"/>
  <c r="X15" i="2"/>
  <c r="X16" i="2"/>
  <c r="Y27" i="2" s="1"/>
  <c r="X17" i="2"/>
  <c r="Y28" i="2" s="1"/>
  <c r="X18" i="2"/>
  <c r="X19" i="2"/>
  <c r="Y30" i="2" s="1"/>
  <c r="X20" i="2"/>
  <c r="Y15" i="2"/>
  <c r="Z26" i="2" s="1"/>
  <c r="Y16" i="2"/>
  <c r="Z27" i="2" s="1"/>
  <c r="Y17" i="2"/>
  <c r="Z28" i="2" s="1"/>
  <c r="Y18" i="2"/>
  <c r="Z29" i="2" s="1"/>
  <c r="Y19" i="2"/>
  <c r="Z30" i="2" s="1"/>
  <c r="Y20" i="2"/>
  <c r="Z31" i="2" s="1"/>
  <c r="Z15" i="2"/>
  <c r="AA26" i="2" s="1"/>
  <c r="Z16" i="2"/>
  <c r="Z17" i="2"/>
  <c r="AA28" i="2" s="1"/>
  <c r="Z18" i="2"/>
  <c r="Z19" i="2"/>
  <c r="Z20" i="2"/>
  <c r="AA31" i="2" s="1"/>
  <c r="AA15" i="2"/>
  <c r="AB26" i="2" s="1"/>
  <c r="AA16" i="2"/>
  <c r="AB27" i="2" s="1"/>
  <c r="AA17" i="2"/>
  <c r="AB28" i="2" s="1"/>
  <c r="AA18" i="2"/>
  <c r="AB29" i="2" s="1"/>
  <c r="AA19" i="2"/>
  <c r="AB30" i="2" s="1"/>
  <c r="AA20" i="2"/>
  <c r="AB15" i="2"/>
  <c r="AC26" i="2" s="1"/>
  <c r="AB16" i="2"/>
  <c r="AC27" i="2" s="1"/>
  <c r="AB17" i="2"/>
  <c r="AC28" i="2" s="1"/>
  <c r="AB18" i="2"/>
  <c r="AC29" i="2" s="1"/>
  <c r="AB19" i="2"/>
  <c r="AC30" i="2" s="1"/>
  <c r="AB20" i="2"/>
  <c r="AC31" i="2" s="1"/>
  <c r="AC15" i="2"/>
  <c r="AD26" i="2" s="1"/>
  <c r="AC16" i="2"/>
  <c r="AC17" i="2"/>
  <c r="AC18" i="2"/>
  <c r="AD29" i="2" s="1"/>
  <c r="AC19" i="2"/>
  <c r="AD30" i="2" s="1"/>
  <c r="AC20" i="2"/>
  <c r="AD31" i="2" s="1"/>
  <c r="AD15" i="2"/>
  <c r="AE26" i="2" s="1"/>
  <c r="AD16" i="2"/>
  <c r="AE27" i="2" s="1"/>
  <c r="AD17" i="2"/>
  <c r="AE28" i="2" s="1"/>
  <c r="AD18" i="2"/>
  <c r="AD19" i="2"/>
  <c r="AE30" i="2" s="1"/>
  <c r="AD20" i="2"/>
  <c r="AE31" i="2" s="1"/>
  <c r="AE15" i="2"/>
  <c r="AF26" i="2" s="1"/>
  <c r="AE16" i="2"/>
  <c r="AE17" i="2"/>
  <c r="AF28" i="2" s="1"/>
  <c r="AE18" i="2"/>
  <c r="AF29" i="2" s="1"/>
  <c r="AE19" i="2"/>
  <c r="AF30" i="2" s="1"/>
  <c r="AE20" i="2"/>
  <c r="AF31" i="2" s="1"/>
  <c r="AF15" i="2"/>
  <c r="AF16" i="2"/>
  <c r="AG27" i="2" s="1"/>
  <c r="AF17" i="2"/>
  <c r="AG28" i="2" s="1"/>
  <c r="AF18" i="2"/>
  <c r="AG29" i="2" s="1"/>
  <c r="AF19" i="2"/>
  <c r="AG30" i="2" s="1"/>
  <c r="AF20" i="2"/>
  <c r="AG31" i="2" s="1"/>
  <c r="AG15" i="2"/>
  <c r="AH26" i="2" s="1"/>
  <c r="AG16" i="2"/>
  <c r="AG17" i="2"/>
  <c r="AH28" i="2" s="1"/>
  <c r="AG18" i="2"/>
  <c r="AH29" i="2" s="1"/>
  <c r="AG19" i="2"/>
  <c r="AH30" i="2" s="1"/>
  <c r="AG20" i="2"/>
  <c r="AH15" i="2"/>
  <c r="AI26" i="2" s="1"/>
  <c r="AH16" i="2"/>
  <c r="AI27" i="2" s="1"/>
  <c r="AH17" i="2"/>
  <c r="AI28" i="2" s="1"/>
  <c r="AH18" i="2"/>
  <c r="AH19" i="2"/>
  <c r="AI30" i="2" s="1"/>
  <c r="AH20" i="2"/>
  <c r="AI31" i="2" s="1"/>
  <c r="AI15" i="2"/>
  <c r="AJ26" i="2" s="1"/>
  <c r="AI16" i="2"/>
  <c r="AJ27" i="2" s="1"/>
  <c r="AI17" i="2"/>
  <c r="AJ28" i="2" s="1"/>
  <c r="AI18" i="2"/>
  <c r="AJ29" i="2" s="1"/>
  <c r="AI19" i="2"/>
  <c r="AJ30" i="2" s="1"/>
  <c r="AI20" i="2"/>
  <c r="AJ31" i="2" s="1"/>
  <c r="AJ15" i="2"/>
  <c r="AK26" i="2" s="1"/>
  <c r="AJ16" i="2"/>
  <c r="AK27" i="2" s="1"/>
  <c r="AJ17" i="2"/>
  <c r="AK28" i="2" s="1"/>
  <c r="AJ18" i="2"/>
  <c r="AJ19" i="2"/>
  <c r="AK30" i="2" s="1"/>
  <c r="AJ20" i="2"/>
  <c r="AK31" i="2" s="1"/>
  <c r="AK15" i="2"/>
  <c r="AL26" i="2" s="1"/>
  <c r="AK16" i="2"/>
  <c r="AK17" i="2"/>
  <c r="AL28" i="2" s="1"/>
  <c r="AK18" i="2"/>
  <c r="AL29" i="2" s="1"/>
  <c r="AK19" i="2"/>
  <c r="AL30" i="2" s="1"/>
  <c r="AK20" i="2"/>
  <c r="AL31" i="2" s="1"/>
  <c r="AL15" i="2"/>
  <c r="AM26" i="2" s="1"/>
  <c r="AL16" i="2"/>
  <c r="AM27" i="2" s="1"/>
  <c r="AL17" i="2"/>
  <c r="AM28" i="2" s="1"/>
  <c r="AL18" i="2"/>
  <c r="AL19" i="2"/>
  <c r="AM30" i="2" s="1"/>
  <c r="AL20" i="2"/>
  <c r="AM31" i="2" s="1"/>
  <c r="AM15" i="2"/>
  <c r="AN26" i="2" s="1"/>
  <c r="AM16" i="2"/>
  <c r="AN27" i="2" s="1"/>
  <c r="AM17" i="2"/>
  <c r="AN28" i="2" s="1"/>
  <c r="AM18" i="2"/>
  <c r="AN29" i="2" s="1"/>
  <c r="AM19" i="2"/>
  <c r="AN30" i="2" s="1"/>
  <c r="AM20" i="2"/>
  <c r="AN15" i="2"/>
  <c r="AO26" i="2" s="1"/>
  <c r="AN16" i="2"/>
  <c r="AO27" i="2" s="1"/>
  <c r="AN17" i="2"/>
  <c r="AO28" i="2" s="1"/>
  <c r="AN18" i="2"/>
  <c r="AO29" i="2" s="1"/>
  <c r="AN19" i="2"/>
  <c r="AN20" i="2"/>
  <c r="AO31" i="2" s="1"/>
  <c r="AO15" i="2"/>
  <c r="AP26" i="2" s="1"/>
  <c r="AO16" i="2"/>
  <c r="AO17" i="2"/>
  <c r="AP28" i="2" s="1"/>
  <c r="AO18" i="2"/>
  <c r="AP29" i="2" s="1"/>
  <c r="AO19" i="2"/>
  <c r="AP30" i="2" s="1"/>
  <c r="AO20" i="2"/>
  <c r="AP15" i="2"/>
  <c r="AQ26" i="2" s="1"/>
  <c r="AP16" i="2"/>
  <c r="AQ27" i="2" s="1"/>
  <c r="AP17" i="2"/>
  <c r="AQ28" i="2" s="1"/>
  <c r="AP18" i="2"/>
  <c r="AQ29" i="2" s="1"/>
  <c r="AP19" i="2"/>
  <c r="AQ30" i="2" s="1"/>
  <c r="AP20" i="2"/>
  <c r="AQ31" i="2" s="1"/>
  <c r="AQ15" i="2"/>
  <c r="AR26" i="2" s="1"/>
  <c r="AQ16" i="2"/>
  <c r="AR27" i="2" s="1"/>
  <c r="AQ17" i="2"/>
  <c r="AR28" i="2" s="1"/>
  <c r="AQ18" i="2"/>
  <c r="AR29" i="2" s="1"/>
  <c r="AQ19" i="2"/>
  <c r="AR30" i="2" s="1"/>
  <c r="AQ20" i="2"/>
  <c r="AR15" i="2"/>
  <c r="AS26" i="2" s="1"/>
  <c r="AR16" i="2"/>
  <c r="AS27" i="2" s="1"/>
  <c r="AR17" i="2"/>
  <c r="AS28" i="2" s="1"/>
  <c r="AR18" i="2"/>
  <c r="AR19" i="2"/>
  <c r="AS30" i="2" s="1"/>
  <c r="AR20" i="2"/>
  <c r="AS31" i="2" s="1"/>
  <c r="AS15" i="2"/>
  <c r="AT26" i="2" s="1"/>
  <c r="AS16" i="2"/>
  <c r="AS17" i="2"/>
  <c r="AT28" i="2" s="1"/>
  <c r="AS18" i="2"/>
  <c r="AT29" i="2" s="1"/>
  <c r="AS19" i="2"/>
  <c r="AT30" i="2" s="1"/>
  <c r="AS20" i="2"/>
  <c r="AT31" i="2" s="1"/>
  <c r="AT15" i="2"/>
  <c r="AU26" i="2" s="1"/>
  <c r="AT16" i="2"/>
  <c r="AU27" i="2" s="1"/>
  <c r="AT17" i="2"/>
  <c r="AU28" i="2" s="1"/>
  <c r="AT18" i="2"/>
  <c r="AU29" i="2" s="1"/>
  <c r="AT19" i="2"/>
  <c r="AU30" i="2" s="1"/>
  <c r="AT20" i="2"/>
  <c r="AU31" i="2" s="1"/>
  <c r="AU15" i="2"/>
  <c r="AV26" i="2" s="1"/>
  <c r="AU16" i="2"/>
  <c r="AU17" i="2"/>
  <c r="AV28" i="2" s="1"/>
  <c r="AU18" i="2"/>
  <c r="AV29" i="2" s="1"/>
  <c r="AU19" i="2"/>
  <c r="AV30" i="2" s="1"/>
  <c r="AU20" i="2"/>
  <c r="AV15" i="2"/>
  <c r="AW26" i="2" s="1"/>
  <c r="AV16" i="2"/>
  <c r="AW27" i="2" s="1"/>
  <c r="AV17" i="2"/>
  <c r="AW28" i="2" s="1"/>
  <c r="AV18" i="2"/>
  <c r="AW29" i="2" s="1"/>
  <c r="AV19" i="2"/>
  <c r="AV20" i="2"/>
  <c r="AW31" i="2" s="1"/>
  <c r="AW15" i="2"/>
  <c r="AX26" i="2" s="1"/>
  <c r="AW16" i="2"/>
  <c r="AW17" i="2"/>
  <c r="AW18" i="2"/>
  <c r="AX29" i="2" s="1"/>
  <c r="AW19" i="2"/>
  <c r="AX30" i="2" s="1"/>
  <c r="AW20" i="2"/>
  <c r="AX31" i="2" s="1"/>
  <c r="AX15" i="2"/>
  <c r="AY26" i="2" s="1"/>
  <c r="AX16" i="2"/>
  <c r="AY27" i="2" s="1"/>
  <c r="AX17" i="2"/>
  <c r="AY28" i="2" s="1"/>
  <c r="AX18" i="2"/>
  <c r="AX19" i="2"/>
  <c r="AY30" i="2" s="1"/>
  <c r="AX20" i="2"/>
  <c r="AY31" i="2" s="1"/>
  <c r="AY15" i="2"/>
  <c r="AZ26" i="2" s="1"/>
  <c r="AY16" i="2"/>
  <c r="AZ27" i="2" s="1"/>
  <c r="AY17" i="2"/>
  <c r="AZ28" i="2" s="1"/>
  <c r="AY18" i="2"/>
  <c r="AZ29" i="2" s="1"/>
  <c r="AY19" i="2"/>
  <c r="AZ30" i="2" s="1"/>
  <c r="AY20" i="2"/>
  <c r="AZ15" i="2"/>
  <c r="BA26" i="2" s="1"/>
  <c r="AZ16" i="2"/>
  <c r="BA27" i="2" s="1"/>
  <c r="AZ17" i="2"/>
  <c r="BA28" i="2" s="1"/>
  <c r="AZ18" i="2"/>
  <c r="AZ19" i="2"/>
  <c r="BA30" i="2" s="1"/>
  <c r="AZ20" i="2"/>
  <c r="BA31" i="2" s="1"/>
  <c r="BA15" i="2"/>
  <c r="BB26" i="2" s="1"/>
  <c r="BA16" i="2"/>
  <c r="BB27" i="2" s="1"/>
  <c r="BA17" i="2"/>
  <c r="BB28" i="2" s="1"/>
  <c r="BA18" i="2"/>
  <c r="BB29" i="2" s="1"/>
  <c r="BA19" i="2"/>
  <c r="BB30" i="2" s="1"/>
  <c r="BA20" i="2"/>
  <c r="BB31" i="2" s="1"/>
  <c r="BB15" i="2"/>
  <c r="BC26" i="2" s="1"/>
  <c r="BB16" i="2"/>
  <c r="BC27" i="2" s="1"/>
  <c r="BB17" i="2"/>
  <c r="BC28" i="2" s="1"/>
  <c r="BB18" i="2"/>
  <c r="BB19" i="2"/>
  <c r="BC30" i="2" s="1"/>
  <c r="BB20" i="2"/>
  <c r="BC31" i="2" s="1"/>
  <c r="BC15" i="2"/>
  <c r="BD26" i="2" s="1"/>
  <c r="BC16" i="2"/>
  <c r="BC17" i="2"/>
  <c r="BD28" i="2" s="1"/>
  <c r="BC18" i="2"/>
  <c r="BD29" i="2" s="1"/>
  <c r="BC19" i="2"/>
  <c r="BD30" i="2" s="1"/>
  <c r="BC20" i="2"/>
  <c r="BD15" i="2"/>
  <c r="BE26" i="2" s="1"/>
  <c r="BD16" i="2"/>
  <c r="BE27" i="2" s="1"/>
  <c r="BD17" i="2"/>
  <c r="BE28" i="2" s="1"/>
  <c r="BD18" i="2"/>
  <c r="BE29" i="2" s="1"/>
  <c r="BD19" i="2"/>
  <c r="BD20" i="2"/>
  <c r="BE31" i="2" s="1"/>
  <c r="BE15" i="2"/>
  <c r="BF26" i="2" s="1"/>
  <c r="BE16" i="2"/>
  <c r="BF27" i="2" s="1"/>
  <c r="BE17" i="2"/>
  <c r="BF28" i="2" s="1"/>
  <c r="BE18" i="2"/>
  <c r="BF29" i="2" s="1"/>
  <c r="BE19" i="2"/>
  <c r="BF30" i="2" s="1"/>
  <c r="BE20" i="2"/>
  <c r="BF31" i="2" s="1"/>
  <c r="BF15" i="2"/>
  <c r="BG26" i="2" s="1"/>
  <c r="BF16" i="2"/>
  <c r="BG27" i="2" s="1"/>
  <c r="BF17" i="2"/>
  <c r="BF18" i="2"/>
  <c r="BG29" i="2" s="1"/>
  <c r="BF19" i="2"/>
  <c r="BF20" i="2"/>
  <c r="BG15" i="2"/>
  <c r="BG16" i="2"/>
  <c r="BG17" i="2"/>
  <c r="BH28" i="2" s="1"/>
  <c r="BG18" i="2"/>
  <c r="BH29" i="2" s="1"/>
  <c r="BG19" i="2"/>
  <c r="BG20" i="2"/>
  <c r="BH31" i="2" s="1"/>
  <c r="BH15" i="2"/>
  <c r="BH16" i="2"/>
  <c r="BH17" i="2"/>
  <c r="BH18" i="2"/>
  <c r="BI29" i="2" s="1"/>
  <c r="BH19" i="2"/>
  <c r="BH20" i="2"/>
  <c r="BI31" i="2" s="1"/>
  <c r="BI15" i="2"/>
  <c r="BI16" i="2"/>
  <c r="BI17" i="2"/>
  <c r="BI18" i="2"/>
  <c r="BJ29" i="2" s="1"/>
  <c r="BI19" i="2"/>
  <c r="BI20" i="2"/>
  <c r="BJ31" i="2" s="1"/>
  <c r="BJ15" i="2"/>
  <c r="BK26" i="2" s="1"/>
  <c r="BJ16" i="2"/>
  <c r="BK27" i="2" s="1"/>
  <c r="BJ17" i="2"/>
  <c r="BJ18" i="2"/>
  <c r="BJ19" i="2"/>
  <c r="BJ20" i="2"/>
  <c r="BK31" i="2" s="1"/>
  <c r="BK15" i="2"/>
  <c r="BK16" i="2"/>
  <c r="BK17" i="2"/>
  <c r="BL28" i="2" s="1"/>
  <c r="BK18" i="2"/>
  <c r="BL29" i="2" s="1"/>
  <c r="BK19" i="2"/>
  <c r="BK20" i="2"/>
  <c r="BL31" i="2" s="1"/>
  <c r="BL15" i="2"/>
  <c r="BM26" i="2" s="1"/>
  <c r="BL16" i="2"/>
  <c r="BM27" i="2" s="1"/>
  <c r="BL17" i="2"/>
  <c r="BL18" i="2"/>
  <c r="BM29" i="2" s="1"/>
  <c r="BL19" i="2"/>
  <c r="BL20" i="2"/>
  <c r="BM31" i="2" s="1"/>
  <c r="BM15" i="2"/>
  <c r="BM16" i="2"/>
  <c r="BM17" i="2"/>
  <c r="BN28" i="2" s="1"/>
  <c r="BM18" i="2"/>
  <c r="BN29" i="2" s="1"/>
  <c r="BM19" i="2"/>
  <c r="BM20" i="2"/>
  <c r="BN15" i="2"/>
  <c r="BO26" i="2" s="1"/>
  <c r="BN16" i="2"/>
  <c r="BO27" i="2" s="1"/>
  <c r="BN17" i="2"/>
  <c r="BN18" i="2"/>
  <c r="BN19" i="2"/>
  <c r="BO30" i="2" s="1"/>
  <c r="BN20" i="2"/>
  <c r="BO31" i="2" s="1"/>
  <c r="BO15" i="2"/>
  <c r="BO16" i="2"/>
  <c r="BP27" i="2" s="1"/>
  <c r="BO17" i="2"/>
  <c r="BO18" i="2"/>
  <c r="BP29" i="2" s="1"/>
  <c r="BO19" i="2"/>
  <c r="BO20" i="2"/>
  <c r="BP31" i="2" s="1"/>
  <c r="BP15" i="2"/>
  <c r="BP16" i="2"/>
  <c r="BP17" i="2"/>
  <c r="BP18" i="2"/>
  <c r="BP19" i="2"/>
  <c r="BP20" i="2"/>
  <c r="BP51" i="8"/>
  <c r="BO51" i="8"/>
  <c r="BN51" i="8"/>
  <c r="BM51" i="8"/>
  <c r="BL51" i="8"/>
  <c r="BK51" i="8"/>
  <c r="BJ51" i="8"/>
  <c r="BI51" i="8"/>
  <c r="BH51" i="8"/>
  <c r="BG51" i="8"/>
  <c r="BF51" i="8"/>
  <c r="BE51" i="8"/>
  <c r="BD51" i="8"/>
  <c r="BC51" i="8"/>
  <c r="BB51" i="8"/>
  <c r="BA51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BP50" i="8"/>
  <c r="BO50" i="8"/>
  <c r="BN50" i="8"/>
  <c r="BM50" i="8"/>
  <c r="BL50" i="8"/>
  <c r="BK50" i="8"/>
  <c r="BJ50" i="8"/>
  <c r="BI50" i="8"/>
  <c r="BH50" i="8"/>
  <c r="BG50" i="8"/>
  <c r="BF50" i="8"/>
  <c r="BE50" i="8"/>
  <c r="BD50" i="8"/>
  <c r="BC50" i="8"/>
  <c r="BB50" i="8"/>
  <c r="BA50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I26" i="8"/>
  <c r="I27" i="8"/>
  <c r="I28" i="8"/>
  <c r="I29" i="8"/>
  <c r="I30" i="8"/>
  <c r="I31" i="8"/>
  <c r="I15" i="8"/>
  <c r="J26" i="8" s="1"/>
  <c r="I16" i="8"/>
  <c r="J27" i="8" s="1"/>
  <c r="I17" i="8"/>
  <c r="I18" i="8"/>
  <c r="J29" i="8" s="1"/>
  <c r="I19" i="8"/>
  <c r="J30" i="8" s="1"/>
  <c r="I20" i="8"/>
  <c r="J31" i="8" s="1"/>
  <c r="J15" i="8"/>
  <c r="K26" i="8" s="1"/>
  <c r="J16" i="8"/>
  <c r="K27" i="8" s="1"/>
  <c r="J17" i="8"/>
  <c r="K28" i="8" s="1"/>
  <c r="J18" i="8"/>
  <c r="K29" i="8" s="1"/>
  <c r="J19" i="8"/>
  <c r="K30" i="8" s="1"/>
  <c r="J20" i="8"/>
  <c r="K31" i="8" s="1"/>
  <c r="K15" i="8"/>
  <c r="L26" i="8" s="1"/>
  <c r="K16" i="8"/>
  <c r="K17" i="8"/>
  <c r="L28" i="8" s="1"/>
  <c r="K18" i="8"/>
  <c r="L29" i="8" s="1"/>
  <c r="K19" i="8"/>
  <c r="L30" i="8" s="1"/>
  <c r="K20" i="8"/>
  <c r="L31" i="8" s="1"/>
  <c r="L15" i="8"/>
  <c r="M26" i="8" s="1"/>
  <c r="L16" i="8"/>
  <c r="M27" i="8" s="1"/>
  <c r="L17" i="8"/>
  <c r="M28" i="8" s="1"/>
  <c r="L18" i="8"/>
  <c r="L19" i="8"/>
  <c r="M30" i="8" s="1"/>
  <c r="L20" i="8"/>
  <c r="M31" i="8" s="1"/>
  <c r="M15" i="8"/>
  <c r="N26" i="8" s="1"/>
  <c r="M16" i="8"/>
  <c r="N27" i="8" s="1"/>
  <c r="M17" i="8"/>
  <c r="N28" i="8" s="1"/>
  <c r="M18" i="8"/>
  <c r="N29" i="8" s="1"/>
  <c r="M19" i="8"/>
  <c r="N30" i="8" s="1"/>
  <c r="M20" i="8"/>
  <c r="N15" i="8"/>
  <c r="O26" i="8" s="1"/>
  <c r="N16" i="8"/>
  <c r="O27" i="8" s="1"/>
  <c r="N17" i="8"/>
  <c r="O28" i="8" s="1"/>
  <c r="N18" i="8"/>
  <c r="O29" i="8" s="1"/>
  <c r="N19" i="8"/>
  <c r="O30" i="8" s="1"/>
  <c r="N20" i="8"/>
  <c r="O31" i="8" s="1"/>
  <c r="O15" i="8"/>
  <c r="P26" i="8" s="1"/>
  <c r="O16" i="8"/>
  <c r="O17" i="8"/>
  <c r="P28" i="8" s="1"/>
  <c r="O18" i="8"/>
  <c r="P29" i="8" s="1"/>
  <c r="O19" i="8"/>
  <c r="P30" i="8" s="1"/>
  <c r="O20" i="8"/>
  <c r="P31" i="8" s="1"/>
  <c r="P15" i="8"/>
  <c r="Q26" i="8" s="1"/>
  <c r="P16" i="8"/>
  <c r="Q27" i="8" s="1"/>
  <c r="P17" i="8"/>
  <c r="Q28" i="8" s="1"/>
  <c r="P18" i="8"/>
  <c r="P19" i="8"/>
  <c r="Q30" i="8" s="1"/>
  <c r="P20" i="8"/>
  <c r="Q31" i="8" s="1"/>
  <c r="Q15" i="8"/>
  <c r="R26" i="8" s="1"/>
  <c r="Q16" i="8"/>
  <c r="R27" i="8" s="1"/>
  <c r="Q17" i="8"/>
  <c r="R28" i="8" s="1"/>
  <c r="Q18" i="8"/>
  <c r="R29" i="8" s="1"/>
  <c r="Q19" i="8"/>
  <c r="R30" i="8" s="1"/>
  <c r="Q20" i="8"/>
  <c r="R15" i="8"/>
  <c r="S26" i="8" s="1"/>
  <c r="R16" i="8"/>
  <c r="S27" i="8" s="1"/>
  <c r="R17" i="8"/>
  <c r="S28" i="8" s="1"/>
  <c r="R18" i="8"/>
  <c r="S29" i="8" s="1"/>
  <c r="R19" i="8"/>
  <c r="S30" i="8" s="1"/>
  <c r="R20" i="8"/>
  <c r="S31" i="8" s="1"/>
  <c r="S15" i="8"/>
  <c r="T26" i="8" s="1"/>
  <c r="S16" i="8"/>
  <c r="T27" i="8" s="1"/>
  <c r="S17" i="8"/>
  <c r="T28" i="8" s="1"/>
  <c r="S18" i="8"/>
  <c r="T29" i="8" s="1"/>
  <c r="S19" i="8"/>
  <c r="S19" i="1" s="1"/>
  <c r="S19" i="6" s="1"/>
  <c r="S20" i="8"/>
  <c r="T15" i="8"/>
  <c r="U26" i="8" s="1"/>
  <c r="T16" i="8"/>
  <c r="U27" i="8" s="1"/>
  <c r="T17" i="8"/>
  <c r="U28" i="8" s="1"/>
  <c r="T18" i="8"/>
  <c r="T18" i="1" s="1"/>
  <c r="T18" i="6" s="1"/>
  <c r="T19" i="8"/>
  <c r="U30" i="8" s="1"/>
  <c r="T20" i="8"/>
  <c r="U31" i="8" s="1"/>
  <c r="U15" i="8"/>
  <c r="V26" i="8" s="1"/>
  <c r="U16" i="8"/>
  <c r="V27" i="8" s="1"/>
  <c r="U17" i="8"/>
  <c r="V28" i="8" s="1"/>
  <c r="U18" i="8"/>
  <c r="V29" i="8" s="1"/>
  <c r="U19" i="8"/>
  <c r="V30" i="8" s="1"/>
  <c r="U20" i="8"/>
  <c r="V31" i="8" s="1"/>
  <c r="V15" i="8"/>
  <c r="W26" i="8" s="1"/>
  <c r="V16" i="8"/>
  <c r="W27" i="8" s="1"/>
  <c r="V17" i="8"/>
  <c r="W28" i="8" s="1"/>
  <c r="V18" i="8"/>
  <c r="W29" i="8" s="1"/>
  <c r="V19" i="8"/>
  <c r="W30" i="8" s="1"/>
  <c r="V20" i="8"/>
  <c r="W31" i="8" s="1"/>
  <c r="W15" i="8"/>
  <c r="X26" i="8" s="1"/>
  <c r="W16" i="8"/>
  <c r="X27" i="8" s="1"/>
  <c r="W17" i="8"/>
  <c r="X28" i="8" s="1"/>
  <c r="W18" i="8"/>
  <c r="X29" i="8" s="1"/>
  <c r="W19" i="8"/>
  <c r="X30" i="8" s="1"/>
  <c r="W20" i="8"/>
  <c r="X31" i="8" s="1"/>
  <c r="X15" i="8"/>
  <c r="Y26" i="8" s="1"/>
  <c r="X16" i="8"/>
  <c r="Y27" i="8" s="1"/>
  <c r="X17" i="8"/>
  <c r="Y28" i="8" s="1"/>
  <c r="X18" i="8"/>
  <c r="Y29" i="8" s="1"/>
  <c r="X19" i="8"/>
  <c r="Y30" i="8" s="1"/>
  <c r="X20" i="8"/>
  <c r="Y31" i="8" s="1"/>
  <c r="Y15" i="8"/>
  <c r="Z26" i="8" s="1"/>
  <c r="Y16" i="8"/>
  <c r="Z27" i="8" s="1"/>
  <c r="Y17" i="8"/>
  <c r="Z28" i="8" s="1"/>
  <c r="Y18" i="8"/>
  <c r="Z29" i="8" s="1"/>
  <c r="Y19" i="8"/>
  <c r="Z30" i="8" s="1"/>
  <c r="Y20" i="8"/>
  <c r="Z31" i="8" s="1"/>
  <c r="Z15" i="8"/>
  <c r="AA26" i="8" s="1"/>
  <c r="Z16" i="8"/>
  <c r="AA27" i="8" s="1"/>
  <c r="Z17" i="8"/>
  <c r="AA28" i="8" s="1"/>
  <c r="Z18" i="8"/>
  <c r="AA29" i="8" s="1"/>
  <c r="Z19" i="8"/>
  <c r="AA30" i="8" s="1"/>
  <c r="Z20" i="8"/>
  <c r="AA31" i="8" s="1"/>
  <c r="AA15" i="8"/>
  <c r="AB26" i="8" s="1"/>
  <c r="AA16" i="8"/>
  <c r="AB27" i="8" s="1"/>
  <c r="AA17" i="8"/>
  <c r="AB28" i="8" s="1"/>
  <c r="AA18" i="8"/>
  <c r="AB29" i="8" s="1"/>
  <c r="AA19" i="8"/>
  <c r="AB30" i="8" s="1"/>
  <c r="AA20" i="8"/>
  <c r="AB31" i="8" s="1"/>
  <c r="AB15" i="8"/>
  <c r="AC26" i="8" s="1"/>
  <c r="AB16" i="8"/>
  <c r="AC27" i="8" s="1"/>
  <c r="AB17" i="8"/>
  <c r="AC28" i="8" s="1"/>
  <c r="AB18" i="8"/>
  <c r="AC29" i="8" s="1"/>
  <c r="AB19" i="8"/>
  <c r="AC30" i="8" s="1"/>
  <c r="AB20" i="8"/>
  <c r="AC31" i="8" s="1"/>
  <c r="AC15" i="8"/>
  <c r="AD26" i="8" s="1"/>
  <c r="AC16" i="8"/>
  <c r="AD27" i="8" s="1"/>
  <c r="AC17" i="8"/>
  <c r="AC18" i="8"/>
  <c r="AD29" i="8" s="1"/>
  <c r="AC19" i="8"/>
  <c r="AD30" i="8" s="1"/>
  <c r="AC20" i="8"/>
  <c r="AD31" i="8" s="1"/>
  <c r="AD15" i="8"/>
  <c r="AE26" i="8" s="1"/>
  <c r="AD16" i="8"/>
  <c r="AE27" i="8" s="1"/>
  <c r="AD17" i="8"/>
  <c r="AE28" i="8" s="1"/>
  <c r="AD18" i="8"/>
  <c r="AE29" i="8" s="1"/>
  <c r="AD19" i="8"/>
  <c r="AE30" i="8" s="1"/>
  <c r="AD20" i="8"/>
  <c r="AE31" i="8" s="1"/>
  <c r="AE15" i="8"/>
  <c r="AF26" i="8" s="1"/>
  <c r="AE16" i="8"/>
  <c r="AF27" i="8" s="1"/>
  <c r="AE17" i="8"/>
  <c r="AF28" i="8" s="1"/>
  <c r="AE18" i="8"/>
  <c r="AF29" i="8" s="1"/>
  <c r="AE19" i="8"/>
  <c r="AF30" i="8" s="1"/>
  <c r="AE20" i="8"/>
  <c r="AF31" i="8" s="1"/>
  <c r="AF15" i="8"/>
  <c r="AG26" i="8" s="1"/>
  <c r="AF16" i="8"/>
  <c r="AG27" i="8" s="1"/>
  <c r="AF17" i="8"/>
  <c r="AG28" i="8" s="1"/>
  <c r="AF18" i="8"/>
  <c r="AG29" i="8" s="1"/>
  <c r="AF19" i="8"/>
  <c r="AG30" i="8" s="1"/>
  <c r="AF20" i="8"/>
  <c r="AG31" i="8" s="1"/>
  <c r="AG15" i="8"/>
  <c r="AH26" i="8" s="1"/>
  <c r="AG16" i="8"/>
  <c r="AH27" i="8" s="1"/>
  <c r="AG17" i="8"/>
  <c r="AH28" i="8" s="1"/>
  <c r="AG18" i="8"/>
  <c r="AH29" i="8" s="1"/>
  <c r="AG19" i="8"/>
  <c r="AH30" i="8" s="1"/>
  <c r="AG20" i="8"/>
  <c r="AH31" i="8" s="1"/>
  <c r="AH15" i="8"/>
  <c r="AI26" i="8" s="1"/>
  <c r="AH16" i="8"/>
  <c r="AI27" i="8" s="1"/>
  <c r="AH17" i="8"/>
  <c r="AI28" i="8" s="1"/>
  <c r="AH18" i="8"/>
  <c r="AI29" i="8" s="1"/>
  <c r="AH19" i="8"/>
  <c r="AI30" i="8" s="1"/>
  <c r="AH20" i="8"/>
  <c r="AI31" i="8" s="1"/>
  <c r="AI15" i="8"/>
  <c r="AJ26" i="8" s="1"/>
  <c r="AI16" i="8"/>
  <c r="AJ27" i="8" s="1"/>
  <c r="AI17" i="8"/>
  <c r="AJ28" i="8" s="1"/>
  <c r="AI18" i="8"/>
  <c r="AJ29" i="8" s="1"/>
  <c r="AI19" i="8"/>
  <c r="AJ30" i="8" s="1"/>
  <c r="AI20" i="8"/>
  <c r="AJ31" i="8" s="1"/>
  <c r="AJ15" i="8"/>
  <c r="AK26" i="8" s="1"/>
  <c r="AJ16" i="8"/>
  <c r="AK27" i="8" s="1"/>
  <c r="AJ17" i="8"/>
  <c r="AK28" i="8" s="1"/>
  <c r="AJ18" i="8"/>
  <c r="AK29" i="8" s="1"/>
  <c r="AJ19" i="8"/>
  <c r="AK30" i="8" s="1"/>
  <c r="AJ20" i="8"/>
  <c r="AK31" i="8" s="1"/>
  <c r="AK15" i="8"/>
  <c r="AL26" i="8" s="1"/>
  <c r="AK16" i="8"/>
  <c r="AL27" i="8" s="1"/>
  <c r="AK17" i="8"/>
  <c r="AL28" i="8" s="1"/>
  <c r="AK18" i="8"/>
  <c r="AL29" i="8" s="1"/>
  <c r="AK19" i="8"/>
  <c r="AL30" i="8" s="1"/>
  <c r="AK20" i="8"/>
  <c r="AL31" i="8" s="1"/>
  <c r="AL15" i="8"/>
  <c r="AM26" i="8" s="1"/>
  <c r="AL16" i="8"/>
  <c r="AM27" i="8" s="1"/>
  <c r="AL17" i="8"/>
  <c r="AM28" i="8" s="1"/>
  <c r="AL18" i="8"/>
  <c r="AM29" i="8" s="1"/>
  <c r="AL19" i="8"/>
  <c r="AM30" i="8" s="1"/>
  <c r="AL20" i="8"/>
  <c r="AM31" i="8" s="1"/>
  <c r="AM15" i="8"/>
  <c r="AN26" i="8" s="1"/>
  <c r="AM16" i="8"/>
  <c r="AN27" i="8" s="1"/>
  <c r="AM17" i="8"/>
  <c r="AN28" i="8" s="1"/>
  <c r="AM18" i="8"/>
  <c r="AN29" i="8" s="1"/>
  <c r="AM19" i="8"/>
  <c r="AN30" i="8" s="1"/>
  <c r="AM20" i="8"/>
  <c r="AN31" i="8" s="1"/>
  <c r="AN15" i="8"/>
  <c r="AO26" i="8" s="1"/>
  <c r="AN16" i="8"/>
  <c r="AO27" i="8" s="1"/>
  <c r="AN17" i="8"/>
  <c r="AO28" i="8" s="1"/>
  <c r="AN18" i="8"/>
  <c r="AO29" i="8" s="1"/>
  <c r="AN19" i="8"/>
  <c r="AO30" i="8" s="1"/>
  <c r="AN20" i="8"/>
  <c r="AO31" i="8" s="1"/>
  <c r="AO15" i="8"/>
  <c r="AP26" i="8" s="1"/>
  <c r="AO16" i="8"/>
  <c r="AP27" i="8" s="1"/>
  <c r="AO17" i="8"/>
  <c r="AP28" i="8" s="1"/>
  <c r="AO18" i="8"/>
  <c r="AP29" i="8" s="1"/>
  <c r="AO19" i="8"/>
  <c r="AP30" i="8" s="1"/>
  <c r="AO20" i="8"/>
  <c r="AP31" i="8" s="1"/>
  <c r="AP15" i="8"/>
  <c r="AQ26" i="8" s="1"/>
  <c r="AP16" i="8"/>
  <c r="AQ27" i="8" s="1"/>
  <c r="AP17" i="8"/>
  <c r="AQ28" i="8" s="1"/>
  <c r="AP18" i="8"/>
  <c r="AQ29" i="8" s="1"/>
  <c r="AP19" i="8"/>
  <c r="AQ30" i="8" s="1"/>
  <c r="AP20" i="8"/>
  <c r="AQ31" i="8" s="1"/>
  <c r="AQ15" i="8"/>
  <c r="AR26" i="8" s="1"/>
  <c r="AQ16" i="8"/>
  <c r="AR27" i="8" s="1"/>
  <c r="AQ17" i="8"/>
  <c r="AR28" i="8" s="1"/>
  <c r="AQ18" i="8"/>
  <c r="AR29" i="8" s="1"/>
  <c r="AQ19" i="8"/>
  <c r="AR30" i="8" s="1"/>
  <c r="AQ20" i="8"/>
  <c r="AR31" i="8" s="1"/>
  <c r="AR15" i="8"/>
  <c r="AS26" i="8" s="1"/>
  <c r="AR16" i="8"/>
  <c r="AS27" i="8" s="1"/>
  <c r="AR17" i="8"/>
  <c r="AS28" i="8" s="1"/>
  <c r="AR18" i="8"/>
  <c r="AS29" i="8" s="1"/>
  <c r="AR19" i="8"/>
  <c r="AS30" i="8" s="1"/>
  <c r="AR20" i="8"/>
  <c r="AS31" i="8" s="1"/>
  <c r="AS15" i="8"/>
  <c r="AT26" i="8" s="1"/>
  <c r="AS16" i="8"/>
  <c r="AT27" i="8" s="1"/>
  <c r="AS17" i="8"/>
  <c r="AT28" i="8" s="1"/>
  <c r="AS18" i="8"/>
  <c r="AT29" i="8" s="1"/>
  <c r="AS19" i="8"/>
  <c r="AT30" i="8" s="1"/>
  <c r="AS20" i="8"/>
  <c r="AT31" i="8" s="1"/>
  <c r="AT15" i="8"/>
  <c r="AU26" i="8" s="1"/>
  <c r="AT16" i="8"/>
  <c r="AU27" i="8" s="1"/>
  <c r="AT17" i="8"/>
  <c r="AU28" i="8" s="1"/>
  <c r="AT18" i="8"/>
  <c r="AU29" i="8" s="1"/>
  <c r="AT19" i="8"/>
  <c r="AU30" i="8" s="1"/>
  <c r="AT20" i="8"/>
  <c r="AU31" i="8" s="1"/>
  <c r="AU15" i="8"/>
  <c r="AV26" i="8" s="1"/>
  <c r="AU16" i="8"/>
  <c r="AV27" i="8" s="1"/>
  <c r="AU17" i="8"/>
  <c r="AV28" i="8" s="1"/>
  <c r="AU18" i="8"/>
  <c r="AV29" i="8" s="1"/>
  <c r="AU19" i="8"/>
  <c r="AV30" i="8" s="1"/>
  <c r="AU20" i="8"/>
  <c r="AV31" i="8" s="1"/>
  <c r="AV15" i="8"/>
  <c r="AW26" i="8" s="1"/>
  <c r="AV16" i="8"/>
  <c r="AW27" i="8" s="1"/>
  <c r="AV17" i="8"/>
  <c r="AW28" i="8" s="1"/>
  <c r="AV18" i="8"/>
  <c r="AW29" i="8" s="1"/>
  <c r="AV19" i="8"/>
  <c r="AW30" i="8" s="1"/>
  <c r="AV20" i="8"/>
  <c r="AW31" i="8" s="1"/>
  <c r="AW15" i="8"/>
  <c r="AX26" i="8" s="1"/>
  <c r="AW16" i="8"/>
  <c r="AX27" i="8" s="1"/>
  <c r="AW17" i="8"/>
  <c r="AX28" i="8" s="1"/>
  <c r="AW18" i="8"/>
  <c r="AX29" i="8" s="1"/>
  <c r="AW19" i="8"/>
  <c r="AX30" i="8" s="1"/>
  <c r="AW20" i="8"/>
  <c r="AX31" i="8" s="1"/>
  <c r="AX15" i="8"/>
  <c r="AY26" i="8" s="1"/>
  <c r="AX16" i="8"/>
  <c r="AY27" i="8" s="1"/>
  <c r="AX17" i="8"/>
  <c r="AY28" i="8" s="1"/>
  <c r="AX18" i="8"/>
  <c r="AY29" i="8" s="1"/>
  <c r="AX19" i="8"/>
  <c r="AY30" i="8" s="1"/>
  <c r="AX20" i="8"/>
  <c r="AY31" i="8" s="1"/>
  <c r="AY15" i="8"/>
  <c r="AZ26" i="8" s="1"/>
  <c r="AY16" i="8"/>
  <c r="AZ27" i="8" s="1"/>
  <c r="AY17" i="8"/>
  <c r="AZ28" i="8" s="1"/>
  <c r="AY18" i="8"/>
  <c r="AZ29" i="8" s="1"/>
  <c r="AY19" i="8"/>
  <c r="AZ30" i="8" s="1"/>
  <c r="AY20" i="8"/>
  <c r="AZ31" i="8" s="1"/>
  <c r="AZ15" i="8"/>
  <c r="BA26" i="8" s="1"/>
  <c r="AZ16" i="8"/>
  <c r="BA27" i="8" s="1"/>
  <c r="AZ17" i="8"/>
  <c r="BA28" i="8" s="1"/>
  <c r="AZ18" i="8"/>
  <c r="BA29" i="8" s="1"/>
  <c r="AZ19" i="8"/>
  <c r="BA30" i="8" s="1"/>
  <c r="AZ20" i="8"/>
  <c r="BA31" i="8" s="1"/>
  <c r="BA15" i="8"/>
  <c r="BB26" i="8" s="1"/>
  <c r="BA16" i="8"/>
  <c r="BB27" i="8" s="1"/>
  <c r="BA17" i="8"/>
  <c r="BB28" i="8" s="1"/>
  <c r="BA18" i="8"/>
  <c r="BB29" i="8" s="1"/>
  <c r="BA19" i="8"/>
  <c r="BB30" i="8" s="1"/>
  <c r="BA20" i="8"/>
  <c r="BB31" i="8" s="1"/>
  <c r="BB15" i="8"/>
  <c r="BC26" i="8" s="1"/>
  <c r="BB16" i="8"/>
  <c r="BC27" i="8" s="1"/>
  <c r="BB17" i="8"/>
  <c r="BC28" i="8" s="1"/>
  <c r="BB18" i="8"/>
  <c r="BC29" i="8" s="1"/>
  <c r="BB19" i="8"/>
  <c r="BC30" i="8" s="1"/>
  <c r="BB20" i="8"/>
  <c r="BC31" i="8" s="1"/>
  <c r="BC15" i="8"/>
  <c r="BD26" i="8" s="1"/>
  <c r="BC16" i="8"/>
  <c r="BD27" i="8" s="1"/>
  <c r="BC17" i="8"/>
  <c r="BD28" i="8" s="1"/>
  <c r="BC18" i="8"/>
  <c r="BD29" i="8" s="1"/>
  <c r="BC19" i="8"/>
  <c r="BD30" i="8" s="1"/>
  <c r="BC20" i="8"/>
  <c r="BD31" i="8" s="1"/>
  <c r="BD15" i="8"/>
  <c r="BE26" i="8" s="1"/>
  <c r="BD16" i="8"/>
  <c r="BE27" i="8" s="1"/>
  <c r="BD17" i="8"/>
  <c r="BE28" i="8" s="1"/>
  <c r="BD18" i="8"/>
  <c r="BE29" i="8" s="1"/>
  <c r="BD19" i="8"/>
  <c r="BE30" i="8" s="1"/>
  <c r="BD20" i="8"/>
  <c r="BE31" i="8" s="1"/>
  <c r="BE15" i="8"/>
  <c r="BF26" i="8" s="1"/>
  <c r="BE16" i="8"/>
  <c r="BF27" i="8" s="1"/>
  <c r="BE17" i="8"/>
  <c r="BF28" i="8" s="1"/>
  <c r="BE18" i="8"/>
  <c r="BF29" i="8" s="1"/>
  <c r="BE19" i="8"/>
  <c r="BF30" i="8" s="1"/>
  <c r="BE20" i="8"/>
  <c r="BF15" i="8"/>
  <c r="BG26" i="8" s="1"/>
  <c r="BF16" i="8"/>
  <c r="BG27" i="8" s="1"/>
  <c r="BF17" i="8"/>
  <c r="BG28" i="8" s="1"/>
  <c r="BF18" i="8"/>
  <c r="BF19" i="8"/>
  <c r="BG30" i="8" s="1"/>
  <c r="BF20" i="8"/>
  <c r="BG31" i="8" s="1"/>
  <c r="BG15" i="8"/>
  <c r="BH26" i="8" s="1"/>
  <c r="BG16" i="8"/>
  <c r="BG17" i="8"/>
  <c r="BH28" i="8" s="1"/>
  <c r="BG18" i="8"/>
  <c r="BH29" i="8" s="1"/>
  <c r="BG19" i="8"/>
  <c r="BH30" i="8" s="1"/>
  <c r="BG20" i="8"/>
  <c r="BH15" i="8"/>
  <c r="BI26" i="8" s="1"/>
  <c r="BH16" i="8"/>
  <c r="BI27" i="8" s="1"/>
  <c r="BH17" i="8"/>
  <c r="BI28" i="8" s="1"/>
  <c r="BH18" i="8"/>
  <c r="BH19" i="8"/>
  <c r="BI30" i="8" s="1"/>
  <c r="BH20" i="8"/>
  <c r="BI31" i="8" s="1"/>
  <c r="BI15" i="8"/>
  <c r="BJ26" i="8" s="1"/>
  <c r="BI16" i="8"/>
  <c r="BI17" i="8"/>
  <c r="BJ28" i="8" s="1"/>
  <c r="BI18" i="8"/>
  <c r="BJ29" i="8" s="1"/>
  <c r="BI19" i="8"/>
  <c r="BJ30" i="8" s="1"/>
  <c r="BI20" i="8"/>
  <c r="BJ15" i="8"/>
  <c r="BK26" i="8" s="1"/>
  <c r="BJ16" i="8"/>
  <c r="BK27" i="8" s="1"/>
  <c r="BJ17" i="8"/>
  <c r="BK28" i="8" s="1"/>
  <c r="BJ18" i="8"/>
  <c r="BJ19" i="8"/>
  <c r="BK30" i="8" s="1"/>
  <c r="BJ20" i="8"/>
  <c r="BK31" i="8" s="1"/>
  <c r="BK15" i="8"/>
  <c r="BL26" i="8" s="1"/>
  <c r="BK16" i="8"/>
  <c r="BK17" i="8"/>
  <c r="BL28" i="8" s="1"/>
  <c r="BK18" i="8"/>
  <c r="BL29" i="8" s="1"/>
  <c r="BK19" i="8"/>
  <c r="BL30" i="8" s="1"/>
  <c r="BK20" i="8"/>
  <c r="BL15" i="8"/>
  <c r="BM26" i="8" s="1"/>
  <c r="BL16" i="8"/>
  <c r="BM27" i="8" s="1"/>
  <c r="BL17" i="8"/>
  <c r="BM28" i="8" s="1"/>
  <c r="BL18" i="8"/>
  <c r="BL19" i="8"/>
  <c r="BM30" i="8" s="1"/>
  <c r="BL20" i="8"/>
  <c r="BM31" i="8" s="1"/>
  <c r="BM15" i="8"/>
  <c r="BN26" i="8" s="1"/>
  <c r="BM16" i="8"/>
  <c r="BM17" i="8"/>
  <c r="BN28" i="8" s="1"/>
  <c r="BM18" i="8"/>
  <c r="BN29" i="8" s="1"/>
  <c r="BM19" i="8"/>
  <c r="BN30" i="8" s="1"/>
  <c r="BM20" i="8"/>
  <c r="BN15" i="8"/>
  <c r="BO26" i="8" s="1"/>
  <c r="BN16" i="8"/>
  <c r="BO27" i="8" s="1"/>
  <c r="BN17" i="8"/>
  <c r="BO28" i="8" s="1"/>
  <c r="BN18" i="8"/>
  <c r="BN19" i="8"/>
  <c r="BO30" i="8" s="1"/>
  <c r="BN20" i="8"/>
  <c r="BO31" i="8" s="1"/>
  <c r="BO15" i="8"/>
  <c r="BP26" i="8" s="1"/>
  <c r="BO16" i="8"/>
  <c r="BO17" i="8"/>
  <c r="BP28" i="8" s="1"/>
  <c r="BO18" i="8"/>
  <c r="BP29" i="8" s="1"/>
  <c r="BO19" i="8"/>
  <c r="BP30" i="8" s="1"/>
  <c r="BO20" i="8"/>
  <c r="BP15" i="8"/>
  <c r="BP16" i="8"/>
  <c r="BP17" i="8"/>
  <c r="BP18" i="8"/>
  <c r="BP19" i="8"/>
  <c r="BP20" i="8"/>
  <c r="BP21" i="8"/>
  <c r="BP22" i="8"/>
  <c r="BO21" i="8"/>
  <c r="BO22" i="8"/>
  <c r="BN21" i="8"/>
  <c r="BN22" i="8"/>
  <c r="BM21" i="8"/>
  <c r="BM22" i="8"/>
  <c r="BL21" i="8"/>
  <c r="BL22" i="8"/>
  <c r="BK21" i="8"/>
  <c r="BK22" i="8"/>
  <c r="BJ21" i="8"/>
  <c r="BJ22" i="8"/>
  <c r="BI21" i="8"/>
  <c r="BI22" i="8"/>
  <c r="BH21" i="8"/>
  <c r="BH22" i="8"/>
  <c r="BG21" i="8"/>
  <c r="BG22" i="8"/>
  <c r="BF21" i="8"/>
  <c r="BF22" i="8"/>
  <c r="BE21" i="8"/>
  <c r="BE22" i="8"/>
  <c r="BD21" i="8"/>
  <c r="BD22" i="8"/>
  <c r="BC21" i="8"/>
  <c r="BC22" i="8"/>
  <c r="BB21" i="8"/>
  <c r="BB22" i="8"/>
  <c r="BA21" i="8"/>
  <c r="BA22" i="8"/>
  <c r="AZ21" i="8"/>
  <c r="AZ22" i="8"/>
  <c r="AY21" i="8"/>
  <c r="AY22" i="8"/>
  <c r="AX21" i="8"/>
  <c r="AX22" i="8"/>
  <c r="AW21" i="8"/>
  <c r="AW22" i="8"/>
  <c r="AV21" i="8"/>
  <c r="AV22" i="8"/>
  <c r="AU21" i="8"/>
  <c r="AU22" i="8"/>
  <c r="AT21" i="8"/>
  <c r="AT22" i="8"/>
  <c r="AS21" i="8"/>
  <c r="AS22" i="8"/>
  <c r="AR21" i="8"/>
  <c r="AR22" i="8"/>
  <c r="AQ21" i="8"/>
  <c r="AQ22" i="8"/>
  <c r="AP21" i="8"/>
  <c r="AP22" i="8"/>
  <c r="AO21" i="8"/>
  <c r="AO22" i="8"/>
  <c r="AN21" i="8"/>
  <c r="AN22" i="8"/>
  <c r="AM21" i="8"/>
  <c r="AM22" i="8"/>
  <c r="AL21" i="8"/>
  <c r="AL22" i="8"/>
  <c r="AK21" i="8"/>
  <c r="AK22" i="8"/>
  <c r="AJ21" i="8"/>
  <c r="AJ22" i="8"/>
  <c r="AI21" i="8"/>
  <c r="AI22" i="8"/>
  <c r="AH21" i="8"/>
  <c r="AH22" i="8"/>
  <c r="AG21" i="8"/>
  <c r="AG22" i="8"/>
  <c r="AF21" i="8"/>
  <c r="AF22" i="8"/>
  <c r="AE21" i="8"/>
  <c r="AE22" i="8"/>
  <c r="AD21" i="8"/>
  <c r="AD22" i="8"/>
  <c r="AC21" i="8"/>
  <c r="AC22" i="8"/>
  <c r="AB21" i="8"/>
  <c r="AB22" i="8"/>
  <c r="AA21" i="8"/>
  <c r="AA22" i="8"/>
  <c r="Z21" i="8"/>
  <c r="Z22" i="8"/>
  <c r="Y21" i="8"/>
  <c r="Y22" i="8"/>
  <c r="X21" i="8"/>
  <c r="X22" i="8"/>
  <c r="W21" i="8"/>
  <c r="W22" i="8"/>
  <c r="V21" i="8"/>
  <c r="V22" i="8"/>
  <c r="U21" i="8"/>
  <c r="U22" i="8"/>
  <c r="T21" i="8"/>
  <c r="T22" i="8"/>
  <c r="S21" i="8"/>
  <c r="S21" i="1" s="1"/>
  <c r="S21" i="6" s="1"/>
  <c r="S22" i="8"/>
  <c r="R21" i="8"/>
  <c r="R22" i="8"/>
  <c r="Q21" i="8"/>
  <c r="Q22" i="8"/>
  <c r="P21" i="8"/>
  <c r="P22" i="8"/>
  <c r="O21" i="8"/>
  <c r="O22" i="8"/>
  <c r="N21" i="8"/>
  <c r="N22" i="8"/>
  <c r="M21" i="8"/>
  <c r="M22" i="8"/>
  <c r="L21" i="8"/>
  <c r="L22" i="8"/>
  <c r="K21" i="8"/>
  <c r="K22" i="8"/>
  <c r="J21" i="8"/>
  <c r="J22" i="8"/>
  <c r="I21" i="8"/>
  <c r="I22" i="8"/>
  <c r="I9" i="8"/>
  <c r="J9" i="8" s="1"/>
  <c r="I7" i="8"/>
  <c r="J7" i="8" s="1"/>
  <c r="K7" i="8" s="1"/>
  <c r="L7" i="8" s="1"/>
  <c r="M7" i="8" s="1"/>
  <c r="N7" i="8" s="1"/>
  <c r="O7" i="8" s="1"/>
  <c r="P7" i="8" s="1"/>
  <c r="Q7" i="8" s="1"/>
  <c r="R7" i="8" s="1"/>
  <c r="S7" i="8" s="1"/>
  <c r="T7" i="8" s="1"/>
  <c r="U7" i="8" s="1"/>
  <c r="V7" i="8" s="1"/>
  <c r="W7" i="8" s="1"/>
  <c r="X7" i="8" s="1"/>
  <c r="Y7" i="8" s="1"/>
  <c r="Z7" i="8" s="1"/>
  <c r="AA7" i="8" s="1"/>
  <c r="AB7" i="8" s="1"/>
  <c r="AC7" i="8" s="1"/>
  <c r="AD7" i="8" s="1"/>
  <c r="AE7" i="8" s="1"/>
  <c r="AF7" i="8" s="1"/>
  <c r="AG7" i="8" s="1"/>
  <c r="AH7" i="8" s="1"/>
  <c r="AI7" i="8" s="1"/>
  <c r="AJ7" i="8" s="1"/>
  <c r="AK7" i="8" s="1"/>
  <c r="AL7" i="8" s="1"/>
  <c r="AM7" i="8" s="1"/>
  <c r="AN7" i="8" s="1"/>
  <c r="AO7" i="8" s="1"/>
  <c r="AP7" i="8" s="1"/>
  <c r="AQ7" i="8" s="1"/>
  <c r="AR7" i="8" s="1"/>
  <c r="AS7" i="8" s="1"/>
  <c r="AT7" i="8" s="1"/>
  <c r="AU7" i="8" s="1"/>
  <c r="AV7" i="8" s="1"/>
  <c r="AW7" i="8" s="1"/>
  <c r="AX7" i="8" s="1"/>
  <c r="AY7" i="8" s="1"/>
  <c r="AZ7" i="8" s="1"/>
  <c r="BA7" i="8" s="1"/>
  <c r="BB7" i="8" s="1"/>
  <c r="BC7" i="8" s="1"/>
  <c r="BD7" i="8" s="1"/>
  <c r="BE7" i="8" s="1"/>
  <c r="BF7" i="8" s="1"/>
  <c r="BG7" i="8" s="1"/>
  <c r="BH7" i="8" s="1"/>
  <c r="BI7" i="8" s="1"/>
  <c r="BJ7" i="8" s="1"/>
  <c r="BK7" i="8" s="1"/>
  <c r="BL7" i="8" s="1"/>
  <c r="BM7" i="8" s="1"/>
  <c r="BN7" i="8" s="1"/>
  <c r="BO7" i="8" s="1"/>
  <c r="BP7" i="8" s="1"/>
  <c r="I6" i="8"/>
  <c r="J6" i="8" s="1"/>
  <c r="K6" i="8" s="1"/>
  <c r="L6" i="8" s="1"/>
  <c r="M6" i="8" s="1"/>
  <c r="N6" i="8" s="1"/>
  <c r="O6" i="8" s="1"/>
  <c r="P6" i="8" s="1"/>
  <c r="Q6" i="8" s="1"/>
  <c r="R6" i="8" s="1"/>
  <c r="S6" i="8" s="1"/>
  <c r="T6" i="8" s="1"/>
  <c r="U6" i="8" s="1"/>
  <c r="V6" i="8" s="1"/>
  <c r="W6" i="8" s="1"/>
  <c r="X6" i="8" s="1"/>
  <c r="Y6" i="8" s="1"/>
  <c r="Z6" i="8" s="1"/>
  <c r="AA6" i="8" s="1"/>
  <c r="AB6" i="8" s="1"/>
  <c r="AC6" i="8" s="1"/>
  <c r="AD6" i="8" s="1"/>
  <c r="AE6" i="8" s="1"/>
  <c r="AF6" i="8" s="1"/>
  <c r="AG6" i="8" s="1"/>
  <c r="AH6" i="8" s="1"/>
  <c r="AI6" i="8" s="1"/>
  <c r="AJ6" i="8" s="1"/>
  <c r="AK6" i="8" s="1"/>
  <c r="AL6" i="8" s="1"/>
  <c r="AM6" i="8" s="1"/>
  <c r="AN6" i="8" s="1"/>
  <c r="AO6" i="8" s="1"/>
  <c r="AP6" i="8" s="1"/>
  <c r="AQ6" i="8" s="1"/>
  <c r="AR6" i="8" s="1"/>
  <c r="AS6" i="8" s="1"/>
  <c r="AT6" i="8" s="1"/>
  <c r="AU6" i="8" s="1"/>
  <c r="AV6" i="8" s="1"/>
  <c r="AW6" i="8" s="1"/>
  <c r="AX6" i="8" s="1"/>
  <c r="AY6" i="8" s="1"/>
  <c r="AZ6" i="8" s="1"/>
  <c r="BA6" i="8" s="1"/>
  <c r="BB6" i="8" s="1"/>
  <c r="BC6" i="8" s="1"/>
  <c r="BD6" i="8" s="1"/>
  <c r="BE6" i="8" s="1"/>
  <c r="BF6" i="8" s="1"/>
  <c r="BG6" i="8" s="1"/>
  <c r="BH6" i="8" s="1"/>
  <c r="BI6" i="8" s="1"/>
  <c r="BJ6" i="8" s="1"/>
  <c r="BK6" i="8" s="1"/>
  <c r="BL6" i="8" s="1"/>
  <c r="BM6" i="8" s="1"/>
  <c r="BN6" i="8" s="1"/>
  <c r="BO6" i="8" s="1"/>
  <c r="BP6" i="8" s="1"/>
  <c r="AF3" i="8"/>
  <c r="T3" i="8"/>
  <c r="U1" i="2"/>
  <c r="AG1" i="2" s="1"/>
  <c r="AS1" i="2" s="1"/>
  <c r="BE1" i="2" s="1"/>
  <c r="BQ1" i="2" s="1"/>
  <c r="CC1" i="2" s="1"/>
  <c r="CO1" i="2" s="1"/>
  <c r="DA1" i="2" s="1"/>
  <c r="DM1" i="2" s="1"/>
  <c r="DY1" i="2" s="1"/>
  <c r="EK1" i="2" s="1"/>
  <c r="EW1" i="2" s="1"/>
  <c r="BP21" i="2"/>
  <c r="BP22" i="2"/>
  <c r="BO21" i="2"/>
  <c r="BO22" i="2"/>
  <c r="BN21" i="2"/>
  <c r="BN22" i="2"/>
  <c r="BM21" i="2"/>
  <c r="BM22" i="2"/>
  <c r="BL21" i="2"/>
  <c r="BL22" i="2"/>
  <c r="BK21" i="2"/>
  <c r="BK22" i="2"/>
  <c r="BJ21" i="2"/>
  <c r="BJ22" i="2"/>
  <c r="BI21" i="2"/>
  <c r="BI22" i="2"/>
  <c r="BH21" i="2"/>
  <c r="BH22" i="2"/>
  <c r="BG21" i="2"/>
  <c r="BG22" i="2"/>
  <c r="BF21" i="2"/>
  <c r="BF22" i="2"/>
  <c r="BE21" i="2"/>
  <c r="BE22" i="2"/>
  <c r="BD21" i="2"/>
  <c r="BD22" i="2"/>
  <c r="BC21" i="2"/>
  <c r="BC22" i="2"/>
  <c r="BB21" i="2"/>
  <c r="BB22" i="2"/>
  <c r="BA21" i="2"/>
  <c r="BA22" i="2"/>
  <c r="AZ21" i="2"/>
  <c r="AZ22" i="2"/>
  <c r="AY21" i="2"/>
  <c r="AY22" i="2"/>
  <c r="AX21" i="2"/>
  <c r="AX22" i="2"/>
  <c r="AW21" i="2"/>
  <c r="AW22" i="2"/>
  <c r="AV21" i="2"/>
  <c r="AV22" i="2"/>
  <c r="AU21" i="2"/>
  <c r="AU22" i="2"/>
  <c r="AT21" i="2"/>
  <c r="AT22" i="2"/>
  <c r="AS21" i="2"/>
  <c r="AS22" i="2"/>
  <c r="AR21" i="2"/>
  <c r="AR22" i="2"/>
  <c r="AQ21" i="2"/>
  <c r="AQ22" i="2"/>
  <c r="AP21" i="2"/>
  <c r="AP22" i="2"/>
  <c r="AO21" i="2"/>
  <c r="AO22" i="2"/>
  <c r="AN21" i="2"/>
  <c r="AN22" i="2"/>
  <c r="AM21" i="2"/>
  <c r="AM22" i="2"/>
  <c r="AL21" i="2"/>
  <c r="AL22" i="2"/>
  <c r="AK21" i="2"/>
  <c r="AK22" i="2"/>
  <c r="AJ21" i="2"/>
  <c r="AJ22" i="2"/>
  <c r="AI21" i="2"/>
  <c r="AI22" i="2"/>
  <c r="AH21" i="2"/>
  <c r="AH22" i="2"/>
  <c r="AG21" i="2"/>
  <c r="AG22" i="2"/>
  <c r="AF21" i="2"/>
  <c r="AF22" i="2"/>
  <c r="AE21" i="2"/>
  <c r="AE22" i="2"/>
  <c r="AD21" i="2"/>
  <c r="AD22" i="2"/>
  <c r="AC21" i="2"/>
  <c r="AC22" i="2"/>
  <c r="AB21" i="2"/>
  <c r="AB22" i="2"/>
  <c r="AA21" i="2"/>
  <c r="AA22" i="2"/>
  <c r="Z21" i="2"/>
  <c r="Z22" i="2"/>
  <c r="Y21" i="2"/>
  <c r="Y22" i="2"/>
  <c r="X21" i="2"/>
  <c r="X22" i="2"/>
  <c r="W21" i="2"/>
  <c r="W22" i="2"/>
  <c r="V21" i="2"/>
  <c r="V22" i="2"/>
  <c r="U21" i="2"/>
  <c r="U22" i="2"/>
  <c r="R21" i="2"/>
  <c r="R22" i="2"/>
  <c r="Q21" i="2"/>
  <c r="Q22" i="2"/>
  <c r="P21" i="2"/>
  <c r="P22" i="2"/>
  <c r="O21" i="2"/>
  <c r="O22" i="2"/>
  <c r="N21" i="2"/>
  <c r="N22" i="2"/>
  <c r="M21" i="2"/>
  <c r="M22" i="2"/>
  <c r="L21" i="2"/>
  <c r="L22" i="2"/>
  <c r="K21" i="2"/>
  <c r="K22" i="2"/>
  <c r="J21" i="2"/>
  <c r="J22" i="2"/>
  <c r="I21" i="2"/>
  <c r="I22" i="2"/>
  <c r="I6" i="2"/>
  <c r="J6" i="2" s="1"/>
  <c r="K6" i="2" s="1"/>
  <c r="L6" i="2" s="1"/>
  <c r="M6" i="2" s="1"/>
  <c r="N6" i="2" s="1"/>
  <c r="O6" i="2" s="1"/>
  <c r="U15" i="4"/>
  <c r="U26" i="4" s="1"/>
  <c r="U16" i="4"/>
  <c r="U27" i="4" s="1"/>
  <c r="U17" i="4"/>
  <c r="U18" i="4"/>
  <c r="U29" i="4" s="1"/>
  <c r="U19" i="4"/>
  <c r="U30" i="4" s="1"/>
  <c r="U20" i="4"/>
  <c r="U31" i="4" s="1"/>
  <c r="U21" i="4"/>
  <c r="U22" i="4"/>
  <c r="V15" i="4"/>
  <c r="V16" i="4"/>
  <c r="V17" i="4"/>
  <c r="V18" i="4"/>
  <c r="V19" i="4"/>
  <c r="V20" i="4"/>
  <c r="V21" i="4"/>
  <c r="V22" i="4"/>
  <c r="W15" i="4"/>
  <c r="W16" i="4"/>
  <c r="W17" i="4"/>
  <c r="W18" i="4"/>
  <c r="W19" i="4"/>
  <c r="W20" i="4"/>
  <c r="W21" i="4"/>
  <c r="W22" i="4"/>
  <c r="X15" i="4"/>
  <c r="X16" i="4"/>
  <c r="X17" i="4"/>
  <c r="X18" i="4"/>
  <c r="X19" i="4"/>
  <c r="X20" i="4"/>
  <c r="X21" i="4"/>
  <c r="X22" i="4"/>
  <c r="Y15" i="4"/>
  <c r="Y16" i="4"/>
  <c r="Y17" i="4"/>
  <c r="Y18" i="4"/>
  <c r="Y19" i="4"/>
  <c r="Y20" i="4"/>
  <c r="Y21" i="4"/>
  <c r="Y22" i="4"/>
  <c r="Z15" i="4"/>
  <c r="Z16" i="4"/>
  <c r="Z17" i="4"/>
  <c r="Z18" i="4"/>
  <c r="Z19" i="4"/>
  <c r="Z20" i="4"/>
  <c r="Z21" i="4"/>
  <c r="Z22" i="4"/>
  <c r="Z26" i="4"/>
  <c r="AA15" i="4"/>
  <c r="AA16" i="4"/>
  <c r="AA17" i="4"/>
  <c r="AA18" i="4"/>
  <c r="AA19" i="4"/>
  <c r="AA20" i="4"/>
  <c r="AA21" i="4"/>
  <c r="AA22" i="4"/>
  <c r="AB15" i="4"/>
  <c r="AB16" i="4"/>
  <c r="AB17" i="4"/>
  <c r="AB18" i="4"/>
  <c r="AB19" i="4"/>
  <c r="AB20" i="4"/>
  <c r="AB21" i="4"/>
  <c r="AB22" i="4"/>
  <c r="AC15" i="4"/>
  <c r="AC16" i="4"/>
  <c r="AC17" i="4"/>
  <c r="AC18" i="4"/>
  <c r="AC19" i="4"/>
  <c r="AC20" i="4"/>
  <c r="AC21" i="4"/>
  <c r="AC22" i="4"/>
  <c r="AD15" i="4"/>
  <c r="AD16" i="4"/>
  <c r="AD17" i="4"/>
  <c r="AD18" i="4"/>
  <c r="AD19" i="4"/>
  <c r="AD20" i="4"/>
  <c r="AD21" i="4"/>
  <c r="AD22" i="4"/>
  <c r="AE15" i="4"/>
  <c r="AE16" i="4"/>
  <c r="AE17" i="4"/>
  <c r="AE18" i="4"/>
  <c r="AE19" i="4"/>
  <c r="AE20" i="4"/>
  <c r="AE21" i="4"/>
  <c r="AE22" i="4"/>
  <c r="AF15" i="4"/>
  <c r="AF16" i="4"/>
  <c r="AF17" i="4"/>
  <c r="AF18" i="4"/>
  <c r="AF19" i="4"/>
  <c r="AF20" i="4"/>
  <c r="AF21" i="4"/>
  <c r="AF22" i="4"/>
  <c r="AG15" i="4"/>
  <c r="AG16" i="4"/>
  <c r="AG17" i="4"/>
  <c r="AG18" i="4"/>
  <c r="AG19" i="4"/>
  <c r="AG20" i="4"/>
  <c r="AG21" i="4"/>
  <c r="AG22" i="4"/>
  <c r="AH15" i="4"/>
  <c r="AH26" i="4" s="1"/>
  <c r="AH16" i="4"/>
  <c r="AH17" i="4"/>
  <c r="AH18" i="4"/>
  <c r="AH19" i="4"/>
  <c r="AH20" i="4"/>
  <c r="AH21" i="4"/>
  <c r="AH22" i="4"/>
  <c r="AI15" i="4"/>
  <c r="AI16" i="4"/>
  <c r="AI17" i="4"/>
  <c r="AI18" i="4"/>
  <c r="AI19" i="4"/>
  <c r="AI20" i="4"/>
  <c r="AI21" i="4"/>
  <c r="AI22" i="4"/>
  <c r="AJ15" i="4"/>
  <c r="AJ16" i="4"/>
  <c r="AJ17" i="4"/>
  <c r="AJ18" i="4"/>
  <c r="AJ19" i="4"/>
  <c r="AJ20" i="4"/>
  <c r="AJ21" i="4"/>
  <c r="AJ22" i="4"/>
  <c r="AK15" i="4"/>
  <c r="AK16" i="4"/>
  <c r="AK17" i="4"/>
  <c r="AK18" i="4"/>
  <c r="AK19" i="4"/>
  <c r="AK20" i="4"/>
  <c r="AK21" i="4"/>
  <c r="AK22" i="4"/>
  <c r="AL15" i="4"/>
  <c r="AL16" i="4"/>
  <c r="AL17" i="4"/>
  <c r="AL18" i="4"/>
  <c r="AL19" i="4"/>
  <c r="AL20" i="4"/>
  <c r="AL21" i="4"/>
  <c r="AL22" i="4"/>
  <c r="AM15" i="4"/>
  <c r="AM16" i="4"/>
  <c r="AM17" i="4"/>
  <c r="AM18" i="4"/>
  <c r="AM19" i="4"/>
  <c r="AM20" i="4"/>
  <c r="AM21" i="4"/>
  <c r="AM22" i="4"/>
  <c r="AN15" i="4"/>
  <c r="AN16" i="4"/>
  <c r="AN17" i="4"/>
  <c r="AN18" i="4"/>
  <c r="AN19" i="4"/>
  <c r="AN20" i="4"/>
  <c r="AN21" i="4"/>
  <c r="AN22" i="4"/>
  <c r="AO15" i="4"/>
  <c r="AO16" i="4"/>
  <c r="AO17" i="4"/>
  <c r="AO18" i="4"/>
  <c r="AO19" i="4"/>
  <c r="AO20" i="4"/>
  <c r="AO21" i="4"/>
  <c r="AO22" i="4"/>
  <c r="AP15" i="4"/>
  <c r="AP16" i="4"/>
  <c r="AP17" i="4"/>
  <c r="AP18" i="4"/>
  <c r="AP19" i="4"/>
  <c r="AP20" i="4"/>
  <c r="AP21" i="4"/>
  <c r="AP22" i="4"/>
  <c r="AQ15" i="4"/>
  <c r="AQ16" i="4"/>
  <c r="AQ16" i="1" s="1"/>
  <c r="AQ16" i="6" s="1"/>
  <c r="AQ17" i="4"/>
  <c r="AQ18" i="4"/>
  <c r="AQ19" i="4"/>
  <c r="AQ20" i="4"/>
  <c r="AQ21" i="4"/>
  <c r="AQ22" i="4"/>
  <c r="AR15" i="4"/>
  <c r="AR16" i="4"/>
  <c r="AR17" i="4"/>
  <c r="AR18" i="4"/>
  <c r="AR19" i="4"/>
  <c r="AR20" i="4"/>
  <c r="AR21" i="4"/>
  <c r="AR22" i="4"/>
  <c r="AS15" i="4"/>
  <c r="AS16" i="4"/>
  <c r="AS17" i="4"/>
  <c r="AS18" i="4"/>
  <c r="AS19" i="4"/>
  <c r="AS20" i="4"/>
  <c r="AS21" i="4"/>
  <c r="AS22" i="4"/>
  <c r="AT15" i="4"/>
  <c r="AT16" i="4"/>
  <c r="AT17" i="4"/>
  <c r="AT18" i="4"/>
  <c r="AT19" i="4"/>
  <c r="AT30" i="4" s="1"/>
  <c r="AT20" i="4"/>
  <c r="AT21" i="4"/>
  <c r="AT22" i="4"/>
  <c r="AU15" i="4"/>
  <c r="AU16" i="4"/>
  <c r="AU17" i="4"/>
  <c r="AU18" i="4"/>
  <c r="AU19" i="4"/>
  <c r="AU20" i="4"/>
  <c r="AU21" i="4"/>
  <c r="AU22" i="4"/>
  <c r="AV15" i="4"/>
  <c r="AV16" i="4"/>
  <c r="AV17" i="4"/>
  <c r="AV18" i="4"/>
  <c r="AV19" i="4"/>
  <c r="AV20" i="4"/>
  <c r="AV21" i="4"/>
  <c r="AV22" i="4"/>
  <c r="AW15" i="4"/>
  <c r="AW16" i="4"/>
  <c r="AW17" i="4"/>
  <c r="AW18" i="4"/>
  <c r="AW19" i="4"/>
  <c r="AW20" i="4"/>
  <c r="AW21" i="4"/>
  <c r="AW22" i="4"/>
  <c r="AX15" i="4"/>
  <c r="AX16" i="4"/>
  <c r="AX17" i="4"/>
  <c r="AX28" i="4" s="1"/>
  <c r="AX18" i="4"/>
  <c r="AX19" i="4"/>
  <c r="AX20" i="4"/>
  <c r="AX21" i="4"/>
  <c r="AX22" i="4"/>
  <c r="AY15" i="4"/>
  <c r="AY16" i="4"/>
  <c r="AY17" i="4"/>
  <c r="AY18" i="4"/>
  <c r="AY19" i="4"/>
  <c r="AY20" i="4"/>
  <c r="AY21" i="4"/>
  <c r="AY22" i="4"/>
  <c r="AZ15" i="4"/>
  <c r="AZ16" i="4"/>
  <c r="AZ17" i="4"/>
  <c r="AZ18" i="4"/>
  <c r="AZ19" i="4"/>
  <c r="AZ20" i="4"/>
  <c r="AZ21" i="4"/>
  <c r="AZ22" i="4"/>
  <c r="BA15" i="4"/>
  <c r="BA16" i="4"/>
  <c r="BA17" i="4"/>
  <c r="BA18" i="4"/>
  <c r="BA19" i="4"/>
  <c r="BA20" i="4"/>
  <c r="BA21" i="4"/>
  <c r="BA22" i="4"/>
  <c r="BB15" i="4"/>
  <c r="BB26" i="4" s="1"/>
  <c r="BB16" i="4"/>
  <c r="BB17" i="4"/>
  <c r="BB18" i="4"/>
  <c r="BB19" i="4"/>
  <c r="BB20" i="4"/>
  <c r="BB21" i="4"/>
  <c r="BB22" i="4"/>
  <c r="BC15" i="4"/>
  <c r="BC16" i="4"/>
  <c r="BC17" i="4"/>
  <c r="BC18" i="4"/>
  <c r="BC19" i="4"/>
  <c r="BC20" i="4"/>
  <c r="BC21" i="4"/>
  <c r="BC22" i="4"/>
  <c r="BD15" i="4"/>
  <c r="BD16" i="4"/>
  <c r="BD17" i="4"/>
  <c r="BD18" i="4"/>
  <c r="BD19" i="4"/>
  <c r="BD20" i="4"/>
  <c r="BD21" i="4"/>
  <c r="BD22" i="4"/>
  <c r="BE15" i="4"/>
  <c r="BE16" i="4"/>
  <c r="BE17" i="4"/>
  <c r="BE18" i="4"/>
  <c r="BE19" i="4"/>
  <c r="BE20" i="4"/>
  <c r="BE21" i="4"/>
  <c r="BE22" i="4"/>
  <c r="BF15" i="4"/>
  <c r="BF16" i="4"/>
  <c r="BF17" i="4"/>
  <c r="BF18" i="4"/>
  <c r="BF19" i="4"/>
  <c r="BF20" i="4"/>
  <c r="BF21" i="4"/>
  <c r="BF22" i="4"/>
  <c r="BG15" i="4"/>
  <c r="BG16" i="4"/>
  <c r="BG17" i="4"/>
  <c r="BG18" i="4"/>
  <c r="BG19" i="4"/>
  <c r="BG20" i="4"/>
  <c r="BG21" i="4"/>
  <c r="BG22" i="4"/>
  <c r="BH15" i="4"/>
  <c r="BH16" i="4"/>
  <c r="BH17" i="4"/>
  <c r="BH18" i="4"/>
  <c r="BH19" i="4"/>
  <c r="BH20" i="4"/>
  <c r="BH21" i="4"/>
  <c r="BH22" i="4"/>
  <c r="BI15" i="4"/>
  <c r="BI16" i="4"/>
  <c r="BI17" i="4"/>
  <c r="BI18" i="4"/>
  <c r="BI19" i="4"/>
  <c r="BI20" i="4"/>
  <c r="BI21" i="4"/>
  <c r="BI22" i="4"/>
  <c r="BJ15" i="4"/>
  <c r="BJ16" i="4"/>
  <c r="BJ17" i="4"/>
  <c r="BJ18" i="4"/>
  <c r="BJ19" i="4"/>
  <c r="BJ20" i="4"/>
  <c r="BJ21" i="4"/>
  <c r="BJ22" i="4"/>
  <c r="BK15" i="4"/>
  <c r="BK16" i="4"/>
  <c r="BK17" i="4"/>
  <c r="BK18" i="4"/>
  <c r="BK19" i="4"/>
  <c r="BK20" i="4"/>
  <c r="BK21" i="4"/>
  <c r="BK22" i="4"/>
  <c r="BL15" i="4"/>
  <c r="BL16" i="4"/>
  <c r="BL17" i="4"/>
  <c r="BL18" i="4"/>
  <c r="BL19" i="4"/>
  <c r="BL20" i="4"/>
  <c r="BL21" i="4"/>
  <c r="BL22" i="4"/>
  <c r="BM15" i="4"/>
  <c r="BM16" i="4"/>
  <c r="BM17" i="4"/>
  <c r="BM18" i="4"/>
  <c r="BM19" i="4"/>
  <c r="BM20" i="4"/>
  <c r="BM21" i="4"/>
  <c r="BM22" i="4"/>
  <c r="BN15" i="4"/>
  <c r="BN16" i="4"/>
  <c r="BN17" i="4"/>
  <c r="BN18" i="4"/>
  <c r="BN19" i="4"/>
  <c r="BN20" i="4"/>
  <c r="BN21" i="4"/>
  <c r="BN22" i="4"/>
  <c r="BO15" i="4"/>
  <c r="BO16" i="4"/>
  <c r="BO17" i="4"/>
  <c r="BO18" i="4"/>
  <c r="BO19" i="4"/>
  <c r="BO20" i="4"/>
  <c r="BO21" i="4"/>
  <c r="BO22" i="4"/>
  <c r="BP15" i="4"/>
  <c r="BP16" i="4"/>
  <c r="BP17" i="4"/>
  <c r="BP18" i="4"/>
  <c r="BP19" i="4"/>
  <c r="BP20" i="4"/>
  <c r="BP21" i="4"/>
  <c r="BP22" i="4"/>
  <c r="BQ15" i="4"/>
  <c r="BQ16" i="4"/>
  <c r="BQ17" i="4"/>
  <c r="BQ18" i="4"/>
  <c r="BQ19" i="4"/>
  <c r="BQ20" i="4"/>
  <c r="BQ21" i="4"/>
  <c r="BQ22" i="4"/>
  <c r="BR15" i="4"/>
  <c r="BR16" i="4"/>
  <c r="BR17" i="4"/>
  <c r="BR18" i="4"/>
  <c r="BR19" i="4"/>
  <c r="BR20" i="4"/>
  <c r="BR21" i="4"/>
  <c r="BR22" i="4"/>
  <c r="BS15" i="4"/>
  <c r="BS16" i="4"/>
  <c r="BS17" i="4"/>
  <c r="BS18" i="4"/>
  <c r="BS19" i="4"/>
  <c r="BS20" i="4"/>
  <c r="BS21" i="4"/>
  <c r="BS22" i="4"/>
  <c r="BT15" i="4"/>
  <c r="BT16" i="4"/>
  <c r="BT17" i="4"/>
  <c r="BT18" i="4"/>
  <c r="BT19" i="4"/>
  <c r="BT20" i="4"/>
  <c r="BT21" i="4"/>
  <c r="BT22" i="4"/>
  <c r="BU15" i="4"/>
  <c r="BU16" i="4"/>
  <c r="BU17" i="4"/>
  <c r="BU18" i="4"/>
  <c r="BU19" i="4"/>
  <c r="BU20" i="4"/>
  <c r="BU21" i="4"/>
  <c r="BU22" i="4"/>
  <c r="BV15" i="4"/>
  <c r="BV16" i="4"/>
  <c r="BV17" i="4"/>
  <c r="BV18" i="4"/>
  <c r="BV19" i="4"/>
  <c r="BV20" i="4"/>
  <c r="BV21" i="4"/>
  <c r="BV22" i="4"/>
  <c r="BW15" i="4"/>
  <c r="BW16" i="4"/>
  <c r="BW17" i="4"/>
  <c r="BW18" i="4"/>
  <c r="BW19" i="4"/>
  <c r="BW20" i="4"/>
  <c r="BW21" i="4"/>
  <c r="BW22" i="4"/>
  <c r="BX15" i="4"/>
  <c r="BX16" i="4"/>
  <c r="BX17" i="4"/>
  <c r="BX18" i="4"/>
  <c r="BX19" i="4"/>
  <c r="BX20" i="4"/>
  <c r="BX21" i="4"/>
  <c r="BX22" i="4"/>
  <c r="BY15" i="4"/>
  <c r="BY16" i="4"/>
  <c r="BY17" i="4"/>
  <c r="BY18" i="4"/>
  <c r="BY19" i="4"/>
  <c r="BY20" i="4"/>
  <c r="BY21" i="4"/>
  <c r="BY22" i="4"/>
  <c r="BZ15" i="4"/>
  <c r="BZ16" i="4"/>
  <c r="BZ17" i="4"/>
  <c r="BZ18" i="4"/>
  <c r="BZ19" i="4"/>
  <c r="BZ20" i="4"/>
  <c r="BZ21" i="4"/>
  <c r="BZ22" i="4"/>
  <c r="CA15" i="4"/>
  <c r="CA16" i="4"/>
  <c r="CA17" i="4"/>
  <c r="CA18" i="4"/>
  <c r="CA19" i="4"/>
  <c r="CA20" i="4"/>
  <c r="CA21" i="4"/>
  <c r="CA22" i="4"/>
  <c r="CB15" i="4"/>
  <c r="CB16" i="4"/>
  <c r="CB17" i="4"/>
  <c r="CB18" i="4"/>
  <c r="CB19" i="4"/>
  <c r="CB20" i="4"/>
  <c r="CB21" i="4"/>
  <c r="CB22" i="4"/>
  <c r="CC15" i="4"/>
  <c r="CC16" i="4"/>
  <c r="CC17" i="4"/>
  <c r="CC18" i="4"/>
  <c r="CC19" i="4"/>
  <c r="CC20" i="4"/>
  <c r="CC21" i="4"/>
  <c r="CC22" i="4"/>
  <c r="CD15" i="4"/>
  <c r="CD16" i="4"/>
  <c r="CD17" i="4"/>
  <c r="CD18" i="4"/>
  <c r="CD19" i="4"/>
  <c r="CD20" i="4"/>
  <c r="CD21" i="4"/>
  <c r="CD22" i="4"/>
  <c r="CE15" i="4"/>
  <c r="CE16" i="4"/>
  <c r="CE17" i="4"/>
  <c r="CE18" i="4"/>
  <c r="CE19" i="4"/>
  <c r="CE20" i="4"/>
  <c r="CE21" i="4"/>
  <c r="CE22" i="4"/>
  <c r="CF15" i="4"/>
  <c r="CF16" i="4"/>
  <c r="CF17" i="4"/>
  <c r="CF18" i="4"/>
  <c r="CF19" i="4"/>
  <c r="CF20" i="4"/>
  <c r="CF21" i="4"/>
  <c r="CF22" i="4"/>
  <c r="CG15" i="4"/>
  <c r="CG16" i="4"/>
  <c r="CG17" i="4"/>
  <c r="CG18" i="4"/>
  <c r="CG19" i="4"/>
  <c r="CG20" i="4"/>
  <c r="CG21" i="4"/>
  <c r="CG22" i="4"/>
  <c r="CH15" i="4"/>
  <c r="CH16" i="4"/>
  <c r="CH17" i="4"/>
  <c r="CH18" i="4"/>
  <c r="CH19" i="4"/>
  <c r="CH20" i="4"/>
  <c r="CH21" i="4"/>
  <c r="CH22" i="4"/>
  <c r="CI15" i="4"/>
  <c r="CI16" i="4"/>
  <c r="CI17" i="4"/>
  <c r="CI18" i="4"/>
  <c r="CI19" i="4"/>
  <c r="CI20" i="4"/>
  <c r="CI21" i="4"/>
  <c r="CI22" i="4"/>
  <c r="CJ15" i="4"/>
  <c r="CJ16" i="4"/>
  <c r="CJ17" i="4"/>
  <c r="CJ18" i="4"/>
  <c r="CJ19" i="4"/>
  <c r="CJ20" i="4"/>
  <c r="CJ21" i="4"/>
  <c r="CJ22" i="4"/>
  <c r="CK15" i="4"/>
  <c r="CK16" i="4"/>
  <c r="CK17" i="4"/>
  <c r="CK18" i="4"/>
  <c r="CK19" i="4"/>
  <c r="CK20" i="4"/>
  <c r="CK21" i="4"/>
  <c r="CK22" i="4"/>
  <c r="CL15" i="4"/>
  <c r="CL16" i="4"/>
  <c r="CL17" i="4"/>
  <c r="CL18" i="4"/>
  <c r="CL19" i="4"/>
  <c r="CL20" i="4"/>
  <c r="CL21" i="4"/>
  <c r="CL22" i="4"/>
  <c r="CM15" i="4"/>
  <c r="CM16" i="4"/>
  <c r="CM17" i="4"/>
  <c r="CM18" i="4"/>
  <c r="CM19" i="4"/>
  <c r="CM20" i="4"/>
  <c r="CM21" i="4"/>
  <c r="CM22" i="4"/>
  <c r="CN15" i="4"/>
  <c r="CN16" i="4"/>
  <c r="CN17" i="4"/>
  <c r="CN18" i="4"/>
  <c r="CN19" i="4"/>
  <c r="CN20" i="4"/>
  <c r="CN21" i="4"/>
  <c r="CN22" i="4"/>
  <c r="CO15" i="4"/>
  <c r="CO16" i="4"/>
  <c r="CO17" i="4"/>
  <c r="CO18" i="4"/>
  <c r="CO19" i="4"/>
  <c r="CO20" i="4"/>
  <c r="CO21" i="4"/>
  <c r="CO22" i="4"/>
  <c r="CP15" i="4"/>
  <c r="CP16" i="4"/>
  <c r="CP17" i="4"/>
  <c r="CP18" i="4"/>
  <c r="CP19" i="4"/>
  <c r="CP20" i="4"/>
  <c r="CP21" i="4"/>
  <c r="CP22" i="4"/>
  <c r="CQ15" i="4"/>
  <c r="CQ16" i="4"/>
  <c r="CQ17" i="4"/>
  <c r="CQ18" i="4"/>
  <c r="CQ19" i="4"/>
  <c r="CQ20" i="4"/>
  <c r="CQ21" i="4"/>
  <c r="CQ22" i="4"/>
  <c r="CR15" i="4"/>
  <c r="CR16" i="4"/>
  <c r="CR17" i="4"/>
  <c r="CR18" i="4"/>
  <c r="CR19" i="4"/>
  <c r="CR20" i="4"/>
  <c r="CR21" i="4"/>
  <c r="CR22" i="4"/>
  <c r="CS15" i="4"/>
  <c r="CS16" i="4"/>
  <c r="CS17" i="4"/>
  <c r="CS18" i="4"/>
  <c r="CS19" i="4"/>
  <c r="CS20" i="4"/>
  <c r="CS21" i="4"/>
  <c r="CS22" i="4"/>
  <c r="CT15" i="4"/>
  <c r="CT16" i="4"/>
  <c r="CT17" i="4"/>
  <c r="CT18" i="4"/>
  <c r="CT19" i="4"/>
  <c r="CT20" i="4"/>
  <c r="CT21" i="4"/>
  <c r="CT22" i="4"/>
  <c r="CU15" i="4"/>
  <c r="CU16" i="4"/>
  <c r="CU17" i="4"/>
  <c r="CU18" i="4"/>
  <c r="CU19" i="4"/>
  <c r="CU20" i="4"/>
  <c r="CU21" i="4"/>
  <c r="CU22" i="4"/>
  <c r="CV15" i="4"/>
  <c r="CV16" i="4"/>
  <c r="CV17" i="4"/>
  <c r="CV18" i="4"/>
  <c r="CV19" i="4"/>
  <c r="CV20" i="4"/>
  <c r="CV21" i="4"/>
  <c r="CV22" i="4"/>
  <c r="CW15" i="4"/>
  <c r="CW16" i="4"/>
  <c r="CW17" i="4"/>
  <c r="CW18" i="4"/>
  <c r="CW19" i="4"/>
  <c r="CW20" i="4"/>
  <c r="CW21" i="4"/>
  <c r="CW22" i="4"/>
  <c r="CX15" i="4"/>
  <c r="CX16" i="4"/>
  <c r="CX17" i="4"/>
  <c r="CX18" i="4"/>
  <c r="CX19" i="4"/>
  <c r="CX20" i="4"/>
  <c r="CX21" i="4"/>
  <c r="CX22" i="4"/>
  <c r="CY15" i="4"/>
  <c r="CY16" i="4"/>
  <c r="CY17" i="4"/>
  <c r="CY18" i="4"/>
  <c r="CY19" i="4"/>
  <c r="CY20" i="4"/>
  <c r="CY21" i="4"/>
  <c r="CY22" i="4"/>
  <c r="CZ15" i="4"/>
  <c r="CZ16" i="4"/>
  <c r="CZ17" i="4"/>
  <c r="CZ18" i="4"/>
  <c r="CZ19" i="4"/>
  <c r="CZ20" i="4"/>
  <c r="CZ21" i="4"/>
  <c r="CZ22" i="4"/>
  <c r="DA15" i="4"/>
  <c r="DA16" i="4"/>
  <c r="DA17" i="4"/>
  <c r="DA18" i="4"/>
  <c r="DA19" i="4"/>
  <c r="DA20" i="4"/>
  <c r="DA21" i="4"/>
  <c r="DA22" i="4"/>
  <c r="DB15" i="4"/>
  <c r="DB16" i="4"/>
  <c r="DB17" i="4"/>
  <c r="DB18" i="4"/>
  <c r="DB19" i="4"/>
  <c r="DB20" i="4"/>
  <c r="DB21" i="4"/>
  <c r="DB22" i="4"/>
  <c r="DC15" i="4"/>
  <c r="DC16" i="4"/>
  <c r="DC17" i="4"/>
  <c r="DC18" i="4"/>
  <c r="DC19" i="4"/>
  <c r="DC20" i="4"/>
  <c r="DC21" i="4"/>
  <c r="DC22" i="4"/>
  <c r="DD15" i="4"/>
  <c r="DD16" i="4"/>
  <c r="DD17" i="4"/>
  <c r="DD18" i="4"/>
  <c r="DD19" i="4"/>
  <c r="DD20" i="4"/>
  <c r="DD21" i="4"/>
  <c r="DD22" i="4"/>
  <c r="DE15" i="4"/>
  <c r="DE16" i="4"/>
  <c r="DE17" i="4"/>
  <c r="DE18" i="4"/>
  <c r="DE19" i="4"/>
  <c r="DE20" i="4"/>
  <c r="DE21" i="4"/>
  <c r="DE22" i="4"/>
  <c r="DF15" i="4"/>
  <c r="DF16" i="4"/>
  <c r="DF17" i="4"/>
  <c r="DF18" i="4"/>
  <c r="DF19" i="4"/>
  <c r="DF20" i="4"/>
  <c r="DF21" i="4"/>
  <c r="DF22" i="4"/>
  <c r="DG15" i="4"/>
  <c r="DG16" i="4"/>
  <c r="DG17" i="4"/>
  <c r="DG18" i="4"/>
  <c r="DG19" i="4"/>
  <c r="DG20" i="4"/>
  <c r="DG21" i="4"/>
  <c r="DG22" i="4"/>
  <c r="DH15" i="4"/>
  <c r="DH16" i="4"/>
  <c r="DH17" i="4"/>
  <c r="DH18" i="4"/>
  <c r="DH19" i="4"/>
  <c r="DH20" i="4"/>
  <c r="DH21" i="4"/>
  <c r="DH22" i="4"/>
  <c r="DI15" i="4"/>
  <c r="DI16" i="4"/>
  <c r="DI17" i="4"/>
  <c r="DI18" i="4"/>
  <c r="DI19" i="4"/>
  <c r="DI20" i="4"/>
  <c r="DI21" i="4"/>
  <c r="DI22" i="4"/>
  <c r="DJ15" i="4"/>
  <c r="DJ16" i="4"/>
  <c r="DJ17" i="4"/>
  <c r="DJ18" i="4"/>
  <c r="DJ19" i="4"/>
  <c r="DJ20" i="4"/>
  <c r="DJ21" i="4"/>
  <c r="DJ22" i="4"/>
  <c r="DK15" i="4"/>
  <c r="DK16" i="4"/>
  <c r="DK17" i="4"/>
  <c r="DK18" i="4"/>
  <c r="DK19" i="4"/>
  <c r="DK20" i="4"/>
  <c r="DK21" i="4"/>
  <c r="DK22" i="4"/>
  <c r="DL15" i="4"/>
  <c r="DL16" i="4"/>
  <c r="DL17" i="4"/>
  <c r="DL18" i="4"/>
  <c r="DL19" i="4"/>
  <c r="DL20" i="4"/>
  <c r="DL21" i="4"/>
  <c r="DL22" i="4"/>
  <c r="DM15" i="4"/>
  <c r="DM16" i="4"/>
  <c r="DM17" i="4"/>
  <c r="DM18" i="4"/>
  <c r="DM19" i="4"/>
  <c r="DM20" i="4"/>
  <c r="DM21" i="4"/>
  <c r="DM22" i="4"/>
  <c r="DN15" i="4"/>
  <c r="DN16" i="4"/>
  <c r="DN17" i="4"/>
  <c r="DN18" i="4"/>
  <c r="DN19" i="4"/>
  <c r="DN20" i="4"/>
  <c r="DN21" i="4"/>
  <c r="DN22" i="4"/>
  <c r="DO15" i="4"/>
  <c r="DO16" i="4"/>
  <c r="DO17" i="4"/>
  <c r="DO18" i="4"/>
  <c r="DO19" i="4"/>
  <c r="DO20" i="4"/>
  <c r="DO21" i="4"/>
  <c r="DO22" i="4"/>
  <c r="DP15" i="4"/>
  <c r="DP16" i="4"/>
  <c r="DP17" i="4"/>
  <c r="DP18" i="4"/>
  <c r="DP19" i="4"/>
  <c r="DP20" i="4"/>
  <c r="DP21" i="4"/>
  <c r="DP22" i="4"/>
  <c r="DQ15" i="4"/>
  <c r="DQ16" i="4"/>
  <c r="DQ17" i="4"/>
  <c r="DQ18" i="4"/>
  <c r="DQ19" i="4"/>
  <c r="DQ20" i="4"/>
  <c r="DQ21" i="4"/>
  <c r="DQ22" i="4"/>
  <c r="DR15" i="4"/>
  <c r="DR16" i="4"/>
  <c r="DR17" i="4"/>
  <c r="DR18" i="4"/>
  <c r="DR19" i="4"/>
  <c r="DR20" i="4"/>
  <c r="DR21" i="4"/>
  <c r="DR22" i="4"/>
  <c r="DS15" i="4"/>
  <c r="DS16" i="4"/>
  <c r="DS17" i="4"/>
  <c r="DS18" i="4"/>
  <c r="DS19" i="4"/>
  <c r="DS20" i="4"/>
  <c r="DS21" i="4"/>
  <c r="DS22" i="4"/>
  <c r="DT15" i="4"/>
  <c r="DT16" i="4"/>
  <c r="DT17" i="4"/>
  <c r="DT18" i="4"/>
  <c r="DT19" i="4"/>
  <c r="DT20" i="4"/>
  <c r="DT21" i="4"/>
  <c r="DT22" i="4"/>
  <c r="DU15" i="4"/>
  <c r="DU16" i="4"/>
  <c r="DU17" i="4"/>
  <c r="DU18" i="4"/>
  <c r="DU19" i="4"/>
  <c r="DU20" i="4"/>
  <c r="DU21" i="4"/>
  <c r="DU22" i="4"/>
  <c r="DV15" i="4"/>
  <c r="DV16" i="4"/>
  <c r="DV17" i="4"/>
  <c r="DV18" i="4"/>
  <c r="DV19" i="4"/>
  <c r="DV20" i="4"/>
  <c r="DV21" i="4"/>
  <c r="DV22" i="4"/>
  <c r="DW15" i="4"/>
  <c r="DW16" i="4"/>
  <c r="DW17" i="4"/>
  <c r="DW18" i="4"/>
  <c r="DW19" i="4"/>
  <c r="DW20" i="4"/>
  <c r="DW21" i="4"/>
  <c r="DW22" i="4"/>
  <c r="DX15" i="4"/>
  <c r="DY26" i="4" s="1"/>
  <c r="DX16" i="4"/>
  <c r="DY27" i="4" s="1"/>
  <c r="DX17" i="4"/>
  <c r="DY28" i="4" s="1"/>
  <c r="DX18" i="4"/>
  <c r="DY29" i="4" s="1"/>
  <c r="DX19" i="4"/>
  <c r="DY30" i="4" s="1"/>
  <c r="DX20" i="4"/>
  <c r="DY31" i="4" s="1"/>
  <c r="DX21" i="4"/>
  <c r="DX22" i="4"/>
  <c r="AI32" i="6"/>
  <c r="AM32" i="6"/>
  <c r="AQ32" i="6"/>
  <c r="AT32" i="6"/>
  <c r="AU32" i="6"/>
  <c r="AY32" i="6"/>
  <c r="BC32" i="6"/>
  <c r="BE32" i="1"/>
  <c r="BE32" i="6" s="1"/>
  <c r="BE33" i="1"/>
  <c r="BE34" i="1"/>
  <c r="BE35" i="1"/>
  <c r="BG32" i="6"/>
  <c r="BK32" i="6"/>
  <c r="BO32" i="6"/>
  <c r="AR70" i="1"/>
  <c r="BD70" i="1"/>
  <c r="BP70" i="1"/>
  <c r="AR71" i="1"/>
  <c r="BD71" i="1"/>
  <c r="BP71" i="1"/>
  <c r="BP76" i="1"/>
  <c r="AZ87" i="1" s="1"/>
  <c r="BE87" i="1"/>
  <c r="BG87" i="1"/>
  <c r="AE32" i="6"/>
  <c r="AD32" i="6"/>
  <c r="AA32" i="6"/>
  <c r="W32" i="6"/>
  <c r="AF76" i="1"/>
  <c r="AF71" i="1"/>
  <c r="AF70" i="1"/>
  <c r="AF62" i="1"/>
  <c r="BP52" i="1"/>
  <c r="BO52" i="1"/>
  <c r="BD52" i="1"/>
  <c r="BC52" i="1"/>
  <c r="AR52" i="1"/>
  <c r="AQ52" i="1"/>
  <c r="AF52" i="1"/>
  <c r="AE52" i="1"/>
  <c r="BO38" i="6"/>
  <c r="BK38" i="6"/>
  <c r="BG38" i="6"/>
  <c r="BE38" i="1"/>
  <c r="BE38" i="6" s="1"/>
  <c r="BA38" i="6"/>
  <c r="AW38" i="6"/>
  <c r="AS38" i="6"/>
  <c r="AO38" i="6"/>
  <c r="AK38" i="6"/>
  <c r="AG38" i="6"/>
  <c r="AC38" i="6"/>
  <c r="Y38" i="6"/>
  <c r="U38" i="6"/>
  <c r="BN12" i="6"/>
  <c r="BL12" i="6"/>
  <c r="BJ12" i="6"/>
  <c r="BF12" i="6"/>
  <c r="BE12" i="1"/>
  <c r="BE12" i="6" s="1"/>
  <c r="BC12" i="6"/>
  <c r="AY12" i="6"/>
  <c r="AU12" i="6"/>
  <c r="AQ12" i="6"/>
  <c r="AM12" i="6"/>
  <c r="AI12" i="6"/>
  <c r="AE12" i="6"/>
  <c r="AA12" i="6"/>
  <c r="Z12" i="6"/>
  <c r="W12" i="6"/>
  <c r="U1" i="8"/>
  <c r="AG1" i="8" s="1"/>
  <c r="AS1" i="8" s="1"/>
  <c r="BE1" i="8" s="1"/>
  <c r="BQ1" i="8" s="1"/>
  <c r="CC1" i="8" s="1"/>
  <c r="CO1" i="8" s="1"/>
  <c r="DA1" i="8" s="1"/>
  <c r="DM1" i="8" s="1"/>
  <c r="DY1" i="8" s="1"/>
  <c r="EK1" i="8" s="1"/>
  <c r="EW1" i="8" s="1"/>
  <c r="G68" i="6"/>
  <c r="G69" i="6" s="1"/>
  <c r="G71" i="6" s="1"/>
  <c r="G72" i="6" s="1"/>
  <c r="AF3" i="2"/>
  <c r="DM7" i="4"/>
  <c r="DN7" i="4" s="1"/>
  <c r="DO7" i="4" s="1"/>
  <c r="DP7" i="4" s="1"/>
  <c r="DQ7" i="4" s="1"/>
  <c r="DR7" i="4" s="1"/>
  <c r="DS7" i="4" s="1"/>
  <c r="DT7" i="4" s="1"/>
  <c r="DU7" i="4" s="1"/>
  <c r="DV7" i="4" s="1"/>
  <c r="DW7" i="4" s="1"/>
  <c r="DX7" i="4" s="1"/>
  <c r="DM6" i="4"/>
  <c r="DN6" i="4" s="1"/>
  <c r="DO6" i="4" s="1"/>
  <c r="DP6" i="4" s="1"/>
  <c r="DQ6" i="4" s="1"/>
  <c r="DR6" i="4" s="1"/>
  <c r="DS6" i="4" s="1"/>
  <c r="DT6" i="4" s="1"/>
  <c r="DU6" i="4" s="1"/>
  <c r="DV6" i="4" s="1"/>
  <c r="DW6" i="4" s="1"/>
  <c r="DX6" i="4" s="1"/>
  <c r="DA7" i="4"/>
  <c r="DB7" i="4" s="1"/>
  <c r="DC7" i="4" s="1"/>
  <c r="DD7" i="4" s="1"/>
  <c r="DE7" i="4" s="1"/>
  <c r="DF7" i="4" s="1"/>
  <c r="DG7" i="4" s="1"/>
  <c r="DH7" i="4" s="1"/>
  <c r="DI7" i="4" s="1"/>
  <c r="DJ7" i="4" s="1"/>
  <c r="DK7" i="4" s="1"/>
  <c r="DL7" i="4" s="1"/>
  <c r="DA6" i="4"/>
  <c r="DB6" i="4" s="1"/>
  <c r="DC6" i="4" s="1"/>
  <c r="DD6" i="4" s="1"/>
  <c r="DE6" i="4" s="1"/>
  <c r="DF6" i="4" s="1"/>
  <c r="DG6" i="4" s="1"/>
  <c r="DH6" i="4" s="1"/>
  <c r="DI6" i="4" s="1"/>
  <c r="DJ6" i="4" s="1"/>
  <c r="DK6" i="4" s="1"/>
  <c r="DL6" i="4" s="1"/>
  <c r="CO7" i="4"/>
  <c r="CP7" i="4" s="1"/>
  <c r="CQ7" i="4" s="1"/>
  <c r="CR7" i="4" s="1"/>
  <c r="CS7" i="4" s="1"/>
  <c r="CT7" i="4" s="1"/>
  <c r="CU7" i="4" s="1"/>
  <c r="CV7" i="4" s="1"/>
  <c r="CW7" i="4" s="1"/>
  <c r="CX7" i="4" s="1"/>
  <c r="CY7" i="4" s="1"/>
  <c r="CZ7" i="4" s="1"/>
  <c r="CO6" i="4"/>
  <c r="CP6" i="4" s="1"/>
  <c r="CQ6" i="4" s="1"/>
  <c r="CR6" i="4" s="1"/>
  <c r="CS6" i="4" s="1"/>
  <c r="CT6" i="4" s="1"/>
  <c r="CU6" i="4" s="1"/>
  <c r="CV6" i="4" s="1"/>
  <c r="CW6" i="4" s="1"/>
  <c r="CX6" i="4" s="1"/>
  <c r="CY6" i="4" s="1"/>
  <c r="CZ6" i="4" s="1"/>
  <c r="CC7" i="4"/>
  <c r="CD7" i="4" s="1"/>
  <c r="CE7" i="4" s="1"/>
  <c r="CF7" i="4" s="1"/>
  <c r="CG7" i="4" s="1"/>
  <c r="CH7" i="4" s="1"/>
  <c r="CI7" i="4" s="1"/>
  <c r="CJ7" i="4" s="1"/>
  <c r="CK7" i="4" s="1"/>
  <c r="CL7" i="4" s="1"/>
  <c r="CM7" i="4" s="1"/>
  <c r="CN7" i="4" s="1"/>
  <c r="CC6" i="4"/>
  <c r="CD6" i="4" s="1"/>
  <c r="CE6" i="4" s="1"/>
  <c r="CF6" i="4" s="1"/>
  <c r="CG6" i="4" s="1"/>
  <c r="CH6" i="4" s="1"/>
  <c r="CI6" i="4" s="1"/>
  <c r="CJ6" i="4" s="1"/>
  <c r="CK6" i="4" s="1"/>
  <c r="CL6" i="4" s="1"/>
  <c r="CM6" i="4" s="1"/>
  <c r="CN6" i="4" s="1"/>
  <c r="BQ7" i="4"/>
  <c r="BR7" i="4" s="1"/>
  <c r="BS7" i="4" s="1"/>
  <c r="BT7" i="4" s="1"/>
  <c r="BU7" i="4" s="1"/>
  <c r="BV7" i="4" s="1"/>
  <c r="BW7" i="4" s="1"/>
  <c r="BX7" i="4" s="1"/>
  <c r="BY7" i="4" s="1"/>
  <c r="BZ7" i="4" s="1"/>
  <c r="CA7" i="4" s="1"/>
  <c r="CB7" i="4" s="1"/>
  <c r="BQ6" i="4"/>
  <c r="BR6" i="4" s="1"/>
  <c r="BS6" i="4" s="1"/>
  <c r="BT6" i="4" s="1"/>
  <c r="BU6" i="4" s="1"/>
  <c r="BV6" i="4" s="1"/>
  <c r="BW6" i="4" s="1"/>
  <c r="BX6" i="4" s="1"/>
  <c r="BY6" i="4" s="1"/>
  <c r="BZ6" i="4" s="1"/>
  <c r="CA6" i="4" s="1"/>
  <c r="CB6" i="4" s="1"/>
  <c r="BE7" i="4"/>
  <c r="BF7" i="4" s="1"/>
  <c r="BG7" i="4" s="1"/>
  <c r="BH7" i="4" s="1"/>
  <c r="BI7" i="4" s="1"/>
  <c r="BJ7" i="4" s="1"/>
  <c r="BK7" i="4" s="1"/>
  <c r="BL7" i="4" s="1"/>
  <c r="BM7" i="4" s="1"/>
  <c r="BN7" i="4" s="1"/>
  <c r="BO7" i="4" s="1"/>
  <c r="BP7" i="4" s="1"/>
  <c r="BE6" i="4"/>
  <c r="BF6" i="4" s="1"/>
  <c r="BG6" i="4" s="1"/>
  <c r="BH6" i="4" s="1"/>
  <c r="BI6" i="4" s="1"/>
  <c r="BJ6" i="4" s="1"/>
  <c r="BK6" i="4" s="1"/>
  <c r="BL6" i="4" s="1"/>
  <c r="BM6" i="4" s="1"/>
  <c r="BN6" i="4" s="1"/>
  <c r="BO6" i="4" s="1"/>
  <c r="BP6" i="4" s="1"/>
  <c r="AS7" i="4"/>
  <c r="AT7" i="4" s="1"/>
  <c r="AU7" i="4" s="1"/>
  <c r="AV7" i="4" s="1"/>
  <c r="AW7" i="4" s="1"/>
  <c r="AX7" i="4" s="1"/>
  <c r="AY7" i="4" s="1"/>
  <c r="AZ7" i="4" s="1"/>
  <c r="BA7" i="4" s="1"/>
  <c r="BB7" i="4" s="1"/>
  <c r="BC7" i="4" s="1"/>
  <c r="BD7" i="4" s="1"/>
  <c r="AS6" i="4"/>
  <c r="AT6" i="4" s="1"/>
  <c r="AU6" i="4" s="1"/>
  <c r="AV6" i="4" s="1"/>
  <c r="AW6" i="4" s="1"/>
  <c r="AX6" i="4" s="1"/>
  <c r="AY6" i="4" s="1"/>
  <c r="AZ6" i="4" s="1"/>
  <c r="BA6" i="4" s="1"/>
  <c r="BB6" i="4" s="1"/>
  <c r="BC6" i="4" s="1"/>
  <c r="BD6" i="4" s="1"/>
  <c r="AG7" i="4"/>
  <c r="AH7" i="4" s="1"/>
  <c r="AI7" i="4" s="1"/>
  <c r="AJ7" i="4" s="1"/>
  <c r="AK7" i="4" s="1"/>
  <c r="AL7" i="4" s="1"/>
  <c r="AM7" i="4" s="1"/>
  <c r="AN7" i="4" s="1"/>
  <c r="AO7" i="4" s="1"/>
  <c r="AP7" i="4" s="1"/>
  <c r="AQ7" i="4" s="1"/>
  <c r="AR7" i="4" s="1"/>
  <c r="U7" i="4"/>
  <c r="V7" i="4" s="1"/>
  <c r="W7" i="4" s="1"/>
  <c r="X7" i="4" s="1"/>
  <c r="Y7" i="4" s="1"/>
  <c r="Z7" i="4" s="1"/>
  <c r="AA7" i="4" s="1"/>
  <c r="AB7" i="4" s="1"/>
  <c r="AC7" i="4" s="1"/>
  <c r="AD7" i="4" s="1"/>
  <c r="AE7" i="4" s="1"/>
  <c r="AF7" i="4" s="1"/>
  <c r="AG6" i="4"/>
  <c r="AH6" i="4" s="1"/>
  <c r="AI6" i="4" s="1"/>
  <c r="AJ6" i="4" s="1"/>
  <c r="AK6" i="4" s="1"/>
  <c r="AL6" i="4" s="1"/>
  <c r="AM6" i="4" s="1"/>
  <c r="AN6" i="4" s="1"/>
  <c r="AO6" i="4" s="1"/>
  <c r="AP6" i="4" s="1"/>
  <c r="AQ6" i="4" s="1"/>
  <c r="AR6" i="4" s="1"/>
  <c r="U6" i="4"/>
  <c r="V6" i="4" s="1"/>
  <c r="W6" i="4" s="1"/>
  <c r="X6" i="4" s="1"/>
  <c r="Y6" i="4" s="1"/>
  <c r="Z6" i="4" s="1"/>
  <c r="AA6" i="4" s="1"/>
  <c r="AB6" i="4" s="1"/>
  <c r="AC6" i="4" s="1"/>
  <c r="AD6" i="4" s="1"/>
  <c r="AE6" i="4" s="1"/>
  <c r="AF6" i="4" s="1"/>
  <c r="BP28" i="2"/>
  <c r="BE30" i="2"/>
  <c r="AW30" i="2"/>
  <c r="AO30" i="2"/>
  <c r="AG26" i="2"/>
  <c r="AD28" i="2"/>
  <c r="AA30" i="2"/>
  <c r="Y26" i="2"/>
  <c r="V28" i="2"/>
  <c r="BO29" i="2"/>
  <c r="BN31" i="2"/>
  <c r="BN27" i="2"/>
  <c r="BL27" i="2"/>
  <c r="BK29" i="2"/>
  <c r="BJ27" i="2"/>
  <c r="BI27" i="2"/>
  <c r="BH27" i="2"/>
  <c r="BG31" i="2"/>
  <c r="BD31" i="2"/>
  <c r="BD27" i="2"/>
  <c r="BC29" i="2"/>
  <c r="BA29" i="2"/>
  <c r="AZ31" i="2"/>
  <c r="AY29" i="2"/>
  <c r="AX27" i="2"/>
  <c r="AV31" i="2"/>
  <c r="AV27" i="2"/>
  <c r="AT27" i="2"/>
  <c r="AS29" i="2"/>
  <c r="AR31" i="2"/>
  <c r="AP31" i="2"/>
  <c r="AP27" i="2"/>
  <c r="AN31" i="2"/>
  <c r="AM29" i="2"/>
  <c r="AL27" i="2"/>
  <c r="AK29" i="2"/>
  <c r="AI29" i="2"/>
  <c r="AH31" i="2"/>
  <c r="AH27" i="2"/>
  <c r="AF27" i="2"/>
  <c r="AE29" i="2"/>
  <c r="AD27" i="2"/>
  <c r="AB31" i="2"/>
  <c r="AA29" i="2"/>
  <c r="AA27" i="2"/>
  <c r="Y31" i="2"/>
  <c r="Y29" i="2"/>
  <c r="X31" i="2"/>
  <c r="X29" i="2"/>
  <c r="X27" i="2"/>
  <c r="W29" i="2"/>
  <c r="W27" i="2"/>
  <c r="R5" i="1"/>
  <c r="R7" i="1" s="1"/>
  <c r="R7" i="6" s="1"/>
  <c r="Q18" i="1"/>
  <c r="Q18" i="6" s="1"/>
  <c r="U29" i="8"/>
  <c r="S29" i="2"/>
  <c r="P31" i="2"/>
  <c r="N27" i="2"/>
  <c r="K29" i="2"/>
  <c r="J28" i="2"/>
  <c r="S28" i="2"/>
  <c r="Q28" i="2"/>
  <c r="P30" i="2"/>
  <c r="P26" i="2"/>
  <c r="N26" i="2"/>
  <c r="M28" i="2"/>
  <c r="L26" i="2"/>
  <c r="AT7" i="13"/>
  <c r="BF7" i="14"/>
  <c r="U7" i="14"/>
  <c r="V7" i="14" s="1"/>
  <c r="I9" i="13"/>
  <c r="J9" i="13" s="1"/>
  <c r="V25" i="13"/>
  <c r="G52" i="6"/>
  <c r="W25" i="14"/>
  <c r="W25" i="13"/>
  <c r="W6" i="6"/>
  <c r="AU6" i="6"/>
  <c r="X25" i="14"/>
  <c r="X25" i="13"/>
  <c r="AI6" i="6"/>
  <c r="Y25" i="14"/>
  <c r="Y25" i="13"/>
  <c r="Z25" i="14"/>
  <c r="Z25" i="13"/>
  <c r="AA25" i="14"/>
  <c r="AA25" i="13"/>
  <c r="AY6" i="6"/>
  <c r="AA6" i="6"/>
  <c r="AB25" i="14"/>
  <c r="AB25" i="13"/>
  <c r="G59" i="6"/>
  <c r="BK6" i="6"/>
  <c r="AM6" i="6"/>
  <c r="I8" i="4"/>
  <c r="J8" i="4" s="1"/>
  <c r="I14" i="4"/>
  <c r="I25" i="4" s="1"/>
  <c r="I8" i="8"/>
  <c r="J8" i="8" s="1"/>
  <c r="K8" i="8" s="1"/>
  <c r="L8" i="8" s="1"/>
  <c r="AC25" i="14"/>
  <c r="AC25" i="13"/>
  <c r="BL6" i="6"/>
  <c r="AD25" i="14"/>
  <c r="AD25" i="13"/>
  <c r="AE25" i="14"/>
  <c r="AE25" i="13"/>
  <c r="AE6" i="6"/>
  <c r="BC6" i="6"/>
  <c r="I25" i="8"/>
  <c r="AF25" i="14"/>
  <c r="AF25" i="13"/>
  <c r="I8" i="12"/>
  <c r="BO6" i="6"/>
  <c r="AQ6" i="6"/>
  <c r="I25" i="2"/>
  <c r="I14" i="8"/>
  <c r="J25" i="8" s="1"/>
  <c r="AG25" i="14"/>
  <c r="AG25" i="13"/>
  <c r="AH25" i="14"/>
  <c r="I25" i="12"/>
  <c r="G94" i="6"/>
  <c r="I8" i="14"/>
  <c r="J8" i="14" s="1"/>
  <c r="I25" i="14"/>
  <c r="I8" i="13"/>
  <c r="J8" i="13" s="1"/>
  <c r="I25" i="13"/>
  <c r="I14" i="14"/>
  <c r="V25" i="8"/>
  <c r="W25" i="8"/>
  <c r="X25" i="8"/>
  <c r="V25" i="2"/>
  <c r="Y25" i="8"/>
  <c r="W25" i="2"/>
  <c r="Z25" i="8"/>
  <c r="X25" i="2"/>
  <c r="AA25" i="8"/>
  <c r="Y25" i="2"/>
  <c r="AB25" i="8"/>
  <c r="Z25" i="2"/>
  <c r="AC25" i="8"/>
  <c r="AA25" i="2"/>
  <c r="AD25" i="8"/>
  <c r="AB25" i="2"/>
  <c r="AE25" i="8"/>
  <c r="AC25" i="2"/>
  <c r="AF25" i="8"/>
  <c r="AD25" i="2"/>
  <c r="AG25" i="8"/>
  <c r="AE25" i="2"/>
  <c r="AH25" i="8"/>
  <c r="AF25" i="2"/>
  <c r="AG25" i="2"/>
  <c r="G93" i="6"/>
  <c r="G91" i="6"/>
  <c r="G51" i="6"/>
  <c r="G50" i="6"/>
  <c r="H9" i="11"/>
  <c r="H8" i="11"/>
  <c r="H10" i="11"/>
  <c r="G11" i="11"/>
  <c r="G9" i="11"/>
  <c r="G10" i="11"/>
  <c r="G7" i="11"/>
  <c r="H7" i="11"/>
  <c r="H11" i="11"/>
  <c r="G8" i="11"/>
  <c r="AC23" i="13" l="1"/>
  <c r="J5" i="1"/>
  <c r="J7" i="1" s="1"/>
  <c r="J7" i="6" s="1"/>
  <c r="N5" i="1"/>
  <c r="N7" i="1" s="1"/>
  <c r="N7" i="6" s="1"/>
  <c r="K4" i="6"/>
  <c r="I14" i="2"/>
  <c r="I52" i="6"/>
  <c r="M52" i="6"/>
  <c r="U52" i="6"/>
  <c r="Y52" i="6"/>
  <c r="AK52" i="6"/>
  <c r="V30" i="4"/>
  <c r="Z18" i="1"/>
  <c r="Z18" i="6" s="1"/>
  <c r="X18" i="1"/>
  <c r="X18" i="6" s="1"/>
  <c r="BA52" i="6"/>
  <c r="BI52" i="6"/>
  <c r="S23" i="14"/>
  <c r="I36" i="13"/>
  <c r="I39" i="13" s="1"/>
  <c r="AC23" i="14"/>
  <c r="I7" i="2"/>
  <c r="Y23" i="14"/>
  <c r="V23" i="14"/>
  <c r="W40" i="14" s="1"/>
  <c r="U23" i="14"/>
  <c r="T23" i="14"/>
  <c r="Y31" i="4"/>
  <c r="BC15" i="1"/>
  <c r="BC15" i="6" s="1"/>
  <c r="R18" i="1"/>
  <c r="R18" i="6" s="1"/>
  <c r="N18" i="1"/>
  <c r="N18" i="6" s="1"/>
  <c r="AD23" i="14"/>
  <c r="AE40" i="14" s="1"/>
  <c r="AA23" i="14"/>
  <c r="O29" i="2"/>
  <c r="S23" i="13"/>
  <c r="I23" i="14"/>
  <c r="AF23" i="14"/>
  <c r="AG40" i="14" s="1"/>
  <c r="AB23" i="14"/>
  <c r="AC40" i="14" s="1"/>
  <c r="I9" i="12"/>
  <c r="J9" i="12" s="1"/>
  <c r="K9" i="12" s="1"/>
  <c r="L9" i="12" s="1"/>
  <c r="M9" i="12" s="1"/>
  <c r="N9" i="12" s="1"/>
  <c r="O9" i="12" s="1"/>
  <c r="P9" i="12" s="1"/>
  <c r="Q9" i="12" s="1"/>
  <c r="R9" i="12" s="1"/>
  <c r="S9" i="12" s="1"/>
  <c r="T9" i="12" s="1"/>
  <c r="U9" i="12" s="1"/>
  <c r="V9" i="12" s="1"/>
  <c r="W9" i="12" s="1"/>
  <c r="X9" i="12" s="1"/>
  <c r="Y9" i="12" s="1"/>
  <c r="Z9" i="12" s="1"/>
  <c r="AA9" i="12" s="1"/>
  <c r="AB9" i="12" s="1"/>
  <c r="AC9" i="12" s="1"/>
  <c r="AD9" i="12" s="1"/>
  <c r="AE9" i="12" s="1"/>
  <c r="AF9" i="12" s="1"/>
  <c r="AG9" i="12" s="1"/>
  <c r="AH9" i="12" s="1"/>
  <c r="AI9" i="12" s="1"/>
  <c r="AJ9" i="12" s="1"/>
  <c r="AK9" i="12" s="1"/>
  <c r="AL9" i="12" s="1"/>
  <c r="AM9" i="12" s="1"/>
  <c r="AN9" i="12" s="1"/>
  <c r="AO9" i="12" s="1"/>
  <c r="AP9" i="12" s="1"/>
  <c r="AQ9" i="12" s="1"/>
  <c r="AR9" i="12" s="1"/>
  <c r="AS9" i="12" s="1"/>
  <c r="AT9" i="12" s="1"/>
  <c r="AU9" i="12" s="1"/>
  <c r="AV9" i="12" s="1"/>
  <c r="AW9" i="12" s="1"/>
  <c r="AX9" i="12" s="1"/>
  <c r="AY9" i="12" s="1"/>
  <c r="AZ9" i="12" s="1"/>
  <c r="BA9" i="12" s="1"/>
  <c r="BB9" i="12" s="1"/>
  <c r="BC9" i="12" s="1"/>
  <c r="BD9" i="12" s="1"/>
  <c r="BE9" i="12" s="1"/>
  <c r="BF9" i="12" s="1"/>
  <c r="BG9" i="12" s="1"/>
  <c r="BH9" i="12" s="1"/>
  <c r="BI9" i="12" s="1"/>
  <c r="BJ9" i="12" s="1"/>
  <c r="BK9" i="12" s="1"/>
  <c r="BL9" i="12" s="1"/>
  <c r="BM9" i="12" s="1"/>
  <c r="BN9" i="12" s="1"/>
  <c r="BO9" i="12" s="1"/>
  <c r="BP9" i="12" s="1"/>
  <c r="BQ9" i="12" s="1"/>
  <c r="BR9" i="12" s="1"/>
  <c r="BS9" i="12" s="1"/>
  <c r="BT9" i="12" s="1"/>
  <c r="BU9" i="12" s="1"/>
  <c r="BV9" i="12" s="1"/>
  <c r="BW9" i="12" s="1"/>
  <c r="BX9" i="12" s="1"/>
  <c r="BY9" i="12" s="1"/>
  <c r="BZ9" i="12" s="1"/>
  <c r="CA9" i="12" s="1"/>
  <c r="CB9" i="12" s="1"/>
  <c r="CC9" i="12" s="1"/>
  <c r="CD9" i="12" s="1"/>
  <c r="CE9" i="12" s="1"/>
  <c r="CF9" i="12" s="1"/>
  <c r="CG9" i="12" s="1"/>
  <c r="CH9" i="12" s="1"/>
  <c r="CI9" i="12" s="1"/>
  <c r="CJ9" i="12" s="1"/>
  <c r="CK9" i="12" s="1"/>
  <c r="CL9" i="12" s="1"/>
  <c r="CM9" i="12" s="1"/>
  <c r="CN9" i="12" s="1"/>
  <c r="CO9" i="12" s="1"/>
  <c r="CP9" i="12" s="1"/>
  <c r="CQ9" i="12" s="1"/>
  <c r="CR9" i="12" s="1"/>
  <c r="CS9" i="12" s="1"/>
  <c r="CT9" i="12" s="1"/>
  <c r="CU9" i="12" s="1"/>
  <c r="CV9" i="12" s="1"/>
  <c r="CW9" i="12" s="1"/>
  <c r="CX9" i="12" s="1"/>
  <c r="CY9" i="12" s="1"/>
  <c r="CZ9" i="12" s="1"/>
  <c r="DA9" i="12" s="1"/>
  <c r="DB9" i="12" s="1"/>
  <c r="DC9" i="12" s="1"/>
  <c r="DD9" i="12" s="1"/>
  <c r="DE9" i="12" s="1"/>
  <c r="DF9" i="12" s="1"/>
  <c r="DG9" i="12" s="1"/>
  <c r="DH9" i="12" s="1"/>
  <c r="DI9" i="12" s="1"/>
  <c r="DJ9" i="12" s="1"/>
  <c r="DK9" i="12" s="1"/>
  <c r="DL9" i="12" s="1"/>
  <c r="DM9" i="12" s="1"/>
  <c r="DN9" i="12" s="1"/>
  <c r="DO9" i="12" s="1"/>
  <c r="DP9" i="12" s="1"/>
  <c r="DQ9" i="12" s="1"/>
  <c r="DR9" i="12" s="1"/>
  <c r="DS9" i="12" s="1"/>
  <c r="DT9" i="12" s="1"/>
  <c r="DU9" i="12" s="1"/>
  <c r="DV9" i="12" s="1"/>
  <c r="DW9" i="12" s="1"/>
  <c r="DX9" i="12" s="1"/>
  <c r="DY9" i="12" s="1"/>
  <c r="DZ9" i="12" s="1"/>
  <c r="EA9" i="12" s="1"/>
  <c r="EB9" i="12" s="1"/>
  <c r="EC9" i="12" s="1"/>
  <c r="ED9" i="12" s="1"/>
  <c r="EE9" i="12" s="1"/>
  <c r="EF9" i="12" s="1"/>
  <c r="EG9" i="12" s="1"/>
  <c r="EH9" i="12" s="1"/>
  <c r="EI9" i="12" s="1"/>
  <c r="EJ9" i="12" s="1"/>
  <c r="EK9" i="12" s="1"/>
  <c r="EL9" i="12" s="1"/>
  <c r="EM9" i="12" s="1"/>
  <c r="EN9" i="12" s="1"/>
  <c r="EO9" i="12" s="1"/>
  <c r="EP9" i="12" s="1"/>
  <c r="EQ9" i="12" s="1"/>
  <c r="ER9" i="12" s="1"/>
  <c r="ES9" i="12" s="1"/>
  <c r="ET9" i="12" s="1"/>
  <c r="EU9" i="12" s="1"/>
  <c r="EV9" i="12" s="1"/>
  <c r="EW9" i="12" s="1"/>
  <c r="EX9" i="12" s="1"/>
  <c r="EY9" i="12" s="1"/>
  <c r="EZ9" i="12" s="1"/>
  <c r="FA9" i="12" s="1"/>
  <c r="FB9" i="12" s="1"/>
  <c r="FC9" i="12" s="1"/>
  <c r="FD9" i="12" s="1"/>
  <c r="FE9" i="12" s="1"/>
  <c r="FF9" i="12" s="1"/>
  <c r="FG9" i="12" s="1"/>
  <c r="FH9" i="12" s="1"/>
  <c r="BG7" i="14"/>
  <c r="BH7" i="14" s="1"/>
  <c r="BI7" i="14" s="1"/>
  <c r="BJ7" i="14" s="1"/>
  <c r="BK7" i="14" s="1"/>
  <c r="BL7" i="14" s="1"/>
  <c r="BM7" i="14" s="1"/>
  <c r="BN7" i="14" s="1"/>
  <c r="BO7" i="14" s="1"/>
  <c r="BP7" i="14" s="1"/>
  <c r="S22" i="6"/>
  <c r="AF4" i="6"/>
  <c r="Z23" i="14"/>
  <c r="Z36" i="13"/>
  <c r="U14" i="12"/>
  <c r="V25" i="12" s="1"/>
  <c r="W7" i="14"/>
  <c r="X7" i="14" s="1"/>
  <c r="Y7" i="14" s="1"/>
  <c r="Z7" i="14" s="1"/>
  <c r="AA7" i="14" s="1"/>
  <c r="AB7" i="14" s="1"/>
  <c r="AC7" i="14" s="1"/>
  <c r="AD7" i="14" s="1"/>
  <c r="AE7" i="14" s="1"/>
  <c r="AF7" i="14" s="1"/>
  <c r="I18" i="1"/>
  <c r="I18" i="6" s="1"/>
  <c r="I36" i="14"/>
  <c r="I39" i="14" s="1"/>
  <c r="AE23" i="14"/>
  <c r="AF40" i="14" s="1"/>
  <c r="Y23" i="13"/>
  <c r="Z40" i="13" s="1"/>
  <c r="AG30" i="4"/>
  <c r="Y27" i="4"/>
  <c r="V7" i="2"/>
  <c r="X23" i="8"/>
  <c r="V23" i="8"/>
  <c r="T23" i="8"/>
  <c r="K19" i="1"/>
  <c r="K19" i="6" s="1"/>
  <c r="AD26" i="4"/>
  <c r="AH7" i="2"/>
  <c r="AI7" i="2" s="1"/>
  <c r="T4" i="6"/>
  <c r="AF30" i="4"/>
  <c r="AB26" i="4"/>
  <c r="AP29" i="4"/>
  <c r="AP29" i="1" s="1"/>
  <c r="AP29" i="6" s="1"/>
  <c r="AC26" i="4"/>
  <c r="BB16" i="1"/>
  <c r="BB16" i="6" s="1"/>
  <c r="AP20" i="1"/>
  <c r="AP20" i="6" s="1"/>
  <c r="AP16" i="1"/>
  <c r="AP16" i="6" s="1"/>
  <c r="AL20" i="1"/>
  <c r="AL20" i="6" s="1"/>
  <c r="AL16" i="1"/>
  <c r="AL16" i="6" s="1"/>
  <c r="AO29" i="4"/>
  <c r="AK29" i="4"/>
  <c r="AK29" i="1" s="1"/>
  <c r="AK29" i="6" s="1"/>
  <c r="AH30" i="4"/>
  <c r="AF26" i="4"/>
  <c r="W31" i="4"/>
  <c r="V27" i="4"/>
  <c r="DH28" i="4"/>
  <c r="M15" i="1"/>
  <c r="M15" i="6" s="1"/>
  <c r="DJ26" i="4"/>
  <c r="I15" i="1"/>
  <c r="I15" i="6" s="1"/>
  <c r="T30" i="8"/>
  <c r="O19" i="1"/>
  <c r="O19" i="6" s="1"/>
  <c r="V31" i="4"/>
  <c r="Q15" i="1"/>
  <c r="Q15" i="6" s="1"/>
  <c r="V30" i="1"/>
  <c r="V30" i="6" s="1"/>
  <c r="BK4" i="6"/>
  <c r="AY19" i="1"/>
  <c r="AY19" i="6" s="1"/>
  <c r="AS15" i="1"/>
  <c r="AS15" i="6" s="1"/>
  <c r="AH22" i="1"/>
  <c r="BD62" i="1"/>
  <c r="BC87" i="1"/>
  <c r="AS28" i="4"/>
  <c r="G36" i="6"/>
  <c r="AX5" i="6"/>
  <c r="BD4" i="6"/>
  <c r="AN4" i="6"/>
  <c r="L4" i="6"/>
  <c r="DV31" i="4"/>
  <c r="AR76" i="1"/>
  <c r="BP62" i="1"/>
  <c r="CX28" i="4"/>
  <c r="BN28" i="4"/>
  <c r="BL28" i="4"/>
  <c r="AL29" i="4"/>
  <c r="AE26" i="4"/>
  <c r="Z31" i="4"/>
  <c r="W27" i="4"/>
  <c r="AW28" i="4"/>
  <c r="Z30" i="4"/>
  <c r="Z30" i="1" s="1"/>
  <c r="Z30" i="6" s="1"/>
  <c r="AE20" i="1"/>
  <c r="AE20" i="6" s="1"/>
  <c r="S52" i="6"/>
  <c r="AE52" i="6"/>
  <c r="AI52" i="6"/>
  <c r="AM52" i="6"/>
  <c r="AQ52" i="6"/>
  <c r="AU52" i="6"/>
  <c r="BO52" i="6"/>
  <c r="BF22" i="6"/>
  <c r="DX28" i="4"/>
  <c r="CF28" i="4"/>
  <c r="BZ28" i="4"/>
  <c r="AZ18" i="1"/>
  <c r="AZ18" i="6" s="1"/>
  <c r="AJ18" i="1"/>
  <c r="AJ18" i="6" s="1"/>
  <c r="J7" i="12"/>
  <c r="V7" i="12"/>
  <c r="AH7" i="12"/>
  <c r="AI7" i="12" s="1"/>
  <c r="AJ7" i="12" s="1"/>
  <c r="AK7" i="12" s="1"/>
  <c r="AL7" i="12" s="1"/>
  <c r="AM7" i="12" s="1"/>
  <c r="AN7" i="12" s="1"/>
  <c r="AO7" i="12" s="1"/>
  <c r="AP7" i="12" s="1"/>
  <c r="AQ7" i="12" s="1"/>
  <c r="AR7" i="12" s="1"/>
  <c r="BF7" i="12"/>
  <c r="CD7" i="12"/>
  <c r="CE7" i="12" s="1"/>
  <c r="CF7" i="12" s="1"/>
  <c r="CG7" i="12" s="1"/>
  <c r="CH7" i="12" s="1"/>
  <c r="CI7" i="12" s="1"/>
  <c r="CJ7" i="12" s="1"/>
  <c r="CK7" i="12" s="1"/>
  <c r="CL7" i="12" s="1"/>
  <c r="CM7" i="12" s="1"/>
  <c r="CN7" i="12" s="1"/>
  <c r="CP7" i="12"/>
  <c r="CQ7" i="12" s="1"/>
  <c r="CR7" i="12" s="1"/>
  <c r="CS7" i="12" s="1"/>
  <c r="CT7" i="12" s="1"/>
  <c r="CU7" i="12" s="1"/>
  <c r="CV7" i="12" s="1"/>
  <c r="CW7" i="12" s="1"/>
  <c r="CX7" i="12" s="1"/>
  <c r="CY7" i="12" s="1"/>
  <c r="CZ7" i="12" s="1"/>
  <c r="DB7" i="12"/>
  <c r="DN7" i="12"/>
  <c r="DO7" i="12" s="1"/>
  <c r="DP7" i="12" s="1"/>
  <c r="DQ7" i="12" s="1"/>
  <c r="DR7" i="12" s="1"/>
  <c r="DS7" i="12" s="1"/>
  <c r="DT7" i="12" s="1"/>
  <c r="DU7" i="12" s="1"/>
  <c r="DV7" i="12" s="1"/>
  <c r="DW7" i="12" s="1"/>
  <c r="DX7" i="12" s="1"/>
  <c r="DZ7" i="12"/>
  <c r="EA7" i="12" s="1"/>
  <c r="EB7" i="12" s="1"/>
  <c r="EC7" i="12" s="1"/>
  <c r="ED7" i="12" s="1"/>
  <c r="EE7" i="12" s="1"/>
  <c r="EF7" i="12" s="1"/>
  <c r="EG7" i="12" s="1"/>
  <c r="EH7" i="12" s="1"/>
  <c r="EI7" i="12" s="1"/>
  <c r="EJ7" i="12" s="1"/>
  <c r="EL7" i="12"/>
  <c r="EM7" i="12" s="1"/>
  <c r="EN7" i="12" s="1"/>
  <c r="EO7" i="12" s="1"/>
  <c r="EP7" i="12" s="1"/>
  <c r="EQ7" i="12" s="1"/>
  <c r="ER7" i="12" s="1"/>
  <c r="ES7" i="12" s="1"/>
  <c r="ET7" i="12" s="1"/>
  <c r="EU7" i="12" s="1"/>
  <c r="EV7" i="12" s="1"/>
  <c r="EW7" i="12" s="1"/>
  <c r="EX7" i="12" s="1"/>
  <c r="EY7" i="12" s="1"/>
  <c r="EZ7" i="12" s="1"/>
  <c r="FA7" i="12" s="1"/>
  <c r="FB7" i="12" s="1"/>
  <c r="FC7" i="12" s="1"/>
  <c r="FD7" i="12" s="1"/>
  <c r="FE7" i="12" s="1"/>
  <c r="FF7" i="12" s="1"/>
  <c r="FG7" i="12" s="1"/>
  <c r="FH7" i="12" s="1"/>
  <c r="J7" i="13"/>
  <c r="AC52" i="6"/>
  <c r="BF87" i="1"/>
  <c r="BD76" i="1"/>
  <c r="AY87" i="1" s="1"/>
  <c r="BB87" i="1"/>
  <c r="G58" i="6"/>
  <c r="AT5" i="6"/>
  <c r="BN5" i="6"/>
  <c r="AR62" i="1"/>
  <c r="BD87" i="1"/>
  <c r="BA87" i="1"/>
  <c r="X4" i="6"/>
  <c r="BE6" i="1"/>
  <c r="BE6" i="6" s="1"/>
  <c r="BB5" i="6"/>
  <c r="BH4" i="6"/>
  <c r="BC4" i="6"/>
  <c r="AU4" i="6"/>
  <c r="AM4" i="6"/>
  <c r="AE4" i="6"/>
  <c r="O4" i="6"/>
  <c r="AL5" i="6"/>
  <c r="BJ5" i="6"/>
  <c r="BM4" i="6"/>
  <c r="AZ4" i="6"/>
  <c r="AR4" i="6"/>
  <c r="AJ4" i="6"/>
  <c r="AB4" i="6"/>
  <c r="P4" i="6"/>
  <c r="H52" i="6"/>
  <c r="J52" i="6"/>
  <c r="N52" i="6"/>
  <c r="BJ52" i="6"/>
  <c r="X52" i="6"/>
  <c r="K52" i="6"/>
  <c r="AL52" i="6"/>
  <c r="V52" i="6"/>
  <c r="BB52" i="6"/>
  <c r="R52" i="6"/>
  <c r="AT52" i="6"/>
  <c r="BF52" i="6"/>
  <c r="Z52" i="6"/>
  <c r="AD52" i="6"/>
  <c r="BK52" i="6"/>
  <c r="AP52" i="6"/>
  <c r="CR30" i="4"/>
  <c r="BL26" i="4"/>
  <c r="V16" i="1"/>
  <c r="V16" i="6" s="1"/>
  <c r="U36" i="12"/>
  <c r="U39" i="12" s="1"/>
  <c r="M5" i="1"/>
  <c r="M7" i="1" s="1"/>
  <c r="M7" i="6" s="1"/>
  <c r="V7" i="13"/>
  <c r="AH7" i="13"/>
  <c r="BF7" i="13"/>
  <c r="AH52" i="6"/>
  <c r="AX52" i="6"/>
  <c r="J40" i="14"/>
  <c r="AV17" i="1"/>
  <c r="AV17" i="6" s="1"/>
  <c r="Y19" i="1"/>
  <c r="Y19" i="6" s="1"/>
  <c r="Y15" i="1"/>
  <c r="Y15" i="6" s="1"/>
  <c r="W19" i="1"/>
  <c r="W19" i="6" s="1"/>
  <c r="W52" i="6"/>
  <c r="Q52" i="6"/>
  <c r="AS52" i="6"/>
  <c r="G23" i="6"/>
  <c r="AA52" i="6"/>
  <c r="AY52" i="6"/>
  <c r="BG52" i="6"/>
  <c r="BN52" i="6"/>
  <c r="H51" i="6"/>
  <c r="M4" i="6"/>
  <c r="U4" i="6"/>
  <c r="I4" i="6"/>
  <c r="Q4" i="6"/>
  <c r="AF23" i="8"/>
  <c r="AG40" i="8" s="1"/>
  <c r="I14" i="13"/>
  <c r="J25" i="13" s="1"/>
  <c r="I36" i="12"/>
  <c r="I39" i="12" s="1"/>
  <c r="T23" i="13"/>
  <c r="U40" i="13" s="1"/>
  <c r="AS5" i="1"/>
  <c r="AS7" i="1" s="1"/>
  <c r="AS7" i="6" s="1"/>
  <c r="AI26" i="4"/>
  <c r="AH20" i="1"/>
  <c r="AH20" i="6" s="1"/>
  <c r="AA16" i="1"/>
  <c r="AA16" i="6" s="1"/>
  <c r="U23" i="2"/>
  <c r="AA23" i="2"/>
  <c r="AC23" i="2"/>
  <c r="AE23" i="2"/>
  <c r="AF40" i="2" s="1"/>
  <c r="ER29" i="4"/>
  <c r="AB23" i="8"/>
  <c r="Z23" i="8"/>
  <c r="AA40" i="8" s="1"/>
  <c r="V23" i="2"/>
  <c r="AH25" i="13"/>
  <c r="I36" i="2"/>
  <c r="I39" i="2" s="1"/>
  <c r="K18" i="1"/>
  <c r="K18" i="6" s="1"/>
  <c r="Z20" i="1"/>
  <c r="Z20" i="6" s="1"/>
  <c r="BH20" i="1"/>
  <c r="BH20" i="6" s="1"/>
  <c r="AC36" i="8"/>
  <c r="Z36" i="8"/>
  <c r="I14" i="12"/>
  <c r="J25" i="12" s="1"/>
  <c r="J36" i="12" s="1"/>
  <c r="AF23" i="13"/>
  <c r="AG40" i="13" s="1"/>
  <c r="I36" i="8"/>
  <c r="I39" i="8" s="1"/>
  <c r="X23" i="13"/>
  <c r="W23" i="13"/>
  <c r="BE5" i="1"/>
  <c r="BE5" i="6" s="1"/>
  <c r="N17" i="1"/>
  <c r="N17" i="6" s="1"/>
  <c r="I57" i="6"/>
  <c r="I59" i="6" s="1"/>
  <c r="CH30" i="4"/>
  <c r="U23" i="8"/>
  <c r="V40" i="8" s="1"/>
  <c r="AE23" i="8"/>
  <c r="AF40" i="8" s="1"/>
  <c r="BR31" i="4"/>
  <c r="BG31" i="4"/>
  <c r="BG31" i="1" s="1"/>
  <c r="BG31" i="6" s="1"/>
  <c r="CN27" i="4"/>
  <c r="BO31" i="4"/>
  <c r="BO31" i="1" s="1"/>
  <c r="BO31" i="6" s="1"/>
  <c r="AF29" i="4"/>
  <c r="DR30" i="4"/>
  <c r="DA26" i="4"/>
  <c r="CP26" i="4"/>
  <c r="CM26" i="4"/>
  <c r="CB30" i="4"/>
  <c r="BX26" i="4"/>
  <c r="BV30" i="4"/>
  <c r="BT26" i="4"/>
  <c r="BN30" i="4"/>
  <c r="BN26" i="4"/>
  <c r="BG30" i="4"/>
  <c r="BE26" i="4"/>
  <c r="BD26" i="4"/>
  <c r="BA31" i="4"/>
  <c r="AX27" i="4"/>
  <c r="AX27" i="1" s="1"/>
  <c r="AX27" i="6" s="1"/>
  <c r="AK31" i="4"/>
  <c r="AB23" i="2"/>
  <c r="AC40" i="2" s="1"/>
  <c r="AD23" i="2"/>
  <c r="AE40" i="2" s="1"/>
  <c r="AF23" i="2"/>
  <c r="AG40" i="2" s="1"/>
  <c r="CZ26" i="4"/>
  <c r="CH26" i="4"/>
  <c r="CE30" i="4"/>
  <c r="BE31" i="4"/>
  <c r="DX30" i="4"/>
  <c r="DS30" i="4"/>
  <c r="DT30" i="4"/>
  <c r="BW26" i="4"/>
  <c r="BF26" i="4"/>
  <c r="X30" i="4"/>
  <c r="Z16" i="1"/>
  <c r="Z16" i="6" s="1"/>
  <c r="S5" i="1"/>
  <c r="S7" i="1" s="1"/>
  <c r="S7" i="6" s="1"/>
  <c r="AA28" i="4"/>
  <c r="O22" i="6"/>
  <c r="Q22" i="1"/>
  <c r="W22" i="6"/>
  <c r="Y22" i="6"/>
  <c r="W23" i="8"/>
  <c r="X40" i="8" s="1"/>
  <c r="Y23" i="8"/>
  <c r="Z40" i="8" s="1"/>
  <c r="AA23" i="8"/>
  <c r="AB40" i="8" s="1"/>
  <c r="AC23" i="8"/>
  <c r="AD40" i="8" s="1"/>
  <c r="BE15" i="1"/>
  <c r="BE15" i="6" s="1"/>
  <c r="AX16" i="1"/>
  <c r="AX16" i="6" s="1"/>
  <c r="AK18" i="1"/>
  <c r="AK18" i="6" s="1"/>
  <c r="AI29" i="4"/>
  <c r="AE15" i="1"/>
  <c r="AE15" i="6" s="1"/>
  <c r="DW26" i="4"/>
  <c r="DL26" i="4"/>
  <c r="DH30" i="4"/>
  <c r="DC26" i="4"/>
  <c r="CX26" i="4"/>
  <c r="CU26" i="4"/>
  <c r="CT26" i="4"/>
  <c r="CL30" i="4"/>
  <c r="CI26" i="4"/>
  <c r="CF26" i="4"/>
  <c r="CD30" i="4"/>
  <c r="BZ30" i="4"/>
  <c r="BT30" i="4"/>
  <c r="BO26" i="4"/>
  <c r="BO26" i="1" s="1"/>
  <c r="BO26" i="6" s="1"/>
  <c r="BL30" i="4"/>
  <c r="BJ30" i="4"/>
  <c r="BE30" i="4"/>
  <c r="BD30" i="4"/>
  <c r="BD30" i="1" s="1"/>
  <c r="BD30" i="6" s="1"/>
  <c r="BB27" i="4"/>
  <c r="AY27" i="4"/>
  <c r="AN27" i="4"/>
  <c r="AH28" i="4"/>
  <c r="AH28" i="1" s="1"/>
  <c r="AH28" i="6" s="1"/>
  <c r="W29" i="4"/>
  <c r="AN30" i="4"/>
  <c r="AN30" i="1" s="1"/>
  <c r="AN30" i="6" s="1"/>
  <c r="W28" i="4"/>
  <c r="BC16" i="1"/>
  <c r="BC16" i="6" s="1"/>
  <c r="AL31" i="4"/>
  <c r="X29" i="4"/>
  <c r="AM26" i="4"/>
  <c r="AC31" i="4"/>
  <c r="CV28" i="4"/>
  <c r="CH28" i="4"/>
  <c r="BT28" i="4"/>
  <c r="BO28" i="4"/>
  <c r="BK28" i="4"/>
  <c r="BJ28" i="4"/>
  <c r="S23" i="8"/>
  <c r="T40" i="8" s="1"/>
  <c r="BC31" i="4"/>
  <c r="DK29" i="4"/>
  <c r="AO31" i="4"/>
  <c r="DO28" i="4"/>
  <c r="BF28" i="4"/>
  <c r="DL28" i="4"/>
  <c r="DB28" i="4"/>
  <c r="BI28" i="4"/>
  <c r="AL26" i="4"/>
  <c r="BE17" i="1"/>
  <c r="BE17" i="6" s="1"/>
  <c r="DQ28" i="4"/>
  <c r="CK28" i="4"/>
  <c r="BX28" i="4"/>
  <c r="BP28" i="4"/>
  <c r="BH28" i="4"/>
  <c r="BH28" i="1" s="1"/>
  <c r="BH28" i="6" s="1"/>
  <c r="BG28" i="4"/>
  <c r="BE28" i="4"/>
  <c r="AW29" i="4"/>
  <c r="AW29" i="1" s="1"/>
  <c r="AW29" i="6" s="1"/>
  <c r="AR30" i="4"/>
  <c r="AR30" i="1" s="1"/>
  <c r="AR30" i="6" s="1"/>
  <c r="AC27" i="4"/>
  <c r="AP31" i="4"/>
  <c r="AO27" i="4"/>
  <c r="AN31" i="4"/>
  <c r="AJ31" i="4"/>
  <c r="AJ27" i="4"/>
  <c r="AG28" i="4"/>
  <c r="AD28" i="4"/>
  <c r="AC28" i="4"/>
  <c r="V29" i="4"/>
  <c r="CQ28" i="4"/>
  <c r="CJ28" i="4"/>
  <c r="AZ29" i="4"/>
  <c r="AS30" i="4"/>
  <c r="AQ26" i="4"/>
  <c r="AW22" i="6"/>
  <c r="AY22" i="6"/>
  <c r="BA22" i="6"/>
  <c r="CP28" i="4"/>
  <c r="BR28" i="4"/>
  <c r="BD28" i="4"/>
  <c r="BB29" i="4"/>
  <c r="BB29" i="1" s="1"/>
  <c r="BB29" i="6" s="1"/>
  <c r="AS26" i="4"/>
  <c r="AS26" i="1" s="1"/>
  <c r="AS26" i="6" s="1"/>
  <c r="AL30" i="4"/>
  <c r="DS31" i="4"/>
  <c r="DO31" i="4"/>
  <c r="CX31" i="4"/>
  <c r="CW31" i="4"/>
  <c r="CG27" i="4"/>
  <c r="BN27" i="4"/>
  <c r="BJ16" i="1"/>
  <c r="BJ16" i="6" s="1"/>
  <c r="BC28" i="4"/>
  <c r="BC28" i="1" s="1"/>
  <c r="BC28" i="6" s="1"/>
  <c r="AU29" i="4"/>
  <c r="AU29" i="1" s="1"/>
  <c r="AU29" i="6" s="1"/>
  <c r="DR28" i="4"/>
  <c r="DN28" i="4"/>
  <c r="CR28" i="4"/>
  <c r="BM28" i="4"/>
  <c r="BA29" i="4"/>
  <c r="AQ30" i="4"/>
  <c r="AH27" i="4"/>
  <c r="AH27" i="1" s="1"/>
  <c r="AH27" i="6" s="1"/>
  <c r="CE27" i="4"/>
  <c r="AN26" i="4"/>
  <c r="CZ31" i="4"/>
  <c r="BQ27" i="4"/>
  <c r="AP30" i="4"/>
  <c r="AM30" i="4"/>
  <c r="AK26" i="4"/>
  <c r="AG27" i="4"/>
  <c r="Y23" i="2"/>
  <c r="Z40" i="2" s="1"/>
  <c r="AM31" i="4"/>
  <c r="AM31" i="1" s="1"/>
  <c r="AM31" i="6" s="1"/>
  <c r="AV18" i="1"/>
  <c r="AV18" i="6" s="1"/>
  <c r="DU30" i="4"/>
  <c r="DU26" i="4"/>
  <c r="DR26" i="4"/>
  <c r="DP30" i="4"/>
  <c r="DP26" i="4"/>
  <c r="DN30" i="4"/>
  <c r="DN26" i="4"/>
  <c r="DM26" i="4"/>
  <c r="DD30" i="4"/>
  <c r="DD26" i="4"/>
  <c r="CZ30" i="4"/>
  <c r="CX30" i="4"/>
  <c r="CR26" i="4"/>
  <c r="CQ26" i="4"/>
  <c r="CL26" i="4"/>
  <c r="CK26" i="4"/>
  <c r="CG26" i="4"/>
  <c r="CF30" i="4"/>
  <c r="BU26" i="4"/>
  <c r="BS26" i="4"/>
  <c r="BR30" i="4"/>
  <c r="BM26" i="4"/>
  <c r="BI30" i="4"/>
  <c r="BG26" i="4"/>
  <c r="Z27" i="4"/>
  <c r="BE21" i="1"/>
  <c r="BE21" i="6" s="1"/>
  <c r="BI21" i="1"/>
  <c r="BI21" i="6" s="1"/>
  <c r="AV22" i="6"/>
  <c r="T25" i="8"/>
  <c r="DT31" i="4"/>
  <c r="DC27" i="4"/>
  <c r="DX31" i="4"/>
  <c r="Y29" i="4"/>
  <c r="DL29" i="4"/>
  <c r="AA29" i="4"/>
  <c r="DV27" i="4"/>
  <c r="DP31" i="4"/>
  <c r="AD27" i="4"/>
  <c r="AZ26" i="4"/>
  <c r="AG29" i="4"/>
  <c r="AG29" i="1" s="1"/>
  <c r="AG29" i="6" s="1"/>
  <c r="Y30" i="4"/>
  <c r="N22" i="6"/>
  <c r="CA27" i="4"/>
  <c r="AF36" i="2"/>
  <c r="AE36" i="2"/>
  <c r="AD36" i="2"/>
  <c r="AA36" i="2"/>
  <c r="Z36" i="2"/>
  <c r="W23" i="2"/>
  <c r="X40" i="2" s="1"/>
  <c r="AI31" i="4"/>
  <c r="DV28" i="4"/>
  <c r="DU28" i="4"/>
  <c r="DS28" i="4"/>
  <c r="DK28" i="4"/>
  <c r="DF28" i="4"/>
  <c r="DD28" i="4"/>
  <c r="CW28" i="4"/>
  <c r="CU28" i="4"/>
  <c r="CT28" i="4"/>
  <c r="CN28" i="4"/>
  <c r="CL28" i="4"/>
  <c r="CB28" i="4"/>
  <c r="CA28" i="4"/>
  <c r="BV28" i="4"/>
  <c r="BS28" i="4"/>
  <c r="AY29" i="4"/>
  <c r="AV29" i="4"/>
  <c r="AS19" i="1"/>
  <c r="AS19" i="6" s="1"/>
  <c r="AT26" i="4"/>
  <c r="AQ19" i="1"/>
  <c r="AQ19" i="6" s="1"/>
  <c r="AL27" i="4"/>
  <c r="AL27" i="1" s="1"/>
  <c r="AL27" i="6" s="1"/>
  <c r="AK27" i="4"/>
  <c r="AG17" i="1"/>
  <c r="AG17" i="6" s="1"/>
  <c r="S23" i="2"/>
  <c r="T40" i="2" s="1"/>
  <c r="P29" i="4"/>
  <c r="ED28" i="4"/>
  <c r="EH29" i="4"/>
  <c r="DZ30" i="4"/>
  <c r="ED31" i="4"/>
  <c r="EN27" i="4"/>
  <c r="EV27" i="4"/>
  <c r="EV31" i="4"/>
  <c r="DW27" i="4"/>
  <c r="DU31" i="4"/>
  <c r="DU27" i="4"/>
  <c r="DR31" i="4"/>
  <c r="DR27" i="4"/>
  <c r="DQ31" i="4"/>
  <c r="DO27" i="4"/>
  <c r="DI31" i="4"/>
  <c r="DA27" i="4"/>
  <c r="CY31" i="4"/>
  <c r="CX27" i="4"/>
  <c r="CS31" i="4"/>
  <c r="CP31" i="4"/>
  <c r="CO31" i="4"/>
  <c r="CL27" i="4"/>
  <c r="CK31" i="4"/>
  <c r="CK27" i="4"/>
  <c r="CJ27" i="4"/>
  <c r="CH31" i="4"/>
  <c r="BQ31" i="4"/>
  <c r="BO27" i="4"/>
  <c r="BO27" i="1" s="1"/>
  <c r="BO27" i="6" s="1"/>
  <c r="BH31" i="4"/>
  <c r="BG27" i="4"/>
  <c r="AY28" i="4"/>
  <c r="AY28" i="1" s="1"/>
  <c r="AY28" i="6" s="1"/>
  <c r="AP26" i="4"/>
  <c r="AG36" i="2"/>
  <c r="CA29" i="4"/>
  <c r="BN29" i="4"/>
  <c r="DW28" i="4"/>
  <c r="DT28" i="4"/>
  <c r="DP28" i="4"/>
  <c r="DM28" i="4"/>
  <c r="DJ28" i="4"/>
  <c r="DG28" i="4"/>
  <c r="DA28" i="4"/>
  <c r="CZ28" i="4"/>
  <c r="CI28" i="4"/>
  <c r="CG28" i="4"/>
  <c r="CE28" i="4"/>
  <c r="AU22" i="6"/>
  <c r="BK21" i="1"/>
  <c r="BK21" i="6" s="1"/>
  <c r="I6" i="1"/>
  <c r="I6" i="6" s="1"/>
  <c r="AJ26" i="4"/>
  <c r="AU22" i="1"/>
  <c r="BY30" i="4"/>
  <c r="BC19" i="1"/>
  <c r="BC19" i="6" s="1"/>
  <c r="BB20" i="1"/>
  <c r="BB20" i="6" s="1"/>
  <c r="AX20" i="1"/>
  <c r="AX20" i="6" s="1"/>
  <c r="AG15" i="1"/>
  <c r="AG15" i="6" s="1"/>
  <c r="AE19" i="1"/>
  <c r="AE19" i="6" s="1"/>
  <c r="AA15" i="1"/>
  <c r="AA15" i="6" s="1"/>
  <c r="V20" i="1"/>
  <c r="V20" i="6" s="1"/>
  <c r="Z27" i="1"/>
  <c r="Z27" i="6" s="1"/>
  <c r="I28" i="1"/>
  <c r="I28" i="6" s="1"/>
  <c r="U5" i="1"/>
  <c r="U7" i="1" s="1"/>
  <c r="U7" i="6" s="1"/>
  <c r="AH7" i="14"/>
  <c r="AI7" i="14" s="1"/>
  <c r="AJ7" i="14" s="1"/>
  <c r="AK7" i="14" s="1"/>
  <c r="AL7" i="14" s="1"/>
  <c r="AM7" i="14" s="1"/>
  <c r="AN7" i="14" s="1"/>
  <c r="AO7" i="14" s="1"/>
  <c r="AP7" i="14" s="1"/>
  <c r="AQ7" i="14" s="1"/>
  <c r="AR7" i="14" s="1"/>
  <c r="AT7" i="14"/>
  <c r="AU7" i="14" s="1"/>
  <c r="I30" i="1"/>
  <c r="I30" i="6" s="1"/>
  <c r="EL28" i="4"/>
  <c r="EL29" i="4"/>
  <c r="EP30" i="4"/>
  <c r="H36" i="6"/>
  <c r="J6" i="1"/>
  <c r="J6" i="6" s="1"/>
  <c r="J4" i="6"/>
  <c r="V6" i="1"/>
  <c r="V6" i="6" s="1"/>
  <c r="V4" i="6"/>
  <c r="AH6" i="1"/>
  <c r="AH6" i="6" s="1"/>
  <c r="AH4" i="6"/>
  <c r="AT6" i="1"/>
  <c r="AT6" i="6" s="1"/>
  <c r="AT4" i="6"/>
  <c r="BJ6" i="1"/>
  <c r="BJ6" i="6" s="1"/>
  <c r="BJ4" i="6"/>
  <c r="BC31" i="1"/>
  <c r="BC31" i="6" s="1"/>
  <c r="W36" i="2"/>
  <c r="DP27" i="4"/>
  <c r="K7" i="13"/>
  <c r="L7" i="13" s="1"/>
  <c r="M7" i="13" s="1"/>
  <c r="N7" i="13" s="1"/>
  <c r="O7" i="13" s="1"/>
  <c r="P7" i="13" s="1"/>
  <c r="Q7" i="13" s="1"/>
  <c r="R7" i="13" s="1"/>
  <c r="S7" i="13" s="1"/>
  <c r="T7" i="13" s="1"/>
  <c r="BA16" i="1"/>
  <c r="BA16" i="6" s="1"/>
  <c r="R6" i="1"/>
  <c r="R6" i="6" s="1"/>
  <c r="R4" i="6"/>
  <c r="AD6" i="1"/>
  <c r="AD6" i="6" s="1"/>
  <c r="AD4" i="6"/>
  <c r="AP6" i="1"/>
  <c r="AP6" i="6" s="1"/>
  <c r="AP4" i="6"/>
  <c r="BB6" i="1"/>
  <c r="BB6" i="6" s="1"/>
  <c r="BB4" i="6"/>
  <c r="BP6" i="1"/>
  <c r="BP6" i="6" s="1"/>
  <c r="BP4" i="6"/>
  <c r="T23" i="12"/>
  <c r="U40" i="12" s="1"/>
  <c r="DX27" i="4"/>
  <c r="DW31" i="4"/>
  <c r="DT27" i="4"/>
  <c r="DS27" i="4"/>
  <c r="DQ27" i="4"/>
  <c r="DN31" i="4"/>
  <c r="DN27" i="4"/>
  <c r="DM27" i="4"/>
  <c r="DL27" i="4"/>
  <c r="DK31" i="4"/>
  <c r="DK27" i="4"/>
  <c r="DI27" i="4"/>
  <c r="DH31" i="4"/>
  <c r="DH27" i="4"/>
  <c r="DG27" i="4"/>
  <c r="DE31" i="4"/>
  <c r="DE27" i="4"/>
  <c r="DC31" i="4"/>
  <c r="DB31" i="4"/>
  <c r="DA31" i="4"/>
  <c r="CZ27" i="4"/>
  <c r="CV31" i="4"/>
  <c r="CV27" i="4"/>
  <c r="CU31" i="4"/>
  <c r="CU27" i="4"/>
  <c r="CT31" i="4"/>
  <c r="CT27" i="4"/>
  <c r="CS27" i="4"/>
  <c r="CR31" i="4"/>
  <c r="CO27" i="4"/>
  <c r="CM31" i="4"/>
  <c r="CL31" i="4"/>
  <c r="CJ31" i="4"/>
  <c r="CI31" i="4"/>
  <c r="CI27" i="4"/>
  <c r="CH27" i="4"/>
  <c r="CG31" i="4"/>
  <c r="CF31" i="4"/>
  <c r="CF27" i="4"/>
  <c r="CE31" i="4"/>
  <c r="CC31" i="4"/>
  <c r="CA31" i="4"/>
  <c r="BZ31" i="4"/>
  <c r="BY31" i="4"/>
  <c r="BY27" i="4"/>
  <c r="BX27" i="4"/>
  <c r="BW31" i="4"/>
  <c r="BW27" i="4"/>
  <c r="BV31" i="4"/>
  <c r="BV27" i="4"/>
  <c r="BU31" i="4"/>
  <c r="BU27" i="4"/>
  <c r="BT31" i="4"/>
  <c r="BS31" i="4"/>
  <c r="BS27" i="4"/>
  <c r="BR27" i="4"/>
  <c r="BN31" i="4"/>
  <c r="BM31" i="4"/>
  <c r="BM31" i="1" s="1"/>
  <c r="BM31" i="6" s="1"/>
  <c r="BM27" i="4"/>
  <c r="BL31" i="4"/>
  <c r="BL27" i="4"/>
  <c r="BK31" i="4"/>
  <c r="BK31" i="1" s="1"/>
  <c r="BK31" i="6" s="1"/>
  <c r="BJ31" i="4"/>
  <c r="BJ27" i="4"/>
  <c r="BI31" i="4"/>
  <c r="BI31" i="1" s="1"/>
  <c r="BI31" i="6" s="1"/>
  <c r="BI27" i="4"/>
  <c r="BI27" i="1" s="1"/>
  <c r="BI27" i="6" s="1"/>
  <c r="BH27" i="4"/>
  <c r="BE27" i="4"/>
  <c r="BD31" i="4"/>
  <c r="BD31" i="1" s="1"/>
  <c r="BD31" i="6" s="1"/>
  <c r="BD27" i="4"/>
  <c r="BD27" i="1" s="1"/>
  <c r="BD27" i="6" s="1"/>
  <c r="BB28" i="4"/>
  <c r="BA28" i="4"/>
  <c r="AO26" i="4"/>
  <c r="AJ30" i="4"/>
  <c r="AJ30" i="1" s="1"/>
  <c r="AJ30" i="6" s="1"/>
  <c r="AH16" i="1"/>
  <c r="AH16" i="6" s="1"/>
  <c r="AI27" i="4"/>
  <c r="AH31" i="4"/>
  <c r="AG31" i="4"/>
  <c r="AF31" i="4"/>
  <c r="AF27" i="4"/>
  <c r="AE31" i="4"/>
  <c r="AD31" i="4"/>
  <c r="AA31" i="4"/>
  <c r="AB31" i="4"/>
  <c r="Y17" i="1"/>
  <c r="Y17" i="6" s="1"/>
  <c r="Z28" i="4"/>
  <c r="Z28" i="1" s="1"/>
  <c r="Z28" i="6" s="1"/>
  <c r="Y28" i="4"/>
  <c r="AQ22" i="6"/>
  <c r="N6" i="1"/>
  <c r="N6" i="6" s="1"/>
  <c r="N4" i="6"/>
  <c r="Z6" i="1"/>
  <c r="Z6" i="6" s="1"/>
  <c r="Z4" i="6"/>
  <c r="AL6" i="1"/>
  <c r="AL6" i="6" s="1"/>
  <c r="AL4" i="6"/>
  <c r="AX6" i="1"/>
  <c r="AX6" i="6" s="1"/>
  <c r="AX4" i="6"/>
  <c r="J27" i="13"/>
  <c r="I16" i="1"/>
  <c r="I16" i="6" s="1"/>
  <c r="N27" i="13"/>
  <c r="M16" i="1"/>
  <c r="M16" i="6" s="1"/>
  <c r="V27" i="13"/>
  <c r="V36" i="13" s="1"/>
  <c r="U23" i="13"/>
  <c r="V40" i="13" s="1"/>
  <c r="AD27" i="13"/>
  <c r="AD36" i="13" s="1"/>
  <c r="AC16" i="1"/>
  <c r="AC16" i="6" s="1"/>
  <c r="AC28" i="13"/>
  <c r="AC28" i="1" s="1"/>
  <c r="AC28" i="6" s="1"/>
  <c r="AB17" i="1"/>
  <c r="AB17" i="6" s="1"/>
  <c r="AB23" i="13"/>
  <c r="AC40" i="13" s="1"/>
  <c r="AG28" i="13"/>
  <c r="AF17" i="1"/>
  <c r="AF17" i="6" s="1"/>
  <c r="AK28" i="13"/>
  <c r="AJ17" i="1"/>
  <c r="AJ17" i="6" s="1"/>
  <c r="P29" i="13"/>
  <c r="O18" i="1"/>
  <c r="O18" i="6" s="1"/>
  <c r="X29" i="13"/>
  <c r="W18" i="1"/>
  <c r="W18" i="6" s="1"/>
  <c r="AB29" i="13"/>
  <c r="AA23" i="13"/>
  <c r="AB40" i="13" s="1"/>
  <c r="AV29" i="13"/>
  <c r="AU18" i="1"/>
  <c r="AU18" i="6" s="1"/>
  <c r="AZ29" i="13"/>
  <c r="AZ29" i="1" s="1"/>
  <c r="AZ29" i="6" s="1"/>
  <c r="AY18" i="1"/>
  <c r="AY18" i="6" s="1"/>
  <c r="AH31" i="13"/>
  <c r="AG20" i="1"/>
  <c r="AG20" i="6" s="1"/>
  <c r="I7" i="14"/>
  <c r="J7" i="14" s="1"/>
  <c r="K7" i="14" s="1"/>
  <c r="I9" i="14"/>
  <c r="J9" i="14" s="1"/>
  <c r="K9" i="14" s="1"/>
  <c r="L9" i="14" s="1"/>
  <c r="M9" i="14" s="1"/>
  <c r="N9" i="14" s="1"/>
  <c r="O9" i="14" s="1"/>
  <c r="P9" i="14" s="1"/>
  <c r="Q9" i="14" s="1"/>
  <c r="R9" i="14" s="1"/>
  <c r="S9" i="14" s="1"/>
  <c r="T9" i="14" s="1"/>
  <c r="U9" i="14" s="1"/>
  <c r="V9" i="14" s="1"/>
  <c r="W9" i="14" s="1"/>
  <c r="X9" i="14" s="1"/>
  <c r="Y9" i="14" s="1"/>
  <c r="Z9" i="14" s="1"/>
  <c r="AA9" i="14" s="1"/>
  <c r="AB9" i="14" s="1"/>
  <c r="AC9" i="14" s="1"/>
  <c r="AD9" i="14" s="1"/>
  <c r="AE9" i="14" s="1"/>
  <c r="AF9" i="14" s="1"/>
  <c r="AG9" i="14" s="1"/>
  <c r="AH9" i="14" s="1"/>
  <c r="AI9" i="14" s="1"/>
  <c r="AJ9" i="14" s="1"/>
  <c r="AK9" i="14" s="1"/>
  <c r="AL9" i="14" s="1"/>
  <c r="AM9" i="14" s="1"/>
  <c r="AN9" i="14" s="1"/>
  <c r="AO9" i="14" s="1"/>
  <c r="AP9" i="14" s="1"/>
  <c r="AQ9" i="14" s="1"/>
  <c r="AR9" i="14" s="1"/>
  <c r="AS9" i="14" s="1"/>
  <c r="AT9" i="14" s="1"/>
  <c r="AU9" i="14" s="1"/>
  <c r="AV9" i="14" s="1"/>
  <c r="AW9" i="14" s="1"/>
  <c r="AX9" i="14" s="1"/>
  <c r="AY9" i="14" s="1"/>
  <c r="AZ9" i="14" s="1"/>
  <c r="BA9" i="14" s="1"/>
  <c r="BB9" i="14" s="1"/>
  <c r="BC9" i="14" s="1"/>
  <c r="BD9" i="14" s="1"/>
  <c r="BE9" i="14" s="1"/>
  <c r="BF9" i="14" s="1"/>
  <c r="BG9" i="14" s="1"/>
  <c r="BH9" i="14" s="1"/>
  <c r="BI9" i="14" s="1"/>
  <c r="BJ9" i="14" s="1"/>
  <c r="BK9" i="14" s="1"/>
  <c r="BL9" i="14" s="1"/>
  <c r="BM9" i="14" s="1"/>
  <c r="BN9" i="14" s="1"/>
  <c r="BO9" i="14" s="1"/>
  <c r="BP9" i="14" s="1"/>
  <c r="Y26" i="14"/>
  <c r="X23" i="14"/>
  <c r="Y40" i="14" s="1"/>
  <c r="W29" i="1"/>
  <c r="W29" i="6" s="1"/>
  <c r="M18" i="1"/>
  <c r="M18" i="6" s="1"/>
  <c r="U18" i="1"/>
  <c r="U18" i="6" s="1"/>
  <c r="Y18" i="1"/>
  <c r="Y18" i="6" s="1"/>
  <c r="J17" i="1"/>
  <c r="J17" i="6" s="1"/>
  <c r="V17" i="1"/>
  <c r="V17" i="6" s="1"/>
  <c r="I22" i="6"/>
  <c r="M22" i="6"/>
  <c r="AS22" i="6"/>
  <c r="AD28" i="8"/>
  <c r="AC17" i="1"/>
  <c r="AC17" i="6" s="1"/>
  <c r="J28" i="8"/>
  <c r="J36" i="8" s="1"/>
  <c r="I17" i="1"/>
  <c r="I17" i="6" s="1"/>
  <c r="I26" i="1"/>
  <c r="I26" i="6" s="1"/>
  <c r="AJ27" i="14"/>
  <c r="AI16" i="1"/>
  <c r="AI16" i="6" s="1"/>
  <c r="S28" i="14"/>
  <c r="R17" i="1"/>
  <c r="R17" i="6" s="1"/>
  <c r="AX29" i="14"/>
  <c r="AW18" i="1"/>
  <c r="AW18" i="6" s="1"/>
  <c r="BJ29" i="14"/>
  <c r="BI18" i="1"/>
  <c r="BI18" i="6" s="1"/>
  <c r="L31" i="14"/>
  <c r="K20" i="1"/>
  <c r="K20" i="6" s="1"/>
  <c r="P31" i="14"/>
  <c r="O20" i="1"/>
  <c r="O20" i="6" s="1"/>
  <c r="AJ31" i="14"/>
  <c r="AI20" i="1"/>
  <c r="AI20" i="6" s="1"/>
  <c r="BS7" i="12"/>
  <c r="BT7" i="12" s="1"/>
  <c r="BU7" i="12" s="1"/>
  <c r="BV7" i="12" s="1"/>
  <c r="BW7" i="12" s="1"/>
  <c r="BX7" i="12" s="1"/>
  <c r="BY7" i="12" s="1"/>
  <c r="BZ7" i="12" s="1"/>
  <c r="CA7" i="12" s="1"/>
  <c r="CB7" i="12" s="1"/>
  <c r="AI27" i="1"/>
  <c r="AI27" i="6" s="1"/>
  <c r="DX26" i="4"/>
  <c r="DV26" i="4"/>
  <c r="DQ26" i="4"/>
  <c r="DK30" i="4"/>
  <c r="DK26" i="4"/>
  <c r="DH26" i="4"/>
  <c r="DG26" i="4"/>
  <c r="CY26" i="4"/>
  <c r="CV26" i="4"/>
  <c r="CU30" i="4"/>
  <c r="CS26" i="4"/>
  <c r="CO26" i="4"/>
  <c r="CN26" i="4"/>
  <c r="CM30" i="4"/>
  <c r="CJ30" i="4"/>
  <c r="CG30" i="4"/>
  <c r="CE26" i="4"/>
  <c r="CD26" i="4"/>
  <c r="CB26" i="4"/>
  <c r="W7" i="13"/>
  <c r="X7" i="13" s="1"/>
  <c r="Y7" i="13" s="1"/>
  <c r="Z7" i="13" s="1"/>
  <c r="AA7" i="13" s="1"/>
  <c r="AB7" i="13" s="1"/>
  <c r="AC7" i="13" s="1"/>
  <c r="AD7" i="13" s="1"/>
  <c r="AE7" i="13" s="1"/>
  <c r="AF7" i="13" s="1"/>
  <c r="AU7" i="13"/>
  <c r="AV7" i="13" s="1"/>
  <c r="AW7" i="13" s="1"/>
  <c r="AX7" i="13" s="1"/>
  <c r="AY7" i="13" s="1"/>
  <c r="AZ7" i="13" s="1"/>
  <c r="BA7" i="13" s="1"/>
  <c r="BB7" i="13" s="1"/>
  <c r="BC7" i="13" s="1"/>
  <c r="BD7" i="13" s="1"/>
  <c r="Z31" i="1"/>
  <c r="Z31" i="6" s="1"/>
  <c r="AY27" i="1"/>
  <c r="AY27" i="6" s="1"/>
  <c r="BA18" i="1"/>
  <c r="BA18" i="6" s="1"/>
  <c r="AJ7" i="2"/>
  <c r="AK7" i="2" s="1"/>
  <c r="AL7" i="2" s="1"/>
  <c r="AM7" i="2" s="1"/>
  <c r="AN7" i="2" s="1"/>
  <c r="AO7" i="2" s="1"/>
  <c r="AP7" i="2" s="1"/>
  <c r="AQ7" i="2" s="1"/>
  <c r="AR7" i="2" s="1"/>
  <c r="I5" i="1"/>
  <c r="I7" i="1" s="1"/>
  <c r="I7" i="6" s="1"/>
  <c r="BM5" i="1"/>
  <c r="BI5" i="1"/>
  <c r="BA5" i="1"/>
  <c r="AW5" i="1"/>
  <c r="AO5" i="1"/>
  <c r="AK5" i="1"/>
  <c r="AG5" i="1"/>
  <c r="AC5" i="1"/>
  <c r="Y5" i="1"/>
  <c r="BO30" i="4"/>
  <c r="BO30" i="1" s="1"/>
  <c r="BO30" i="6" s="1"/>
  <c r="BN15" i="1"/>
  <c r="BN15" i="6" s="1"/>
  <c r="BK30" i="4"/>
  <c r="BI26" i="4"/>
  <c r="BH26" i="4"/>
  <c r="BF30" i="4"/>
  <c r="BA20" i="1"/>
  <c r="BA20" i="6" s="1"/>
  <c r="AZ27" i="4"/>
  <c r="AZ27" i="1" s="1"/>
  <c r="AZ27" i="6" s="1"/>
  <c r="AU20" i="1"/>
  <c r="AU20" i="6" s="1"/>
  <c r="AU16" i="1"/>
  <c r="AU16" i="6" s="1"/>
  <c r="AU28" i="4"/>
  <c r="AU28" i="1" s="1"/>
  <c r="AU28" i="6" s="1"/>
  <c r="AQ29" i="4"/>
  <c r="AO18" i="1"/>
  <c r="AO18" i="6" s="1"/>
  <c r="AN18" i="1"/>
  <c r="AN18" i="6" s="1"/>
  <c r="AM22" i="6"/>
  <c r="AM29" i="4"/>
  <c r="AI22" i="6"/>
  <c r="AI18" i="1"/>
  <c r="AI18" i="6" s="1"/>
  <c r="AH19" i="1"/>
  <c r="AH19" i="6" s="1"/>
  <c r="AF19" i="1"/>
  <c r="AF19" i="6" s="1"/>
  <c r="AD19" i="1"/>
  <c r="AD19" i="6" s="1"/>
  <c r="AB15" i="1"/>
  <c r="AB15" i="6" s="1"/>
  <c r="Y20" i="1"/>
  <c r="Y20" i="6" s="1"/>
  <c r="Y16" i="1"/>
  <c r="Y16" i="6" s="1"/>
  <c r="X31" i="4"/>
  <c r="K21" i="1"/>
  <c r="K21" i="6" s="1"/>
  <c r="O21" i="1"/>
  <c r="O21" i="6" s="1"/>
  <c r="U21" i="1"/>
  <c r="U21" i="6" s="1"/>
  <c r="Y21" i="1"/>
  <c r="Y21" i="6" s="1"/>
  <c r="AG21" i="1"/>
  <c r="AG21" i="6" s="1"/>
  <c r="AU21" i="1"/>
  <c r="AU21" i="6" s="1"/>
  <c r="BO21" i="1"/>
  <c r="BO21" i="6" s="1"/>
  <c r="S20" i="1"/>
  <c r="S20" i="6" s="1"/>
  <c r="S16" i="1"/>
  <c r="S16" i="6" s="1"/>
  <c r="K5" i="1"/>
  <c r="BO5" i="1"/>
  <c r="BO5" i="6" s="1"/>
  <c r="BK5" i="1"/>
  <c r="BK7" i="1" s="1"/>
  <c r="BK7" i="6" s="1"/>
  <c r="BG5" i="1"/>
  <c r="BG7" i="1" s="1"/>
  <c r="BG7" i="6" s="1"/>
  <c r="BC5" i="1"/>
  <c r="BC7" i="1" s="1"/>
  <c r="BC7" i="6" s="1"/>
  <c r="AY5" i="1"/>
  <c r="AY7" i="1" s="1"/>
  <c r="AY7" i="6" s="1"/>
  <c r="AU5" i="1"/>
  <c r="AQ5" i="1"/>
  <c r="AQ7" i="1" s="1"/>
  <c r="AQ7" i="6" s="1"/>
  <c r="AM5" i="1"/>
  <c r="AI5" i="1"/>
  <c r="AI7" i="1" s="1"/>
  <c r="AI7" i="6" s="1"/>
  <c r="AE5" i="1"/>
  <c r="AE5" i="6" s="1"/>
  <c r="AA5" i="1"/>
  <c r="AA5" i="6" s="1"/>
  <c r="W5" i="1"/>
  <c r="W7" i="1" s="1"/>
  <c r="W7" i="6" s="1"/>
  <c r="BC29" i="4"/>
  <c r="AQ20" i="1"/>
  <c r="AQ20" i="6" s="1"/>
  <c r="AH18" i="1"/>
  <c r="AH18" i="6" s="1"/>
  <c r="AD18" i="1"/>
  <c r="AD18" i="6" s="1"/>
  <c r="J7" i="2"/>
  <c r="K7" i="2" s="1"/>
  <c r="L7" i="2" s="1"/>
  <c r="M7" i="2" s="1"/>
  <c r="N7" i="2" s="1"/>
  <c r="O7" i="2" s="1"/>
  <c r="P7" i="2" s="1"/>
  <c r="Q7" i="2" s="1"/>
  <c r="R7" i="2" s="1"/>
  <c r="S7" i="2" s="1"/>
  <c r="T7" i="2" s="1"/>
  <c r="T21" i="1"/>
  <c r="T21" i="6" s="1"/>
  <c r="BZ26" i="4"/>
  <c r="BQ30" i="4"/>
  <c r="AP18" i="1"/>
  <c r="AP18" i="6" s="1"/>
  <c r="BB31" i="4"/>
  <c r="BB31" i="1" s="1"/>
  <c r="BB31" i="6" s="1"/>
  <c r="AX22" i="1"/>
  <c r="AC36" i="2"/>
  <c r="AB36" i="2"/>
  <c r="Y36" i="2"/>
  <c r="X36" i="2"/>
  <c r="BY26" i="4"/>
  <c r="DM30" i="4"/>
  <c r="DE26" i="4"/>
  <c r="AI30" i="4"/>
  <c r="AI30" i="1" s="1"/>
  <c r="AI30" i="6" s="1"/>
  <c r="AE30" i="4"/>
  <c r="DE28" i="4"/>
  <c r="CM28" i="4"/>
  <c r="BD17" i="1"/>
  <c r="BD17" i="6" s="1"/>
  <c r="BB18" i="1"/>
  <c r="BB18" i="6" s="1"/>
  <c r="AQ15" i="1"/>
  <c r="AQ15" i="6" s="1"/>
  <c r="AO20" i="1"/>
  <c r="AO20" i="6" s="1"/>
  <c r="AP27" i="4"/>
  <c r="AP27" i="1" s="1"/>
  <c r="AP27" i="6" s="1"/>
  <c r="V36" i="2"/>
  <c r="AE31" i="1"/>
  <c r="AE31" i="6" s="1"/>
  <c r="W31" i="1"/>
  <c r="W31" i="6" s="1"/>
  <c r="DW30" i="4"/>
  <c r="DV30" i="4"/>
  <c r="DT26" i="4"/>
  <c r="DS26" i="4"/>
  <c r="DQ30" i="4"/>
  <c r="DL30" i="4"/>
  <c r="DJ30" i="4"/>
  <c r="DI26" i="4"/>
  <c r="DB30" i="4"/>
  <c r="DB26" i="4"/>
  <c r="DA30" i="4"/>
  <c r="CW30" i="4"/>
  <c r="CV30" i="4"/>
  <c r="CT30" i="4"/>
  <c r="CP30" i="4"/>
  <c r="CN30" i="4"/>
  <c r="CK30" i="4"/>
  <c r="CJ26" i="4"/>
  <c r="CC26" i="4"/>
  <c r="CA26" i="4"/>
  <c r="BV26" i="4"/>
  <c r="BU30" i="4"/>
  <c r="BS30" i="4"/>
  <c r="BQ26" i="4"/>
  <c r="BP30" i="4"/>
  <c r="BP26" i="4"/>
  <c r="BJ26" i="4"/>
  <c r="BH30" i="4"/>
  <c r="BA27" i="4"/>
  <c r="AZ31" i="4"/>
  <c r="AZ31" i="1" s="1"/>
  <c r="AZ31" i="6" s="1"/>
  <c r="AX31" i="4"/>
  <c r="AW31" i="4"/>
  <c r="AW27" i="4"/>
  <c r="AT28" i="4"/>
  <c r="AT28" i="1" s="1"/>
  <c r="AT28" i="6" s="1"/>
  <c r="AM18" i="1"/>
  <c r="AM18" i="6" s="1"/>
  <c r="AN29" i="4"/>
  <c r="AN29" i="1" s="1"/>
  <c r="AN29" i="6" s="1"/>
  <c r="AF15" i="1"/>
  <c r="AF15" i="6" s="1"/>
  <c r="AG26" i="4"/>
  <c r="AG26" i="1" s="1"/>
  <c r="AG26" i="6" s="1"/>
  <c r="AD30" i="4"/>
  <c r="AD30" i="1" s="1"/>
  <c r="AD30" i="6" s="1"/>
  <c r="AB19" i="1"/>
  <c r="AB19" i="6" s="1"/>
  <c r="AC30" i="4"/>
  <c r="AA19" i="1"/>
  <c r="AA19" i="6" s="1"/>
  <c r="AB30" i="4"/>
  <c r="X27" i="4"/>
  <c r="X27" i="1" s="1"/>
  <c r="X27" i="6" s="1"/>
  <c r="AQ21" i="1"/>
  <c r="AQ21" i="6" s="1"/>
  <c r="AV26" i="4"/>
  <c r="AV26" i="1" s="1"/>
  <c r="AV26" i="6" s="1"/>
  <c r="AM22" i="1"/>
  <c r="BQ28" i="4"/>
  <c r="AM27" i="4"/>
  <c r="AM27" i="1" s="1"/>
  <c r="AM27" i="6" s="1"/>
  <c r="AE28" i="4"/>
  <c r="AE28" i="1" s="1"/>
  <c r="AE28" i="6" s="1"/>
  <c r="Z29" i="4"/>
  <c r="Y22" i="1"/>
  <c r="AO16" i="1"/>
  <c r="AO16" i="6" s="1"/>
  <c r="AC15" i="1"/>
  <c r="AC15" i="6" s="1"/>
  <c r="AD17" i="1"/>
  <c r="AD17" i="6" s="1"/>
  <c r="AH17" i="1"/>
  <c r="AH17" i="6" s="1"/>
  <c r="DI30" i="4"/>
  <c r="DG30" i="4"/>
  <c r="CY30" i="4"/>
  <c r="CQ30" i="4"/>
  <c r="CI30" i="4"/>
  <c r="CC30" i="4"/>
  <c r="CA30" i="4"/>
  <c r="BX30" i="4"/>
  <c r="BW30" i="4"/>
  <c r="BR26" i="4"/>
  <c r="CT29" i="4"/>
  <c r="BM30" i="4"/>
  <c r="AV31" i="4"/>
  <c r="AV27" i="4"/>
  <c r="AV27" i="1" s="1"/>
  <c r="AV27" i="6" s="1"/>
  <c r="AJ29" i="4"/>
  <c r="AJ29" i="1" s="1"/>
  <c r="AJ29" i="6" s="1"/>
  <c r="AY31" i="4"/>
  <c r="AY31" i="1" s="1"/>
  <c r="AY31" i="6" s="1"/>
  <c r="BA15" i="1"/>
  <c r="BA15" i="6" s="1"/>
  <c r="BN16" i="1"/>
  <c r="BN16" i="6" s="1"/>
  <c r="AT18" i="1"/>
  <c r="AT18" i="6" s="1"/>
  <c r="AS18" i="1"/>
  <c r="AS18" i="6" s="1"/>
  <c r="AR18" i="1"/>
  <c r="AR18" i="6" s="1"/>
  <c r="U22" i="1"/>
  <c r="AI22" i="1"/>
  <c r="BA22" i="1"/>
  <c r="AC21" i="1"/>
  <c r="AC21" i="6" s="1"/>
  <c r="BC21" i="1"/>
  <c r="BC21" i="6" s="1"/>
  <c r="AA29" i="1"/>
  <c r="AA29" i="6" s="1"/>
  <c r="BM27" i="1"/>
  <c r="BM27" i="6" s="1"/>
  <c r="DC28" i="4"/>
  <c r="CY28" i="4"/>
  <c r="CO28" i="4"/>
  <c r="BY28" i="4"/>
  <c r="AX29" i="4"/>
  <c r="T25" i="2"/>
  <c r="BO18" i="1"/>
  <c r="BO18" i="6" s="1"/>
  <c r="BM18" i="1"/>
  <c r="BM18" i="6" s="1"/>
  <c r="BK18" i="1"/>
  <c r="BK18" i="6" s="1"/>
  <c r="BE18" i="1"/>
  <c r="BE18" i="6" s="1"/>
  <c r="BC26" i="4"/>
  <c r="AU26" i="4"/>
  <c r="AQ28" i="4"/>
  <c r="AI28" i="4"/>
  <c r="AE18" i="1"/>
  <c r="AE18" i="6" s="1"/>
  <c r="AA18" i="1"/>
  <c r="AA18" i="6" s="1"/>
  <c r="AA26" i="4"/>
  <c r="J22" i="1"/>
  <c r="L22" i="6"/>
  <c r="N22" i="1"/>
  <c r="R22" i="1"/>
  <c r="AH5" i="1"/>
  <c r="AD5" i="1"/>
  <c r="Z5" i="1"/>
  <c r="Z7" i="1" s="1"/>
  <c r="Z7" i="6" s="1"/>
  <c r="V5" i="1"/>
  <c r="V5" i="6" s="1"/>
  <c r="AL29" i="1"/>
  <c r="AL29" i="6" s="1"/>
  <c r="BJ21" i="1"/>
  <c r="BJ21" i="6" s="1"/>
  <c r="AA31" i="1"/>
  <c r="AA31" i="6" s="1"/>
  <c r="DF29" i="4"/>
  <c r="DM31" i="4"/>
  <c r="AD27" i="1"/>
  <c r="AD27" i="6" s="1"/>
  <c r="T27" i="4"/>
  <c r="EI29" i="4"/>
  <c r="EE31" i="4"/>
  <c r="EO26" i="4"/>
  <c r="ES27" i="4"/>
  <c r="EO29" i="4"/>
  <c r="ES29" i="4"/>
  <c r="EO31" i="4"/>
  <c r="ES31" i="4"/>
  <c r="BP19" i="1"/>
  <c r="BP19" i="6" s="1"/>
  <c r="BJ15" i="1"/>
  <c r="BJ15" i="6" s="1"/>
  <c r="BH19" i="1"/>
  <c r="BH19" i="6" s="1"/>
  <c r="BD19" i="1"/>
  <c r="BD19" i="6" s="1"/>
  <c r="AT19" i="1"/>
  <c r="AT19" i="6" s="1"/>
  <c r="AS17" i="1"/>
  <c r="AS17" i="6" s="1"/>
  <c r="AR15" i="1"/>
  <c r="AR15" i="6" s="1"/>
  <c r="AJ15" i="1"/>
  <c r="AJ15" i="6" s="1"/>
  <c r="DF27" i="4"/>
  <c r="CB31" i="4"/>
  <c r="BP20" i="1"/>
  <c r="BP20" i="6" s="1"/>
  <c r="BN20" i="1"/>
  <c r="BN20" i="6" s="1"/>
  <c r="BL20" i="1"/>
  <c r="BL20" i="6" s="1"/>
  <c r="BL16" i="1"/>
  <c r="BL16" i="6" s="1"/>
  <c r="BJ20" i="1"/>
  <c r="BJ20" i="6" s="1"/>
  <c r="BF20" i="1"/>
  <c r="BF20" i="6" s="1"/>
  <c r="BF16" i="1"/>
  <c r="BF16" i="6" s="1"/>
  <c r="BC20" i="1"/>
  <c r="BC20" i="6" s="1"/>
  <c r="BC27" i="4"/>
  <c r="BC27" i="1" s="1"/>
  <c r="BC27" i="6" s="1"/>
  <c r="BB17" i="1"/>
  <c r="BB17" i="6" s="1"/>
  <c r="AX17" i="1"/>
  <c r="AX17" i="6" s="1"/>
  <c r="AQ22" i="1"/>
  <c r="AO19" i="1"/>
  <c r="AO19" i="6" s="1"/>
  <c r="AM19" i="1"/>
  <c r="AM19" i="6" s="1"/>
  <c r="AK19" i="1"/>
  <c r="AK19" i="6" s="1"/>
  <c r="AK15" i="1"/>
  <c r="AK15" i="6" s="1"/>
  <c r="AI19" i="1"/>
  <c r="AI19" i="6" s="1"/>
  <c r="AI15" i="1"/>
  <c r="AI15" i="6" s="1"/>
  <c r="AG16" i="1"/>
  <c r="AG16" i="6" s="1"/>
  <c r="AE16" i="1"/>
  <c r="AE16" i="6" s="1"/>
  <c r="AD20" i="1"/>
  <c r="AD20" i="6" s="1"/>
  <c r="AD16" i="1"/>
  <c r="AD16" i="6" s="1"/>
  <c r="AC20" i="1"/>
  <c r="AC20" i="6" s="1"/>
  <c r="AA20" i="1"/>
  <c r="AA20" i="6" s="1"/>
  <c r="AA27" i="4"/>
  <c r="AA27" i="1" s="1"/>
  <c r="AA27" i="6" s="1"/>
  <c r="Z17" i="1"/>
  <c r="Z17" i="6" s="1"/>
  <c r="X17" i="1"/>
  <c r="X17" i="6" s="1"/>
  <c r="I22" i="1"/>
  <c r="K22" i="6"/>
  <c r="M22" i="1"/>
  <c r="O22" i="1"/>
  <c r="Q22" i="6"/>
  <c r="U22" i="6"/>
  <c r="W22" i="1"/>
  <c r="AK22" i="1"/>
  <c r="AO22" i="6"/>
  <c r="AW22" i="1"/>
  <c r="AY22" i="1"/>
  <c r="BG22" i="1"/>
  <c r="I21" i="1"/>
  <c r="I21" i="6" s="1"/>
  <c r="M21" i="1"/>
  <c r="M21" i="6" s="1"/>
  <c r="Q21" i="1"/>
  <c r="Q21" i="6" s="1"/>
  <c r="AA21" i="1"/>
  <c r="AA21" i="6" s="1"/>
  <c r="AE21" i="1"/>
  <c r="AE21" i="6" s="1"/>
  <c r="AY21" i="1"/>
  <c r="AY21" i="6" s="1"/>
  <c r="BE7" i="1"/>
  <c r="BE7" i="6" s="1"/>
  <c r="BF7" i="1"/>
  <c r="BF7" i="6" s="1"/>
  <c r="BD15" i="1"/>
  <c r="BD15" i="6" s="1"/>
  <c r="BI30" i="2"/>
  <c r="BP15" i="1"/>
  <c r="BP15" i="6" s="1"/>
  <c r="BM30" i="2"/>
  <c r="BL19" i="1"/>
  <c r="BL19" i="6" s="1"/>
  <c r="BK30" i="2"/>
  <c r="BJ19" i="1"/>
  <c r="BJ19" i="6" s="1"/>
  <c r="BJ28" i="2"/>
  <c r="BJ28" i="1" s="1"/>
  <c r="BJ28" i="6" s="1"/>
  <c r="BI17" i="1"/>
  <c r="BI17" i="6" s="1"/>
  <c r="BI26" i="2"/>
  <c r="BI26" i="1" s="1"/>
  <c r="BI26" i="6" s="1"/>
  <c r="BH15" i="1"/>
  <c r="BH15" i="6" s="1"/>
  <c r="BG30" i="2"/>
  <c r="BG30" i="1" s="1"/>
  <c r="BG30" i="6" s="1"/>
  <c r="BF19" i="1"/>
  <c r="BF19" i="6" s="1"/>
  <c r="AX28" i="2"/>
  <c r="AX28" i="1" s="1"/>
  <c r="AX28" i="6" s="1"/>
  <c r="AW17" i="1"/>
  <c r="AW17" i="6" s="1"/>
  <c r="Y6" i="1"/>
  <c r="Y6" i="6" s="1"/>
  <c r="Y4" i="6"/>
  <c r="AC6" i="1"/>
  <c r="AC6" i="6" s="1"/>
  <c r="AC4" i="6"/>
  <c r="AG6" i="1"/>
  <c r="AG6" i="6" s="1"/>
  <c r="AG4" i="6"/>
  <c r="AK6" i="1"/>
  <c r="AK6" i="6" s="1"/>
  <c r="AK4" i="6"/>
  <c r="AO6" i="1"/>
  <c r="AO6" i="6" s="1"/>
  <c r="AO4" i="6"/>
  <c r="AS6" i="1"/>
  <c r="AS6" i="6" s="1"/>
  <c r="AS4" i="6"/>
  <c r="AW6" i="1"/>
  <c r="AW6" i="6" s="1"/>
  <c r="AW4" i="6"/>
  <c r="BA6" i="1"/>
  <c r="BA6" i="6" s="1"/>
  <c r="BA4" i="6"/>
  <c r="BI6" i="1"/>
  <c r="BI6" i="6" s="1"/>
  <c r="BI4" i="6"/>
  <c r="BN6" i="1"/>
  <c r="BN6" i="6" s="1"/>
  <c r="BN4" i="6"/>
  <c r="BA17" i="1"/>
  <c r="BA17" i="6" s="1"/>
  <c r="AP19" i="1"/>
  <c r="AP19" i="6" s="1"/>
  <c r="AN15" i="1"/>
  <c r="AN15" i="6" s="1"/>
  <c r="AL19" i="1"/>
  <c r="AL19" i="6" s="1"/>
  <c r="AJ19" i="1"/>
  <c r="AJ19" i="6" s="1"/>
  <c r="BF7" i="2"/>
  <c r="BG7" i="2" s="1"/>
  <c r="BH7" i="2" s="1"/>
  <c r="BI7" i="2" s="1"/>
  <c r="BJ7" i="2" s="1"/>
  <c r="BK7" i="2" s="1"/>
  <c r="BL7" i="2" s="1"/>
  <c r="BM7" i="2" s="1"/>
  <c r="BN7" i="2" s="1"/>
  <c r="BO7" i="2" s="1"/>
  <c r="BP7" i="2" s="1"/>
  <c r="H23" i="6"/>
  <c r="AT7" i="2"/>
  <c r="AU7" i="2" s="1"/>
  <c r="AV7" i="2" s="1"/>
  <c r="AW7" i="2" s="1"/>
  <c r="AX7" i="2" s="1"/>
  <c r="AY7" i="2" s="1"/>
  <c r="AZ7" i="2" s="1"/>
  <c r="BA7" i="2" s="1"/>
  <c r="BB7" i="2" s="1"/>
  <c r="BC7" i="2" s="1"/>
  <c r="BD7" i="2" s="1"/>
  <c r="AI29" i="1"/>
  <c r="AI29" i="6" s="1"/>
  <c r="AI31" i="1"/>
  <c r="AI31" i="6" s="1"/>
  <c r="BG27" i="1"/>
  <c r="BG27" i="6" s="1"/>
  <c r="AK21" i="1"/>
  <c r="AK21" i="6" s="1"/>
  <c r="AS21" i="1"/>
  <c r="AS21" i="6" s="1"/>
  <c r="BG21" i="1"/>
  <c r="BG21" i="6" s="1"/>
  <c r="BM21" i="1"/>
  <c r="BM21" i="6" s="1"/>
  <c r="Q5" i="6"/>
  <c r="AE27" i="4"/>
  <c r="AE27" i="1" s="1"/>
  <c r="AE27" i="6" s="1"/>
  <c r="J5" i="6"/>
  <c r="DA29" i="4"/>
  <c r="R5" i="6"/>
  <c r="DJ31" i="4"/>
  <c r="DJ27" i="4"/>
  <c r="BN29" i="1"/>
  <c r="BN29" i="6" s="1"/>
  <c r="CY27" i="4"/>
  <c r="CM27" i="4"/>
  <c r="CQ31" i="4"/>
  <c r="DG31" i="4"/>
  <c r="K22" i="1"/>
  <c r="DF31" i="4"/>
  <c r="DD31" i="4"/>
  <c r="DB27" i="4"/>
  <c r="CW27" i="4"/>
  <c r="CP27" i="4"/>
  <c r="CN31" i="4"/>
  <c r="CC27" i="4"/>
  <c r="BZ27" i="4"/>
  <c r="BT27" i="4"/>
  <c r="BP27" i="4"/>
  <c r="AS29" i="4"/>
  <c r="AS29" i="1" s="1"/>
  <c r="AS29" i="6" s="1"/>
  <c r="AQ18" i="1"/>
  <c r="AQ18" i="6" s="1"/>
  <c r="AR29" i="4"/>
  <c r="AR29" i="1" s="1"/>
  <c r="AR29" i="6" s="1"/>
  <c r="AN19" i="1"/>
  <c r="AN19" i="6" s="1"/>
  <c r="AO30" i="4"/>
  <c r="U28" i="4"/>
  <c r="U28" i="1" s="1"/>
  <c r="U28" i="6" s="1"/>
  <c r="U17" i="1"/>
  <c r="U17" i="6" s="1"/>
  <c r="AS22" i="1"/>
  <c r="W21" i="1"/>
  <c r="W21" i="6" s="1"/>
  <c r="AW21" i="1"/>
  <c r="AW21" i="6" s="1"/>
  <c r="BA21" i="1"/>
  <c r="BA21" i="6" s="1"/>
  <c r="BO22" i="6"/>
  <c r="BK22" i="6"/>
  <c r="BG22" i="6"/>
  <c r="BE22" i="6"/>
  <c r="AZ19" i="1"/>
  <c r="AZ19" i="6" s="1"/>
  <c r="AV19" i="1"/>
  <c r="AV19" i="6" s="1"/>
  <c r="AV15" i="1"/>
  <c r="AV15" i="6" s="1"/>
  <c r="AO21" i="1"/>
  <c r="AO21" i="6" s="1"/>
  <c r="AO17" i="1"/>
  <c r="AO17" i="6" s="1"/>
  <c r="AM21" i="1"/>
  <c r="AM21" i="6" s="1"/>
  <c r="AI21" i="1"/>
  <c r="AI21" i="6" s="1"/>
  <c r="AE22" i="1"/>
  <c r="AA22" i="1"/>
  <c r="Z19" i="1"/>
  <c r="Z19" i="6" s="1"/>
  <c r="X19" i="1"/>
  <c r="X19" i="6" s="1"/>
  <c r="X15" i="1"/>
  <c r="X15" i="6" s="1"/>
  <c r="AO22" i="1"/>
  <c r="AK22" i="6"/>
  <c r="AR19" i="1"/>
  <c r="AR19" i="6" s="1"/>
  <c r="BF15" i="1"/>
  <c r="BF15" i="6" s="1"/>
  <c r="BL15" i="1"/>
  <c r="BL15" i="6" s="1"/>
  <c r="BM17" i="1"/>
  <c r="BM17" i="6" s="1"/>
  <c r="BN19" i="1"/>
  <c r="BN19" i="6" s="1"/>
  <c r="V22" i="1"/>
  <c r="EG26" i="4"/>
  <c r="EC27" i="4"/>
  <c r="X22" i="1"/>
  <c r="Z22" i="6"/>
  <c r="EG27" i="4"/>
  <c r="AJ22" i="1"/>
  <c r="AL22" i="6"/>
  <c r="AN22" i="1"/>
  <c r="AP22" i="6"/>
  <c r="AT22" i="6"/>
  <c r="AV22" i="1"/>
  <c r="AX22" i="6"/>
  <c r="AZ22" i="1"/>
  <c r="BB22" i="6"/>
  <c r="J21" i="1"/>
  <c r="J21" i="6" s="1"/>
  <c r="L21" i="1"/>
  <c r="L21" i="6" s="1"/>
  <c r="N21" i="1"/>
  <c r="N21" i="6" s="1"/>
  <c r="P21" i="1"/>
  <c r="P21" i="6" s="1"/>
  <c r="R21" i="1"/>
  <c r="R21" i="6" s="1"/>
  <c r="V21" i="1"/>
  <c r="V21" i="6" s="1"/>
  <c r="AB21" i="1"/>
  <c r="AB21" i="6" s="1"/>
  <c r="AD21" i="1"/>
  <c r="AD21" i="6" s="1"/>
  <c r="AF21" i="1"/>
  <c r="AF21" i="6" s="1"/>
  <c r="AH21" i="1"/>
  <c r="AH21" i="6" s="1"/>
  <c r="W27" i="1"/>
  <c r="W27" i="6" s="1"/>
  <c r="U36" i="8"/>
  <c r="EG28" i="4"/>
  <c r="EC29" i="4"/>
  <c r="DW29" i="4"/>
  <c r="DT29" i="4"/>
  <c r="DS29" i="4"/>
  <c r="DO29" i="4"/>
  <c r="DG29" i="4"/>
  <c r="CU29" i="4"/>
  <c r="CQ29" i="4"/>
  <c r="CM29" i="4"/>
  <c r="CE29" i="4"/>
  <c r="CC29" i="4"/>
  <c r="BU29" i="4"/>
  <c r="BJ29" i="4"/>
  <c r="BJ29" i="1" s="1"/>
  <c r="BJ29" i="6" s="1"/>
  <c r="AZ30" i="4"/>
  <c r="AZ30" i="1" s="1"/>
  <c r="AZ30" i="6" s="1"/>
  <c r="AS27" i="4"/>
  <c r="AK28" i="4"/>
  <c r="AE29" i="4"/>
  <c r="AE29" i="1" s="1"/>
  <c r="AE29" i="6" s="1"/>
  <c r="AC29" i="4"/>
  <c r="AC29" i="1" s="1"/>
  <c r="AC29" i="6" s="1"/>
  <c r="AD22" i="1"/>
  <c r="BJ22" i="6"/>
  <c r="BN22" i="6"/>
  <c r="X21" i="1"/>
  <c r="X21" i="6" s="1"/>
  <c r="Z21" i="1"/>
  <c r="Z21" i="6" s="1"/>
  <c r="AR21" i="1"/>
  <c r="AR21" i="6" s="1"/>
  <c r="AT21" i="1"/>
  <c r="AT21" i="6" s="1"/>
  <c r="AV21" i="1"/>
  <c r="AV21" i="6" s="1"/>
  <c r="AX21" i="1"/>
  <c r="AX21" i="6" s="1"/>
  <c r="AZ21" i="1"/>
  <c r="AZ21" i="6" s="1"/>
  <c r="BB21" i="1"/>
  <c r="BB21" i="6" s="1"/>
  <c r="BD21" i="1"/>
  <c r="BD21" i="6" s="1"/>
  <c r="BF21" i="1"/>
  <c r="BF21" i="6" s="1"/>
  <c r="BH21" i="1"/>
  <c r="BH21" i="6" s="1"/>
  <c r="BL21" i="1"/>
  <c r="BL21" i="6" s="1"/>
  <c r="BN21" i="1"/>
  <c r="BN21" i="6" s="1"/>
  <c r="BP21" i="1"/>
  <c r="BP21" i="6" s="1"/>
  <c r="Q17" i="1"/>
  <c r="Q17" i="6" s="1"/>
  <c r="P19" i="1"/>
  <c r="P19" i="6" s="1"/>
  <c r="L15" i="1"/>
  <c r="L15" i="6" s="1"/>
  <c r="I20" i="1"/>
  <c r="I20" i="6" s="1"/>
  <c r="R20" i="1"/>
  <c r="R20" i="6" s="1"/>
  <c r="N20" i="1"/>
  <c r="N20" i="6" s="1"/>
  <c r="J20" i="1"/>
  <c r="J20" i="6" s="1"/>
  <c r="P17" i="1"/>
  <c r="P17" i="6" s="1"/>
  <c r="L17" i="1"/>
  <c r="L17" i="6" s="1"/>
  <c r="R16" i="1"/>
  <c r="R16" i="6" s="1"/>
  <c r="N16" i="1"/>
  <c r="N16" i="6" s="1"/>
  <c r="J16" i="1"/>
  <c r="J16" i="6" s="1"/>
  <c r="BA29" i="1"/>
  <c r="BA29" i="6" s="1"/>
  <c r="AQ29" i="1"/>
  <c r="AQ29" i="6" s="1"/>
  <c r="AL31" i="1"/>
  <c r="AL31" i="6" s="1"/>
  <c r="AE23" i="13"/>
  <c r="AF40" i="13" s="1"/>
  <c r="I31" i="1"/>
  <c r="I31" i="6" s="1"/>
  <c r="T22" i="6"/>
  <c r="L5" i="1"/>
  <c r="L7" i="1" s="1"/>
  <c r="L7" i="6" s="1"/>
  <c r="P5" i="1"/>
  <c r="P7" i="1" s="1"/>
  <c r="P7" i="6" s="1"/>
  <c r="T5" i="1"/>
  <c r="T7" i="1" s="1"/>
  <c r="T7" i="6" s="1"/>
  <c r="I27" i="1"/>
  <c r="I27" i="6" s="1"/>
  <c r="CF29" i="4"/>
  <c r="AW30" i="4"/>
  <c r="AW30" i="1" s="1"/>
  <c r="AW30" i="6" s="1"/>
  <c r="AD23" i="8"/>
  <c r="AE40" i="8" s="1"/>
  <c r="Z23" i="2"/>
  <c r="AA40" i="2" s="1"/>
  <c r="X23" i="2"/>
  <c r="Y40" i="2" s="1"/>
  <c r="I10" i="12"/>
  <c r="I11" i="12" s="1"/>
  <c r="Z23" i="13"/>
  <c r="AA40" i="13" s="1"/>
  <c r="W23" i="14"/>
  <c r="X40" i="14" s="1"/>
  <c r="V23" i="13"/>
  <c r="W40" i="13" s="1"/>
  <c r="Y26" i="4"/>
  <c r="DX29" i="4"/>
  <c r="BE22" i="1"/>
  <c r="CX29" i="4"/>
  <c r="BE16" i="1"/>
  <c r="BE16" i="6" s="1"/>
  <c r="BE19" i="1"/>
  <c r="BE19" i="6" s="1"/>
  <c r="BP29" i="4"/>
  <c r="BP29" i="1" s="1"/>
  <c r="BP29" i="6" s="1"/>
  <c r="CN29" i="4"/>
  <c r="J31" i="2"/>
  <c r="AJ22" i="6"/>
  <c r="T31" i="8"/>
  <c r="AA22" i="6"/>
  <c r="V22" i="6"/>
  <c r="J18" i="1"/>
  <c r="J18" i="6" s="1"/>
  <c r="Q16" i="1"/>
  <c r="Q16" i="6" s="1"/>
  <c r="U16" i="1"/>
  <c r="U16" i="6" s="1"/>
  <c r="U20" i="1"/>
  <c r="U20" i="6" s="1"/>
  <c r="V18" i="1"/>
  <c r="V18" i="6" s="1"/>
  <c r="W16" i="1"/>
  <c r="W16" i="6" s="1"/>
  <c r="W20" i="1"/>
  <c r="W20" i="6" s="1"/>
  <c r="AB18" i="1"/>
  <c r="AB18" i="6" s="1"/>
  <c r="AF18" i="1"/>
  <c r="AF18" i="6" s="1"/>
  <c r="AK16" i="1"/>
  <c r="AK16" i="6" s="1"/>
  <c r="AK20" i="1"/>
  <c r="AK20" i="6" s="1"/>
  <c r="AL18" i="1"/>
  <c r="AL18" i="6" s="1"/>
  <c r="AM16" i="1"/>
  <c r="AM16" i="6" s="1"/>
  <c r="AM20" i="1"/>
  <c r="AM20" i="6" s="1"/>
  <c r="AS16" i="1"/>
  <c r="AS16" i="6" s="1"/>
  <c r="AS20" i="1"/>
  <c r="AS20" i="6" s="1"/>
  <c r="AW16" i="1"/>
  <c r="AW16" i="6" s="1"/>
  <c r="AW20" i="1"/>
  <c r="AW20" i="6" s="1"/>
  <c r="AX18" i="1"/>
  <c r="AX18" i="6" s="1"/>
  <c r="AY16" i="1"/>
  <c r="AY16" i="6" s="1"/>
  <c r="AY20" i="1"/>
  <c r="AY20" i="6" s="1"/>
  <c r="BD18" i="1"/>
  <c r="BD18" i="6" s="1"/>
  <c r="BH16" i="1"/>
  <c r="BH16" i="6" s="1"/>
  <c r="BP16" i="1"/>
  <c r="BP16" i="6" s="1"/>
  <c r="U19" i="1"/>
  <c r="U19" i="6" s="1"/>
  <c r="W15" i="1"/>
  <c r="W15" i="6" s="1"/>
  <c r="AC19" i="1"/>
  <c r="AC19" i="6" s="1"/>
  <c r="AG19" i="1"/>
  <c r="AG19" i="6" s="1"/>
  <c r="AM15" i="1"/>
  <c r="AM15" i="6" s="1"/>
  <c r="AO15" i="1"/>
  <c r="AO15" i="6" s="1"/>
  <c r="AP17" i="1"/>
  <c r="AP17" i="6" s="1"/>
  <c r="AR17" i="1"/>
  <c r="AR17" i="6" s="1"/>
  <c r="AT17" i="1"/>
  <c r="AT17" i="6" s="1"/>
  <c r="AW19" i="1"/>
  <c r="AW19" i="6" s="1"/>
  <c r="AY15" i="1"/>
  <c r="AY15" i="6" s="1"/>
  <c r="AZ17" i="1"/>
  <c r="AZ17" i="6" s="1"/>
  <c r="BO22" i="1"/>
  <c r="AP22" i="1"/>
  <c r="Z22" i="1"/>
  <c r="L22" i="1"/>
  <c r="EP29" i="4"/>
  <c r="O7" i="1"/>
  <c r="O7" i="6" s="1"/>
  <c r="O5" i="6"/>
  <c r="S30" i="2"/>
  <c r="R19" i="1"/>
  <c r="R19" i="6" s="1"/>
  <c r="R15" i="1"/>
  <c r="R15" i="6" s="1"/>
  <c r="S26" i="2"/>
  <c r="P15" i="1"/>
  <c r="P15" i="6" s="1"/>
  <c r="Q26" i="2"/>
  <c r="O17" i="1"/>
  <c r="O17" i="6" s="1"/>
  <c r="P28" i="2"/>
  <c r="N19" i="1"/>
  <c r="N19" i="6" s="1"/>
  <c r="O30" i="2"/>
  <c r="N15" i="1"/>
  <c r="N15" i="6" s="1"/>
  <c r="O26" i="2"/>
  <c r="N28" i="2"/>
  <c r="M17" i="1"/>
  <c r="M17" i="6" s="1"/>
  <c r="L19" i="1"/>
  <c r="L19" i="6" s="1"/>
  <c r="M30" i="2"/>
  <c r="J19" i="1"/>
  <c r="J19" i="6" s="1"/>
  <c r="K30" i="2"/>
  <c r="J15" i="1"/>
  <c r="J15" i="6" s="1"/>
  <c r="K26" i="2"/>
  <c r="BC5" i="6"/>
  <c r="AE7" i="1"/>
  <c r="AE7" i="6" s="1"/>
  <c r="W26" i="13"/>
  <c r="W36" i="13" s="1"/>
  <c r="V15" i="1"/>
  <c r="V15" i="6" s="1"/>
  <c r="AA26" i="13"/>
  <c r="AA26" i="1" s="1"/>
  <c r="AA26" i="6" s="1"/>
  <c r="Z15" i="1"/>
  <c r="Z15" i="6" s="1"/>
  <c r="AE26" i="13"/>
  <c r="AE26" i="1" s="1"/>
  <c r="AE26" i="6" s="1"/>
  <c r="AD15" i="1"/>
  <c r="AD15" i="6" s="1"/>
  <c r="AI26" i="13"/>
  <c r="AH15" i="1"/>
  <c r="AH15" i="6" s="1"/>
  <c r="AM26" i="13"/>
  <c r="AM26" i="1" s="1"/>
  <c r="AM26" i="6" s="1"/>
  <c r="AL15" i="1"/>
  <c r="AL15" i="6" s="1"/>
  <c r="AQ26" i="13"/>
  <c r="AP15" i="1"/>
  <c r="AP15" i="6" s="1"/>
  <c r="AU26" i="13"/>
  <c r="AT15" i="1"/>
  <c r="AT15" i="6" s="1"/>
  <c r="AY26" i="13"/>
  <c r="AX15" i="1"/>
  <c r="AX15" i="6" s="1"/>
  <c r="BC26" i="13"/>
  <c r="BB15" i="1"/>
  <c r="BB15" i="6" s="1"/>
  <c r="DR29" i="4"/>
  <c r="DV29" i="4"/>
  <c r="AB29" i="4"/>
  <c r="BL29" i="4"/>
  <c r="BX29" i="4"/>
  <c r="R22" i="6"/>
  <c r="AZ22" i="6"/>
  <c r="X22" i="6"/>
  <c r="AE22" i="6"/>
  <c r="AU15" i="1"/>
  <c r="AU15" i="6" s="1"/>
  <c r="BB22" i="1"/>
  <c r="AL22" i="1"/>
  <c r="BA30" i="4"/>
  <c r="BA30" i="1" s="1"/>
  <c r="BA30" i="6" s="1"/>
  <c r="K17" i="1"/>
  <c r="K17" i="6" s="1"/>
  <c r="EO30" i="4"/>
  <c r="DQ29" i="4"/>
  <c r="DJ29" i="4"/>
  <c r="DE29" i="4"/>
  <c r="DB29" i="4"/>
  <c r="CP29" i="4"/>
  <c r="BM22" i="6"/>
  <c r="BM22" i="1"/>
  <c r="BI22" i="6"/>
  <c r="BI22" i="1"/>
  <c r="BC22" i="1"/>
  <c r="BC22" i="6"/>
  <c r="BD29" i="4"/>
  <c r="BD29" i="1" s="1"/>
  <c r="BD29" i="6" s="1"/>
  <c r="BC18" i="1"/>
  <c r="BC18" i="6" s="1"/>
  <c r="BC30" i="4"/>
  <c r="BB19" i="1"/>
  <c r="BB19" i="6" s="1"/>
  <c r="BA26" i="4"/>
  <c r="BA26" i="1" s="1"/>
  <c r="BA26" i="6" s="1"/>
  <c r="AZ15" i="1"/>
  <c r="AZ15" i="6" s="1"/>
  <c r="AW26" i="4"/>
  <c r="AX26" i="4"/>
  <c r="AX26" i="1" s="1"/>
  <c r="AX26" i="6" s="1"/>
  <c r="AU30" i="4"/>
  <c r="AU30" i="1" s="1"/>
  <c r="AU30" i="6" s="1"/>
  <c r="AV30" i="4"/>
  <c r="AV30" i="1" s="1"/>
  <c r="AV30" i="6" s="1"/>
  <c r="AU31" i="4"/>
  <c r="AU31" i="1" s="1"/>
  <c r="AU31" i="6" s="1"/>
  <c r="AT20" i="1"/>
  <c r="AT20" i="6" s="1"/>
  <c r="AU27" i="4"/>
  <c r="AU27" i="1" s="1"/>
  <c r="AU27" i="6" s="1"/>
  <c r="AT16" i="1"/>
  <c r="AT16" i="6" s="1"/>
  <c r="AQ31" i="4"/>
  <c r="AQ31" i="1" s="1"/>
  <c r="AQ31" i="6" s="1"/>
  <c r="AR31" i="4"/>
  <c r="AR31" i="1" s="1"/>
  <c r="AR31" i="6" s="1"/>
  <c r="AR27" i="4"/>
  <c r="AR27" i="1" s="1"/>
  <c r="AR27" i="6" s="1"/>
  <c r="AQ27" i="4"/>
  <c r="AQ27" i="1" s="1"/>
  <c r="AQ27" i="6" s="1"/>
  <c r="AL28" i="4"/>
  <c r="AL28" i="1" s="1"/>
  <c r="AL28" i="6" s="1"/>
  <c r="AK17" i="1"/>
  <c r="AK17" i="6" s="1"/>
  <c r="AG22" i="1"/>
  <c r="AG22" i="6"/>
  <c r="AH29" i="4"/>
  <c r="AH29" i="1" s="1"/>
  <c r="AH29" i="6" s="1"/>
  <c r="AG18" i="1"/>
  <c r="AG18" i="6" s="1"/>
  <c r="AC22" i="1"/>
  <c r="AC22" i="6"/>
  <c r="AD29" i="4"/>
  <c r="AD29" i="1" s="1"/>
  <c r="AD29" i="6" s="1"/>
  <c r="AC18" i="1"/>
  <c r="AC18" i="6" s="1"/>
  <c r="W30" i="4"/>
  <c r="W30" i="1" s="1"/>
  <c r="W30" i="6" s="1"/>
  <c r="V19" i="1"/>
  <c r="V19" i="6" s="1"/>
  <c r="P22" i="1"/>
  <c r="P22" i="6"/>
  <c r="AB22" i="6"/>
  <c r="AB22" i="1"/>
  <c r="AF22" i="6"/>
  <c r="AF22" i="1"/>
  <c r="AR22" i="1"/>
  <c r="AR22" i="6"/>
  <c r="BD22" i="1"/>
  <c r="BD22" i="6"/>
  <c r="BH22" i="1"/>
  <c r="BH22" i="6"/>
  <c r="BL22" i="1"/>
  <c r="BL22" i="6"/>
  <c r="BP22" i="1"/>
  <c r="BP22" i="6"/>
  <c r="X28" i="13"/>
  <c r="W17" i="1"/>
  <c r="W17" i="6" s="1"/>
  <c r="AB28" i="13"/>
  <c r="AB36" i="13" s="1"/>
  <c r="AA17" i="1"/>
  <c r="AA17" i="6" s="1"/>
  <c r="AF28" i="13"/>
  <c r="AF36" i="13" s="1"/>
  <c r="AE17" i="1"/>
  <c r="AE17" i="6" s="1"/>
  <c r="AJ28" i="13"/>
  <c r="AI17" i="1"/>
  <c r="AI17" i="6" s="1"/>
  <c r="AN28" i="13"/>
  <c r="AM17" i="1"/>
  <c r="AM17" i="6" s="1"/>
  <c r="AR28" i="13"/>
  <c r="AQ17" i="1"/>
  <c r="AQ17" i="6" s="1"/>
  <c r="AV28" i="13"/>
  <c r="AU17" i="1"/>
  <c r="AU17" i="6" s="1"/>
  <c r="AZ28" i="13"/>
  <c r="AY17" i="1"/>
  <c r="AY17" i="6" s="1"/>
  <c r="BD28" i="13"/>
  <c r="BC17" i="1"/>
  <c r="BC17" i="6" s="1"/>
  <c r="BP28" i="13"/>
  <c r="BP28" i="1" s="1"/>
  <c r="BP28" i="6" s="1"/>
  <c r="BO17" i="1"/>
  <c r="BO17" i="6" s="1"/>
  <c r="J30" i="13"/>
  <c r="I19" i="1"/>
  <c r="I19" i="6" s="1"/>
  <c r="N30" i="13"/>
  <c r="M19" i="1"/>
  <c r="M19" i="6" s="1"/>
  <c r="R30" i="13"/>
  <c r="Q19" i="1"/>
  <c r="Q19" i="6" s="1"/>
  <c r="M31" i="13"/>
  <c r="L20" i="1"/>
  <c r="L20" i="6" s="1"/>
  <c r="Q31" i="13"/>
  <c r="P20" i="1"/>
  <c r="P20" i="6" s="1"/>
  <c r="Y31" i="13"/>
  <c r="X20" i="1"/>
  <c r="X20" i="6" s="1"/>
  <c r="AC31" i="13"/>
  <c r="AC31" i="1" s="1"/>
  <c r="AC31" i="6" s="1"/>
  <c r="AB20" i="1"/>
  <c r="AB20" i="6" s="1"/>
  <c r="AG31" i="13"/>
  <c r="AF20" i="1"/>
  <c r="AF20" i="6" s="1"/>
  <c r="AK31" i="13"/>
  <c r="AK31" i="1" s="1"/>
  <c r="AK31" i="6" s="1"/>
  <c r="AJ20" i="1"/>
  <c r="AJ20" i="6" s="1"/>
  <c r="AO31" i="13"/>
  <c r="AN20" i="1"/>
  <c r="AN20" i="6" s="1"/>
  <c r="AS31" i="13"/>
  <c r="AR20" i="1"/>
  <c r="AR20" i="6" s="1"/>
  <c r="AW31" i="13"/>
  <c r="AV20" i="1"/>
  <c r="AV20" i="6" s="1"/>
  <c r="BA31" i="13"/>
  <c r="BA31" i="1" s="1"/>
  <c r="BA31" i="6" s="1"/>
  <c r="AZ20" i="1"/>
  <c r="AZ20" i="6" s="1"/>
  <c r="BE31" i="13"/>
  <c r="BD20" i="1"/>
  <c r="BD20" i="6" s="1"/>
  <c r="L26" i="14"/>
  <c r="K15" i="1"/>
  <c r="K15" i="6" s="1"/>
  <c r="P26" i="14"/>
  <c r="O15" i="1"/>
  <c r="O15" i="6" s="1"/>
  <c r="M27" i="14"/>
  <c r="L16" i="1"/>
  <c r="L16" i="6" s="1"/>
  <c r="Q27" i="14"/>
  <c r="P16" i="1"/>
  <c r="P16" i="6" s="1"/>
  <c r="Y27" i="14"/>
  <c r="Y27" i="1" s="1"/>
  <c r="Y27" i="6" s="1"/>
  <c r="X16" i="1"/>
  <c r="X16" i="6" s="1"/>
  <c r="AC27" i="14"/>
  <c r="AC27" i="1" s="1"/>
  <c r="AC27" i="6" s="1"/>
  <c r="AB16" i="1"/>
  <c r="AB16" i="6" s="1"/>
  <c r="AG27" i="14"/>
  <c r="AG27" i="1" s="1"/>
  <c r="AG27" i="6" s="1"/>
  <c r="AF16" i="1"/>
  <c r="AF16" i="6" s="1"/>
  <c r="AK27" i="14"/>
  <c r="AJ16" i="1"/>
  <c r="AJ16" i="6" s="1"/>
  <c r="AO27" i="14"/>
  <c r="AO27" i="1" s="1"/>
  <c r="AO27" i="6" s="1"/>
  <c r="AN16" i="1"/>
  <c r="AN16" i="6" s="1"/>
  <c r="AS27" i="14"/>
  <c r="AS27" i="1" s="1"/>
  <c r="AS27" i="6" s="1"/>
  <c r="AR16" i="1"/>
  <c r="AR16" i="6" s="1"/>
  <c r="AW27" i="14"/>
  <c r="AV16" i="1"/>
  <c r="AV16" i="6" s="1"/>
  <c r="BA27" i="14"/>
  <c r="AZ16" i="1"/>
  <c r="AZ16" i="6" s="1"/>
  <c r="BE27" i="14"/>
  <c r="BE27" i="1" s="1"/>
  <c r="BE27" i="6" s="1"/>
  <c r="BD16" i="1"/>
  <c r="BD16" i="6" s="1"/>
  <c r="EO27" i="4"/>
  <c r="ES28" i="4"/>
  <c r="ET28" i="4"/>
  <c r="ES30" i="4"/>
  <c r="ET30" i="4"/>
  <c r="EL31" i="4"/>
  <c r="T23" i="2"/>
  <c r="U40" i="2" s="1"/>
  <c r="U26" i="2"/>
  <c r="U36" i="2" s="1"/>
  <c r="DH29" i="4"/>
  <c r="DD29" i="4"/>
  <c r="DC29" i="4"/>
  <c r="CZ29" i="4"/>
  <c r="CY29" i="4"/>
  <c r="CW29" i="4"/>
  <c r="CV29" i="4"/>
  <c r="CR29" i="4"/>
  <c r="CO29" i="4"/>
  <c r="CL29" i="4"/>
  <c r="CK29" i="4"/>
  <c r="CJ29" i="4"/>
  <c r="CI29" i="4"/>
  <c r="CH29" i="4"/>
  <c r="CG29" i="4"/>
  <c r="CD29" i="4"/>
  <c r="CB29" i="4"/>
  <c r="BZ29" i="4"/>
  <c r="BY29" i="4"/>
  <c r="BW29" i="4"/>
  <c r="BV29" i="4"/>
  <c r="BT29" i="4"/>
  <c r="BS29" i="4"/>
  <c r="BR29" i="4"/>
  <c r="BO29" i="4"/>
  <c r="BM29" i="4"/>
  <c r="BK29" i="4"/>
  <c r="BI29" i="4"/>
  <c r="BH29" i="4"/>
  <c r="BH29" i="1" s="1"/>
  <c r="BH29" i="6" s="1"/>
  <c r="BG29" i="4"/>
  <c r="BE29" i="4"/>
  <c r="BE29" i="1" s="1"/>
  <c r="BE29" i="6" s="1"/>
  <c r="BB30" i="4"/>
  <c r="BB30" i="1" s="1"/>
  <c r="BB30" i="6" s="1"/>
  <c r="AY26" i="4"/>
  <c r="AX30" i="4"/>
  <c r="AX30" i="1" s="1"/>
  <c r="AX30" i="6" s="1"/>
  <c r="AT31" i="4"/>
  <c r="AT27" i="4"/>
  <c r="AT27" i="1" s="1"/>
  <c r="AT27" i="6" s="1"/>
  <c r="AS31" i="4"/>
  <c r="AO28" i="4"/>
  <c r="AO28" i="1" s="1"/>
  <c r="AO28" i="6" s="1"/>
  <c r="AN28" i="4"/>
  <c r="AM28" i="4"/>
  <c r="AM28" i="1" s="1"/>
  <c r="AM28" i="6" s="1"/>
  <c r="X26" i="4"/>
  <c r="X26" i="1" s="1"/>
  <c r="X26" i="6" s="1"/>
  <c r="W26" i="4"/>
  <c r="AD22" i="6"/>
  <c r="AH22" i="6"/>
  <c r="BF22" i="1"/>
  <c r="BJ22" i="1"/>
  <c r="BN22" i="1"/>
  <c r="AJ21" i="1"/>
  <c r="AJ21" i="6" s="1"/>
  <c r="AL21" i="1"/>
  <c r="AL21" i="6" s="1"/>
  <c r="AN21" i="1"/>
  <c r="AN21" i="6" s="1"/>
  <c r="AP21" i="1"/>
  <c r="AP21" i="6" s="1"/>
  <c r="DU29" i="4"/>
  <c r="DM29" i="4"/>
  <c r="AY30" i="4"/>
  <c r="AY30" i="1" s="1"/>
  <c r="AY30" i="6" s="1"/>
  <c r="AX19" i="1"/>
  <c r="AX19" i="6" s="1"/>
  <c r="BP18" i="1"/>
  <c r="BP18" i="6" s="1"/>
  <c r="BP31" i="8"/>
  <c r="BO20" i="1"/>
  <c r="BO20" i="6" s="1"/>
  <c r="BP27" i="8"/>
  <c r="BO16" i="1"/>
  <c r="BO16" i="6" s="1"/>
  <c r="BO29" i="8"/>
  <c r="BN18" i="1"/>
  <c r="BN18" i="6" s="1"/>
  <c r="BN31" i="8"/>
  <c r="BM20" i="1"/>
  <c r="BM20" i="6" s="1"/>
  <c r="BN27" i="8"/>
  <c r="BN27" i="1" s="1"/>
  <c r="BN27" i="6" s="1"/>
  <c r="BM16" i="1"/>
  <c r="BM16" i="6" s="1"/>
  <c r="BM29" i="8"/>
  <c r="BL18" i="1"/>
  <c r="BL18" i="6" s="1"/>
  <c r="BL31" i="8"/>
  <c r="BK20" i="1"/>
  <c r="BK20" i="6" s="1"/>
  <c r="BL27" i="8"/>
  <c r="BK16" i="1"/>
  <c r="BK16" i="6" s="1"/>
  <c r="BK29" i="8"/>
  <c r="BJ18" i="1"/>
  <c r="BJ18" i="6" s="1"/>
  <c r="BJ31" i="8"/>
  <c r="BI20" i="1"/>
  <c r="BI20" i="6" s="1"/>
  <c r="BJ27" i="8"/>
  <c r="BI16" i="1"/>
  <c r="BI16" i="6" s="1"/>
  <c r="BI29" i="8"/>
  <c r="BH18" i="1"/>
  <c r="BH18" i="6" s="1"/>
  <c r="BH31" i="8"/>
  <c r="BG20" i="1"/>
  <c r="BG20" i="6" s="1"/>
  <c r="BH27" i="8"/>
  <c r="BH27" i="1" s="1"/>
  <c r="BH27" i="6" s="1"/>
  <c r="BG16" i="1"/>
  <c r="BG16" i="6" s="1"/>
  <c r="BG29" i="8"/>
  <c r="BF18" i="1"/>
  <c r="BF18" i="6" s="1"/>
  <c r="BF31" i="8"/>
  <c r="BE20" i="1"/>
  <c r="BE20" i="6" s="1"/>
  <c r="R31" i="8"/>
  <c r="Q20" i="1"/>
  <c r="Q20" i="6" s="1"/>
  <c r="Q29" i="8"/>
  <c r="P18" i="1"/>
  <c r="P18" i="6" s="1"/>
  <c r="P27" i="8"/>
  <c r="O16" i="1"/>
  <c r="O16" i="6" s="1"/>
  <c r="N31" i="8"/>
  <c r="M20" i="1"/>
  <c r="M20" i="6" s="1"/>
  <c r="M29" i="8"/>
  <c r="L18" i="1"/>
  <c r="L18" i="6" s="1"/>
  <c r="L27" i="8"/>
  <c r="K16" i="1"/>
  <c r="K16" i="6" s="1"/>
  <c r="BP17" i="1"/>
  <c r="BP17" i="6" s="1"/>
  <c r="BO19" i="1"/>
  <c r="BO19" i="6" s="1"/>
  <c r="BP30" i="2"/>
  <c r="BP30" i="1" s="1"/>
  <c r="BP30" i="6" s="1"/>
  <c r="BO15" i="1"/>
  <c r="BO15" i="6" s="1"/>
  <c r="BP26" i="2"/>
  <c r="BP26" i="1" s="1"/>
  <c r="BP26" i="6" s="1"/>
  <c r="BN17" i="1"/>
  <c r="BN17" i="6" s="1"/>
  <c r="BO28" i="2"/>
  <c r="BO28" i="1" s="1"/>
  <c r="BO28" i="6" s="1"/>
  <c r="BN30" i="2"/>
  <c r="BN30" i="1" s="1"/>
  <c r="BN30" i="6" s="1"/>
  <c r="BM19" i="1"/>
  <c r="BM19" i="6" s="1"/>
  <c r="BN26" i="2"/>
  <c r="BN26" i="1" s="1"/>
  <c r="BN26" i="6" s="1"/>
  <c r="BM15" i="1"/>
  <c r="BM15" i="6" s="1"/>
  <c r="BM28" i="2"/>
  <c r="BM28" i="1" s="1"/>
  <c r="BM28" i="6" s="1"/>
  <c r="BL17" i="1"/>
  <c r="BL17" i="6" s="1"/>
  <c r="BL30" i="2"/>
  <c r="BL30" i="1" s="1"/>
  <c r="BL30" i="6" s="1"/>
  <c r="BK19" i="1"/>
  <c r="BK19" i="6" s="1"/>
  <c r="BL26" i="2"/>
  <c r="BL26" i="1" s="1"/>
  <c r="BL26" i="6" s="1"/>
  <c r="BK15" i="1"/>
  <c r="BK15" i="6" s="1"/>
  <c r="BK28" i="2"/>
  <c r="BK28" i="1" s="1"/>
  <c r="BK28" i="6" s="1"/>
  <c r="BJ17" i="1"/>
  <c r="BJ17" i="6" s="1"/>
  <c r="BJ30" i="2"/>
  <c r="BJ30" i="1" s="1"/>
  <c r="BJ30" i="6" s="1"/>
  <c r="BI19" i="1"/>
  <c r="BI19" i="6" s="1"/>
  <c r="BJ26" i="2"/>
  <c r="BJ26" i="1" s="1"/>
  <c r="BJ26" i="6" s="1"/>
  <c r="BI15" i="1"/>
  <c r="BI15" i="6" s="1"/>
  <c r="BI28" i="2"/>
  <c r="BI28" i="1" s="1"/>
  <c r="BI28" i="6" s="1"/>
  <c r="BH17" i="1"/>
  <c r="BH17" i="6" s="1"/>
  <c r="BH30" i="2"/>
  <c r="BG19" i="1"/>
  <c r="BG19" i="6" s="1"/>
  <c r="BH26" i="2"/>
  <c r="BG15" i="1"/>
  <c r="BG15" i="6" s="1"/>
  <c r="BG28" i="2"/>
  <c r="BG28" i="1" s="1"/>
  <c r="BG28" i="6" s="1"/>
  <c r="BF17" i="1"/>
  <c r="BF17" i="6" s="1"/>
  <c r="AA36" i="13"/>
  <c r="DP29" i="4"/>
  <c r="AP28" i="4"/>
  <c r="AP28" i="1" s="1"/>
  <c r="AP28" i="6" s="1"/>
  <c r="DN29" i="4"/>
  <c r="AJ28" i="4"/>
  <c r="AA30" i="4"/>
  <c r="AA30" i="1" s="1"/>
  <c r="AA30" i="6" s="1"/>
  <c r="J22" i="6"/>
  <c r="AN22" i="6"/>
  <c r="BG18" i="1"/>
  <c r="BG18" i="6" s="1"/>
  <c r="U15" i="1"/>
  <c r="U15" i="6" s="1"/>
  <c r="AL17" i="1"/>
  <c r="AL17" i="6" s="1"/>
  <c r="AN17" i="1"/>
  <c r="AN17" i="6" s="1"/>
  <c r="AU19" i="1"/>
  <c r="AU19" i="6" s="1"/>
  <c r="AW15" i="1"/>
  <c r="AW15" i="6" s="1"/>
  <c r="BA19" i="1"/>
  <c r="BA19" i="6" s="1"/>
  <c r="BG17" i="1"/>
  <c r="BG17" i="6" s="1"/>
  <c r="BK17" i="1"/>
  <c r="BK17" i="6" s="1"/>
  <c r="BK22" i="1"/>
  <c r="AT22" i="1"/>
  <c r="BC29" i="1"/>
  <c r="BC29" i="6" s="1"/>
  <c r="BB27" i="1"/>
  <c r="BB27" i="6" s="1"/>
  <c r="AY29" i="1"/>
  <c r="AY29" i="6" s="1"/>
  <c r="AB31" i="1"/>
  <c r="AB31" i="6" s="1"/>
  <c r="AT30" i="1"/>
  <c r="AT30" i="6" s="1"/>
  <c r="AQ28" i="1"/>
  <c r="AQ28" i="6" s="1"/>
  <c r="U27" i="1"/>
  <c r="U27" i="6" s="1"/>
  <c r="U30" i="1"/>
  <c r="U30" i="6" s="1"/>
  <c r="DL31" i="4"/>
  <c r="DD27" i="4"/>
  <c r="CQ27" i="4"/>
  <c r="CB27" i="4"/>
  <c r="BX31" i="4"/>
  <c r="BP31" i="4"/>
  <c r="AZ28" i="4"/>
  <c r="AT29" i="4"/>
  <c r="AT29" i="1" s="1"/>
  <c r="AT29" i="6" s="1"/>
  <c r="AK30" i="4"/>
  <c r="AB27" i="4"/>
  <c r="AB27" i="1" s="1"/>
  <c r="AB27" i="6" s="1"/>
  <c r="T20" i="1"/>
  <c r="T20" i="6" s="1"/>
  <c r="T16" i="1"/>
  <c r="T16" i="6" s="1"/>
  <c r="S18" i="1"/>
  <c r="S18" i="6" s="1"/>
  <c r="V31" i="1"/>
  <c r="V31" i="6" s="1"/>
  <c r="V27" i="1"/>
  <c r="V27" i="6" s="1"/>
  <c r="U29" i="1"/>
  <c r="U29" i="6" s="1"/>
  <c r="W7" i="12"/>
  <c r="X7" i="12" s="1"/>
  <c r="Y7" i="12" s="1"/>
  <c r="Z7" i="12" s="1"/>
  <c r="AA7" i="12" s="1"/>
  <c r="AB7" i="12" s="1"/>
  <c r="AC7" i="12" s="1"/>
  <c r="AD7" i="12" s="1"/>
  <c r="AE7" i="12" s="1"/>
  <c r="AF7" i="12" s="1"/>
  <c r="DC7" i="12"/>
  <c r="DD7" i="12" s="1"/>
  <c r="DE7" i="12" s="1"/>
  <c r="DF7" i="12" s="1"/>
  <c r="DG7" i="12" s="1"/>
  <c r="DH7" i="12" s="1"/>
  <c r="DI7" i="12" s="1"/>
  <c r="DJ7" i="12" s="1"/>
  <c r="DK7" i="12" s="1"/>
  <c r="DL7" i="12" s="1"/>
  <c r="BG7" i="12"/>
  <c r="BH7" i="12" s="1"/>
  <c r="BI7" i="12" s="1"/>
  <c r="BJ7" i="12" s="1"/>
  <c r="BK7" i="12" s="1"/>
  <c r="BL7" i="12" s="1"/>
  <c r="BM7" i="12" s="1"/>
  <c r="BN7" i="12" s="1"/>
  <c r="BO7" i="12" s="1"/>
  <c r="BP7" i="12" s="1"/>
  <c r="L7" i="14"/>
  <c r="M7" i="14" s="1"/>
  <c r="N7" i="14" s="1"/>
  <c r="O7" i="14" s="1"/>
  <c r="P7" i="14" s="1"/>
  <c r="Q7" i="14" s="1"/>
  <c r="R7" i="14" s="1"/>
  <c r="S7" i="14" s="1"/>
  <c r="T7" i="14" s="1"/>
  <c r="AI7" i="13"/>
  <c r="AJ7" i="13" s="1"/>
  <c r="AK7" i="13" s="1"/>
  <c r="AL7" i="13" s="1"/>
  <c r="AM7" i="13" s="1"/>
  <c r="AN7" i="13" s="1"/>
  <c r="AO7" i="13" s="1"/>
  <c r="AP7" i="13" s="1"/>
  <c r="AQ7" i="13" s="1"/>
  <c r="AR7" i="13" s="1"/>
  <c r="AP31" i="1"/>
  <c r="AP31" i="6" s="1"/>
  <c r="AM29" i="1"/>
  <c r="AM29" i="6" s="1"/>
  <c r="AV31" i="1"/>
  <c r="AV31" i="6" s="1"/>
  <c r="S22" i="1"/>
  <c r="T17" i="1"/>
  <c r="T17" i="6" s="1"/>
  <c r="S15" i="1"/>
  <c r="S15" i="6" s="1"/>
  <c r="EG29" i="4"/>
  <c r="EC30" i="4"/>
  <c r="EG30" i="4"/>
  <c r="EC31" i="4"/>
  <c r="EG31" i="4"/>
  <c r="K7" i="12"/>
  <c r="L7" i="12" s="1"/>
  <c r="M7" i="12" s="1"/>
  <c r="N7" i="12" s="1"/>
  <c r="O7" i="12" s="1"/>
  <c r="P7" i="12" s="1"/>
  <c r="Q7" i="12" s="1"/>
  <c r="R7" i="12" s="1"/>
  <c r="S7" i="12" s="1"/>
  <c r="T7" i="12" s="1"/>
  <c r="V36" i="12"/>
  <c r="V39" i="12" s="1"/>
  <c r="K9" i="13"/>
  <c r="L9" i="13" s="1"/>
  <c r="M9" i="13" s="1"/>
  <c r="N9" i="13" s="1"/>
  <c r="O9" i="13" s="1"/>
  <c r="P9" i="13" s="1"/>
  <c r="Q9" i="13" s="1"/>
  <c r="R9" i="13" s="1"/>
  <c r="S9" i="13" s="1"/>
  <c r="T9" i="13" s="1"/>
  <c r="U9" i="13" s="1"/>
  <c r="V9" i="13" s="1"/>
  <c r="W9" i="13" s="1"/>
  <c r="X9" i="13" s="1"/>
  <c r="Y9" i="13" s="1"/>
  <c r="Z9" i="13" s="1"/>
  <c r="AA9" i="13" s="1"/>
  <c r="AB9" i="13" s="1"/>
  <c r="AC9" i="13" s="1"/>
  <c r="AD9" i="13" s="1"/>
  <c r="AE9" i="13" s="1"/>
  <c r="AF9" i="13" s="1"/>
  <c r="AG9" i="13" s="1"/>
  <c r="AH9" i="13" s="1"/>
  <c r="AI9" i="13" s="1"/>
  <c r="AJ9" i="13" s="1"/>
  <c r="AK9" i="13" s="1"/>
  <c r="AL9" i="13" s="1"/>
  <c r="AM9" i="13" s="1"/>
  <c r="AN9" i="13" s="1"/>
  <c r="AO9" i="13" s="1"/>
  <c r="AP9" i="13" s="1"/>
  <c r="AQ9" i="13" s="1"/>
  <c r="AR9" i="13" s="1"/>
  <c r="AS9" i="13" s="1"/>
  <c r="AT9" i="13" s="1"/>
  <c r="AU9" i="13" s="1"/>
  <c r="AV9" i="13" s="1"/>
  <c r="AW9" i="13" s="1"/>
  <c r="AX9" i="13" s="1"/>
  <c r="AY9" i="13" s="1"/>
  <c r="AZ9" i="13" s="1"/>
  <c r="BA9" i="13" s="1"/>
  <c r="BB9" i="13" s="1"/>
  <c r="BC9" i="13" s="1"/>
  <c r="BD9" i="13" s="1"/>
  <c r="BE9" i="13" s="1"/>
  <c r="BF9" i="13" s="1"/>
  <c r="BG9" i="13" s="1"/>
  <c r="BH9" i="13" s="1"/>
  <c r="BI9" i="13" s="1"/>
  <c r="BJ9" i="13" s="1"/>
  <c r="BK9" i="13" s="1"/>
  <c r="BL9" i="13" s="1"/>
  <c r="BM9" i="13" s="1"/>
  <c r="BN9" i="13" s="1"/>
  <c r="BO9" i="13" s="1"/>
  <c r="BP9" i="13" s="1"/>
  <c r="AV7" i="14"/>
  <c r="AW7" i="14" s="1"/>
  <c r="AX7" i="14" s="1"/>
  <c r="AY7" i="14" s="1"/>
  <c r="AZ7" i="14" s="1"/>
  <c r="BA7" i="14" s="1"/>
  <c r="BB7" i="14" s="1"/>
  <c r="BC7" i="14" s="1"/>
  <c r="BD7" i="14" s="1"/>
  <c r="BG7" i="13"/>
  <c r="BH7" i="13" s="1"/>
  <c r="BI7" i="13" s="1"/>
  <c r="BJ7" i="13" s="1"/>
  <c r="BK7" i="13" s="1"/>
  <c r="BL7" i="13" s="1"/>
  <c r="BM7" i="13" s="1"/>
  <c r="BN7" i="13" s="1"/>
  <c r="BO7" i="13" s="1"/>
  <c r="BP7" i="13" s="1"/>
  <c r="W7" i="2"/>
  <c r="X7" i="2" s="1"/>
  <c r="Y7" i="2" s="1"/>
  <c r="Z7" i="2" s="1"/>
  <c r="AA7" i="2" s="1"/>
  <c r="AB7" i="2" s="1"/>
  <c r="AC7" i="2" s="1"/>
  <c r="AD7" i="2" s="1"/>
  <c r="AE7" i="2" s="1"/>
  <c r="AF7" i="2" s="1"/>
  <c r="AJ31" i="1"/>
  <c r="AJ31" i="6" s="1"/>
  <c r="AX31" i="1"/>
  <c r="AX31" i="6" s="1"/>
  <c r="Z29" i="1"/>
  <c r="Z29" i="6" s="1"/>
  <c r="T22" i="1"/>
  <c r="T19" i="1"/>
  <c r="T19" i="6" s="1"/>
  <c r="T15" i="1"/>
  <c r="T15" i="6" s="1"/>
  <c r="S17" i="1"/>
  <c r="S17" i="6" s="1"/>
  <c r="BP5" i="1"/>
  <c r="BL5" i="1"/>
  <c r="BH5" i="1"/>
  <c r="BD5" i="1"/>
  <c r="BD7" i="1" s="1"/>
  <c r="BD7" i="6" s="1"/>
  <c r="AZ5" i="1"/>
  <c r="AV5" i="1"/>
  <c r="AR5" i="1"/>
  <c r="AN5" i="1"/>
  <c r="AJ5" i="1"/>
  <c r="AJ5" i="6" s="1"/>
  <c r="AF5" i="1"/>
  <c r="AB5" i="1"/>
  <c r="X5" i="1"/>
  <c r="V29" i="1"/>
  <c r="V29" i="6" s="1"/>
  <c r="N5" i="6"/>
  <c r="EK26" i="4"/>
  <c r="EK27" i="4"/>
  <c r="EK28" i="4"/>
  <c r="EK29" i="4"/>
  <c r="EK30" i="4"/>
  <c r="EK31" i="4"/>
  <c r="BE26" i="1"/>
  <c r="BE26" i="6" s="1"/>
  <c r="I10" i="8"/>
  <c r="I11" i="8" s="1"/>
  <c r="DC30" i="4"/>
  <c r="CO30" i="4"/>
  <c r="AI5" i="6"/>
  <c r="W36" i="14"/>
  <c r="I10" i="4"/>
  <c r="I11" i="4" s="1"/>
  <c r="AF27" i="1"/>
  <c r="AF27" i="6" s="1"/>
  <c r="K28" i="4"/>
  <c r="K28" i="1" s="1"/>
  <c r="K28" i="6" s="1"/>
  <c r="Q27" i="4"/>
  <c r="Q27" i="1" s="1"/>
  <c r="Q27" i="6" s="1"/>
  <c r="DZ26" i="4"/>
  <c r="EH26" i="4"/>
  <c r="DZ27" i="4"/>
  <c r="ED27" i="4"/>
  <c r="EH30" i="4"/>
  <c r="DZ31" i="4"/>
  <c r="G60" i="6"/>
  <c r="G62" i="6" s="1"/>
  <c r="G65" i="6" s="1"/>
  <c r="AG23" i="13"/>
  <c r="AH40" i="13" s="1"/>
  <c r="AE36" i="14"/>
  <c r="I29" i="1"/>
  <c r="I29" i="6" s="1"/>
  <c r="AO26" i="1"/>
  <c r="AO26" i="6" s="1"/>
  <c r="AT31" i="1"/>
  <c r="AT31" i="6" s="1"/>
  <c r="T27" i="1"/>
  <c r="T27" i="6" s="1"/>
  <c r="AG52" i="6"/>
  <c r="AO52" i="6"/>
  <c r="AW52" i="6"/>
  <c r="BM52" i="6"/>
  <c r="AC26" i="1"/>
  <c r="AC26" i="6" s="1"/>
  <c r="U26" i="1"/>
  <c r="U26" i="6" s="1"/>
  <c r="AD28" i="1"/>
  <c r="AD28" i="6" s="1"/>
  <c r="U25" i="14"/>
  <c r="U36" i="14" s="1"/>
  <c r="ET29" i="4"/>
  <c r="EP27" i="4"/>
  <c r="R27" i="4"/>
  <c r="R27" i="1" s="1"/>
  <c r="R27" i="6" s="1"/>
  <c r="J27" i="4"/>
  <c r="J27" i="1" s="1"/>
  <c r="J27" i="6" s="1"/>
  <c r="L26" i="4"/>
  <c r="J14" i="8"/>
  <c r="K14" i="8" s="1"/>
  <c r="K23" i="8" s="1"/>
  <c r="AA36" i="14"/>
  <c r="AB26" i="1"/>
  <c r="AB26" i="6" s="1"/>
  <c r="AJ26" i="1"/>
  <c r="AJ26" i="6" s="1"/>
  <c r="T30" i="4"/>
  <c r="I10" i="13"/>
  <c r="I11" i="13" s="1"/>
  <c r="V36" i="14"/>
  <c r="AT26" i="1"/>
  <c r="AT26" i="6" s="1"/>
  <c r="AF31" i="1"/>
  <c r="AF31" i="6" s="1"/>
  <c r="Y28" i="1"/>
  <c r="Y28" i="6" s="1"/>
  <c r="AF26" i="1"/>
  <c r="AF26" i="6" s="1"/>
  <c r="P29" i="1"/>
  <c r="P29" i="6" s="1"/>
  <c r="V7" i="1"/>
  <c r="V7" i="6" s="1"/>
  <c r="CD27" i="4"/>
  <c r="BF27" i="4"/>
  <c r="BF27" i="1" s="1"/>
  <c r="BF27" i="6" s="1"/>
  <c r="BB28" i="1"/>
  <c r="BB28" i="6" s="1"/>
  <c r="AT7" i="12"/>
  <c r="AU7" i="12" s="1"/>
  <c r="AV7" i="12" s="1"/>
  <c r="AW7" i="12" s="1"/>
  <c r="AX7" i="12" s="1"/>
  <c r="AY7" i="12" s="1"/>
  <c r="AZ7" i="12" s="1"/>
  <c r="BA7" i="12" s="1"/>
  <c r="BB7" i="12" s="1"/>
  <c r="BC7" i="12" s="1"/>
  <c r="BD7" i="12" s="1"/>
  <c r="AH30" i="1"/>
  <c r="AH30" i="6" s="1"/>
  <c r="AF36" i="14"/>
  <c r="AP26" i="1"/>
  <c r="AP26" i="6" s="1"/>
  <c r="BF26" i="1"/>
  <c r="BF26" i="6" s="1"/>
  <c r="AL26" i="1"/>
  <c r="AL26" i="6" s="1"/>
  <c r="CS28" i="4"/>
  <c r="BU28" i="4"/>
  <c r="AA28" i="1"/>
  <c r="AA28" i="6" s="1"/>
  <c r="AO29" i="1"/>
  <c r="AO29" i="6" s="1"/>
  <c r="AN27" i="1"/>
  <c r="AN27" i="6" s="1"/>
  <c r="AV29" i="1"/>
  <c r="AV29" i="6" s="1"/>
  <c r="AB36" i="14"/>
  <c r="Z26" i="1"/>
  <c r="Z26" i="6" s="1"/>
  <c r="AP30" i="1"/>
  <c r="AP30" i="6" s="1"/>
  <c r="BB26" i="1"/>
  <c r="BB26" i="6" s="1"/>
  <c r="BM26" i="1"/>
  <c r="BM26" i="6" s="1"/>
  <c r="AQ30" i="1"/>
  <c r="AQ30" i="6" s="1"/>
  <c r="AF30" i="1"/>
  <c r="AF30" i="6" s="1"/>
  <c r="Y36" i="8"/>
  <c r="AI25" i="14"/>
  <c r="AI36" i="14" s="1"/>
  <c r="AD36" i="14"/>
  <c r="AN31" i="1"/>
  <c r="AN31" i="6" s="1"/>
  <c r="AA36" i="8"/>
  <c r="X36" i="14"/>
  <c r="AW26" i="1"/>
  <c r="AW26" i="6" s="1"/>
  <c r="AM30" i="1"/>
  <c r="AM30" i="6" s="1"/>
  <c r="BJ31" i="1"/>
  <c r="BJ31" i="6" s="1"/>
  <c r="BL29" i="1"/>
  <c r="BL29" i="6" s="1"/>
  <c r="EP31" i="4"/>
  <c r="M30" i="4"/>
  <c r="K29" i="4"/>
  <c r="K29" i="1" s="1"/>
  <c r="K29" i="6" s="1"/>
  <c r="L27" i="4"/>
  <c r="L27" i="1" s="1"/>
  <c r="L27" i="6" s="1"/>
  <c r="Q26" i="4"/>
  <c r="T28" i="4"/>
  <c r="T28" i="1" s="1"/>
  <c r="T28" i="6" s="1"/>
  <c r="T26" i="4"/>
  <c r="T26" i="1" s="1"/>
  <c r="T26" i="6" s="1"/>
  <c r="T52" i="6"/>
  <c r="AB52" i="6"/>
  <c r="AF52" i="6"/>
  <c r="AZ52" i="6"/>
  <c r="BD52" i="6"/>
  <c r="BL52" i="6"/>
  <c r="AE30" i="1"/>
  <c r="AE30" i="6" s="1"/>
  <c r="AD31" i="1"/>
  <c r="AD31" i="6" s="1"/>
  <c r="S28" i="4"/>
  <c r="S28" i="1" s="1"/>
  <c r="S28" i="6" s="1"/>
  <c r="X31" i="1"/>
  <c r="X31" i="6" s="1"/>
  <c r="CD28" i="4"/>
  <c r="BC30" i="1"/>
  <c r="BC30" i="6" s="1"/>
  <c r="AG30" i="1"/>
  <c r="AG30" i="6" s="1"/>
  <c r="Y29" i="1"/>
  <c r="Y29" i="6" s="1"/>
  <c r="S30" i="4"/>
  <c r="S30" i="1" s="1"/>
  <c r="S30" i="6" s="1"/>
  <c r="V36" i="8"/>
  <c r="AF36" i="8"/>
  <c r="Z36" i="14"/>
  <c r="AK26" i="1"/>
  <c r="AK26" i="6" s="1"/>
  <c r="AF29" i="1"/>
  <c r="AF29" i="6" s="1"/>
  <c r="AW7" i="1"/>
  <c r="AW7" i="6" s="1"/>
  <c r="AW5" i="6"/>
  <c r="AP7" i="1"/>
  <c r="AP7" i="6" s="1"/>
  <c r="AP5" i="6"/>
  <c r="AG36" i="8"/>
  <c r="CS30" i="4"/>
  <c r="T25" i="14"/>
  <c r="T36" i="14" s="1"/>
  <c r="L31" i="4"/>
  <c r="L31" i="1" s="1"/>
  <c r="L31" i="6" s="1"/>
  <c r="Q30" i="4"/>
  <c r="Q30" i="1" s="1"/>
  <c r="Q30" i="6" s="1"/>
  <c r="L29" i="4"/>
  <c r="L29" i="1" s="1"/>
  <c r="L29" i="6" s="1"/>
  <c r="O28" i="4"/>
  <c r="O28" i="1" s="1"/>
  <c r="O28" i="6" s="1"/>
  <c r="M27" i="4"/>
  <c r="R26" i="4"/>
  <c r="R26" i="1" s="1"/>
  <c r="R26" i="6" s="1"/>
  <c r="J26" i="4"/>
  <c r="J26" i="1" s="1"/>
  <c r="J26" i="6" s="1"/>
  <c r="EF26" i="4"/>
  <c r="EB27" i="4"/>
  <c r="EF27" i="4"/>
  <c r="EJ27" i="4"/>
  <c r="EB28" i="4"/>
  <c r="EJ28" i="4"/>
  <c r="EB29" i="4"/>
  <c r="EF29" i="4"/>
  <c r="EJ29" i="4"/>
  <c r="EF30" i="4"/>
  <c r="ES26" i="4"/>
  <c r="EO28" i="4"/>
  <c r="EV29" i="4"/>
  <c r="AE36" i="8"/>
  <c r="BN28" i="1"/>
  <c r="BN28" i="6" s="1"/>
  <c r="BF28" i="1"/>
  <c r="BF28" i="6" s="1"/>
  <c r="CR27" i="4"/>
  <c r="EP26" i="4"/>
  <c r="BK26" i="4"/>
  <c r="BK26" i="1" s="1"/>
  <c r="BK26" i="6" s="1"/>
  <c r="BF31" i="4"/>
  <c r="BF31" i="1" s="1"/>
  <c r="BF31" i="6" s="1"/>
  <c r="T25" i="13"/>
  <c r="T36" i="13" s="1"/>
  <c r="R31" i="4"/>
  <c r="N31" i="4"/>
  <c r="N31" i="1" s="1"/>
  <c r="N31" i="6" s="1"/>
  <c r="P30" i="4"/>
  <c r="P30" i="1" s="1"/>
  <c r="P30" i="6" s="1"/>
  <c r="L30" i="4"/>
  <c r="L30" i="1" s="1"/>
  <c r="L30" i="6" s="1"/>
  <c r="EC26" i="4"/>
  <c r="EC28" i="4"/>
  <c r="AH36" i="14"/>
  <c r="Y36" i="13"/>
  <c r="W36" i="8"/>
  <c r="CS29" i="4"/>
  <c r="AI25" i="13"/>
  <c r="AI36" i="13" s="1"/>
  <c r="I23" i="8"/>
  <c r="J40" i="8" s="1"/>
  <c r="BG6" i="1"/>
  <c r="BG6" i="6" s="1"/>
  <c r="BG4" i="6"/>
  <c r="J8" i="12"/>
  <c r="BK27" i="4"/>
  <c r="BK27" i="1" s="1"/>
  <c r="BK27" i="6" s="1"/>
  <c r="BF29" i="4"/>
  <c r="BF29" i="1" s="1"/>
  <c r="BF29" i="6" s="1"/>
  <c r="AI28" i="1"/>
  <c r="AI28" i="6" s="1"/>
  <c r="X30" i="1"/>
  <c r="X30" i="6" s="1"/>
  <c r="U25" i="13"/>
  <c r="U36" i="13" s="1"/>
  <c r="ET31" i="4"/>
  <c r="J31" i="4"/>
  <c r="J31" i="1" s="1"/>
  <c r="J31" i="6" s="1"/>
  <c r="EU31" i="4"/>
  <c r="BL28" i="1"/>
  <c r="BL28" i="6" s="1"/>
  <c r="BE28" i="1"/>
  <c r="BE28" i="6" s="1"/>
  <c r="BD28" i="1"/>
  <c r="BD28" i="6" s="1"/>
  <c r="AZ26" i="1"/>
  <c r="AZ26" i="6" s="1"/>
  <c r="AW28" i="1"/>
  <c r="AW28" i="6" s="1"/>
  <c r="AS30" i="1"/>
  <c r="AS30" i="6" s="1"/>
  <c r="AL30" i="1"/>
  <c r="AL30" i="6" s="1"/>
  <c r="CD31" i="4"/>
  <c r="AV28" i="4"/>
  <c r="AV28" i="1" s="1"/>
  <c r="AV28" i="6" s="1"/>
  <c r="AC30" i="1"/>
  <c r="AC30" i="6" s="1"/>
  <c r="X36" i="8"/>
  <c r="M26" i="4"/>
  <c r="M26" i="1" s="1"/>
  <c r="M26" i="6" s="1"/>
  <c r="N28" i="4"/>
  <c r="CC28" i="4"/>
  <c r="BW28" i="4"/>
  <c r="BQ29" i="4"/>
  <c r="AF28" i="4"/>
  <c r="BF30" i="1"/>
  <c r="BF30" i="6" s="1"/>
  <c r="BE30" i="1"/>
  <c r="BE30" i="6" s="1"/>
  <c r="BD26" i="1"/>
  <c r="BD26" i="6" s="1"/>
  <c r="BA28" i="1"/>
  <c r="BA28" i="6" s="1"/>
  <c r="AS28" i="1"/>
  <c r="AS28" i="6" s="1"/>
  <c r="AO30" i="1"/>
  <c r="AO30" i="6" s="1"/>
  <c r="AN26" i="1"/>
  <c r="AN26" i="6" s="1"/>
  <c r="Y30" i="1"/>
  <c r="Y30" i="6" s="1"/>
  <c r="W28" i="1"/>
  <c r="W28" i="6" s="1"/>
  <c r="Q31" i="4"/>
  <c r="O30" i="4"/>
  <c r="EB31" i="4"/>
  <c r="EF31" i="4"/>
  <c r="EJ31" i="4"/>
  <c r="ER26" i="4"/>
  <c r="ER28" i="4"/>
  <c r="AD26" i="1"/>
  <c r="AD26" i="6" s="1"/>
  <c r="AD36" i="8"/>
  <c r="K9" i="8"/>
  <c r="L9" i="8" s="1"/>
  <c r="M9" i="8" s="1"/>
  <c r="N9" i="8" s="1"/>
  <c r="O9" i="8" s="1"/>
  <c r="P9" i="8" s="1"/>
  <c r="Q9" i="8" s="1"/>
  <c r="R9" i="8" s="1"/>
  <c r="S9" i="8" s="1"/>
  <c r="T9" i="8" s="1"/>
  <c r="U9" i="8" s="1"/>
  <c r="V9" i="8" s="1"/>
  <c r="W9" i="8" s="1"/>
  <c r="X9" i="8" s="1"/>
  <c r="Y9" i="8" s="1"/>
  <c r="Z9" i="8" s="1"/>
  <c r="AA9" i="8" s="1"/>
  <c r="AB9" i="8" s="1"/>
  <c r="AC9" i="8" s="1"/>
  <c r="AD9" i="8" s="1"/>
  <c r="AE9" i="8" s="1"/>
  <c r="AF9" i="8" s="1"/>
  <c r="AG9" i="8" s="1"/>
  <c r="AH9" i="8" s="1"/>
  <c r="AI9" i="8" s="1"/>
  <c r="AJ9" i="8" s="1"/>
  <c r="AK9" i="8" s="1"/>
  <c r="AL9" i="8" s="1"/>
  <c r="AM9" i="8" s="1"/>
  <c r="AN9" i="8" s="1"/>
  <c r="AO9" i="8" s="1"/>
  <c r="AP9" i="8" s="1"/>
  <c r="AQ9" i="8" s="1"/>
  <c r="AR9" i="8" s="1"/>
  <c r="AS9" i="8" s="1"/>
  <c r="AT9" i="8" s="1"/>
  <c r="AU9" i="8" s="1"/>
  <c r="AV9" i="8" s="1"/>
  <c r="AW9" i="8" s="1"/>
  <c r="AX9" i="8" s="1"/>
  <c r="AY9" i="8" s="1"/>
  <c r="AZ9" i="8" s="1"/>
  <c r="BA9" i="8" s="1"/>
  <c r="BB9" i="8" s="1"/>
  <c r="BC9" i="8" s="1"/>
  <c r="BD9" i="8" s="1"/>
  <c r="BE9" i="8" s="1"/>
  <c r="BF9" i="8" s="1"/>
  <c r="BG9" i="8" s="1"/>
  <c r="BH9" i="8" s="1"/>
  <c r="BI9" i="8" s="1"/>
  <c r="BJ9" i="8" s="1"/>
  <c r="BK9" i="8" s="1"/>
  <c r="BL9" i="8" s="1"/>
  <c r="BM9" i="8" s="1"/>
  <c r="BN9" i="8" s="1"/>
  <c r="BO9" i="8" s="1"/>
  <c r="BP9" i="8" s="1"/>
  <c r="J10" i="8"/>
  <c r="J11" i="8" s="1"/>
  <c r="AB30" i="1"/>
  <c r="AB30" i="6" s="1"/>
  <c r="AB36" i="8"/>
  <c r="J39" i="12"/>
  <c r="J25" i="14"/>
  <c r="J36" i="14" s="1"/>
  <c r="J39" i="14" s="1"/>
  <c r="AH36" i="8"/>
  <c r="J14" i="14"/>
  <c r="J14" i="12"/>
  <c r="J23" i="12" s="1"/>
  <c r="AG23" i="14"/>
  <c r="AH40" i="14" s="1"/>
  <c r="AH26" i="1"/>
  <c r="AH26" i="6" s="1"/>
  <c r="BM30" i="1"/>
  <c r="BM30" i="6" s="1"/>
  <c r="DI28" i="4"/>
  <c r="AR26" i="4"/>
  <c r="AR26" i="1" s="1"/>
  <c r="AR26" i="6" s="1"/>
  <c r="BG26" i="1"/>
  <c r="BG26" i="6" s="1"/>
  <c r="DI29" i="4"/>
  <c r="U31" i="1"/>
  <c r="U31" i="6" s="1"/>
  <c r="AK30" i="1"/>
  <c r="AK30" i="6" s="1"/>
  <c r="AN28" i="1"/>
  <c r="AN28" i="6" s="1"/>
  <c r="DO30" i="4"/>
  <c r="DO26" i="4"/>
  <c r="DF30" i="4"/>
  <c r="DF26" i="4"/>
  <c r="DE30" i="4"/>
  <c r="CW26" i="4"/>
  <c r="AR28" i="4"/>
  <c r="X28" i="4"/>
  <c r="X28" i="1" s="1"/>
  <c r="X28" i="6" s="1"/>
  <c r="AB28" i="4"/>
  <c r="O29" i="4"/>
  <c r="O29" i="1" s="1"/>
  <c r="O29" i="6" s="1"/>
  <c r="J29" i="4"/>
  <c r="J29" i="1" s="1"/>
  <c r="J29" i="6" s="1"/>
  <c r="R28" i="4"/>
  <c r="R28" i="1" s="1"/>
  <c r="R28" i="6" s="1"/>
  <c r="K27" i="4"/>
  <c r="K27" i="1" s="1"/>
  <c r="K27" i="6" s="1"/>
  <c r="S31" i="4"/>
  <c r="S31" i="1" s="1"/>
  <c r="S31" i="6" s="1"/>
  <c r="T29" i="4"/>
  <c r="T29" i="1" s="1"/>
  <c r="T29" i="6" s="1"/>
  <c r="S27" i="4"/>
  <c r="S27" i="1" s="1"/>
  <c r="S27" i="6" s="1"/>
  <c r="EN29" i="4"/>
  <c r="EQ29" i="4"/>
  <c r="ER30" i="4"/>
  <c r="EN31" i="4"/>
  <c r="L52" i="6"/>
  <c r="M31" i="4"/>
  <c r="N30" i="4"/>
  <c r="N27" i="4"/>
  <c r="N27" i="1" s="1"/>
  <c r="N27" i="6" s="1"/>
  <c r="P26" i="4"/>
  <c r="ED26" i="4"/>
  <c r="EH27" i="4"/>
  <c r="EH28" i="4"/>
  <c r="DZ29" i="4"/>
  <c r="ED29" i="4"/>
  <c r="ED30" i="4"/>
  <c r="EH31" i="4"/>
  <c r="EL26" i="4"/>
  <c r="ET26" i="4"/>
  <c r="EL30" i="4"/>
  <c r="K8" i="14"/>
  <c r="J10" i="14"/>
  <c r="J11" i="14" s="1"/>
  <c r="M8" i="8"/>
  <c r="K8" i="4"/>
  <c r="J10" i="4"/>
  <c r="J11" i="4" s="1"/>
  <c r="J10" i="13"/>
  <c r="J11" i="13" s="1"/>
  <c r="K8" i="13"/>
  <c r="I25" i="1"/>
  <c r="I36" i="4"/>
  <c r="I39" i="4" s="1"/>
  <c r="I23" i="13"/>
  <c r="J40" i="13" s="1"/>
  <c r="I23" i="12"/>
  <c r="J40" i="12" s="1"/>
  <c r="AG23" i="8"/>
  <c r="AH40" i="8" s="1"/>
  <c r="J14" i="13"/>
  <c r="BE1" i="1"/>
  <c r="BQ1" i="1" s="1"/>
  <c r="CC1" i="1" s="1"/>
  <c r="CO1" i="1" s="1"/>
  <c r="DA1" i="1" s="1"/>
  <c r="DM1" i="1" s="1"/>
  <c r="DY1" i="1" s="1"/>
  <c r="EK1" i="1" s="1"/>
  <c r="EW1" i="1" s="1"/>
  <c r="AY85" i="1"/>
  <c r="AZ85" i="1" s="1"/>
  <c r="BA85" i="1" s="1"/>
  <c r="BB85" i="1" s="1"/>
  <c r="BC85" i="1" s="1"/>
  <c r="BD85" i="1" s="1"/>
  <c r="BE85" i="1" s="1"/>
  <c r="BF85" i="1" s="1"/>
  <c r="BG85" i="1" s="1"/>
  <c r="I40" i="1"/>
  <c r="I55" i="1" s="1"/>
  <c r="I10" i="2"/>
  <c r="I11" i="2" s="1"/>
  <c r="I23" i="4"/>
  <c r="J14" i="4"/>
  <c r="V28" i="4"/>
  <c r="V28" i="1" s="1"/>
  <c r="V28" i="6" s="1"/>
  <c r="V26" i="4"/>
  <c r="V26" i="1" s="1"/>
  <c r="V26" i="6" s="1"/>
  <c r="R29" i="4"/>
  <c r="R29" i="1" s="1"/>
  <c r="R29" i="6" s="1"/>
  <c r="Q29" i="4"/>
  <c r="Q29" i="1" s="1"/>
  <c r="Q29" i="6" s="1"/>
  <c r="M29" i="4"/>
  <c r="N29" i="4"/>
  <c r="N29" i="1" s="1"/>
  <c r="N29" i="6" s="1"/>
  <c r="P28" i="4"/>
  <c r="Q28" i="4"/>
  <c r="Q28" i="1" s="1"/>
  <c r="Q28" i="6" s="1"/>
  <c r="M28" i="4"/>
  <c r="M28" i="1" s="1"/>
  <c r="M28" i="6" s="1"/>
  <c r="L28" i="4"/>
  <c r="L28" i="1" s="1"/>
  <c r="L28" i="6" s="1"/>
  <c r="J8" i="1"/>
  <c r="J8" i="6" s="1"/>
  <c r="I8" i="6"/>
  <c r="EA29" i="4"/>
  <c r="EE27" i="4"/>
  <c r="S26" i="4"/>
  <c r="T31" i="4"/>
  <c r="T31" i="1" s="1"/>
  <c r="T31" i="6" s="1"/>
  <c r="J28" i="4"/>
  <c r="J28" i="1" s="1"/>
  <c r="J28" i="6" s="1"/>
  <c r="R30" i="4"/>
  <c r="P27" i="4"/>
  <c r="O27" i="4"/>
  <c r="O27" i="1" s="1"/>
  <c r="O27" i="6" s="1"/>
  <c r="K31" i="4"/>
  <c r="K31" i="1" s="1"/>
  <c r="K31" i="6" s="1"/>
  <c r="S29" i="4"/>
  <c r="S29" i="1" s="1"/>
  <c r="S29" i="6" s="1"/>
  <c r="P31" i="4"/>
  <c r="P31" i="1" s="1"/>
  <c r="P31" i="6" s="1"/>
  <c r="O31" i="4"/>
  <c r="O31" i="1" s="1"/>
  <c r="O31" i="6" s="1"/>
  <c r="N26" i="4"/>
  <c r="N26" i="1" s="1"/>
  <c r="N26" i="6" s="1"/>
  <c r="O26" i="4"/>
  <c r="EB26" i="4"/>
  <c r="EA26" i="4"/>
  <c r="EJ26" i="4"/>
  <c r="EI26" i="4"/>
  <c r="EF28" i="4"/>
  <c r="EE28" i="4"/>
  <c r="EB30" i="4"/>
  <c r="EA30" i="4"/>
  <c r="EJ30" i="4"/>
  <c r="EI30" i="4"/>
  <c r="EN26" i="4"/>
  <c r="EM26" i="4"/>
  <c r="EV26" i="4"/>
  <c r="EU26" i="4"/>
  <c r="ER27" i="4"/>
  <c r="EQ27" i="4"/>
  <c r="EM28" i="4"/>
  <c r="EN28" i="4"/>
  <c r="EV28" i="4"/>
  <c r="EU28" i="4"/>
  <c r="EN30" i="4"/>
  <c r="EM30" i="4"/>
  <c r="EV30" i="4"/>
  <c r="EU30" i="4"/>
  <c r="ER31" i="4"/>
  <c r="EQ31" i="4"/>
  <c r="J30" i="4"/>
  <c r="J30" i="1" s="1"/>
  <c r="J30" i="6" s="1"/>
  <c r="K30" i="4"/>
  <c r="K26" i="4"/>
  <c r="EA27" i="4"/>
  <c r="EA28" i="4"/>
  <c r="EA31" i="4"/>
  <c r="EQ26" i="4"/>
  <c r="EM27" i="4"/>
  <c r="EU27" i="4"/>
  <c r="EQ28" i="4"/>
  <c r="EM29" i="4"/>
  <c r="EU29" i="4"/>
  <c r="EQ30" i="4"/>
  <c r="EM31" i="4"/>
  <c r="T36" i="2"/>
  <c r="DZ28" i="4"/>
  <c r="EP28" i="4"/>
  <c r="EI31" i="4"/>
  <c r="EE29" i="4"/>
  <c r="EI27" i="4"/>
  <c r="H58" i="6"/>
  <c r="P52" i="6"/>
  <c r="ET27" i="4"/>
  <c r="EL27" i="4"/>
  <c r="EE30" i="4"/>
  <c r="EI28" i="4"/>
  <c r="EE26" i="4"/>
  <c r="AH25" i="2"/>
  <c r="AG23" i="2"/>
  <c r="AH40" i="2" s="1"/>
  <c r="J10" i="2"/>
  <c r="J11" i="2" s="1"/>
  <c r="K9" i="2"/>
  <c r="J14" i="2"/>
  <c r="J25" i="2"/>
  <c r="I9" i="1"/>
  <c r="BC52" i="6"/>
  <c r="AJ52" i="6"/>
  <c r="AR52" i="6"/>
  <c r="AN52" i="6"/>
  <c r="AV52" i="6"/>
  <c r="BE52" i="6"/>
  <c r="BH52" i="6"/>
  <c r="BP52" i="6"/>
  <c r="G12" i="11"/>
  <c r="G15" i="11" s="1"/>
  <c r="G1" i="11" s="1"/>
  <c r="H12" i="11"/>
  <c r="AA10" i="11"/>
  <c r="AC7" i="11"/>
  <c r="AE7" i="11"/>
  <c r="W9" i="11"/>
  <c r="I10" i="11"/>
  <c r="AF8" i="11"/>
  <c r="AA7" i="11"/>
  <c r="AA8" i="11"/>
  <c r="Z10" i="11"/>
  <c r="U8" i="11"/>
  <c r="AD8" i="11"/>
  <c r="AB8" i="11"/>
  <c r="AF9" i="11"/>
  <c r="T8" i="11"/>
  <c r="X9" i="11"/>
  <c r="I9" i="11"/>
  <c r="AD9" i="11"/>
  <c r="Y7" i="11"/>
  <c r="AG7" i="11"/>
  <c r="I11" i="11"/>
  <c r="AF7" i="11"/>
  <c r="AC8" i="11"/>
  <c r="AB9" i="11"/>
  <c r="AF10" i="11"/>
  <c r="V10" i="11"/>
  <c r="AD7" i="11"/>
  <c r="AG9" i="11"/>
  <c r="Z7" i="11"/>
  <c r="Y10" i="11"/>
  <c r="Z9" i="11"/>
  <c r="I8" i="11"/>
  <c r="AA9" i="11"/>
  <c r="X7" i="11"/>
  <c r="AC9" i="11"/>
  <c r="K8" i="11"/>
  <c r="AG10" i="11"/>
  <c r="X8" i="11"/>
  <c r="X10" i="11"/>
  <c r="AB10" i="11"/>
  <c r="V9" i="11"/>
  <c r="Y9" i="11"/>
  <c r="S10" i="11"/>
  <c r="V7" i="11"/>
  <c r="AG8" i="11"/>
  <c r="W10" i="11"/>
  <c r="S9" i="11"/>
  <c r="S8" i="11"/>
  <c r="T7" i="11"/>
  <c r="Z8" i="11"/>
  <c r="W7" i="11"/>
  <c r="AC10" i="11"/>
  <c r="AE9" i="11"/>
  <c r="U9" i="11"/>
  <c r="AB7" i="11"/>
  <c r="U10" i="11"/>
  <c r="AE8" i="11"/>
  <c r="AE10" i="11"/>
  <c r="AD10" i="11"/>
  <c r="T10" i="11"/>
  <c r="T9" i="11"/>
  <c r="W8" i="11"/>
  <c r="U7" i="11"/>
  <c r="V8" i="11"/>
  <c r="Y8" i="11"/>
  <c r="S7" i="11"/>
  <c r="AK27" i="1" l="1"/>
  <c r="AK27" i="6" s="1"/>
  <c r="I14" i="1"/>
  <c r="AD40" i="13"/>
  <c r="BN31" i="1"/>
  <c r="BN31" i="6" s="1"/>
  <c r="M5" i="6"/>
  <c r="I23" i="2"/>
  <c r="V14" i="12"/>
  <c r="AG28" i="1"/>
  <c r="AG28" i="6" s="1"/>
  <c r="I10" i="14"/>
  <c r="I11" i="14" s="1"/>
  <c r="S5" i="6"/>
  <c r="I5" i="6"/>
  <c r="N30" i="1"/>
  <c r="N30" i="6" s="1"/>
  <c r="T30" i="1"/>
  <c r="T30" i="6" s="1"/>
  <c r="AO31" i="1"/>
  <c r="AO31" i="6" s="1"/>
  <c r="Y31" i="1"/>
  <c r="Y31" i="6" s="1"/>
  <c r="J36" i="13"/>
  <c r="J39" i="13" s="1"/>
  <c r="AQ26" i="1"/>
  <c r="AQ26" i="6" s="1"/>
  <c r="AI26" i="1"/>
  <c r="AI26" i="6" s="1"/>
  <c r="BK5" i="6"/>
  <c r="BI30" i="1"/>
  <c r="BI30" i="6" s="1"/>
  <c r="BL27" i="1"/>
  <c r="BL27" i="6" s="1"/>
  <c r="T36" i="8"/>
  <c r="H60" i="6"/>
  <c r="H62" i="6" s="1"/>
  <c r="H65" i="6" s="1"/>
  <c r="J10" i="12"/>
  <c r="J11" i="12" s="1"/>
  <c r="AG36" i="14"/>
  <c r="BH31" i="1"/>
  <c r="BH31" i="6" s="1"/>
  <c r="BJ27" i="1"/>
  <c r="BJ27" i="6" s="1"/>
  <c r="BL31" i="1"/>
  <c r="BL31" i="6" s="1"/>
  <c r="AB29" i="1"/>
  <c r="AB29" i="6" s="1"/>
  <c r="U23" i="12"/>
  <c r="BK30" i="1"/>
  <c r="BK30" i="6" s="1"/>
  <c r="U5" i="6"/>
  <c r="AJ27" i="1"/>
  <c r="AJ27" i="6" s="1"/>
  <c r="X29" i="1"/>
  <c r="X29" i="6" s="1"/>
  <c r="U40" i="14"/>
  <c r="V40" i="14"/>
  <c r="AD40" i="14"/>
  <c r="Z40" i="14"/>
  <c r="T40" i="14"/>
  <c r="M29" i="1"/>
  <c r="M29" i="6" s="1"/>
  <c r="AR28" i="1"/>
  <c r="AR28" i="6" s="1"/>
  <c r="AE36" i="13"/>
  <c r="AQ5" i="6"/>
  <c r="R31" i="1"/>
  <c r="R31" i="6" s="1"/>
  <c r="BA27" i="1"/>
  <c r="BA27" i="6" s="1"/>
  <c r="AW27" i="1"/>
  <c r="AW27" i="6" s="1"/>
  <c r="AA40" i="14"/>
  <c r="AB40" i="14"/>
  <c r="T40" i="13"/>
  <c r="P27" i="1"/>
  <c r="P27" i="6" s="1"/>
  <c r="L26" i="1"/>
  <c r="L26" i="6" s="1"/>
  <c r="AY26" i="1"/>
  <c r="AY26" i="6" s="1"/>
  <c r="AU26" i="1"/>
  <c r="AU26" i="6" s="1"/>
  <c r="K26" i="1"/>
  <c r="K26" i="6" s="1"/>
  <c r="AF28" i="1"/>
  <c r="AF28" i="6" s="1"/>
  <c r="N28" i="1"/>
  <c r="N28" i="6" s="1"/>
  <c r="R30" i="1"/>
  <c r="R30" i="6" s="1"/>
  <c r="M31" i="1"/>
  <c r="M31" i="6" s="1"/>
  <c r="AC36" i="14"/>
  <c r="BP27" i="1"/>
  <c r="BP27" i="6" s="1"/>
  <c r="J23" i="8"/>
  <c r="L25" i="8"/>
  <c r="L36" i="8" s="1"/>
  <c r="K25" i="8"/>
  <c r="K36" i="8" s="1"/>
  <c r="U40" i="8"/>
  <c r="W40" i="8"/>
  <c r="Y40" i="8"/>
  <c r="L14" i="8"/>
  <c r="BO29" i="1"/>
  <c r="BO29" i="6" s="1"/>
  <c r="AZ28" i="1"/>
  <c r="AZ28" i="6" s="1"/>
  <c r="AJ28" i="1"/>
  <c r="AJ28" i="6" s="1"/>
  <c r="W26" i="1"/>
  <c r="W26" i="6" s="1"/>
  <c r="BO7" i="1"/>
  <c r="BO7" i="6" s="1"/>
  <c r="V40" i="12"/>
  <c r="O30" i="1"/>
  <c r="O30" i="6" s="1"/>
  <c r="M27" i="1"/>
  <c r="M27" i="6" s="1"/>
  <c r="Y36" i="14"/>
  <c r="BH30" i="1"/>
  <c r="BH30" i="6" s="1"/>
  <c r="AY5" i="6"/>
  <c r="K30" i="1"/>
  <c r="K30" i="6" s="1"/>
  <c r="P26" i="1"/>
  <c r="P26" i="6" s="1"/>
  <c r="AB28" i="1"/>
  <c r="AB28" i="6" s="1"/>
  <c r="Q31" i="1"/>
  <c r="Q31" i="6" s="1"/>
  <c r="Q26" i="1"/>
  <c r="Q26" i="6" s="1"/>
  <c r="BE31" i="1"/>
  <c r="BE31" i="6" s="1"/>
  <c r="AW31" i="1"/>
  <c r="AW31" i="6" s="1"/>
  <c r="J39" i="8"/>
  <c r="K39" i="8" s="1"/>
  <c r="L39" i="8" s="1"/>
  <c r="Y26" i="1"/>
  <c r="Y26" i="6" s="1"/>
  <c r="AA7" i="1"/>
  <c r="AA7" i="6" s="1"/>
  <c r="AS5" i="6"/>
  <c r="W5" i="6"/>
  <c r="BG5" i="6"/>
  <c r="AH36" i="13"/>
  <c r="K40" i="12"/>
  <c r="AD40" i="2"/>
  <c r="W40" i="2"/>
  <c r="AB40" i="2"/>
  <c r="X40" i="13"/>
  <c r="V40" i="2"/>
  <c r="J40" i="4"/>
  <c r="Y40" i="13"/>
  <c r="AC40" i="8"/>
  <c r="Z5" i="6"/>
  <c r="BP31" i="1"/>
  <c r="BP31" i="6" s="1"/>
  <c r="BD5" i="6"/>
  <c r="BC26" i="1"/>
  <c r="BC26" i="6" s="1"/>
  <c r="AX29" i="1"/>
  <c r="AX29" i="6" s="1"/>
  <c r="AK28" i="1"/>
  <c r="AK28" i="6" s="1"/>
  <c r="BH26" i="1"/>
  <c r="BH26" i="6" s="1"/>
  <c r="AG31" i="1"/>
  <c r="AG31" i="6" s="1"/>
  <c r="X36" i="13"/>
  <c r="AC7" i="1"/>
  <c r="AC7" i="6" s="1"/>
  <c r="AC5" i="6"/>
  <c r="AM7" i="1"/>
  <c r="AM7" i="6" s="1"/>
  <c r="AM5" i="6"/>
  <c r="BA7" i="1"/>
  <c r="BA7" i="6" s="1"/>
  <c r="BA5" i="6"/>
  <c r="O26" i="1"/>
  <c r="O26" i="6" s="1"/>
  <c r="AH31" i="1"/>
  <c r="AH31" i="6" s="1"/>
  <c r="AK7" i="1"/>
  <c r="AK7" i="6" s="1"/>
  <c r="AK5" i="6"/>
  <c r="BI7" i="1"/>
  <c r="BI7" i="6" s="1"/>
  <c r="BI5" i="6"/>
  <c r="AG7" i="1"/>
  <c r="AG7" i="6" s="1"/>
  <c r="AG5" i="6"/>
  <c r="S26" i="1"/>
  <c r="S26" i="6" s="1"/>
  <c r="P28" i="1"/>
  <c r="P28" i="6" s="1"/>
  <c r="I23" i="1"/>
  <c r="I42" i="1" s="1"/>
  <c r="M30" i="1"/>
  <c r="M30" i="6" s="1"/>
  <c r="AU7" i="1"/>
  <c r="AU7" i="6" s="1"/>
  <c r="AU5" i="6"/>
  <c r="K7" i="1"/>
  <c r="K7" i="6" s="1"/>
  <c r="K5" i="6"/>
  <c r="Y7" i="1"/>
  <c r="Y7" i="6" s="1"/>
  <c r="Y5" i="6"/>
  <c r="AO7" i="1"/>
  <c r="AO7" i="6" s="1"/>
  <c r="AO5" i="6"/>
  <c r="BM7" i="1"/>
  <c r="BM7" i="6" s="1"/>
  <c r="BM5" i="6"/>
  <c r="AH7" i="1"/>
  <c r="AH7" i="6" s="1"/>
  <c r="AH5" i="6"/>
  <c r="AJ25" i="13"/>
  <c r="AJ36" i="13" s="1"/>
  <c r="AD7" i="1"/>
  <c r="AD7" i="6" s="1"/>
  <c r="AD5" i="6"/>
  <c r="I14" i="6"/>
  <c r="I23" i="6" s="1"/>
  <c r="BG29" i="1"/>
  <c r="BG29" i="6" s="1"/>
  <c r="AH23" i="14"/>
  <c r="AI40" i="14" s="1"/>
  <c r="AJ7" i="1"/>
  <c r="AJ7" i="6" s="1"/>
  <c r="T5" i="6"/>
  <c r="P5" i="6"/>
  <c r="L5" i="6"/>
  <c r="AF7" i="1"/>
  <c r="AF7" i="6" s="1"/>
  <c r="AF5" i="6"/>
  <c r="AV7" i="1"/>
  <c r="AV7" i="6" s="1"/>
  <c r="AV5" i="6"/>
  <c r="BL7" i="1"/>
  <c r="BL7" i="6" s="1"/>
  <c r="BL5" i="6"/>
  <c r="BI29" i="1"/>
  <c r="BI29" i="6" s="1"/>
  <c r="AB7" i="1"/>
  <c r="AB7" i="6" s="1"/>
  <c r="AB5" i="6"/>
  <c r="AR7" i="1"/>
  <c r="AR7" i="6" s="1"/>
  <c r="AR5" i="6"/>
  <c r="BH7" i="1"/>
  <c r="BH7" i="6" s="1"/>
  <c r="BH5" i="6"/>
  <c r="AS31" i="1"/>
  <c r="AS31" i="6" s="1"/>
  <c r="AC36" i="13"/>
  <c r="X7" i="1"/>
  <c r="X7" i="6" s="1"/>
  <c r="X5" i="6"/>
  <c r="AN7" i="1"/>
  <c r="AN7" i="6" s="1"/>
  <c r="AN5" i="6"/>
  <c r="BM29" i="1"/>
  <c r="BM29" i="6" s="1"/>
  <c r="AG36" i="13"/>
  <c r="AZ7" i="1"/>
  <c r="AZ7" i="6" s="1"/>
  <c r="AZ5" i="6"/>
  <c r="BP7" i="1"/>
  <c r="BP7" i="6" s="1"/>
  <c r="BP5" i="6"/>
  <c r="BK29" i="1"/>
  <c r="BK29" i="6" s="1"/>
  <c r="K8" i="12"/>
  <c r="L8" i="12" s="1"/>
  <c r="I11" i="1"/>
  <c r="I11" i="6" s="1"/>
  <c r="AH23" i="13"/>
  <c r="AI40" i="13" s="1"/>
  <c r="J11" i="1"/>
  <c r="J11" i="6" s="1"/>
  <c r="K10" i="8"/>
  <c r="K11" i="8" s="1"/>
  <c r="K25" i="14"/>
  <c r="K36" i="14" s="1"/>
  <c r="K39" i="14" s="1"/>
  <c r="J23" i="14"/>
  <c r="K40" i="14" s="1"/>
  <c r="K14" i="14"/>
  <c r="K8" i="1"/>
  <c r="L8" i="1" s="1"/>
  <c r="I40" i="6"/>
  <c r="L10" i="8"/>
  <c r="L11" i="8" s="1"/>
  <c r="K25" i="12"/>
  <c r="K36" i="12" s="1"/>
  <c r="K39" i="12" s="1"/>
  <c r="K14" i="12"/>
  <c r="AJ25" i="14"/>
  <c r="AJ36" i="14" s="1"/>
  <c r="AI23" i="14"/>
  <c r="AJ40" i="14" s="1"/>
  <c r="L23" i="8"/>
  <c r="M25" i="8"/>
  <c r="M36" i="8" s="1"/>
  <c r="M14" i="8"/>
  <c r="I36" i="1"/>
  <c r="I56" i="1" s="1"/>
  <c r="I57" i="1" s="1"/>
  <c r="I25" i="6"/>
  <c r="I36" i="6" s="1"/>
  <c r="L8" i="4"/>
  <c r="K10" i="4"/>
  <c r="K11" i="4" s="1"/>
  <c r="L8" i="14"/>
  <c r="K10" i="14"/>
  <c r="K11" i="14" s="1"/>
  <c r="J23" i="4"/>
  <c r="K14" i="4"/>
  <c r="K25" i="4" s="1"/>
  <c r="K36" i="4" s="1"/>
  <c r="AJ23" i="14"/>
  <c r="AK40" i="14" s="1"/>
  <c r="AK25" i="14"/>
  <c r="AK36" i="14" s="1"/>
  <c r="K25" i="13"/>
  <c r="K36" i="13" s="1"/>
  <c r="K39" i="13" s="1"/>
  <c r="K14" i="13"/>
  <c r="J23" i="13"/>
  <c r="I39" i="1"/>
  <c r="AH23" i="8"/>
  <c r="AI40" i="8" s="1"/>
  <c r="AI25" i="8"/>
  <c r="AI36" i="8" s="1"/>
  <c r="M10" i="8"/>
  <c r="M11" i="8" s="1"/>
  <c r="N8" i="8"/>
  <c r="J25" i="4"/>
  <c r="J36" i="4" s="1"/>
  <c r="J39" i="4" s="1"/>
  <c r="L8" i="13"/>
  <c r="K10" i="13"/>
  <c r="K11" i="13" s="1"/>
  <c r="J9" i="1"/>
  <c r="I9" i="6"/>
  <c r="I10" i="1"/>
  <c r="AI25" i="2"/>
  <c r="AH23" i="2"/>
  <c r="AI40" i="2" s="1"/>
  <c r="K10" i="2"/>
  <c r="K11" i="2" s="1"/>
  <c r="L9" i="2"/>
  <c r="K25" i="2"/>
  <c r="K14" i="2"/>
  <c r="J14" i="1"/>
  <c r="J23" i="2"/>
  <c r="J36" i="2"/>
  <c r="J39" i="2" s="1"/>
  <c r="I55" i="6"/>
  <c r="I80" i="1"/>
  <c r="AH36" i="2"/>
  <c r="I7" i="11"/>
  <c r="J10" i="11"/>
  <c r="J8" i="11"/>
  <c r="AH8" i="11"/>
  <c r="J11" i="11"/>
  <c r="J7" i="11"/>
  <c r="AH7" i="11"/>
  <c r="AH10" i="11"/>
  <c r="AH9" i="11"/>
  <c r="J9" i="11"/>
  <c r="L8" i="11"/>
  <c r="AJ10" i="11"/>
  <c r="AI10" i="11"/>
  <c r="K40" i="13" l="1"/>
  <c r="I12" i="11"/>
  <c r="W25" i="12"/>
  <c r="W36" i="12" s="1"/>
  <c r="W39" i="12" s="1"/>
  <c r="W14" i="12"/>
  <c r="V23" i="12"/>
  <c r="W40" i="12" s="1"/>
  <c r="J40" i="2"/>
  <c r="J40" i="1"/>
  <c r="J40" i="6" s="1"/>
  <c r="K40" i="8"/>
  <c r="K40" i="4"/>
  <c r="K40" i="2"/>
  <c r="M40" i="8"/>
  <c r="L40" i="8"/>
  <c r="AI23" i="13"/>
  <c r="AJ40" i="13" s="1"/>
  <c r="AK25" i="13"/>
  <c r="AK36" i="13" s="1"/>
  <c r="I82" i="1"/>
  <c r="I42" i="6"/>
  <c r="I92" i="6" s="1"/>
  <c r="K10" i="12"/>
  <c r="K11" i="12" s="1"/>
  <c r="M39" i="8"/>
  <c r="K8" i="6"/>
  <c r="J57" i="6"/>
  <c r="J59" i="6" s="1"/>
  <c r="J25" i="1"/>
  <c r="J25" i="6" s="1"/>
  <c r="J36" i="6" s="1"/>
  <c r="L25" i="12"/>
  <c r="L36" i="12" s="1"/>
  <c r="L39" i="12" s="1"/>
  <c r="L14" i="12"/>
  <c r="K23" i="12"/>
  <c r="L40" i="12" s="1"/>
  <c r="M8" i="12"/>
  <c r="L10" i="12"/>
  <c r="L11" i="12" s="1"/>
  <c r="L25" i="14"/>
  <c r="L36" i="14" s="1"/>
  <c r="L39" i="14" s="1"/>
  <c r="K23" i="14"/>
  <c r="L40" i="14" s="1"/>
  <c r="L14" i="14"/>
  <c r="J55" i="1"/>
  <c r="M8" i="13"/>
  <c r="L10" i="13"/>
  <c r="L11" i="13" s="1"/>
  <c r="AL25" i="14"/>
  <c r="AL36" i="14" s="1"/>
  <c r="AK23" i="14"/>
  <c r="AL40" i="14" s="1"/>
  <c r="N10" i="8"/>
  <c r="N11" i="8" s="1"/>
  <c r="O8" i="8"/>
  <c r="M23" i="8"/>
  <c r="N25" i="8"/>
  <c r="N36" i="8" s="1"/>
  <c r="N14" i="8"/>
  <c r="K57" i="6"/>
  <c r="K59" i="6" s="1"/>
  <c r="I43" i="1"/>
  <c r="I39" i="6"/>
  <c r="L10" i="14"/>
  <c r="L11" i="14" s="1"/>
  <c r="M8" i="14"/>
  <c r="I81" i="1"/>
  <c r="I56" i="6"/>
  <c r="I91" i="6" s="1"/>
  <c r="K11" i="1"/>
  <c r="K11" i="6" s="1"/>
  <c r="K39" i="4"/>
  <c r="L14" i="13"/>
  <c r="K23" i="13"/>
  <c r="L40" i="13" s="1"/>
  <c r="L25" i="13"/>
  <c r="L36" i="13" s="1"/>
  <c r="L39" i="13" s="1"/>
  <c r="L10" i="4"/>
  <c r="L11" i="4" s="1"/>
  <c r="M8" i="4"/>
  <c r="AJ25" i="8"/>
  <c r="AJ36" i="8" s="1"/>
  <c r="AI23" i="8"/>
  <c r="AJ40" i="8" s="1"/>
  <c r="K23" i="4"/>
  <c r="L40" i="4" s="1"/>
  <c r="L14" i="4"/>
  <c r="L25" i="4" s="1"/>
  <c r="L36" i="4" s="1"/>
  <c r="J12" i="11"/>
  <c r="J39" i="1"/>
  <c r="J23" i="1"/>
  <c r="J42" i="1" s="1"/>
  <c r="J14" i="6"/>
  <c r="J23" i="6" s="1"/>
  <c r="AI36" i="2"/>
  <c r="K9" i="1"/>
  <c r="J10" i="1"/>
  <c r="J9" i="6"/>
  <c r="K25" i="1"/>
  <c r="K36" i="2"/>
  <c r="K39" i="2" s="1"/>
  <c r="L10" i="2"/>
  <c r="L11" i="2" s="1"/>
  <c r="M9" i="2"/>
  <c r="AJ25" i="2"/>
  <c r="AI23" i="2"/>
  <c r="AJ40" i="2" s="1"/>
  <c r="I90" i="6"/>
  <c r="L14" i="2"/>
  <c r="L25" i="2"/>
  <c r="K14" i="1"/>
  <c r="K23" i="2"/>
  <c r="M8" i="1"/>
  <c r="L8" i="6"/>
  <c r="I10" i="6"/>
  <c r="I45" i="1"/>
  <c r="AK10" i="11"/>
  <c r="M8" i="11"/>
  <c r="K11" i="11"/>
  <c r="AI7" i="11"/>
  <c r="K7" i="11"/>
  <c r="AI9" i="11"/>
  <c r="K10" i="11"/>
  <c r="AI8" i="11"/>
  <c r="K9" i="11"/>
  <c r="W23" i="12" l="1"/>
  <c r="X40" i="12" s="1"/>
  <c r="X14" i="12"/>
  <c r="X25" i="12"/>
  <c r="X36" i="12" s="1"/>
  <c r="X39" i="12" s="1"/>
  <c r="L40" i="2"/>
  <c r="N40" i="8"/>
  <c r="AJ23" i="13"/>
  <c r="AK40" i="13" s="1"/>
  <c r="AK23" i="13"/>
  <c r="AL40" i="13" s="1"/>
  <c r="K40" i="1"/>
  <c r="K40" i="6" s="1"/>
  <c r="N39" i="8"/>
  <c r="I58" i="6"/>
  <c r="J36" i="1"/>
  <c r="J56" i="1" s="1"/>
  <c r="J81" i="1" s="1"/>
  <c r="M25" i="12"/>
  <c r="M36" i="12" s="1"/>
  <c r="M39" i="12" s="1"/>
  <c r="L23" i="12"/>
  <c r="M40" i="12" s="1"/>
  <c r="M14" i="12"/>
  <c r="L23" i="14"/>
  <c r="M40" i="14" s="1"/>
  <c r="M14" i="14"/>
  <c r="M25" i="14"/>
  <c r="M36" i="14" s="1"/>
  <c r="M39" i="14" s="1"/>
  <c r="N8" i="12"/>
  <c r="M10" i="12"/>
  <c r="M11" i="12" s="1"/>
  <c r="AL25" i="13"/>
  <c r="AL36" i="13" s="1"/>
  <c r="L11" i="1"/>
  <c r="L11" i="6" s="1"/>
  <c r="L23" i="13"/>
  <c r="M40" i="13" s="1"/>
  <c r="M25" i="13"/>
  <c r="M36" i="13" s="1"/>
  <c r="M39" i="13" s="1"/>
  <c r="M14" i="13"/>
  <c r="M10" i="14"/>
  <c r="M11" i="14" s="1"/>
  <c r="N8" i="14"/>
  <c r="I44" i="1"/>
  <c r="I44" i="6" s="1"/>
  <c r="I43" i="6"/>
  <c r="I93" i="6" s="1"/>
  <c r="I83" i="1"/>
  <c r="O10" i="8"/>
  <c r="O11" i="8" s="1"/>
  <c r="P8" i="8"/>
  <c r="L23" i="4"/>
  <c r="M14" i="4"/>
  <c r="M25" i="4" s="1"/>
  <c r="M36" i="4" s="1"/>
  <c r="AK25" i="8"/>
  <c r="AK36" i="8" s="1"/>
  <c r="AJ23" i="8"/>
  <c r="AK40" i="8" s="1"/>
  <c r="L57" i="6"/>
  <c r="L59" i="6" s="1"/>
  <c r="M10" i="13"/>
  <c r="M11" i="13" s="1"/>
  <c r="N8" i="13"/>
  <c r="J80" i="1"/>
  <c r="J55" i="6"/>
  <c r="J90" i="6" s="1"/>
  <c r="L39" i="4"/>
  <c r="O25" i="8"/>
  <c r="O36" i="8" s="1"/>
  <c r="O14" i="8"/>
  <c r="N23" i="8"/>
  <c r="AM25" i="14"/>
  <c r="AM36" i="14" s="1"/>
  <c r="AL23" i="14"/>
  <c r="AM40" i="14" s="1"/>
  <c r="M10" i="4"/>
  <c r="M11" i="4" s="1"/>
  <c r="N8" i="4"/>
  <c r="K12" i="11"/>
  <c r="K39" i="1"/>
  <c r="M8" i="6"/>
  <c r="N8" i="1"/>
  <c r="M14" i="2"/>
  <c r="L23" i="2"/>
  <c r="L14" i="1"/>
  <c r="M25" i="2"/>
  <c r="J42" i="6"/>
  <c r="J92" i="6" s="1"/>
  <c r="J82" i="1"/>
  <c r="I84" i="1"/>
  <c r="I45" i="6"/>
  <c r="I94" i="6" s="1"/>
  <c r="L36" i="2"/>
  <c r="L39" i="2" s="1"/>
  <c r="L25" i="1"/>
  <c r="AK25" i="2"/>
  <c r="AJ23" i="2"/>
  <c r="AK40" i="2" s="1"/>
  <c r="M10" i="2"/>
  <c r="M11" i="2" s="1"/>
  <c r="N9" i="2"/>
  <c r="L9" i="1"/>
  <c r="K9" i="6"/>
  <c r="K10" i="1"/>
  <c r="K14" i="6"/>
  <c r="K23" i="6" s="1"/>
  <c r="K23" i="1"/>
  <c r="K42" i="1" s="1"/>
  <c r="K36" i="1"/>
  <c r="K56" i="1" s="1"/>
  <c r="K25" i="6"/>
  <c r="K36" i="6" s="1"/>
  <c r="J10" i="6"/>
  <c r="J45" i="1"/>
  <c r="J39" i="6"/>
  <c r="J43" i="1"/>
  <c r="J44" i="1" s="1"/>
  <c r="AJ36" i="2"/>
  <c r="L10" i="11"/>
  <c r="AL10" i="11"/>
  <c r="AJ8" i="11"/>
  <c r="AJ7" i="11"/>
  <c r="AJ9" i="11"/>
  <c r="L7" i="11"/>
  <c r="AK9" i="11"/>
  <c r="L9" i="11"/>
  <c r="N8" i="11"/>
  <c r="L11" i="11"/>
  <c r="X23" i="12" l="1"/>
  <c r="Y40" i="12" s="1"/>
  <c r="Y25" i="12"/>
  <c r="Y36" i="12" s="1"/>
  <c r="Y39" i="12" s="1"/>
  <c r="Y14" i="12"/>
  <c r="M40" i="2"/>
  <c r="O40" i="8"/>
  <c r="J57" i="1"/>
  <c r="M40" i="4"/>
  <c r="K55" i="1"/>
  <c r="O39" i="8"/>
  <c r="I48" i="1"/>
  <c r="I48" i="6" s="1"/>
  <c r="J56" i="6"/>
  <c r="J58" i="6" s="1"/>
  <c r="L40" i="1"/>
  <c r="L40" i="6" s="1"/>
  <c r="N25" i="14"/>
  <c r="N36" i="14" s="1"/>
  <c r="N39" i="14" s="1"/>
  <c r="M23" i="14"/>
  <c r="N40" i="14" s="1"/>
  <c r="N14" i="14"/>
  <c r="O8" i="12"/>
  <c r="N10" i="12"/>
  <c r="N11" i="12" s="1"/>
  <c r="M23" i="12"/>
  <c r="N40" i="12" s="1"/>
  <c r="N25" i="12"/>
  <c r="N36" i="12" s="1"/>
  <c r="N39" i="12" s="1"/>
  <c r="N14" i="12"/>
  <c r="M39" i="4"/>
  <c r="N10" i="13"/>
  <c r="N11" i="13" s="1"/>
  <c r="O8" i="13"/>
  <c r="N10" i="4"/>
  <c r="N11" i="4" s="1"/>
  <c r="O8" i="4"/>
  <c r="AN25" i="14"/>
  <c r="AN36" i="14" s="1"/>
  <c r="AM23" i="14"/>
  <c r="AN40" i="14" s="1"/>
  <c r="O23" i="8"/>
  <c r="P25" i="8"/>
  <c r="P36" i="8" s="1"/>
  <c r="P14" i="8"/>
  <c r="M57" i="6"/>
  <c r="M59" i="6" s="1"/>
  <c r="N14" i="4"/>
  <c r="N25" i="4" s="1"/>
  <c r="N36" i="4" s="1"/>
  <c r="M23" i="4"/>
  <c r="N40" i="4" s="1"/>
  <c r="N14" i="13"/>
  <c r="N25" i="13"/>
  <c r="N36" i="13" s="1"/>
  <c r="N39" i="13" s="1"/>
  <c r="M23" i="13"/>
  <c r="N40" i="13" s="1"/>
  <c r="M11" i="1"/>
  <c r="M11" i="6" s="1"/>
  <c r="AK23" i="8"/>
  <c r="AL40" i="8" s="1"/>
  <c r="AL25" i="8"/>
  <c r="AL36" i="8" s="1"/>
  <c r="Q8" i="8"/>
  <c r="P10" i="8"/>
  <c r="P11" i="8" s="1"/>
  <c r="N10" i="14"/>
  <c r="N11" i="14" s="1"/>
  <c r="O8" i="14"/>
  <c r="L12" i="11"/>
  <c r="L39" i="1"/>
  <c r="N10" i="2"/>
  <c r="N11" i="2" s="1"/>
  <c r="O9" i="2"/>
  <c r="AK36" i="2"/>
  <c r="M36" i="2"/>
  <c r="M39" i="2" s="1"/>
  <c r="M25" i="1"/>
  <c r="K42" i="6"/>
  <c r="K92" i="6" s="1"/>
  <c r="K82" i="1"/>
  <c r="M9" i="1"/>
  <c r="L9" i="6"/>
  <c r="L10" i="1"/>
  <c r="J48" i="1"/>
  <c r="J44" i="6"/>
  <c r="N25" i="2"/>
  <c r="N14" i="2"/>
  <c r="M23" i="2"/>
  <c r="M14" i="1"/>
  <c r="AL25" i="2"/>
  <c r="AK23" i="2"/>
  <c r="AL40" i="2" s="1"/>
  <c r="L36" i="1"/>
  <c r="L56" i="1" s="1"/>
  <c r="L25" i="6"/>
  <c r="L36" i="6" s="1"/>
  <c r="J43" i="6"/>
  <c r="J93" i="6" s="1"/>
  <c r="J83" i="1"/>
  <c r="J84" i="1"/>
  <c r="J45" i="6"/>
  <c r="J94" i="6" s="1"/>
  <c r="K10" i="6"/>
  <c r="K45" i="1"/>
  <c r="L23" i="1"/>
  <c r="L42" i="1" s="1"/>
  <c r="L14" i="6"/>
  <c r="L23" i="6" s="1"/>
  <c r="O8" i="1"/>
  <c r="N8" i="6"/>
  <c r="K43" i="1"/>
  <c r="K39" i="6"/>
  <c r="K56" i="6"/>
  <c r="K91" i="6" s="1"/>
  <c r="K81" i="1"/>
  <c r="AM10" i="11"/>
  <c r="M7" i="11"/>
  <c r="M11" i="11"/>
  <c r="O8" i="11"/>
  <c r="M9" i="11"/>
  <c r="AK8" i="11"/>
  <c r="AK7" i="11"/>
  <c r="M10" i="11"/>
  <c r="Z25" i="12" l="1"/>
  <c r="Z36" i="12" s="1"/>
  <c r="Z39" i="12" s="1"/>
  <c r="Y23" i="12"/>
  <c r="Z40" i="12" s="1"/>
  <c r="Z14" i="12"/>
  <c r="K80" i="1"/>
  <c r="K57" i="1"/>
  <c r="N40" i="2"/>
  <c r="P40" i="8"/>
  <c r="AL23" i="13"/>
  <c r="AM40" i="13" s="1"/>
  <c r="P39" i="8"/>
  <c r="K55" i="6"/>
  <c r="K58" i="6" s="1"/>
  <c r="AM25" i="13"/>
  <c r="AM36" i="13" s="1"/>
  <c r="J51" i="1"/>
  <c r="J59" i="1" s="1"/>
  <c r="J61" i="1" s="1"/>
  <c r="J64" i="1" s="1"/>
  <c r="J91" i="6"/>
  <c r="I50" i="1"/>
  <c r="I51" i="1"/>
  <c r="I59" i="1" s="1"/>
  <c r="I61" i="1" s="1"/>
  <c r="I64" i="1" s="1"/>
  <c r="L55" i="1"/>
  <c r="N39" i="4"/>
  <c r="N39" i="1" s="1"/>
  <c r="AM23" i="13"/>
  <c r="AN40" i="13" s="1"/>
  <c r="AN25" i="13"/>
  <c r="AN36" i="13" s="1"/>
  <c r="N23" i="12"/>
  <c r="O40" i="12" s="1"/>
  <c r="O25" i="12"/>
  <c r="O36" i="12" s="1"/>
  <c r="O39" i="12" s="1"/>
  <c r="O14" i="12"/>
  <c r="P8" i="12"/>
  <c r="O10" i="12"/>
  <c r="O11" i="12" s="1"/>
  <c r="N23" i="14"/>
  <c r="O40" i="14" s="1"/>
  <c r="O14" i="14"/>
  <c r="O25" i="14"/>
  <c r="O36" i="14" s="1"/>
  <c r="O39" i="14" s="1"/>
  <c r="M39" i="1"/>
  <c r="M39" i="6" s="1"/>
  <c r="R8" i="8"/>
  <c r="Q10" i="8"/>
  <c r="Q11" i="8" s="1"/>
  <c r="N57" i="6"/>
  <c r="N59" i="6" s="1"/>
  <c r="O25" i="13"/>
  <c r="O36" i="13" s="1"/>
  <c r="O39" i="13" s="1"/>
  <c r="O14" i="13"/>
  <c r="N23" i="13"/>
  <c r="O40" i="13" s="1"/>
  <c r="O14" i="4"/>
  <c r="O25" i="4" s="1"/>
  <c r="O36" i="4" s="1"/>
  <c r="N23" i="4"/>
  <c r="AO25" i="14"/>
  <c r="AO36" i="14" s="1"/>
  <c r="AN23" i="14"/>
  <c r="AO40" i="14" s="1"/>
  <c r="O10" i="13"/>
  <c r="O11" i="13" s="1"/>
  <c r="P8" i="13"/>
  <c r="M40" i="1"/>
  <c r="M40" i="6" s="1"/>
  <c r="O10" i="14"/>
  <c r="O11" i="14" s="1"/>
  <c r="P8" i="14"/>
  <c r="AL23" i="8"/>
  <c r="AM40" i="8" s="1"/>
  <c r="AM25" i="8"/>
  <c r="AM36" i="8" s="1"/>
  <c r="O10" i="4"/>
  <c r="O11" i="4" s="1"/>
  <c r="P8" i="4"/>
  <c r="N11" i="1"/>
  <c r="N11" i="6" s="1"/>
  <c r="P23" i="8"/>
  <c r="Q25" i="8"/>
  <c r="Q36" i="8" s="1"/>
  <c r="Q14" i="8"/>
  <c r="M12" i="11"/>
  <c r="P8" i="1"/>
  <c r="O8" i="6"/>
  <c r="O14" i="2"/>
  <c r="O25" i="2"/>
  <c r="N14" i="1"/>
  <c r="N23" i="2"/>
  <c r="O40" i="2" s="1"/>
  <c r="J48" i="6"/>
  <c r="M9" i="6"/>
  <c r="N9" i="1"/>
  <c r="M10" i="1"/>
  <c r="O10" i="2"/>
  <c r="O11" i="2" s="1"/>
  <c r="P9" i="2"/>
  <c r="L82" i="1"/>
  <c r="L42" i="6"/>
  <c r="L92" i="6" s="1"/>
  <c r="AM25" i="2"/>
  <c r="AL23" i="2"/>
  <c r="AM40" i="2" s="1"/>
  <c r="M23" i="1"/>
  <c r="M42" i="1" s="1"/>
  <c r="M14" i="6"/>
  <c r="M23" i="6" s="1"/>
  <c r="L43" i="1"/>
  <c r="L39" i="6"/>
  <c r="K43" i="6"/>
  <c r="K93" i="6" s="1"/>
  <c r="K83" i="1"/>
  <c r="K84" i="1"/>
  <c r="K45" i="6"/>
  <c r="K94" i="6" s="1"/>
  <c r="L56" i="6"/>
  <c r="L91" i="6" s="1"/>
  <c r="L81" i="1"/>
  <c r="AL36" i="2"/>
  <c r="N36" i="2"/>
  <c r="N25" i="1"/>
  <c r="L10" i="6"/>
  <c r="L45" i="1"/>
  <c r="M25" i="6"/>
  <c r="M36" i="6" s="1"/>
  <c r="M36" i="1"/>
  <c r="M56" i="1" s="1"/>
  <c r="J50" i="1"/>
  <c r="K44" i="1"/>
  <c r="I51" i="6"/>
  <c r="I60" i="6" s="1"/>
  <c r="I62" i="6" s="1"/>
  <c r="I65" i="6" s="1"/>
  <c r="I50" i="6"/>
  <c r="AL8" i="11"/>
  <c r="N7" i="11"/>
  <c r="N10" i="11"/>
  <c r="AM9" i="11"/>
  <c r="AL7" i="11"/>
  <c r="AL9" i="11"/>
  <c r="AN10" i="11"/>
  <c r="P8" i="11"/>
  <c r="N11" i="11"/>
  <c r="N9" i="11"/>
  <c r="AA25" i="12" l="1"/>
  <c r="AA36" i="12" s="1"/>
  <c r="AA39" i="12" s="1"/>
  <c r="Z23" i="12"/>
  <c r="AA40" i="12" s="1"/>
  <c r="AA14" i="12"/>
  <c r="O40" i="4"/>
  <c r="K90" i="6"/>
  <c r="Q40" i="8"/>
  <c r="L55" i="6"/>
  <c r="L58" i="6" s="1"/>
  <c r="L57" i="1"/>
  <c r="Q39" i="8"/>
  <c r="L80" i="1"/>
  <c r="O39" i="4"/>
  <c r="M43" i="1"/>
  <c r="M43" i="6" s="1"/>
  <c r="M93" i="6" s="1"/>
  <c r="AO25" i="13"/>
  <c r="AO36" i="13" s="1"/>
  <c r="AN23" i="13"/>
  <c r="AO40" i="13" s="1"/>
  <c r="P14" i="14"/>
  <c r="O23" i="14"/>
  <c r="P40" i="14" s="1"/>
  <c r="P25" i="14"/>
  <c r="P36" i="14" s="1"/>
  <c r="P39" i="14" s="1"/>
  <c r="P14" i="12"/>
  <c r="P25" i="12"/>
  <c r="P36" i="12" s="1"/>
  <c r="P39" i="12" s="1"/>
  <c r="O23" i="12"/>
  <c r="P40" i="12" s="1"/>
  <c r="P10" i="12"/>
  <c r="P11" i="12" s="1"/>
  <c r="Q8" i="12"/>
  <c r="N40" i="1"/>
  <c r="N40" i="6" s="1"/>
  <c r="O57" i="6"/>
  <c r="O59" i="6" s="1"/>
  <c r="Q8" i="13"/>
  <c r="P10" i="13"/>
  <c r="P11" i="13" s="1"/>
  <c r="S8" i="8"/>
  <c r="R10" i="8"/>
  <c r="R11" i="8" s="1"/>
  <c r="P10" i="4"/>
  <c r="P11" i="4" s="1"/>
  <c r="Q8" i="4"/>
  <c r="R14" i="8"/>
  <c r="R25" i="8"/>
  <c r="R36" i="8" s="1"/>
  <c r="Q23" i="8"/>
  <c r="AM23" i="8"/>
  <c r="AN40" i="8" s="1"/>
  <c r="AN25" i="8"/>
  <c r="AN36" i="8" s="1"/>
  <c r="P14" i="13"/>
  <c r="O23" i="13"/>
  <c r="P40" i="13" s="1"/>
  <c r="P25" i="13"/>
  <c r="P36" i="13" s="1"/>
  <c r="P39" i="13" s="1"/>
  <c r="N43" i="1"/>
  <c r="N39" i="6"/>
  <c r="M55" i="1"/>
  <c r="O11" i="1"/>
  <c r="O11" i="6" s="1"/>
  <c r="P10" i="14"/>
  <c r="P11" i="14" s="1"/>
  <c r="Q8" i="14"/>
  <c r="AP25" i="14"/>
  <c r="AP36" i="14" s="1"/>
  <c r="AO23" i="14"/>
  <c r="AP40" i="14" s="1"/>
  <c r="O23" i="4"/>
  <c r="P14" i="4"/>
  <c r="P25" i="4" s="1"/>
  <c r="P36" i="4" s="1"/>
  <c r="N12" i="11"/>
  <c r="AM36" i="2"/>
  <c r="Q9" i="2"/>
  <c r="P10" i="2"/>
  <c r="P11" i="2" s="1"/>
  <c r="M10" i="6"/>
  <c r="M45" i="1"/>
  <c r="J50" i="6"/>
  <c r="J51" i="6"/>
  <c r="J60" i="6" s="1"/>
  <c r="J62" i="6" s="1"/>
  <c r="J65" i="6" s="1"/>
  <c r="N23" i="1"/>
  <c r="N42" i="1" s="1"/>
  <c r="N14" i="6"/>
  <c r="N23" i="6" s="1"/>
  <c r="M56" i="6"/>
  <c r="M91" i="6" s="1"/>
  <c r="M81" i="1"/>
  <c r="N36" i="1"/>
  <c r="N56" i="1" s="1"/>
  <c r="N25" i="6"/>
  <c r="N36" i="6" s="1"/>
  <c r="M82" i="1"/>
  <c r="M42" i="6"/>
  <c r="M92" i="6" s="1"/>
  <c r="K48" i="1"/>
  <c r="K44" i="6"/>
  <c r="L83" i="1"/>
  <c r="L43" i="6"/>
  <c r="L93" i="6" s="1"/>
  <c r="AN25" i="2"/>
  <c r="AM23" i="2"/>
  <c r="AN40" i="2" s="1"/>
  <c r="O9" i="1"/>
  <c r="N9" i="6"/>
  <c r="N10" i="1"/>
  <c r="P25" i="2"/>
  <c r="P14" i="2"/>
  <c r="O14" i="1"/>
  <c r="O23" i="2"/>
  <c r="Q8" i="1"/>
  <c r="P8" i="6"/>
  <c r="L44" i="1"/>
  <c r="L84" i="1"/>
  <c r="L45" i="6"/>
  <c r="L94" i="6" s="1"/>
  <c r="O36" i="2"/>
  <c r="O39" i="2" s="1"/>
  <c r="O25" i="1"/>
  <c r="AN9" i="11"/>
  <c r="O9" i="11"/>
  <c r="AM8" i="11"/>
  <c r="AM7" i="11"/>
  <c r="Q8" i="11"/>
  <c r="O10" i="11"/>
  <c r="AO10" i="11"/>
  <c r="O7" i="11"/>
  <c r="O11" i="11"/>
  <c r="AB14" i="12" l="1"/>
  <c r="AB25" i="12"/>
  <c r="AB36" i="12" s="1"/>
  <c r="AB39" i="12" s="1"/>
  <c r="AA23" i="12"/>
  <c r="AB40" i="12" s="1"/>
  <c r="P40" i="2"/>
  <c r="L90" i="6"/>
  <c r="P40" i="4"/>
  <c r="M55" i="6"/>
  <c r="M58" i="6" s="1"/>
  <c r="M57" i="1"/>
  <c r="R39" i="8"/>
  <c r="R40" i="8"/>
  <c r="P39" i="4"/>
  <c r="M44" i="1"/>
  <c r="M44" i="6" s="1"/>
  <c r="M83" i="1"/>
  <c r="M80" i="1"/>
  <c r="N55" i="1"/>
  <c r="O40" i="1"/>
  <c r="O40" i="6" s="1"/>
  <c r="Q10" i="12"/>
  <c r="Q11" i="12" s="1"/>
  <c r="R8" i="12"/>
  <c r="P23" i="12"/>
  <c r="Q40" i="12" s="1"/>
  <c r="Q14" i="12"/>
  <c r="Q25" i="12"/>
  <c r="Q36" i="12" s="1"/>
  <c r="Q39" i="12" s="1"/>
  <c r="Q25" i="14"/>
  <c r="Q36" i="14" s="1"/>
  <c r="Q39" i="14" s="1"/>
  <c r="P23" i="14"/>
  <c r="Q40" i="14" s="1"/>
  <c r="Q14" i="14"/>
  <c r="P11" i="1"/>
  <c r="P11" i="6" s="1"/>
  <c r="AP25" i="13"/>
  <c r="AP36" i="13" s="1"/>
  <c r="AO23" i="13"/>
  <c r="AP40" i="13" s="1"/>
  <c r="AQ25" i="14"/>
  <c r="AQ36" i="14" s="1"/>
  <c r="AP23" i="14"/>
  <c r="AQ40" i="14" s="1"/>
  <c r="P23" i="4"/>
  <c r="Q14" i="4"/>
  <c r="Q25" i="4" s="1"/>
  <c r="Q36" i="4" s="1"/>
  <c r="P57" i="6"/>
  <c r="P59" i="6" s="1"/>
  <c r="P23" i="13"/>
  <c r="Q40" i="13" s="1"/>
  <c r="Q25" i="13"/>
  <c r="Q36" i="13" s="1"/>
  <c r="Q39" i="13" s="1"/>
  <c r="Q14" i="13"/>
  <c r="Q10" i="4"/>
  <c r="Q11" i="4" s="1"/>
  <c r="R8" i="4"/>
  <c r="S10" i="8"/>
  <c r="S11" i="8" s="1"/>
  <c r="T8" i="8"/>
  <c r="S25" i="8"/>
  <c r="S36" i="8" s="1"/>
  <c r="R23" i="8"/>
  <c r="Q10" i="14"/>
  <c r="Q11" i="14" s="1"/>
  <c r="R8" i="14"/>
  <c r="R8" i="13"/>
  <c r="Q10" i="13"/>
  <c r="Q11" i="13" s="1"/>
  <c r="N83" i="1"/>
  <c r="N43" i="6"/>
  <c r="N93" i="6" s="1"/>
  <c r="AO25" i="8"/>
  <c r="AO36" i="8" s="1"/>
  <c r="AN23" i="8"/>
  <c r="AO40" i="8" s="1"/>
  <c r="O12" i="11"/>
  <c r="P25" i="1"/>
  <c r="P36" i="2"/>
  <c r="P39" i="2" s="1"/>
  <c r="P9" i="1"/>
  <c r="O9" i="6"/>
  <c r="O10" i="1"/>
  <c r="R9" i="2"/>
  <c r="Q10" i="2"/>
  <c r="Q11" i="2" s="1"/>
  <c r="AN36" i="2"/>
  <c r="K48" i="6"/>
  <c r="K51" i="1"/>
  <c r="K59" i="1" s="1"/>
  <c r="K61" i="1" s="1"/>
  <c r="K50" i="1"/>
  <c r="N10" i="6"/>
  <c r="N45" i="1"/>
  <c r="AN23" i="2"/>
  <c r="AO40" i="2" s="1"/>
  <c r="AO25" i="2"/>
  <c r="N82" i="1"/>
  <c r="N42" i="6"/>
  <c r="N92" i="6" s="1"/>
  <c r="N44" i="1"/>
  <c r="R8" i="1"/>
  <c r="Q8" i="6"/>
  <c r="O39" i="1"/>
  <c r="L48" i="1"/>
  <c r="L50" i="1" s="1"/>
  <c r="L44" i="6"/>
  <c r="Q14" i="2"/>
  <c r="Q25" i="2"/>
  <c r="P23" i="2"/>
  <c r="P14" i="1"/>
  <c r="O36" i="1"/>
  <c r="O56" i="1" s="1"/>
  <c r="O25" i="6"/>
  <c r="O36" i="6" s="1"/>
  <c r="O23" i="1"/>
  <c r="O42" i="1" s="1"/>
  <c r="O14" i="6"/>
  <c r="O23" i="6" s="1"/>
  <c r="N81" i="1"/>
  <c r="N56" i="6"/>
  <c r="N91" i="6" s="1"/>
  <c r="M84" i="1"/>
  <c r="M45" i="6"/>
  <c r="M94" i="6" s="1"/>
  <c r="P7" i="11"/>
  <c r="P9" i="11"/>
  <c r="P11" i="11"/>
  <c r="R8" i="11"/>
  <c r="AP10" i="11"/>
  <c r="AO9" i="11"/>
  <c r="AN7" i="11"/>
  <c r="P10" i="11"/>
  <c r="AN8" i="11"/>
  <c r="AC39" i="12" l="1"/>
  <c r="AB23" i="12"/>
  <c r="AC40" i="12" s="1"/>
  <c r="AC14" i="12"/>
  <c r="AC25" i="12"/>
  <c r="AC36" i="12" s="1"/>
  <c r="Q40" i="2"/>
  <c r="M90" i="6"/>
  <c r="S40" i="8"/>
  <c r="M48" i="1"/>
  <c r="M51" i="1" s="1"/>
  <c r="M59" i="1" s="1"/>
  <c r="M61" i="1" s="1"/>
  <c r="M64" i="1" s="1"/>
  <c r="N80" i="1"/>
  <c r="N57" i="1"/>
  <c r="Q40" i="4"/>
  <c r="Q39" i="4"/>
  <c r="N55" i="6"/>
  <c r="N58" i="6" s="1"/>
  <c r="O55" i="1"/>
  <c r="O57" i="1" s="1"/>
  <c r="Q11" i="1"/>
  <c r="Q11" i="6" s="1"/>
  <c r="P40" i="1"/>
  <c r="P55" i="1" s="1"/>
  <c r="Q23" i="14"/>
  <c r="R40" i="14" s="1"/>
  <c r="R14" i="14"/>
  <c r="R25" i="14"/>
  <c r="R36" i="14" s="1"/>
  <c r="R39" i="14" s="1"/>
  <c r="AQ25" i="13"/>
  <c r="AQ36" i="13" s="1"/>
  <c r="AP23" i="13"/>
  <c r="AQ40" i="13" s="1"/>
  <c r="S8" i="12"/>
  <c r="R10" i="12"/>
  <c r="R11" i="12" s="1"/>
  <c r="R14" i="12"/>
  <c r="R25" i="12"/>
  <c r="R36" i="12" s="1"/>
  <c r="R39" i="12" s="1"/>
  <c r="Q23" i="12"/>
  <c r="R40" i="12" s="1"/>
  <c r="AP25" i="8"/>
  <c r="AP36" i="8" s="1"/>
  <c r="AO23" i="8"/>
  <c r="AP40" i="8" s="1"/>
  <c r="R10" i="14"/>
  <c r="R11" i="14" s="1"/>
  <c r="S8" i="14"/>
  <c r="R25" i="13"/>
  <c r="R36" i="13" s="1"/>
  <c r="R39" i="13" s="1"/>
  <c r="R14" i="13"/>
  <c r="Q23" i="13"/>
  <c r="R40" i="13" s="1"/>
  <c r="Q57" i="6"/>
  <c r="Q59" i="6" s="1"/>
  <c r="L51" i="1"/>
  <c r="L59" i="1" s="1"/>
  <c r="L61" i="1" s="1"/>
  <c r="L64" i="1" s="1"/>
  <c r="R10" i="13"/>
  <c r="R11" i="13" s="1"/>
  <c r="S8" i="13"/>
  <c r="R14" i="4"/>
  <c r="R25" i="4" s="1"/>
  <c r="R36" i="4" s="1"/>
  <c r="Q23" i="4"/>
  <c r="S8" i="4"/>
  <c r="R10" i="4"/>
  <c r="R11" i="4" s="1"/>
  <c r="AQ23" i="14"/>
  <c r="AR40" i="14" s="1"/>
  <c r="AR25" i="14"/>
  <c r="AR36" i="14" s="1"/>
  <c r="T10" i="8"/>
  <c r="T11" i="8" s="1"/>
  <c r="U8" i="8"/>
  <c r="P12" i="11"/>
  <c r="P36" i="1"/>
  <c r="P56" i="1" s="1"/>
  <c r="P25" i="6"/>
  <c r="P36" i="6" s="1"/>
  <c r="P14" i="6"/>
  <c r="P23" i="6" s="1"/>
  <c r="P23" i="1"/>
  <c r="P42" i="1" s="1"/>
  <c r="AO36" i="2"/>
  <c r="N45" i="6"/>
  <c r="N94" i="6" s="1"/>
  <c r="N84" i="1"/>
  <c r="K64" i="1"/>
  <c r="Q36" i="2"/>
  <c r="Q39" i="2" s="1"/>
  <c r="Q25" i="1"/>
  <c r="S9" i="2"/>
  <c r="R10" i="2"/>
  <c r="R11" i="2" s="1"/>
  <c r="O82" i="1"/>
  <c r="O42" i="6"/>
  <c r="O92" i="6" s="1"/>
  <c r="O81" i="1"/>
  <c r="O56" i="6"/>
  <c r="O91" i="6" s="1"/>
  <c r="R25" i="2"/>
  <c r="Q23" i="2"/>
  <c r="R14" i="2"/>
  <c r="Q14" i="1"/>
  <c r="P39" i="1"/>
  <c r="N44" i="6"/>
  <c r="N48" i="1"/>
  <c r="P9" i="6"/>
  <c r="Q9" i="1"/>
  <c r="P10" i="1"/>
  <c r="O43" i="1"/>
  <c r="O44" i="1" s="1"/>
  <c r="O39" i="6"/>
  <c r="S8" i="1"/>
  <c r="R8" i="6"/>
  <c r="L48" i="6"/>
  <c r="AP25" i="2"/>
  <c r="AO23" i="2"/>
  <c r="AP40" i="2" s="1"/>
  <c r="K50" i="6"/>
  <c r="K51" i="6"/>
  <c r="K60" i="6" s="1"/>
  <c r="K62" i="6" s="1"/>
  <c r="K65" i="6" s="1"/>
  <c r="O45" i="1"/>
  <c r="O10" i="6"/>
  <c r="AO7" i="11"/>
  <c r="AQ10" i="11"/>
  <c r="Q11" i="11"/>
  <c r="Q10" i="11"/>
  <c r="AP9" i="11"/>
  <c r="Q7" i="11"/>
  <c r="Q9" i="11"/>
  <c r="AO8" i="11"/>
  <c r="AD25" i="12" l="1"/>
  <c r="AD36" i="12" s="1"/>
  <c r="AD39" i="12" s="1"/>
  <c r="AD14" i="12"/>
  <c r="AC23" i="12"/>
  <c r="AD40" i="12" s="1"/>
  <c r="R40" i="4"/>
  <c r="M48" i="6"/>
  <c r="M51" i="6" s="1"/>
  <c r="M60" i="6" s="1"/>
  <c r="M62" i="6" s="1"/>
  <c r="M65" i="6" s="1"/>
  <c r="R40" i="2"/>
  <c r="M50" i="1"/>
  <c r="P57" i="1"/>
  <c r="N90" i="6"/>
  <c r="R39" i="4"/>
  <c r="O80" i="1"/>
  <c r="O55" i="6"/>
  <c r="O58" i="6" s="1"/>
  <c r="P40" i="6"/>
  <c r="R11" i="1"/>
  <c r="R11" i="6" s="1"/>
  <c r="S25" i="12"/>
  <c r="S36" i="12" s="1"/>
  <c r="S39" i="12" s="1"/>
  <c r="R23" i="12"/>
  <c r="S40" i="12" s="1"/>
  <c r="S14" i="12"/>
  <c r="AQ23" i="13"/>
  <c r="AR40" i="13" s="1"/>
  <c r="AR25" i="13"/>
  <c r="AR36" i="13" s="1"/>
  <c r="S25" i="14"/>
  <c r="S36" i="14" s="1"/>
  <c r="R23" i="14"/>
  <c r="S40" i="14" s="1"/>
  <c r="T8" i="12"/>
  <c r="S10" i="12"/>
  <c r="S11" i="12" s="1"/>
  <c r="AS14" i="14"/>
  <c r="AS25" i="14"/>
  <c r="AS36" i="14" s="1"/>
  <c r="AR23" i="14"/>
  <c r="AS40" i="14" s="1"/>
  <c r="R57" i="6"/>
  <c r="R59" i="6" s="1"/>
  <c r="AQ25" i="8"/>
  <c r="AQ36" i="8" s="1"/>
  <c r="AP23" i="8"/>
  <c r="AQ40" i="8" s="1"/>
  <c r="Q40" i="1"/>
  <c r="Q40" i="6" s="1"/>
  <c r="V8" i="8"/>
  <c r="U10" i="8"/>
  <c r="U11" i="8" s="1"/>
  <c r="S25" i="13"/>
  <c r="S36" i="13" s="1"/>
  <c r="R23" i="13"/>
  <c r="S40" i="13" s="1"/>
  <c r="S14" i="4"/>
  <c r="R23" i="4"/>
  <c r="S10" i="4"/>
  <c r="S11" i="4" s="1"/>
  <c r="T8" i="4"/>
  <c r="T8" i="13"/>
  <c r="S10" i="13"/>
  <c r="S11" i="13" s="1"/>
  <c r="T8" i="14"/>
  <c r="S10" i="14"/>
  <c r="S11" i="14" s="1"/>
  <c r="Q12" i="11"/>
  <c r="AQ25" i="2"/>
  <c r="AP23" i="2"/>
  <c r="AQ40" i="2" s="1"/>
  <c r="L51" i="6"/>
  <c r="L60" i="6" s="1"/>
  <c r="L62" i="6" s="1"/>
  <c r="L65" i="6" s="1"/>
  <c r="L50" i="6"/>
  <c r="R36" i="2"/>
  <c r="R39" i="2" s="1"/>
  <c r="R25" i="1"/>
  <c r="O48" i="1"/>
  <c r="O51" i="1" s="1"/>
  <c r="O59" i="1" s="1"/>
  <c r="O61" i="1" s="1"/>
  <c r="O64" i="1" s="1"/>
  <c r="O44" i="6"/>
  <c r="P10" i="6"/>
  <c r="P45" i="1"/>
  <c r="S25" i="2"/>
  <c r="R23" i="2"/>
  <c r="R14" i="1"/>
  <c r="Q39" i="1"/>
  <c r="Q25" i="6"/>
  <c r="Q36" i="6" s="1"/>
  <c r="Q36" i="1"/>
  <c r="Q56" i="1" s="1"/>
  <c r="AP36" i="2"/>
  <c r="T8" i="1"/>
  <c r="S8" i="6"/>
  <c r="N48" i="6"/>
  <c r="Q14" i="6"/>
  <c r="Q23" i="6" s="1"/>
  <c r="Q23" i="1"/>
  <c r="Q42" i="1" s="1"/>
  <c r="T9" i="2"/>
  <c r="S10" i="2"/>
  <c r="S11" i="2" s="1"/>
  <c r="P80" i="1"/>
  <c r="P55" i="6"/>
  <c r="P81" i="1"/>
  <c r="P56" i="6"/>
  <c r="P91" i="6" s="1"/>
  <c r="N51" i="1"/>
  <c r="N59" i="1" s="1"/>
  <c r="N61" i="1" s="1"/>
  <c r="N64" i="1" s="1"/>
  <c r="O84" i="1"/>
  <c r="O45" i="6"/>
  <c r="O94" i="6" s="1"/>
  <c r="O83" i="1"/>
  <c r="O43" i="6"/>
  <c r="O93" i="6" s="1"/>
  <c r="R9" i="1"/>
  <c r="Q9" i="6"/>
  <c r="Q10" i="1"/>
  <c r="P43" i="1"/>
  <c r="P44" i="1" s="1"/>
  <c r="P39" i="6"/>
  <c r="P82" i="1"/>
  <c r="P42" i="6"/>
  <c r="P92" i="6" s="1"/>
  <c r="N50" i="1"/>
  <c r="AP8" i="11"/>
  <c r="R9" i="11"/>
  <c r="R10" i="11"/>
  <c r="AR10" i="11"/>
  <c r="AP7" i="11"/>
  <c r="R7" i="11"/>
  <c r="AQ9" i="11"/>
  <c r="R11" i="11"/>
  <c r="AD23" i="12" l="1"/>
  <c r="AE40" i="12" s="1"/>
  <c r="AE14" i="12"/>
  <c r="AE25" i="12"/>
  <c r="AE36" i="12" s="1"/>
  <c r="AE39" i="12" s="1"/>
  <c r="M50" i="6"/>
  <c r="S40" i="2"/>
  <c r="AS39" i="14"/>
  <c r="S40" i="4"/>
  <c r="R39" i="1"/>
  <c r="R39" i="6" s="1"/>
  <c r="O90" i="6"/>
  <c r="R40" i="1"/>
  <c r="R55" i="1" s="1"/>
  <c r="O50" i="1"/>
  <c r="AR23" i="13"/>
  <c r="AS40" i="13" s="1"/>
  <c r="AS25" i="13"/>
  <c r="AS36" i="13" s="1"/>
  <c r="AS39" i="13" s="1"/>
  <c r="AS14" i="13"/>
  <c r="T10" i="12"/>
  <c r="T11" i="12" s="1"/>
  <c r="U8" i="12"/>
  <c r="S23" i="12"/>
  <c r="T40" i="12" s="1"/>
  <c r="T25" i="12"/>
  <c r="T36" i="12" s="1"/>
  <c r="T10" i="14"/>
  <c r="T11" i="14" s="1"/>
  <c r="U8" i="14"/>
  <c r="V10" i="8"/>
  <c r="V11" i="8" s="1"/>
  <c r="W8" i="8"/>
  <c r="S57" i="6"/>
  <c r="S59" i="6" s="1"/>
  <c r="T10" i="4"/>
  <c r="T11" i="4" s="1"/>
  <c r="U8" i="4"/>
  <c r="S14" i="1"/>
  <c r="S23" i="4"/>
  <c r="T14" i="4"/>
  <c r="AR25" i="8"/>
  <c r="AR36" i="8" s="1"/>
  <c r="AQ23" i="8"/>
  <c r="AR40" i="8" s="1"/>
  <c r="T10" i="13"/>
  <c r="T11" i="13" s="1"/>
  <c r="U8" i="13"/>
  <c r="AT25" i="14"/>
  <c r="AT36" i="14" s="1"/>
  <c r="AS23" i="14"/>
  <c r="AT40" i="14" s="1"/>
  <c r="AT14" i="14"/>
  <c r="Q55" i="1"/>
  <c r="S11" i="1"/>
  <c r="S11" i="6" s="1"/>
  <c r="S25" i="4"/>
  <c r="S36" i="4" s="1"/>
  <c r="S39" i="4" s="1"/>
  <c r="R12" i="11"/>
  <c r="R9" i="6"/>
  <c r="S9" i="1"/>
  <c r="R10" i="1"/>
  <c r="P48" i="1"/>
  <c r="P51" i="1" s="1"/>
  <c r="P59" i="1" s="1"/>
  <c r="P61" i="1" s="1"/>
  <c r="P64" i="1" s="1"/>
  <c r="P44" i="6"/>
  <c r="P83" i="1"/>
  <c r="P43" i="6"/>
  <c r="P93" i="6" s="1"/>
  <c r="P90" i="6"/>
  <c r="P58" i="6"/>
  <c r="U9" i="2"/>
  <c r="T10" i="2"/>
  <c r="T11" i="2" s="1"/>
  <c r="N51" i="6"/>
  <c r="N60" i="6" s="1"/>
  <c r="N62" i="6" s="1"/>
  <c r="N65" i="6" s="1"/>
  <c r="N50" i="6"/>
  <c r="Q81" i="1"/>
  <c r="Q56" i="6"/>
  <c r="Q91" i="6" s="1"/>
  <c r="P84" i="1"/>
  <c r="P45" i="6"/>
  <c r="P94" i="6" s="1"/>
  <c r="R36" i="1"/>
  <c r="R56" i="1" s="1"/>
  <c r="R25" i="6"/>
  <c r="R36" i="6" s="1"/>
  <c r="Q10" i="6"/>
  <c r="Q45" i="1"/>
  <c r="U8" i="1"/>
  <c r="T8" i="6"/>
  <c r="Q43" i="1"/>
  <c r="Q39" i="6"/>
  <c r="S36" i="2"/>
  <c r="O48" i="6"/>
  <c r="AQ23" i="2"/>
  <c r="AR40" i="2" s="1"/>
  <c r="AR25" i="2"/>
  <c r="Q42" i="6"/>
  <c r="Q92" i="6" s="1"/>
  <c r="Q82" i="1"/>
  <c r="R23" i="1"/>
  <c r="R42" i="1" s="1"/>
  <c r="R14" i="6"/>
  <c r="R23" i="6" s="1"/>
  <c r="AQ36" i="2"/>
  <c r="AQ7" i="11"/>
  <c r="AR9" i="11"/>
  <c r="AQ8" i="11"/>
  <c r="AS10" i="11"/>
  <c r="S11" i="11"/>
  <c r="AF39" i="12" l="1"/>
  <c r="AE23" i="12"/>
  <c r="AF40" i="12" s="1"/>
  <c r="AF14" i="12"/>
  <c r="AF25" i="12"/>
  <c r="AF36" i="12" s="1"/>
  <c r="AT39" i="14"/>
  <c r="R57" i="1"/>
  <c r="Q80" i="1"/>
  <c r="Q57" i="1"/>
  <c r="T40" i="4"/>
  <c r="T40" i="1" s="1"/>
  <c r="R43" i="1"/>
  <c r="R83" i="1" s="1"/>
  <c r="R40" i="6"/>
  <c r="P50" i="1"/>
  <c r="S40" i="1"/>
  <c r="S40" i="6" s="1"/>
  <c r="S25" i="1"/>
  <c r="S25" i="6" s="1"/>
  <c r="S36" i="6" s="1"/>
  <c r="V8" i="12"/>
  <c r="U10" i="12"/>
  <c r="U11" i="12" s="1"/>
  <c r="AT25" i="13"/>
  <c r="AT36" i="13" s="1"/>
  <c r="AT39" i="13" s="1"/>
  <c r="AS23" i="13"/>
  <c r="AT40" i="13" s="1"/>
  <c r="AT14" i="13"/>
  <c r="S12" i="11"/>
  <c r="S23" i="1"/>
  <c r="S42" i="1" s="1"/>
  <c r="S14" i="6"/>
  <c r="S23" i="6" s="1"/>
  <c r="U10" i="4"/>
  <c r="U11" i="4" s="1"/>
  <c r="V8" i="4"/>
  <c r="V8" i="14"/>
  <c r="U10" i="14"/>
  <c r="U11" i="14" s="1"/>
  <c r="U10" i="13"/>
  <c r="U11" i="13" s="1"/>
  <c r="V8" i="13"/>
  <c r="AU14" i="14"/>
  <c r="AT23" i="14"/>
  <c r="AU40" i="14" s="1"/>
  <c r="AU25" i="14"/>
  <c r="AU36" i="14" s="1"/>
  <c r="T57" i="6"/>
  <c r="T59" i="6" s="1"/>
  <c r="Q55" i="6"/>
  <c r="Q58" i="6" s="1"/>
  <c r="T11" i="1"/>
  <c r="T11" i="6" s="1"/>
  <c r="T23" i="4"/>
  <c r="T14" i="1"/>
  <c r="U14" i="4"/>
  <c r="U25" i="4" s="1"/>
  <c r="S39" i="1"/>
  <c r="AS25" i="8"/>
  <c r="AS36" i="8" s="1"/>
  <c r="AR23" i="8"/>
  <c r="AS40" i="8" s="1"/>
  <c r="AS14" i="8"/>
  <c r="W10" i="8"/>
  <c r="W11" i="8" s="1"/>
  <c r="X8" i="8"/>
  <c r="T25" i="4"/>
  <c r="Q83" i="1"/>
  <c r="Q43" i="6"/>
  <c r="Q93" i="6" s="1"/>
  <c r="R82" i="1"/>
  <c r="R42" i="6"/>
  <c r="R92" i="6" s="1"/>
  <c r="AS25" i="2"/>
  <c r="AS14" i="2"/>
  <c r="AR23" i="2"/>
  <c r="AS40" i="2" s="1"/>
  <c r="R56" i="6"/>
  <c r="R91" i="6" s="1"/>
  <c r="R81" i="1"/>
  <c r="T9" i="1"/>
  <c r="S9" i="6"/>
  <c r="S10" i="1"/>
  <c r="R45" i="1"/>
  <c r="R10" i="6"/>
  <c r="U10" i="2"/>
  <c r="U11" i="2" s="1"/>
  <c r="V9" i="2"/>
  <c r="P48" i="6"/>
  <c r="Q84" i="1"/>
  <c r="Q45" i="6"/>
  <c r="Q94" i="6" s="1"/>
  <c r="AR36" i="2"/>
  <c r="O51" i="6"/>
  <c r="O60" i="6" s="1"/>
  <c r="O62" i="6" s="1"/>
  <c r="O65" i="6" s="1"/>
  <c r="O50" i="6"/>
  <c r="V8" i="1"/>
  <c r="U8" i="6"/>
  <c r="R80" i="1"/>
  <c r="R55" i="6"/>
  <c r="Q44" i="1"/>
  <c r="AR8" i="11"/>
  <c r="AT10" i="11"/>
  <c r="AS9" i="11"/>
  <c r="AR7" i="11"/>
  <c r="T11" i="11"/>
  <c r="AG14" i="12" l="1"/>
  <c r="AG25" i="12"/>
  <c r="AG36" i="12" s="1"/>
  <c r="AG39" i="12" s="1"/>
  <c r="AF23" i="12"/>
  <c r="AG40" i="12" s="1"/>
  <c r="AU39" i="14"/>
  <c r="AS39" i="8"/>
  <c r="T55" i="1"/>
  <c r="T40" i="6"/>
  <c r="S36" i="1"/>
  <c r="S56" i="1" s="1"/>
  <c r="S56" i="6" s="1"/>
  <c r="S91" i="6" s="1"/>
  <c r="R43" i="6"/>
  <c r="R93" i="6" s="1"/>
  <c r="R44" i="1"/>
  <c r="R44" i="6" s="1"/>
  <c r="S55" i="1"/>
  <c r="U11" i="1"/>
  <c r="U11" i="6" s="1"/>
  <c r="Q90" i="6"/>
  <c r="AT23" i="13"/>
  <c r="AU40" i="13" s="1"/>
  <c r="AU14" i="13"/>
  <c r="AU25" i="13"/>
  <c r="AU36" i="13" s="1"/>
  <c r="AU39" i="13" s="1"/>
  <c r="V10" i="12"/>
  <c r="V11" i="12" s="1"/>
  <c r="W8" i="12"/>
  <c r="T12" i="11"/>
  <c r="U25" i="1"/>
  <c r="U36" i="4"/>
  <c r="AT14" i="8"/>
  <c r="AS23" i="8"/>
  <c r="AT25" i="8"/>
  <c r="AT36" i="8" s="1"/>
  <c r="U14" i="1"/>
  <c r="V14" i="4"/>
  <c r="V25" i="4" s="1"/>
  <c r="U23" i="4"/>
  <c r="V10" i="4"/>
  <c r="V11" i="4" s="1"/>
  <c r="W8" i="4"/>
  <c r="T25" i="1"/>
  <c r="T36" i="4"/>
  <c r="T39" i="4" s="1"/>
  <c r="S43" i="1"/>
  <c r="S44" i="1" s="1"/>
  <c r="S44" i="6" s="1"/>
  <c r="S39" i="6"/>
  <c r="U57" i="6"/>
  <c r="U59" i="6" s="1"/>
  <c r="V10" i="13"/>
  <c r="V11" i="13" s="1"/>
  <c r="W8" i="13"/>
  <c r="W8" i="14"/>
  <c r="V10" i="14"/>
  <c r="V11" i="14" s="1"/>
  <c r="G2" i="11"/>
  <c r="G3" i="11" s="1"/>
  <c r="S82" i="1"/>
  <c r="S42" i="6"/>
  <c r="S92" i="6" s="1"/>
  <c r="X10" i="8"/>
  <c r="X11" i="8" s="1"/>
  <c r="Y8" i="8"/>
  <c r="T23" i="1"/>
  <c r="T42" i="1" s="1"/>
  <c r="T14" i="6"/>
  <c r="T23" i="6" s="1"/>
  <c r="AV14" i="14"/>
  <c r="AU23" i="14"/>
  <c r="AV25" i="14"/>
  <c r="AV36" i="14" s="1"/>
  <c r="W8" i="1"/>
  <c r="V8" i="6"/>
  <c r="R45" i="6"/>
  <c r="R94" i="6" s="1"/>
  <c r="R84" i="1"/>
  <c r="AS36" i="2"/>
  <c r="AS39" i="2" s="1"/>
  <c r="V10" i="2"/>
  <c r="V11" i="2" s="1"/>
  <c r="W9" i="2"/>
  <c r="T9" i="6"/>
  <c r="U9" i="1"/>
  <c r="T10" i="1"/>
  <c r="AT14" i="2"/>
  <c r="AT25" i="2"/>
  <c r="AS23" i="2"/>
  <c r="R90" i="6"/>
  <c r="R58" i="6"/>
  <c r="P51" i="6"/>
  <c r="P60" i="6" s="1"/>
  <c r="P62" i="6" s="1"/>
  <c r="P65" i="6" s="1"/>
  <c r="P50" i="6"/>
  <c r="Q44" i="6"/>
  <c r="Q48" i="1"/>
  <c r="S45" i="1"/>
  <c r="S10" i="6"/>
  <c r="AS7" i="11"/>
  <c r="AS8" i="11"/>
  <c r="AT9" i="11"/>
  <c r="U11" i="11"/>
  <c r="AU10" i="11"/>
  <c r="AG23" i="12" l="1"/>
  <c r="AH40" i="12" s="1"/>
  <c r="AH14" i="12"/>
  <c r="AH25" i="12"/>
  <c r="AH36" i="12" s="1"/>
  <c r="AH39" i="12" s="1"/>
  <c r="AT40" i="2"/>
  <c r="AV39" i="14"/>
  <c r="AV40" i="14"/>
  <c r="AT40" i="8"/>
  <c r="AT39" i="8"/>
  <c r="S57" i="1"/>
  <c r="R48" i="1"/>
  <c r="R51" i="1" s="1"/>
  <c r="R59" i="1" s="1"/>
  <c r="R61" i="1" s="1"/>
  <c r="R64" i="1" s="1"/>
  <c r="T72" i="1"/>
  <c r="T80" i="1"/>
  <c r="T55" i="6"/>
  <c r="T90" i="6" s="1"/>
  <c r="U40" i="4"/>
  <c r="U40" i="1" s="1"/>
  <c r="U55" i="1" s="1"/>
  <c r="S81" i="1"/>
  <c r="S80" i="1"/>
  <c r="S55" i="6"/>
  <c r="S90" i="6" s="1"/>
  <c r="V11" i="1"/>
  <c r="V11" i="6" s="1"/>
  <c r="X8" i="12"/>
  <c r="W10" i="12"/>
  <c r="W11" i="12" s="1"/>
  <c r="AV14" i="13"/>
  <c r="AV25" i="13"/>
  <c r="AV36" i="13" s="1"/>
  <c r="AV39" i="13" s="1"/>
  <c r="AU23" i="13"/>
  <c r="AV40" i="13" s="1"/>
  <c r="U12" i="11"/>
  <c r="U15" i="11" s="1"/>
  <c r="X8" i="13"/>
  <c r="W10" i="13"/>
  <c r="W11" i="13" s="1"/>
  <c r="X8" i="4"/>
  <c r="W10" i="4"/>
  <c r="W11" i="4" s="1"/>
  <c r="U23" i="1"/>
  <c r="U42" i="1" s="1"/>
  <c r="U14" i="6"/>
  <c r="U23" i="6" s="1"/>
  <c r="U36" i="1"/>
  <c r="U56" i="1" s="1"/>
  <c r="U25" i="6"/>
  <c r="U36" i="6" s="1"/>
  <c r="AW14" i="14"/>
  <c r="AV23" i="14"/>
  <c r="AW25" i="14"/>
  <c r="AW36" i="14" s="1"/>
  <c r="X8" i="14"/>
  <c r="W10" i="14"/>
  <c r="W11" i="14" s="1"/>
  <c r="T36" i="1"/>
  <c r="T56" i="1" s="1"/>
  <c r="T57" i="1" s="1"/>
  <c r="T25" i="6"/>
  <c r="T36" i="6" s="1"/>
  <c r="V14" i="1"/>
  <c r="V23" i="4"/>
  <c r="W14" i="4"/>
  <c r="W25" i="4" s="1"/>
  <c r="Y10" i="8"/>
  <c r="Y11" i="8" s="1"/>
  <c r="Z8" i="8"/>
  <c r="U39" i="4"/>
  <c r="V40" i="4" s="1"/>
  <c r="V40" i="1" s="1"/>
  <c r="V55" i="1" s="1"/>
  <c r="T39" i="1"/>
  <c r="V57" i="6"/>
  <c r="V59" i="6" s="1"/>
  <c r="H2" i="11"/>
  <c r="T42" i="6"/>
  <c r="T92" i="6" s="1"/>
  <c r="T82" i="1"/>
  <c r="S83" i="1"/>
  <c r="S43" i="6"/>
  <c r="S93" i="6" s="1"/>
  <c r="V36" i="4"/>
  <c r="V25" i="1"/>
  <c r="AT23" i="8"/>
  <c r="AU14" i="8"/>
  <c r="AU25" i="8"/>
  <c r="AU36" i="8" s="1"/>
  <c r="X8" i="1"/>
  <c r="W8" i="6"/>
  <c r="S45" i="6"/>
  <c r="S94" i="6" s="1"/>
  <c r="S84" i="1"/>
  <c r="S48" i="1"/>
  <c r="AT36" i="2"/>
  <c r="AT39" i="2" s="1"/>
  <c r="U9" i="6"/>
  <c r="V9" i="1"/>
  <c r="U10" i="1"/>
  <c r="X9" i="2"/>
  <c r="W10" i="2"/>
  <c r="W11" i="2" s="1"/>
  <c r="Q48" i="6"/>
  <c r="Q51" i="1"/>
  <c r="Q59" i="1" s="1"/>
  <c r="Q61" i="1" s="1"/>
  <c r="Q64" i="1" s="1"/>
  <c r="Q50" i="1"/>
  <c r="T45" i="1"/>
  <c r="T10" i="6"/>
  <c r="AT23" i="2"/>
  <c r="AU14" i="2"/>
  <c r="AU25" i="2"/>
  <c r="AT8" i="11"/>
  <c r="AU9" i="11"/>
  <c r="AT7" i="11"/>
  <c r="AV10" i="11"/>
  <c r="V11" i="11"/>
  <c r="AI14" i="12" l="1"/>
  <c r="AI25" i="12"/>
  <c r="AI36" i="12" s="1"/>
  <c r="AI39" i="12" s="1"/>
  <c r="AH23" i="12"/>
  <c r="AI40" i="12" s="1"/>
  <c r="AW39" i="14"/>
  <c r="AU40" i="8"/>
  <c r="AW40" i="14"/>
  <c r="AU40" i="2"/>
  <c r="AU39" i="8"/>
  <c r="R50" i="1"/>
  <c r="R48" i="6"/>
  <c r="R51" i="6" s="1"/>
  <c r="R60" i="6" s="1"/>
  <c r="R62" i="6" s="1"/>
  <c r="R65" i="6" s="1"/>
  <c r="U57" i="1"/>
  <c r="S50" i="1"/>
  <c r="S58" i="6"/>
  <c r="U40" i="6"/>
  <c r="V40" i="6"/>
  <c r="W11" i="1"/>
  <c r="W11" i="6" s="1"/>
  <c r="X10" i="12"/>
  <c r="X11" i="12" s="1"/>
  <c r="Y8" i="12"/>
  <c r="AW25" i="13"/>
  <c r="AW36" i="13" s="1"/>
  <c r="AW39" i="13" s="1"/>
  <c r="AV23" i="13"/>
  <c r="AW40" i="13" s="1"/>
  <c r="AW14" i="13"/>
  <c r="V12" i="11"/>
  <c r="V15" i="11" s="1"/>
  <c r="V1" i="11" s="1"/>
  <c r="W36" i="4"/>
  <c r="W25" i="1"/>
  <c r="U55" i="6"/>
  <c r="U80" i="1"/>
  <c r="T74" i="1"/>
  <c r="T81" i="1"/>
  <c r="T56" i="6"/>
  <c r="T73" i="1"/>
  <c r="W57" i="6"/>
  <c r="W59" i="6" s="1"/>
  <c r="U1" i="11"/>
  <c r="V36" i="1"/>
  <c r="V56" i="1" s="1"/>
  <c r="V57" i="1" s="1"/>
  <c r="V25" i="6"/>
  <c r="V36" i="6" s="1"/>
  <c r="X14" i="4"/>
  <c r="X25" i="4" s="1"/>
  <c r="W23" i="4"/>
  <c r="W14" i="1"/>
  <c r="U81" i="1"/>
  <c r="U56" i="6"/>
  <c r="U91" i="6" s="1"/>
  <c r="X10" i="4"/>
  <c r="X11" i="4" s="1"/>
  <c r="Y8" i="4"/>
  <c r="X10" i="13"/>
  <c r="X11" i="13" s="1"/>
  <c r="Y8" i="13"/>
  <c r="V39" i="4"/>
  <c r="W40" i="4" s="1"/>
  <c r="W40" i="1" s="1"/>
  <c r="U39" i="1"/>
  <c r="V14" i="6"/>
  <c r="V23" i="6" s="1"/>
  <c r="V23" i="1"/>
  <c r="V42" i="1" s="1"/>
  <c r="X10" i="14"/>
  <c r="X11" i="14" s="1"/>
  <c r="Y8" i="14"/>
  <c r="AV25" i="8"/>
  <c r="AV36" i="8" s="1"/>
  <c r="AU23" i="8"/>
  <c r="AV14" i="8"/>
  <c r="T43" i="1"/>
  <c r="T39" i="6"/>
  <c r="V55" i="6"/>
  <c r="V80" i="1"/>
  <c r="AA8" i="8"/>
  <c r="Z10" i="8"/>
  <c r="Z11" i="8" s="1"/>
  <c r="AX25" i="14"/>
  <c r="AX36" i="14" s="1"/>
  <c r="AX14" i="14"/>
  <c r="AW23" i="14"/>
  <c r="AX40" i="14" s="1"/>
  <c r="U82" i="1"/>
  <c r="I2" i="11"/>
  <c r="U42" i="6"/>
  <c r="U92" i="6" s="1"/>
  <c r="AV25" i="2"/>
  <c r="AV14" i="2"/>
  <c r="AU23" i="2"/>
  <c r="T45" i="6"/>
  <c r="T94" i="6" s="1"/>
  <c r="T84" i="1"/>
  <c r="W9" i="1"/>
  <c r="V9" i="6"/>
  <c r="V10" i="1"/>
  <c r="S48" i="6"/>
  <c r="Y8" i="1"/>
  <c r="X8" i="6"/>
  <c r="S51" i="1"/>
  <c r="S59" i="1" s="1"/>
  <c r="S61" i="1" s="1"/>
  <c r="S64" i="1" s="1"/>
  <c r="AU36" i="2"/>
  <c r="AU39" i="2" s="1"/>
  <c r="U10" i="6"/>
  <c r="U45" i="1"/>
  <c r="Y9" i="2"/>
  <c r="X10" i="2"/>
  <c r="X11" i="2" s="1"/>
  <c r="Q51" i="6"/>
  <c r="Q60" i="6" s="1"/>
  <c r="Q62" i="6" s="1"/>
  <c r="Q65" i="6" s="1"/>
  <c r="Q50" i="6"/>
  <c r="AV9" i="11"/>
  <c r="AW10" i="11"/>
  <c r="AU7" i="11"/>
  <c r="W11" i="11"/>
  <c r="AU8" i="11"/>
  <c r="AJ25" i="12" l="1"/>
  <c r="AJ36" i="12" s="1"/>
  <c r="AJ39" i="12" s="1"/>
  <c r="AI23" i="12"/>
  <c r="AJ40" i="12" s="1"/>
  <c r="AJ14" i="12"/>
  <c r="AX39" i="14"/>
  <c r="AV40" i="8"/>
  <c r="AV40" i="2"/>
  <c r="AV39" i="8"/>
  <c r="R50" i="6"/>
  <c r="W40" i="6"/>
  <c r="W55" i="1"/>
  <c r="X11" i="1"/>
  <c r="X11" i="6" s="1"/>
  <c r="AW23" i="13"/>
  <c r="AX40" i="13" s="1"/>
  <c r="AX25" i="13"/>
  <c r="AX36" i="13" s="1"/>
  <c r="AX39" i="13" s="1"/>
  <c r="AX14" i="13"/>
  <c r="Y10" i="12"/>
  <c r="Y11" i="12" s="1"/>
  <c r="Z8" i="12"/>
  <c r="W12" i="11"/>
  <c r="W15" i="11" s="1"/>
  <c r="X36" i="4"/>
  <c r="X25" i="1"/>
  <c r="AA10" i="8"/>
  <c r="AA11" i="8" s="1"/>
  <c r="AB8" i="8"/>
  <c r="W39" i="4"/>
  <c r="X40" i="4" s="1"/>
  <c r="X40" i="1" s="1"/>
  <c r="V39" i="1"/>
  <c r="Z8" i="13"/>
  <c r="Y10" i="13"/>
  <c r="Y11" i="13" s="1"/>
  <c r="W14" i="6"/>
  <c r="W23" i="6" s="1"/>
  <c r="W23" i="1"/>
  <c r="W42" i="1" s="1"/>
  <c r="V81" i="1"/>
  <c r="V56" i="6"/>
  <c r="V91" i="6" s="1"/>
  <c r="T91" i="6"/>
  <c r="T58" i="6"/>
  <c r="AY25" i="14"/>
  <c r="AY36" i="14" s="1"/>
  <c r="AY14" i="14"/>
  <c r="AX23" i="14"/>
  <c r="Z8" i="14"/>
  <c r="Y10" i="14"/>
  <c r="Y11" i="14" s="1"/>
  <c r="U39" i="6"/>
  <c r="U43" i="1"/>
  <c r="U90" i="6"/>
  <c r="U58" i="6"/>
  <c r="V90" i="6"/>
  <c r="AV23" i="8"/>
  <c r="AW25" i="8"/>
  <c r="AW36" i="8" s="1"/>
  <c r="AW14" i="8"/>
  <c r="Z8" i="4"/>
  <c r="Y10" i="4"/>
  <c r="Y11" i="4" s="1"/>
  <c r="X14" i="1"/>
  <c r="Y14" i="4"/>
  <c r="Y25" i="4" s="1"/>
  <c r="X23" i="4"/>
  <c r="X57" i="6"/>
  <c r="X59" i="6" s="1"/>
  <c r="W36" i="1"/>
  <c r="W56" i="1" s="1"/>
  <c r="W25" i="6"/>
  <c r="W36" i="6" s="1"/>
  <c r="T43" i="6"/>
  <c r="T93" i="6" s="1"/>
  <c r="T83" i="1"/>
  <c r="T44" i="1"/>
  <c r="V82" i="1"/>
  <c r="V42" i="6"/>
  <c r="V92" i="6" s="1"/>
  <c r="J2" i="11"/>
  <c r="AW14" i="2"/>
  <c r="AV23" i="2"/>
  <c r="AW25" i="2"/>
  <c r="X9" i="1"/>
  <c r="W9" i="6"/>
  <c r="W10" i="1"/>
  <c r="S51" i="6"/>
  <c r="S60" i="6" s="1"/>
  <c r="S62" i="6" s="1"/>
  <c r="S65" i="6" s="1"/>
  <c r="S50" i="6"/>
  <c r="U84" i="1"/>
  <c r="U45" i="6"/>
  <c r="U94" i="6" s="1"/>
  <c r="Z9" i="2"/>
  <c r="Y10" i="2"/>
  <c r="Y11" i="2" s="1"/>
  <c r="Z8" i="1"/>
  <c r="Y8" i="6"/>
  <c r="V10" i="6"/>
  <c r="V45" i="1"/>
  <c r="AV36" i="2"/>
  <c r="AV39" i="2" s="1"/>
  <c r="AV8" i="11"/>
  <c r="AX10" i="11"/>
  <c r="AW9" i="11"/>
  <c r="X11" i="11"/>
  <c r="AV7" i="11"/>
  <c r="AJ23" i="12" l="1"/>
  <c r="AK40" i="12" s="1"/>
  <c r="AK14" i="12"/>
  <c r="AK25" i="12"/>
  <c r="AK36" i="12" s="1"/>
  <c r="AK39" i="12" s="1"/>
  <c r="AY40" i="14"/>
  <c r="AY39" i="14"/>
  <c r="AW40" i="8"/>
  <c r="AW40" i="2"/>
  <c r="AW39" i="8"/>
  <c r="V58" i="6"/>
  <c r="W80" i="1"/>
  <c r="W57" i="1"/>
  <c r="W55" i="6"/>
  <c r="W90" i="6" s="1"/>
  <c r="X55" i="1"/>
  <c r="X40" i="6"/>
  <c r="Y11" i="1"/>
  <c r="Y11" i="6" s="1"/>
  <c r="AX23" i="13"/>
  <c r="AY40" i="13" s="1"/>
  <c r="AY25" i="13"/>
  <c r="AY36" i="13" s="1"/>
  <c r="AY39" i="13" s="1"/>
  <c r="AY14" i="13"/>
  <c r="Z10" i="12"/>
  <c r="Z11" i="12" s="1"/>
  <c r="AA8" i="12"/>
  <c r="X12" i="11"/>
  <c r="X15" i="11" s="1"/>
  <c r="Y57" i="6"/>
  <c r="Y59" i="6" s="1"/>
  <c r="T44" i="6"/>
  <c r="T48" i="1"/>
  <c r="W56" i="6"/>
  <c r="W81" i="1"/>
  <c r="X23" i="1"/>
  <c r="X42" i="1" s="1"/>
  <c r="X14" i="6"/>
  <c r="X23" i="6" s="1"/>
  <c r="AW23" i="8"/>
  <c r="AX40" i="8" s="1"/>
  <c r="AX25" i="8"/>
  <c r="AX36" i="8" s="1"/>
  <c r="AX14" i="8"/>
  <c r="AY23" i="14"/>
  <c r="AZ25" i="14"/>
  <c r="AZ36" i="14" s="1"/>
  <c r="AZ14" i="14"/>
  <c r="AC8" i="8"/>
  <c r="AB10" i="8"/>
  <c r="AB11" i="8" s="1"/>
  <c r="X25" i="6"/>
  <c r="X36" i="6" s="1"/>
  <c r="X36" i="1"/>
  <c r="X56" i="1" s="1"/>
  <c r="W1" i="11"/>
  <c r="Y36" i="4"/>
  <c r="Y25" i="1"/>
  <c r="X39" i="4"/>
  <c r="Y40" i="4" s="1"/>
  <c r="Y40" i="1" s="1"/>
  <c r="W39" i="1"/>
  <c r="Z14" i="4"/>
  <c r="Z25" i="4" s="1"/>
  <c r="Y14" i="1"/>
  <c r="Y23" i="4"/>
  <c r="Z10" i="4"/>
  <c r="Z11" i="4" s="1"/>
  <c r="AA8" i="4"/>
  <c r="U43" i="6"/>
  <c r="U93" i="6" s="1"/>
  <c r="U83" i="1"/>
  <c r="U44" i="1"/>
  <c r="W42" i="6"/>
  <c r="W92" i="6" s="1"/>
  <c r="K2" i="11"/>
  <c r="W82" i="1"/>
  <c r="V43" i="1"/>
  <c r="V39" i="6"/>
  <c r="Z10" i="14"/>
  <c r="Z11" i="14" s="1"/>
  <c r="AA8" i="14"/>
  <c r="AA8" i="13"/>
  <c r="Z10" i="13"/>
  <c r="Z11" i="13" s="1"/>
  <c r="AX14" i="2"/>
  <c r="AX25" i="2"/>
  <c r="AW23" i="2"/>
  <c r="Z10" i="2"/>
  <c r="Z11" i="2" s="1"/>
  <c r="AA9" i="2"/>
  <c r="X9" i="6"/>
  <c r="Y9" i="1"/>
  <c r="X10" i="1"/>
  <c r="AW36" i="2"/>
  <c r="AW39" i="2" s="1"/>
  <c r="V45" i="6"/>
  <c r="V94" i="6" s="1"/>
  <c r="V84" i="1"/>
  <c r="AA8" i="1"/>
  <c r="Z8" i="6"/>
  <c r="W10" i="6"/>
  <c r="W45" i="1"/>
  <c r="Y11" i="11"/>
  <c r="AW8" i="11"/>
  <c r="AX9" i="11"/>
  <c r="AY10" i="11"/>
  <c r="AW7" i="11"/>
  <c r="AL14" i="12" l="1"/>
  <c r="AL25" i="12"/>
  <c r="AL36" i="12" s="1"/>
  <c r="AL39" i="12" s="1"/>
  <c r="AK23" i="12"/>
  <c r="AL40" i="12" s="1"/>
  <c r="AZ40" i="14"/>
  <c r="AZ39" i="14"/>
  <c r="AX39" i="8"/>
  <c r="AX40" i="2"/>
  <c r="X57" i="1"/>
  <c r="Y40" i="6"/>
  <c r="Y55" i="1"/>
  <c r="X80" i="1"/>
  <c r="X55" i="6"/>
  <c r="X90" i="6" s="1"/>
  <c r="Z11" i="1"/>
  <c r="Z11" i="6" s="1"/>
  <c r="AZ25" i="13"/>
  <c r="AZ36" i="13" s="1"/>
  <c r="AZ39" i="13" s="1"/>
  <c r="AY23" i="13"/>
  <c r="AZ40" i="13" s="1"/>
  <c r="AZ14" i="13"/>
  <c r="AB8" i="12"/>
  <c r="AA10" i="12"/>
  <c r="AA11" i="12" s="1"/>
  <c r="Y12" i="11"/>
  <c r="Y15" i="11" s="1"/>
  <c r="AA10" i="14"/>
  <c r="AA11" i="14" s="1"/>
  <c r="AB8" i="14"/>
  <c r="U44" i="6"/>
  <c r="U48" i="1"/>
  <c r="AB8" i="4"/>
  <c r="AA10" i="4"/>
  <c r="AA11" i="4" s="1"/>
  <c r="Y23" i="1"/>
  <c r="Y42" i="1" s="1"/>
  <c r="Y14" i="6"/>
  <c r="Y23" i="6" s="1"/>
  <c r="Y36" i="1"/>
  <c r="Y56" i="1" s="1"/>
  <c r="Y25" i="6"/>
  <c r="Y36" i="6" s="1"/>
  <c r="X56" i="6"/>
  <c r="X81" i="1"/>
  <c r="AZ23" i="14"/>
  <c r="BA25" i="14"/>
  <c r="BA36" i="14" s="1"/>
  <c r="BA14" i="14"/>
  <c r="T51" i="1"/>
  <c r="T59" i="1" s="1"/>
  <c r="T61" i="1" s="1"/>
  <c r="T50" i="1"/>
  <c r="T69" i="1" s="1"/>
  <c r="T48" i="6"/>
  <c r="T68" i="1"/>
  <c r="X1" i="11"/>
  <c r="X39" i="1"/>
  <c r="Y39" i="4"/>
  <c r="Z40" i="4" s="1"/>
  <c r="Z40" i="1" s="1"/>
  <c r="AD8" i="8"/>
  <c r="AC10" i="8"/>
  <c r="AC11" i="8" s="1"/>
  <c r="AX23" i="8"/>
  <c r="AY25" i="8"/>
  <c r="AY36" i="8" s="1"/>
  <c r="AY14" i="8"/>
  <c r="X82" i="1"/>
  <c r="L2" i="11"/>
  <c r="X42" i="6"/>
  <c r="X92" i="6" s="1"/>
  <c r="Z25" i="1"/>
  <c r="Z36" i="4"/>
  <c r="W39" i="6"/>
  <c r="W43" i="1"/>
  <c r="Z57" i="6"/>
  <c r="Z59" i="6" s="1"/>
  <c r="AA10" i="13"/>
  <c r="AA11" i="13" s="1"/>
  <c r="AB8" i="13"/>
  <c r="V83" i="1"/>
  <c r="V43" i="6"/>
  <c r="V93" i="6" s="1"/>
  <c r="V44" i="1"/>
  <c r="Z14" i="1"/>
  <c r="Z23" i="4"/>
  <c r="AA14" i="4"/>
  <c r="AA25" i="4" s="1"/>
  <c r="W91" i="6"/>
  <c r="W58" i="6"/>
  <c r="Y9" i="6"/>
  <c r="Z9" i="1"/>
  <c r="Y10" i="1"/>
  <c r="W84" i="1"/>
  <c r="W45" i="6"/>
  <c r="W94" i="6" s="1"/>
  <c r="X10" i="6"/>
  <c r="X45" i="1"/>
  <c r="AX36" i="2"/>
  <c r="AX39" i="2" s="1"/>
  <c r="AB8" i="1"/>
  <c r="AA8" i="6"/>
  <c r="AB9" i="2"/>
  <c r="AA10" i="2"/>
  <c r="AA11" i="2" s="1"/>
  <c r="AX23" i="2"/>
  <c r="AY25" i="2"/>
  <c r="AY14" i="2"/>
  <c r="AZ10" i="11"/>
  <c r="AX8" i="11"/>
  <c r="AY9" i="11"/>
  <c r="Z11" i="11"/>
  <c r="AX7" i="11"/>
  <c r="AM14" i="12" l="1"/>
  <c r="AM25" i="12"/>
  <c r="AM36" i="12" s="1"/>
  <c r="AM39" i="12" s="1"/>
  <c r="AL23" i="12"/>
  <c r="AM40" i="12" s="1"/>
  <c r="AY39" i="8"/>
  <c r="BA39" i="14"/>
  <c r="AY40" i="8"/>
  <c r="BA40" i="14"/>
  <c r="AY40" i="2"/>
  <c r="Y57" i="1"/>
  <c r="Z55" i="1"/>
  <c r="Z40" i="6"/>
  <c r="Y55" i="6"/>
  <c r="Y90" i="6" s="1"/>
  <c r="Y80" i="1"/>
  <c r="AA11" i="1"/>
  <c r="AA11" i="6" s="1"/>
  <c r="BA25" i="13"/>
  <c r="BA36" i="13" s="1"/>
  <c r="BA39" i="13" s="1"/>
  <c r="BA14" i="13"/>
  <c r="AZ23" i="13"/>
  <c r="BA40" i="13" s="1"/>
  <c r="AB10" i="12"/>
  <c r="AB11" i="12" s="1"/>
  <c r="AC8" i="12"/>
  <c r="Z12" i="11"/>
  <c r="Z15" i="11" s="1"/>
  <c r="AA14" i="1"/>
  <c r="AA23" i="4"/>
  <c r="AB14" i="4"/>
  <c r="AB25" i="4" s="1"/>
  <c r="V44" i="6"/>
  <c r="V48" i="1"/>
  <c r="AZ25" i="8"/>
  <c r="AZ36" i="8" s="1"/>
  <c r="AZ14" i="8"/>
  <c r="AY23" i="8"/>
  <c r="AD10" i="8"/>
  <c r="AD11" i="8" s="1"/>
  <c r="AE8" i="8"/>
  <c r="Y39" i="1"/>
  <c r="Z39" i="4"/>
  <c r="AA40" i="4" s="1"/>
  <c r="AA40" i="1" s="1"/>
  <c r="Y81" i="1"/>
  <c r="Y56" i="6"/>
  <c r="AC8" i="4"/>
  <c r="AB10" i="4"/>
  <c r="AB11" i="4" s="1"/>
  <c r="Y1" i="11"/>
  <c r="Z14" i="6"/>
  <c r="Z23" i="6" s="1"/>
  <c r="Z23" i="1"/>
  <c r="Z42" i="1" s="1"/>
  <c r="AC8" i="13"/>
  <c r="AB10" i="13"/>
  <c r="AB11" i="13" s="1"/>
  <c r="T51" i="6"/>
  <c r="T60" i="6" s="1"/>
  <c r="T62" i="6" s="1"/>
  <c r="T65" i="6" s="1"/>
  <c r="T50" i="6"/>
  <c r="AA57" i="6"/>
  <c r="AA59" i="6" s="1"/>
  <c r="W83" i="1"/>
  <c r="W43" i="6"/>
  <c r="W93" i="6" s="1"/>
  <c r="W44" i="1"/>
  <c r="X91" i="6"/>
  <c r="X58" i="6"/>
  <c r="M2" i="11"/>
  <c r="Y42" i="6"/>
  <c r="Y92" i="6" s="1"/>
  <c r="Y82" i="1"/>
  <c r="AB10" i="14"/>
  <c r="AB11" i="14" s="1"/>
  <c r="AC8" i="14"/>
  <c r="AA25" i="1"/>
  <c r="AA36" i="4"/>
  <c r="Z36" i="1"/>
  <c r="Z56" i="1" s="1"/>
  <c r="Z25" i="6"/>
  <c r="Z36" i="6" s="1"/>
  <c r="X43" i="1"/>
  <c r="X39" i="6"/>
  <c r="T75" i="1"/>
  <c r="T78" i="1" s="1"/>
  <c r="T64" i="1"/>
  <c r="T65" i="1" s="1"/>
  <c r="BB14" i="14"/>
  <c r="BB25" i="14"/>
  <c r="BB36" i="14" s="1"/>
  <c r="BA23" i="14"/>
  <c r="U51" i="1"/>
  <c r="U59" i="1" s="1"/>
  <c r="U61" i="1" s="1"/>
  <c r="U64" i="1" s="1"/>
  <c r="U48" i="6"/>
  <c r="U50" i="1"/>
  <c r="AY36" i="2"/>
  <c r="AY39" i="2" s="1"/>
  <c r="X45" i="6"/>
  <c r="X94" i="6" s="1"/>
  <c r="X84" i="1"/>
  <c r="Z9" i="6"/>
  <c r="AA9" i="1"/>
  <c r="Z10" i="1"/>
  <c r="AC9" i="2"/>
  <c r="AB10" i="2"/>
  <c r="AB11" i="2" s="1"/>
  <c r="Y10" i="6"/>
  <c r="Y45" i="1"/>
  <c r="AZ25" i="2"/>
  <c r="AZ14" i="2"/>
  <c r="AY23" i="2"/>
  <c r="AZ40" i="2" s="1"/>
  <c r="AC8" i="1"/>
  <c r="AB8" i="6"/>
  <c r="AY8" i="11"/>
  <c r="AZ9" i="11"/>
  <c r="AA11" i="11"/>
  <c r="AY7" i="11"/>
  <c r="BA10" i="11"/>
  <c r="BB39" i="14" l="1"/>
  <c r="AN14" i="12"/>
  <c r="AN25" i="12"/>
  <c r="AN36" i="12" s="1"/>
  <c r="AN39" i="12" s="1"/>
  <c r="AM23" i="12"/>
  <c r="AN40" i="12" s="1"/>
  <c r="AZ39" i="8"/>
  <c r="AZ40" i="8"/>
  <c r="BB40" i="14"/>
  <c r="T66" i="1"/>
  <c r="Z57" i="1"/>
  <c r="AA40" i="6"/>
  <c r="AA55" i="1"/>
  <c r="Z55" i="6"/>
  <c r="Z90" i="6" s="1"/>
  <c r="Z80" i="1"/>
  <c r="AD8" i="12"/>
  <c r="AC10" i="12"/>
  <c r="AC11" i="12" s="1"/>
  <c r="BB25" i="13"/>
  <c r="BB36" i="13" s="1"/>
  <c r="BB39" i="13" s="1"/>
  <c r="BA23" i="13"/>
  <c r="BB40" i="13" s="1"/>
  <c r="BB14" i="13"/>
  <c r="AB11" i="1"/>
  <c r="AB11" i="6" s="1"/>
  <c r="AA12" i="11"/>
  <c r="AA15" i="11" s="1"/>
  <c r="U50" i="6"/>
  <c r="U51" i="6"/>
  <c r="U60" i="6" s="1"/>
  <c r="U62" i="6" s="1"/>
  <c r="U65" i="6" s="1"/>
  <c r="BC25" i="14"/>
  <c r="BC36" i="14" s="1"/>
  <c r="BC14" i="14"/>
  <c r="BB23" i="14"/>
  <c r="BC40" i="14" s="1"/>
  <c r="X83" i="1"/>
  <c r="X43" i="6"/>
  <c r="X93" i="6" s="1"/>
  <c r="X44" i="1"/>
  <c r="AC10" i="14"/>
  <c r="AC11" i="14" s="1"/>
  <c r="AD8" i="14"/>
  <c r="Y39" i="6"/>
  <c r="Y43" i="1"/>
  <c r="BA25" i="8"/>
  <c r="BA36" i="8" s="1"/>
  <c r="AZ23" i="8"/>
  <c r="BA14" i="8"/>
  <c r="AB14" i="1"/>
  <c r="AC14" i="4"/>
  <c r="AC25" i="4" s="1"/>
  <c r="AB23" i="4"/>
  <c r="Z1" i="11"/>
  <c r="Z81" i="1"/>
  <c r="Z56" i="6"/>
  <c r="AA39" i="4"/>
  <c r="AB40" i="4" s="1"/>
  <c r="AB40" i="1" s="1"/>
  <c r="Z39" i="1"/>
  <c r="AA14" i="6"/>
  <c r="AA23" i="6" s="1"/>
  <c r="AA23" i="1"/>
  <c r="AA42" i="1" s="1"/>
  <c r="T77" i="1"/>
  <c r="AB57" i="6"/>
  <c r="AB59" i="6" s="1"/>
  <c r="Z82" i="1"/>
  <c r="Z42" i="6"/>
  <c r="Z92" i="6" s="1"/>
  <c r="N2" i="11"/>
  <c r="AC10" i="4"/>
  <c r="AC11" i="4" s="1"/>
  <c r="AD8" i="4"/>
  <c r="V50" i="1"/>
  <c r="V48" i="6"/>
  <c r="V51" i="1"/>
  <c r="V59" i="1" s="1"/>
  <c r="V61" i="1" s="1"/>
  <c r="V64" i="1" s="1"/>
  <c r="AA36" i="1"/>
  <c r="AA56" i="1" s="1"/>
  <c r="AA25" i="6"/>
  <c r="AA36" i="6" s="1"/>
  <c r="W44" i="6"/>
  <c r="W48" i="1"/>
  <c r="W50" i="1" s="1"/>
  <c r="AC10" i="13"/>
  <c r="AC11" i="13" s="1"/>
  <c r="AD8" i="13"/>
  <c r="Y91" i="6"/>
  <c r="Y58" i="6"/>
  <c r="AE10" i="8"/>
  <c r="AE11" i="8" s="1"/>
  <c r="AF8" i="8"/>
  <c r="AB25" i="1"/>
  <c r="AB36" i="4"/>
  <c r="Y45" i="6"/>
  <c r="Y94" i="6" s="1"/>
  <c r="Y84" i="1"/>
  <c r="AD8" i="1"/>
  <c r="AC8" i="6"/>
  <c r="AC10" i="2"/>
  <c r="AC11" i="2" s="1"/>
  <c r="AD9" i="2"/>
  <c r="AA9" i="6"/>
  <c r="AB9" i="1"/>
  <c r="AA10" i="1"/>
  <c r="Z45" i="1"/>
  <c r="Z10" i="6"/>
  <c r="AZ36" i="2"/>
  <c r="AZ39" i="2" s="1"/>
  <c r="BA25" i="2"/>
  <c r="AZ23" i="2"/>
  <c r="BA14" i="2"/>
  <c r="BA9" i="11"/>
  <c r="BB10" i="11"/>
  <c r="AB11" i="11"/>
  <c r="AZ8" i="11"/>
  <c r="AZ7" i="11"/>
  <c r="BA40" i="8" l="1"/>
  <c r="BC39" i="14"/>
  <c r="AO14" i="12"/>
  <c r="AN23" i="12"/>
  <c r="AO40" i="12" s="1"/>
  <c r="AO25" i="12"/>
  <c r="AO36" i="12" s="1"/>
  <c r="AO39" i="12" s="1"/>
  <c r="BA39" i="8"/>
  <c r="BA40" i="2"/>
  <c r="AA57" i="1"/>
  <c r="AB55" i="1"/>
  <c r="AB40" i="6"/>
  <c r="AA80" i="1"/>
  <c r="AA55" i="6"/>
  <c r="AA90" i="6" s="1"/>
  <c r="AC11" i="1"/>
  <c r="AC11" i="6" s="1"/>
  <c r="BB23" i="13"/>
  <c r="BC40" i="13" s="1"/>
  <c r="BC25" i="13"/>
  <c r="BC36" i="13" s="1"/>
  <c r="BC39" i="13" s="1"/>
  <c r="BC14" i="13"/>
  <c r="AE8" i="12"/>
  <c r="AD10" i="12"/>
  <c r="AD11" i="12" s="1"/>
  <c r="AB12" i="11"/>
  <c r="AB15" i="11" s="1"/>
  <c r="AB36" i="1"/>
  <c r="AB56" i="1" s="1"/>
  <c r="AB25" i="6"/>
  <c r="AB36" i="6" s="1"/>
  <c r="AC57" i="6"/>
  <c r="AC59" i="6" s="1"/>
  <c r="AC14" i="1"/>
  <c r="AD14" i="4"/>
  <c r="AD25" i="4" s="1"/>
  <c r="AC23" i="4"/>
  <c r="AA1" i="11"/>
  <c r="AD10" i="4"/>
  <c r="AD11" i="4" s="1"/>
  <c r="AE8" i="4"/>
  <c r="AA42" i="6"/>
  <c r="AA92" i="6" s="1"/>
  <c r="O2" i="11"/>
  <c r="AA82" i="1"/>
  <c r="AB39" i="4"/>
  <c r="AC40" i="4" s="1"/>
  <c r="AA39" i="1"/>
  <c r="AC36" i="4"/>
  <c r="AC25" i="1"/>
  <c r="AD10" i="14"/>
  <c r="AD11" i="14" s="1"/>
  <c r="AE8" i="14"/>
  <c r="W48" i="6"/>
  <c r="Z43" i="1"/>
  <c r="Z39" i="6"/>
  <c r="BB14" i="8"/>
  <c r="BB25" i="8"/>
  <c r="BB36" i="8" s="1"/>
  <c r="BA23" i="8"/>
  <c r="BB40" i="8" s="1"/>
  <c r="W51" i="1"/>
  <c r="W59" i="1" s="1"/>
  <c r="W61" i="1" s="1"/>
  <c r="W64" i="1" s="1"/>
  <c r="AF10" i="8"/>
  <c r="AF11" i="8" s="1"/>
  <c r="AG8" i="8"/>
  <c r="AD10" i="13"/>
  <c r="AD11" i="13" s="1"/>
  <c r="AE8" i="13"/>
  <c r="AA81" i="1"/>
  <c r="AA56" i="6"/>
  <c r="V50" i="6"/>
  <c r="V51" i="6"/>
  <c r="V60" i="6" s="1"/>
  <c r="V62" i="6" s="1"/>
  <c r="V65" i="6" s="1"/>
  <c r="Z91" i="6"/>
  <c r="Z58" i="6"/>
  <c r="AB23" i="1"/>
  <c r="AB42" i="1" s="1"/>
  <c r="AB14" i="6"/>
  <c r="AB23" i="6" s="1"/>
  <c r="Y83" i="1"/>
  <c r="Y43" i="6"/>
  <c r="Y93" i="6" s="1"/>
  <c r="Y44" i="1"/>
  <c r="X44" i="6"/>
  <c r="X48" i="1"/>
  <c r="X48" i="6" s="1"/>
  <c r="X51" i="6" s="1"/>
  <c r="X60" i="6" s="1"/>
  <c r="X62" i="6" s="1"/>
  <c r="X65" i="6" s="1"/>
  <c r="BC23" i="14"/>
  <c r="BD40" i="14" s="1"/>
  <c r="BD25" i="14"/>
  <c r="BD36" i="14" s="1"/>
  <c r="BD39" i="14" s="1"/>
  <c r="BD14" i="14"/>
  <c r="BA23" i="2"/>
  <c r="BB25" i="2"/>
  <c r="BB14" i="2"/>
  <c r="AA45" i="1"/>
  <c r="AA10" i="6"/>
  <c r="BA36" i="2"/>
  <c r="BA39" i="2" s="1"/>
  <c r="AE9" i="2"/>
  <c r="AD10" i="2"/>
  <c r="AD11" i="2" s="1"/>
  <c r="AE8" i="1"/>
  <c r="AD8" i="6"/>
  <c r="Z45" i="6"/>
  <c r="Z94" i="6" s="1"/>
  <c r="Z84" i="1"/>
  <c r="AB9" i="6"/>
  <c r="AC9" i="1"/>
  <c r="AB10" i="1"/>
  <c r="BA8" i="11"/>
  <c r="BC10" i="11"/>
  <c r="AC11" i="11"/>
  <c r="BA7" i="11"/>
  <c r="BB9" i="11"/>
  <c r="AO23" i="12" l="1"/>
  <c r="AP40" i="12" s="1"/>
  <c r="AP25" i="12"/>
  <c r="AP36" i="12" s="1"/>
  <c r="AP39" i="12" s="1"/>
  <c r="AP14" i="12"/>
  <c r="BB39" i="8"/>
  <c r="BB40" i="2"/>
  <c r="AC40" i="1"/>
  <c r="AC55" i="1" s="1"/>
  <c r="AB57" i="1"/>
  <c r="AB55" i="6"/>
  <c r="AB90" i="6" s="1"/>
  <c r="AB80" i="1"/>
  <c r="X50" i="6"/>
  <c r="AD11" i="1"/>
  <c r="AD11" i="6" s="1"/>
  <c r="AE10" i="12"/>
  <c r="AE11" i="12" s="1"/>
  <c r="AF8" i="12"/>
  <c r="BC23" i="13"/>
  <c r="BD40" i="13" s="1"/>
  <c r="BD25" i="13"/>
  <c r="BD36" i="13" s="1"/>
  <c r="BD39" i="13" s="1"/>
  <c r="BD14" i="13"/>
  <c r="AC12" i="11"/>
  <c r="AC15" i="11" s="1"/>
  <c r="Y44" i="6"/>
  <c r="Y48" i="1"/>
  <c r="Y51" i="1" s="1"/>
  <c r="Y59" i="1" s="1"/>
  <c r="Y61" i="1" s="1"/>
  <c r="Y64" i="1" s="1"/>
  <c r="AB81" i="1"/>
  <c r="AB56" i="6"/>
  <c r="AD57" i="6"/>
  <c r="AD59" i="6" s="1"/>
  <c r="BC14" i="8"/>
  <c r="BC25" i="8"/>
  <c r="BC36" i="8" s="1"/>
  <c r="BB23" i="8"/>
  <c r="BC40" i="8" s="1"/>
  <c r="AB39" i="1"/>
  <c r="AC39" i="4"/>
  <c r="AD40" i="4" s="1"/>
  <c r="AE10" i="4"/>
  <c r="AE11" i="4" s="1"/>
  <c r="AF8" i="4"/>
  <c r="AD14" i="1"/>
  <c r="AE14" i="4"/>
  <c r="AE25" i="4" s="1"/>
  <c r="AD23" i="4"/>
  <c r="AB1" i="11"/>
  <c r="X50" i="1"/>
  <c r="Z83" i="1"/>
  <c r="Z43" i="6"/>
  <c r="Z93" i="6" s="1"/>
  <c r="Z44" i="1"/>
  <c r="AF8" i="14"/>
  <c r="AE10" i="14"/>
  <c r="AE11" i="14" s="1"/>
  <c r="AD25" i="1"/>
  <c r="AD36" i="4"/>
  <c r="BE14" i="14"/>
  <c r="BE25" i="14"/>
  <c r="BE36" i="14" s="1"/>
  <c r="BE39" i="14" s="1"/>
  <c r="BD23" i="14"/>
  <c r="BE40" i="14" s="1"/>
  <c r="AF8" i="13"/>
  <c r="AE10" i="13"/>
  <c r="AE11" i="13" s="1"/>
  <c r="W50" i="6"/>
  <c r="W51" i="6"/>
  <c r="W60" i="6" s="1"/>
  <c r="W62" i="6" s="1"/>
  <c r="W65" i="6" s="1"/>
  <c r="AA43" i="1"/>
  <c r="AA39" i="6"/>
  <c r="AB82" i="1"/>
  <c r="AB42" i="6"/>
  <c r="AB92" i="6" s="1"/>
  <c r="P2" i="11"/>
  <c r="AA91" i="6"/>
  <c r="AA58" i="6"/>
  <c r="AG10" i="8"/>
  <c r="AG11" i="8" s="1"/>
  <c r="AH8" i="8"/>
  <c r="AC36" i="1"/>
  <c r="AC56" i="1" s="1"/>
  <c r="AC25" i="6"/>
  <c r="AC36" i="6" s="1"/>
  <c r="AC23" i="1"/>
  <c r="AC42" i="1" s="1"/>
  <c r="AC14" i="6"/>
  <c r="AC23" i="6" s="1"/>
  <c r="X51" i="1"/>
  <c r="X59" i="1" s="1"/>
  <c r="X61" i="1" s="1"/>
  <c r="X64" i="1" s="1"/>
  <c r="AC9" i="6"/>
  <c r="AD9" i="1"/>
  <c r="AC10" i="1"/>
  <c r="AB10" i="6"/>
  <c r="AB45" i="1"/>
  <c r="AF8" i="1"/>
  <c r="AE8" i="6"/>
  <c r="AE10" i="2"/>
  <c r="AE11" i="2" s="1"/>
  <c r="AF9" i="2"/>
  <c r="BB36" i="2"/>
  <c r="BB39" i="2" s="1"/>
  <c r="AA45" i="6"/>
  <c r="AA94" i="6" s="1"/>
  <c r="AA84" i="1"/>
  <c r="BC25" i="2"/>
  <c r="BC14" i="2"/>
  <c r="BB23" i="2"/>
  <c r="BD10" i="11"/>
  <c r="BB7" i="11"/>
  <c r="BB8" i="11"/>
  <c r="BC9" i="11"/>
  <c r="AD11" i="11"/>
  <c r="AQ25" i="12" l="1"/>
  <c r="AQ36" i="12" s="1"/>
  <c r="AQ39" i="12" s="1"/>
  <c r="AQ14" i="12"/>
  <c r="AP23" i="12"/>
  <c r="AQ40" i="12" s="1"/>
  <c r="BC39" i="8"/>
  <c r="BC40" i="2"/>
  <c r="AC40" i="6"/>
  <c r="AD40" i="1"/>
  <c r="AD55" i="1" s="1"/>
  <c r="AC57" i="1"/>
  <c r="AC80" i="1"/>
  <c r="AC55" i="6"/>
  <c r="AC90" i="6" s="1"/>
  <c r="AE11" i="1"/>
  <c r="AE11" i="6" s="1"/>
  <c r="BD23" i="13"/>
  <c r="BE40" i="13" s="1"/>
  <c r="BE25" i="13"/>
  <c r="BE36" i="13" s="1"/>
  <c r="BE39" i="13" s="1"/>
  <c r="BE14" i="13"/>
  <c r="AF10" i="12"/>
  <c r="AF11" i="12" s="1"/>
  <c r="AG8" i="12"/>
  <c r="AD12" i="11"/>
  <c r="AD15" i="11" s="1"/>
  <c r="AE36" i="4"/>
  <c r="AE25" i="1"/>
  <c r="AC81" i="1"/>
  <c r="AC56" i="6"/>
  <c r="AB43" i="1"/>
  <c r="AB39" i="6"/>
  <c r="AE57" i="6"/>
  <c r="AE59" i="6" s="1"/>
  <c r="AC1" i="11"/>
  <c r="AI8" i="8"/>
  <c r="AH10" i="8"/>
  <c r="AH11" i="8" s="1"/>
  <c r="AD36" i="1"/>
  <c r="AD56" i="1" s="1"/>
  <c r="AD25" i="6"/>
  <c r="AD36" i="6" s="1"/>
  <c r="AD23" i="1"/>
  <c r="AD42" i="1" s="1"/>
  <c r="AD14" i="6"/>
  <c r="AD23" i="6" s="1"/>
  <c r="AC39" i="1"/>
  <c r="AD39" i="4"/>
  <c r="BD25" i="8"/>
  <c r="BD36" i="8" s="1"/>
  <c r="BD39" i="8" s="1"/>
  <c r="BC23" i="8"/>
  <c r="BD14" i="8"/>
  <c r="Y50" i="1"/>
  <c r="Y48" i="6"/>
  <c r="AA83" i="1"/>
  <c r="AA43" i="6"/>
  <c r="AA93" i="6" s="1"/>
  <c r="AA44" i="1"/>
  <c r="AF10" i="13"/>
  <c r="AF11" i="13" s="1"/>
  <c r="AG8" i="13"/>
  <c r="Z44" i="6"/>
  <c r="Z48" i="1"/>
  <c r="AE14" i="1"/>
  <c r="AF14" i="4"/>
  <c r="AE23" i="4"/>
  <c r="Q2" i="11"/>
  <c r="AC42" i="6"/>
  <c r="AC92" i="6" s="1"/>
  <c r="AC82" i="1"/>
  <c r="BF25" i="14"/>
  <c r="BF36" i="14" s="1"/>
  <c r="BF39" i="14" s="1"/>
  <c r="BE23" i="14"/>
  <c r="BF40" i="14" s="1"/>
  <c r="BF14" i="14"/>
  <c r="AF10" i="14"/>
  <c r="AF11" i="14" s="1"/>
  <c r="AG8" i="14"/>
  <c r="AF10" i="4"/>
  <c r="AF11" i="4" s="1"/>
  <c r="AG8" i="4"/>
  <c r="AB91" i="6"/>
  <c r="AB58" i="6"/>
  <c r="AE9" i="1"/>
  <c r="AD9" i="6"/>
  <c r="AD10" i="1"/>
  <c r="AB45" i="6"/>
  <c r="AB94" i="6" s="1"/>
  <c r="AB84" i="1"/>
  <c r="AC45" i="1"/>
  <c r="AC10" i="6"/>
  <c r="BC36" i="2"/>
  <c r="BC39" i="2" s="1"/>
  <c r="AF10" i="2"/>
  <c r="AF11" i="2" s="1"/>
  <c r="AG9" i="2"/>
  <c r="AG8" i="1"/>
  <c r="AF8" i="6"/>
  <c r="BD25" i="2"/>
  <c r="BD14" i="2"/>
  <c r="BC23" i="2"/>
  <c r="BC7" i="11"/>
  <c r="BD9" i="11"/>
  <c r="AE11" i="11"/>
  <c r="BC8" i="11"/>
  <c r="BE10" i="11"/>
  <c r="AQ23" i="12" l="1"/>
  <c r="AR40" i="12" s="1"/>
  <c r="AR14" i="12"/>
  <c r="AR25" i="12"/>
  <c r="AR36" i="12" s="1"/>
  <c r="AR39" i="12" s="1"/>
  <c r="BD40" i="8"/>
  <c r="BD40" i="2"/>
  <c r="AD40" i="6"/>
  <c r="AE40" i="4"/>
  <c r="AE40" i="1" s="1"/>
  <c r="AD57" i="1"/>
  <c r="AD55" i="6"/>
  <c r="AD90" i="6" s="1"/>
  <c r="AD80" i="1"/>
  <c r="BF25" i="13"/>
  <c r="BF36" i="13" s="1"/>
  <c r="BF39" i="13" s="1"/>
  <c r="BF14" i="13"/>
  <c r="BE23" i="13"/>
  <c r="BF40" i="13" s="1"/>
  <c r="AG10" i="12"/>
  <c r="AG11" i="12" s="1"/>
  <c r="AH8" i="12"/>
  <c r="AE12" i="11"/>
  <c r="AE15" i="11" s="1"/>
  <c r="AF14" i="1"/>
  <c r="AF23" i="4"/>
  <c r="AG14" i="4"/>
  <c r="AG25" i="4" s="1"/>
  <c r="AE36" i="1"/>
  <c r="AE56" i="1" s="1"/>
  <c r="AE25" i="6"/>
  <c r="AE36" i="6" s="1"/>
  <c r="Z51" i="1"/>
  <c r="Z59" i="1" s="1"/>
  <c r="Z61" i="1" s="1"/>
  <c r="Z64" i="1" s="1"/>
  <c r="Z50" i="1"/>
  <c r="Z48" i="6"/>
  <c r="AA44" i="6"/>
  <c r="AA48" i="1"/>
  <c r="AF25" i="4"/>
  <c r="AG10" i="13"/>
  <c r="AG11" i="13" s="1"/>
  <c r="AH8" i="13"/>
  <c r="AE39" i="4"/>
  <c r="AF40" i="4" s="1"/>
  <c r="AD39" i="1"/>
  <c r="AG10" i="4"/>
  <c r="AG11" i="4" s="1"/>
  <c r="AH8" i="4"/>
  <c r="BG25" i="14"/>
  <c r="BG36" i="14" s="1"/>
  <c r="BG39" i="14" s="1"/>
  <c r="BG14" i="14"/>
  <c r="BF23" i="14"/>
  <c r="BG40" i="14" s="1"/>
  <c r="AE23" i="1"/>
  <c r="AE42" i="1" s="1"/>
  <c r="AE14" i="6"/>
  <c r="AE23" i="6" s="1"/>
  <c r="BD23" i="8"/>
  <c r="BE40" i="8" s="1"/>
  <c r="BE25" i="8"/>
  <c r="BE36" i="8" s="1"/>
  <c r="BE39" i="8" s="1"/>
  <c r="BE14" i="8"/>
  <c r="AC43" i="1"/>
  <c r="AC39" i="6"/>
  <c r="AD81" i="1"/>
  <c r="AD56" i="6"/>
  <c r="AF57" i="6"/>
  <c r="AF59" i="6" s="1"/>
  <c r="AB83" i="1"/>
  <c r="AB43" i="6"/>
  <c r="AB93" i="6" s="1"/>
  <c r="AB44" i="1"/>
  <c r="AD1" i="11"/>
  <c r="AC91" i="6"/>
  <c r="AC58" i="6"/>
  <c r="AG10" i="14"/>
  <c r="AG11" i="14" s="1"/>
  <c r="AH8" i="14"/>
  <c r="Y50" i="6"/>
  <c r="Y51" i="6"/>
  <c r="Y60" i="6" s="1"/>
  <c r="Y62" i="6" s="1"/>
  <c r="Y65" i="6" s="1"/>
  <c r="AD42" i="6"/>
  <c r="AD92" i="6" s="1"/>
  <c r="R2" i="11"/>
  <c r="AD82" i="1"/>
  <c r="AJ8" i="8"/>
  <c r="AI10" i="8"/>
  <c r="AI11" i="8" s="1"/>
  <c r="AF11" i="1"/>
  <c r="AF11" i="6" s="1"/>
  <c r="AH8" i="1"/>
  <c r="AG8" i="6"/>
  <c r="BD36" i="2"/>
  <c r="BD39" i="2" s="1"/>
  <c r="AC84" i="1"/>
  <c r="AC45" i="6"/>
  <c r="AC94" i="6" s="1"/>
  <c r="AF9" i="1"/>
  <c r="AE9" i="6"/>
  <c r="AE10" i="1"/>
  <c r="BE14" i="2"/>
  <c r="BE25" i="2"/>
  <c r="BD23" i="2"/>
  <c r="BE40" i="2" s="1"/>
  <c r="AG10" i="2"/>
  <c r="AG11" i="2" s="1"/>
  <c r="AH9" i="2"/>
  <c r="AD45" i="1"/>
  <c r="AD10" i="6"/>
  <c r="BD7" i="11"/>
  <c r="AF11" i="11"/>
  <c r="BF10" i="11"/>
  <c r="BE9" i="11"/>
  <c r="BD8" i="11"/>
  <c r="AS25" i="12" l="1"/>
  <c r="AS36" i="12" s="1"/>
  <c r="AS39" i="12" s="1"/>
  <c r="AR23" i="12"/>
  <c r="AS40" i="12" s="1"/>
  <c r="AS14" i="12"/>
  <c r="AE55" i="1"/>
  <c r="AE80" i="1" s="1"/>
  <c r="AE40" i="6"/>
  <c r="AF40" i="1"/>
  <c r="AF55" i="1" s="1"/>
  <c r="AG11" i="1"/>
  <c r="AG11" i="6" s="1"/>
  <c r="BF23" i="13"/>
  <c r="BG40" i="13" s="1"/>
  <c r="BG25" i="13"/>
  <c r="BG36" i="13" s="1"/>
  <c r="BG39" i="13" s="1"/>
  <c r="BG14" i="13"/>
  <c r="AH10" i="12"/>
  <c r="AH11" i="12" s="1"/>
  <c r="AI8" i="12"/>
  <c r="AF12" i="11"/>
  <c r="AF15" i="11" s="1"/>
  <c r="AF13" i="11"/>
  <c r="AJ10" i="8"/>
  <c r="AJ11" i="8" s="1"/>
  <c r="AK8" i="8"/>
  <c r="AH10" i="14"/>
  <c r="AH11" i="14" s="1"/>
  <c r="AI8" i="14"/>
  <c r="AE1" i="11"/>
  <c r="AC83" i="1"/>
  <c r="AC43" i="6"/>
  <c r="AC93" i="6" s="1"/>
  <c r="AC44" i="1"/>
  <c r="AH10" i="4"/>
  <c r="AH11" i="4" s="1"/>
  <c r="AI8" i="4"/>
  <c r="AI8" i="13"/>
  <c r="AH10" i="13"/>
  <c r="AH11" i="13" s="1"/>
  <c r="AA51" i="1"/>
  <c r="AA59" i="1" s="1"/>
  <c r="AA61" i="1" s="1"/>
  <c r="AA64" i="1" s="1"/>
  <c r="AA48" i="6"/>
  <c r="AA50" i="1"/>
  <c r="AH14" i="4"/>
  <c r="AH25" i="4" s="1"/>
  <c r="AG23" i="4"/>
  <c r="AG14" i="1"/>
  <c r="BG23" i="14"/>
  <c r="BH40" i="14" s="1"/>
  <c r="BH25" i="14"/>
  <c r="BH36" i="14" s="1"/>
  <c r="BH39" i="14" s="1"/>
  <c r="BH14" i="14"/>
  <c r="Z50" i="6"/>
  <c r="Z51" i="6"/>
  <c r="Z60" i="6" s="1"/>
  <c r="Z62" i="6" s="1"/>
  <c r="Z65" i="6" s="1"/>
  <c r="AB44" i="6"/>
  <c r="AB48" i="1"/>
  <c r="AG57" i="6"/>
  <c r="AG59" i="6" s="1"/>
  <c r="AE39" i="1"/>
  <c r="AF25" i="1"/>
  <c r="AF36" i="4"/>
  <c r="AF39" i="4" s="1"/>
  <c r="AG40" i="4" s="1"/>
  <c r="AE81" i="1"/>
  <c r="AE56" i="6"/>
  <c r="AF23" i="1"/>
  <c r="AF42" i="1" s="1"/>
  <c r="AF14" i="6"/>
  <c r="AF23" i="6" s="1"/>
  <c r="AD43" i="1"/>
  <c r="AD39" i="6"/>
  <c r="AD91" i="6"/>
  <c r="AD58" i="6"/>
  <c r="BE23" i="8"/>
  <c r="BF40" i="8" s="1"/>
  <c r="BF25" i="8"/>
  <c r="BF36" i="8" s="1"/>
  <c r="BF39" i="8" s="1"/>
  <c r="BF14" i="8"/>
  <c r="AE82" i="1"/>
  <c r="AE42" i="6"/>
  <c r="AE92" i="6" s="1"/>
  <c r="S2" i="11"/>
  <c r="AG25" i="1"/>
  <c r="AG36" i="4"/>
  <c r="AF9" i="6"/>
  <c r="AG9" i="1"/>
  <c r="AF10" i="1"/>
  <c r="AH10" i="2"/>
  <c r="AH11" i="2" s="1"/>
  <c r="AI9" i="2"/>
  <c r="BE23" i="2"/>
  <c r="BF25" i="2"/>
  <c r="BF14" i="2"/>
  <c r="AE10" i="6"/>
  <c r="AE45" i="1"/>
  <c r="AI8" i="1"/>
  <c r="AH8" i="6"/>
  <c r="AD84" i="1"/>
  <c r="AD45" i="6"/>
  <c r="AD94" i="6" s="1"/>
  <c r="BE36" i="2"/>
  <c r="BE39" i="2" s="1"/>
  <c r="BE7" i="11"/>
  <c r="BG10" i="11"/>
  <c r="BF9" i="11"/>
  <c r="BE8" i="11"/>
  <c r="AG11" i="11"/>
  <c r="AT14" i="12" l="1"/>
  <c r="AT25" i="12"/>
  <c r="AT36" i="12" s="1"/>
  <c r="AT39" i="12" s="1"/>
  <c r="AS23" i="12"/>
  <c r="AT40" i="12" s="1"/>
  <c r="BF40" i="2"/>
  <c r="AE57" i="1"/>
  <c r="AE55" i="6"/>
  <c r="AE90" i="6" s="1"/>
  <c r="AF40" i="6"/>
  <c r="AF80" i="1"/>
  <c r="AF55" i="6"/>
  <c r="AF90" i="6" s="1"/>
  <c r="AF72" i="1"/>
  <c r="AI10" i="12"/>
  <c r="AI11" i="12" s="1"/>
  <c r="AJ8" i="12"/>
  <c r="BH25" i="13"/>
  <c r="BH36" i="13" s="1"/>
  <c r="BH39" i="13" s="1"/>
  <c r="BG23" i="13"/>
  <c r="BH40" i="13" s="1"/>
  <c r="BH14" i="13"/>
  <c r="AG13" i="11"/>
  <c r="AG12" i="11"/>
  <c r="AG15" i="11" s="1"/>
  <c r="AF39" i="1"/>
  <c r="AG39" i="4"/>
  <c r="AH40" i="4" s="1"/>
  <c r="AG40" i="1"/>
  <c r="AF36" i="1"/>
  <c r="AF56" i="1" s="1"/>
  <c r="AF57" i="1" s="1"/>
  <c r="AF25" i="6"/>
  <c r="AF36" i="6" s="1"/>
  <c r="AG36" i="1"/>
  <c r="AG56" i="1" s="1"/>
  <c r="AG25" i="6"/>
  <c r="AG36" i="6" s="1"/>
  <c r="AB50" i="1"/>
  <c r="AB48" i="6"/>
  <c r="AB51" i="1"/>
  <c r="AB59" i="1" s="1"/>
  <c r="AB61" i="1" s="1"/>
  <c r="AB64" i="1" s="1"/>
  <c r="AH57" i="6"/>
  <c r="AH59" i="6" s="1"/>
  <c r="AF1" i="11"/>
  <c r="BF23" i="8"/>
  <c r="BG40" i="8" s="1"/>
  <c r="BG25" i="8"/>
  <c r="BG36" i="8" s="1"/>
  <c r="BG39" i="8" s="1"/>
  <c r="BG14" i="8"/>
  <c r="AG14" i="6"/>
  <c r="AG23" i="6" s="1"/>
  <c r="AG23" i="1"/>
  <c r="AG42" i="1" s="1"/>
  <c r="AJ8" i="13"/>
  <c r="AI10" i="13"/>
  <c r="AI11" i="13" s="1"/>
  <c r="AD83" i="1"/>
  <c r="AD43" i="6"/>
  <c r="AD93" i="6" s="1"/>
  <c r="AD44" i="1"/>
  <c r="AE91" i="6"/>
  <c r="AE43" i="1"/>
  <c r="AE39" i="6"/>
  <c r="AH36" i="4"/>
  <c r="AH25" i="1"/>
  <c r="AA50" i="6"/>
  <c r="AA51" i="6"/>
  <c r="AA60" i="6" s="1"/>
  <c r="AA62" i="6" s="1"/>
  <c r="AA65" i="6" s="1"/>
  <c r="AI10" i="4"/>
  <c r="AI11" i="4" s="1"/>
  <c r="AJ8" i="4"/>
  <c r="AK10" i="8"/>
  <c r="AK11" i="8" s="1"/>
  <c r="AL8" i="8"/>
  <c r="AF42" i="6"/>
  <c r="AF92" i="6" s="1"/>
  <c r="P15" i="11"/>
  <c r="P1" i="11" s="1"/>
  <c r="P3" i="11" s="1"/>
  <c r="J15" i="11"/>
  <c r="J1" i="11" s="1"/>
  <c r="J3" i="11" s="1"/>
  <c r="M15" i="11"/>
  <c r="M1" i="11" s="1"/>
  <c r="M3" i="11" s="1"/>
  <c r="L15" i="11"/>
  <c r="L1" i="11" s="1"/>
  <c r="L3" i="11" s="1"/>
  <c r="S15" i="11"/>
  <c r="S1" i="11" s="1"/>
  <c r="S3" i="11" s="1"/>
  <c r="I15" i="11"/>
  <c r="I1" i="11" s="1"/>
  <c r="I3" i="11" s="1"/>
  <c r="R15" i="11"/>
  <c r="R1" i="11" s="1"/>
  <c r="R3" i="11" s="1"/>
  <c r="H15" i="11"/>
  <c r="H1" i="11" s="1"/>
  <c r="H3" i="11" s="1"/>
  <c r="O15" i="11"/>
  <c r="O1" i="11" s="1"/>
  <c r="O3" i="11" s="1"/>
  <c r="T2" i="11"/>
  <c r="N15" i="11"/>
  <c r="N1" i="11" s="1"/>
  <c r="N3" i="11" s="1"/>
  <c r="Q15" i="11"/>
  <c r="Q1" i="11" s="1"/>
  <c r="Q3" i="11" s="1"/>
  <c r="K15" i="11"/>
  <c r="K1" i="11" s="1"/>
  <c r="K3" i="11" s="1"/>
  <c r="T15" i="11"/>
  <c r="T1" i="11" s="1"/>
  <c r="AF82" i="1"/>
  <c r="BI14" i="14"/>
  <c r="BI25" i="14"/>
  <c r="BI36" i="14" s="1"/>
  <c r="BI39" i="14" s="1"/>
  <c r="BH23" i="14"/>
  <c r="BI40" i="14" s="1"/>
  <c r="AI14" i="4"/>
  <c r="AI25" i="4" s="1"/>
  <c r="AH23" i="4"/>
  <c r="AH14" i="1"/>
  <c r="AC44" i="6"/>
  <c r="AC48" i="1"/>
  <c r="AC48" i="6" s="1"/>
  <c r="AC51" i="6" s="1"/>
  <c r="AC60" i="6" s="1"/>
  <c r="AC62" i="6" s="1"/>
  <c r="AC65" i="6" s="1"/>
  <c r="AJ8" i="14"/>
  <c r="AI10" i="14"/>
  <c r="AI11" i="14" s="1"/>
  <c r="AH11" i="1"/>
  <c r="AH11" i="6" s="1"/>
  <c r="AE45" i="6"/>
  <c r="AE94" i="6" s="1"/>
  <c r="AE84" i="1"/>
  <c r="BF36" i="2"/>
  <c r="BF39" i="2" s="1"/>
  <c r="AF45" i="1"/>
  <c r="AF10" i="6"/>
  <c r="BG25" i="2"/>
  <c r="BF23" i="2"/>
  <c r="BG14" i="2"/>
  <c r="AI10" i="2"/>
  <c r="AI11" i="2" s="1"/>
  <c r="AJ9" i="2"/>
  <c r="AJ8" i="1"/>
  <c r="AI8" i="6"/>
  <c r="AG9" i="6"/>
  <c r="AH9" i="1"/>
  <c r="AG10" i="1"/>
  <c r="BF7" i="11"/>
  <c r="BF8" i="11"/>
  <c r="BG9" i="11"/>
  <c r="BH10" i="11"/>
  <c r="AH11" i="11"/>
  <c r="AT23" i="12" l="1"/>
  <c r="AU40" i="12" s="1"/>
  <c r="AU25" i="12"/>
  <c r="AU36" i="12" s="1"/>
  <c r="AU39" i="12" s="1"/>
  <c r="AU14" i="12"/>
  <c r="BG40" i="2"/>
  <c r="AE58" i="6"/>
  <c r="AH40" i="1"/>
  <c r="AH40" i="6" s="1"/>
  <c r="AI11" i="1"/>
  <c r="AI11" i="6" s="1"/>
  <c r="AC50" i="6"/>
  <c r="BI25" i="13"/>
  <c r="BI36" i="13" s="1"/>
  <c r="BI39" i="13" s="1"/>
  <c r="BI14" i="13"/>
  <c r="BH23" i="13"/>
  <c r="BI40" i="13" s="1"/>
  <c r="AK8" i="12"/>
  <c r="AJ10" i="12"/>
  <c r="AJ11" i="12" s="1"/>
  <c r="AC50" i="1"/>
  <c r="AH12" i="11"/>
  <c r="AH15" i="11" s="1"/>
  <c r="AH13" i="11"/>
  <c r="AI36" i="4"/>
  <c r="AI25" i="1"/>
  <c r="BG23" i="8"/>
  <c r="BH40" i="8" s="1"/>
  <c r="BH25" i="8"/>
  <c r="BH36" i="8" s="1"/>
  <c r="BH39" i="8" s="1"/>
  <c r="BH14" i="8"/>
  <c r="AG55" i="1"/>
  <c r="AG57" i="1" s="1"/>
  <c r="AG40" i="6"/>
  <c r="AH39" i="4"/>
  <c r="AI40" i="4" s="1"/>
  <c r="AG39" i="1"/>
  <c r="AF17" i="11"/>
  <c r="AJ10" i="14"/>
  <c r="AJ11" i="14" s="1"/>
  <c r="AK8" i="14"/>
  <c r="AG42" i="6"/>
  <c r="AG92" i="6" s="1"/>
  <c r="U2" i="11"/>
  <c r="U3" i="11" s="1"/>
  <c r="AG82" i="1"/>
  <c r="AJ14" i="4"/>
  <c r="AJ25" i="4" s="1"/>
  <c r="AI23" i="4"/>
  <c r="AI14" i="1"/>
  <c r="BJ25" i="14"/>
  <c r="BJ36" i="14" s="1"/>
  <c r="BJ39" i="14" s="1"/>
  <c r="BI23" i="14"/>
  <c r="BJ40" i="14" s="1"/>
  <c r="BJ14" i="14"/>
  <c r="AK8" i="4"/>
  <c r="AJ10" i="4"/>
  <c r="AJ11" i="4" s="1"/>
  <c r="AH25" i="6"/>
  <c r="AH36" i="6" s="1"/>
  <c r="AH36" i="1"/>
  <c r="AH56" i="1" s="1"/>
  <c r="AE83" i="1"/>
  <c r="AE43" i="6"/>
  <c r="AE93" i="6" s="1"/>
  <c r="AE44" i="1"/>
  <c r="AG1" i="11"/>
  <c r="AG17" i="11"/>
  <c r="AB51" i="6"/>
  <c r="AB60" i="6" s="1"/>
  <c r="AB62" i="6" s="1"/>
  <c r="AB65" i="6" s="1"/>
  <c r="AB50" i="6"/>
  <c r="T3" i="11"/>
  <c r="AI57" i="6"/>
  <c r="AI59" i="6" s="1"/>
  <c r="AD44" i="6"/>
  <c r="AD48" i="1"/>
  <c r="AF81" i="1"/>
  <c r="AF56" i="6"/>
  <c r="AF74" i="1"/>
  <c r="AF73" i="1"/>
  <c r="AH14" i="6"/>
  <c r="AH23" i="6" s="1"/>
  <c r="AH23" i="1"/>
  <c r="AH42" i="1" s="1"/>
  <c r="AM8" i="8"/>
  <c r="AL10" i="8"/>
  <c r="AL11" i="8" s="1"/>
  <c r="AK8" i="13"/>
  <c r="AJ10" i="13"/>
  <c r="AJ11" i="13" s="1"/>
  <c r="AG81" i="1"/>
  <c r="AG56" i="6"/>
  <c r="AG91" i="6" s="1"/>
  <c r="AF43" i="1"/>
  <c r="AF39" i="6"/>
  <c r="AC51" i="1"/>
  <c r="AC59" i="1" s="1"/>
  <c r="AC61" i="1" s="1"/>
  <c r="AC64" i="1" s="1"/>
  <c r="BH25" i="2"/>
  <c r="BH14" i="2"/>
  <c r="BG23" i="2"/>
  <c r="BG36" i="2"/>
  <c r="BG39" i="2" s="1"/>
  <c r="AG10" i="6"/>
  <c r="AG45" i="1"/>
  <c r="AK8" i="1"/>
  <c r="AJ8" i="6"/>
  <c r="AJ10" i="2"/>
  <c r="AJ11" i="2" s="1"/>
  <c r="AK9" i="2"/>
  <c r="AF84" i="1"/>
  <c r="AF45" i="6"/>
  <c r="AF94" i="6" s="1"/>
  <c r="AH9" i="6"/>
  <c r="AI9" i="1"/>
  <c r="AH10" i="1"/>
  <c r="BG7" i="11"/>
  <c r="AI11" i="11"/>
  <c r="BG8" i="11"/>
  <c r="BH9" i="11"/>
  <c r="BI10" i="11"/>
  <c r="AV25" i="12" l="1"/>
  <c r="AV36" i="12" s="1"/>
  <c r="AV39" i="12" s="1"/>
  <c r="AV14" i="12"/>
  <c r="AU23" i="12"/>
  <c r="AV40" i="12" s="1"/>
  <c r="BH40" i="2"/>
  <c r="AH55" i="1"/>
  <c r="AH57" i="1" s="1"/>
  <c r="AI40" i="1"/>
  <c r="AI55" i="1" s="1"/>
  <c r="AL8" i="12"/>
  <c r="AK10" i="12"/>
  <c r="AK11" i="12" s="1"/>
  <c r="BI23" i="13"/>
  <c r="BJ40" i="13" s="1"/>
  <c r="BJ25" i="13"/>
  <c r="BJ36" i="13" s="1"/>
  <c r="BJ39" i="13" s="1"/>
  <c r="BJ14" i="13"/>
  <c r="AI13" i="11"/>
  <c r="AI12" i="11"/>
  <c r="AI15" i="11" s="1"/>
  <c r="AI23" i="1"/>
  <c r="AI42" i="1" s="1"/>
  <c r="AI14" i="6"/>
  <c r="AI23" i="6" s="1"/>
  <c r="AD51" i="1"/>
  <c r="AD59" i="1" s="1"/>
  <c r="AD61" i="1" s="1"/>
  <c r="AD64" i="1" s="1"/>
  <c r="AD48" i="6"/>
  <c r="AD50" i="1"/>
  <c r="AE44" i="6"/>
  <c r="AE48" i="1"/>
  <c r="AE50" i="1" s="1"/>
  <c r="AK10" i="14"/>
  <c r="AK11" i="14" s="1"/>
  <c r="AL8" i="14"/>
  <c r="AG43" i="1"/>
  <c r="AG39" i="6"/>
  <c r="BH23" i="8"/>
  <c r="BI40" i="8" s="1"/>
  <c r="BI25" i="8"/>
  <c r="BI36" i="8" s="1"/>
  <c r="BI39" i="8" s="1"/>
  <c r="BI14" i="8"/>
  <c r="AL8" i="13"/>
  <c r="AK10" i="13"/>
  <c r="AK11" i="13" s="1"/>
  <c r="AH82" i="1"/>
  <c r="V2" i="11"/>
  <c r="V3" i="11" s="1"/>
  <c r="AH42" i="6"/>
  <c r="AH92" i="6" s="1"/>
  <c r="AJ57" i="6"/>
  <c r="AJ59" i="6" s="1"/>
  <c r="AH17" i="11"/>
  <c r="AH1" i="11"/>
  <c r="AH56" i="6"/>
  <c r="AH91" i="6" s="1"/>
  <c r="AH81" i="1"/>
  <c r="BK25" i="14"/>
  <c r="BK36" i="14" s="1"/>
  <c r="BK39" i="14" s="1"/>
  <c r="BK14" i="14"/>
  <c r="BJ23" i="14"/>
  <c r="BK40" i="14" s="1"/>
  <c r="AJ36" i="4"/>
  <c r="AJ25" i="1"/>
  <c r="AG55" i="6"/>
  <c r="AG80" i="1"/>
  <c r="AI25" i="6"/>
  <c r="AI36" i="6" s="1"/>
  <c r="AI36" i="1"/>
  <c r="AI56" i="1" s="1"/>
  <c r="AJ11" i="1"/>
  <c r="AJ11" i="6" s="1"/>
  <c r="AL8" i="4"/>
  <c r="AK10" i="4"/>
  <c r="AK11" i="4" s="1"/>
  <c r="AF83" i="1"/>
  <c r="AF43" i="6"/>
  <c r="AF93" i="6" s="1"/>
  <c r="AF44" i="1"/>
  <c r="AM10" i="8"/>
  <c r="AM11" i="8" s="1"/>
  <c r="AN8" i="8"/>
  <c r="AF91" i="6"/>
  <c r="AF58" i="6"/>
  <c r="AK14" i="4"/>
  <c r="AJ23" i="4"/>
  <c r="AJ14" i="1"/>
  <c r="AI39" i="4"/>
  <c r="AH39" i="1"/>
  <c r="BH36" i="2"/>
  <c r="BH39" i="2" s="1"/>
  <c r="AL8" i="1"/>
  <c r="AK8" i="6"/>
  <c r="BI14" i="2"/>
  <c r="BH23" i="2"/>
  <c r="BI25" i="2"/>
  <c r="AH45" i="1"/>
  <c r="AH10" i="6"/>
  <c r="AG45" i="6"/>
  <c r="AG94" i="6" s="1"/>
  <c r="AG84" i="1"/>
  <c r="AK10" i="2"/>
  <c r="AK11" i="2" s="1"/>
  <c r="AL9" i="2"/>
  <c r="AI9" i="6"/>
  <c r="AJ9" i="1"/>
  <c r="AI10" i="1"/>
  <c r="AJ11" i="11"/>
  <c r="BI9" i="11"/>
  <c r="BJ10" i="11"/>
  <c r="BH8" i="11"/>
  <c r="BH7" i="11"/>
  <c r="AW14" i="12" l="1"/>
  <c r="AW25" i="12"/>
  <c r="AW36" i="12" s="1"/>
  <c r="AW39" i="12" s="1"/>
  <c r="AV23" i="12"/>
  <c r="AW40" i="12" s="1"/>
  <c r="BI40" i="2"/>
  <c r="AH80" i="1"/>
  <c r="AH55" i="6"/>
  <c r="AH58" i="6" s="1"/>
  <c r="AI40" i="6"/>
  <c r="AJ40" i="4"/>
  <c r="AJ40" i="1" s="1"/>
  <c r="AJ40" i="6" s="1"/>
  <c r="AI55" i="6"/>
  <c r="AI90" i="6" s="1"/>
  <c r="AI57" i="1"/>
  <c r="AI80" i="1"/>
  <c r="BJ23" i="13"/>
  <c r="BK40" i="13" s="1"/>
  <c r="BK14" i="13"/>
  <c r="BK25" i="13"/>
  <c r="BK36" i="13" s="1"/>
  <c r="BK39" i="13" s="1"/>
  <c r="AL10" i="12"/>
  <c r="AL11" i="12" s="1"/>
  <c r="AM8" i="12"/>
  <c r="AJ12" i="11"/>
  <c r="AJ15" i="11" s="1"/>
  <c r="AJ13" i="11"/>
  <c r="AM8" i="14"/>
  <c r="AL10" i="14"/>
  <c r="AL11" i="14" s="1"/>
  <c r="AJ23" i="1"/>
  <c r="AJ42" i="1" s="1"/>
  <c r="AJ14" i="6"/>
  <c r="AJ23" i="6" s="1"/>
  <c r="AG58" i="6"/>
  <c r="AG90" i="6"/>
  <c r="AJ39" i="4"/>
  <c r="AI39" i="1"/>
  <c r="AL14" i="4"/>
  <c r="AL25" i="4" s="1"/>
  <c r="AK23" i="4"/>
  <c r="AK14" i="1"/>
  <c r="AN10" i="8"/>
  <c r="AN11" i="8" s="1"/>
  <c r="AO8" i="8"/>
  <c r="AM8" i="4"/>
  <c r="AL10" i="4"/>
  <c r="AL11" i="4" s="1"/>
  <c r="AI56" i="6"/>
  <c r="AI91" i="6" s="1"/>
  <c r="AI81" i="1"/>
  <c r="BJ25" i="8"/>
  <c r="BJ36" i="8" s="1"/>
  <c r="BJ39" i="8" s="1"/>
  <c r="BI23" i="8"/>
  <c r="BJ40" i="8" s="1"/>
  <c r="BJ14" i="8"/>
  <c r="AK57" i="6"/>
  <c r="AK59" i="6" s="1"/>
  <c r="AH43" i="1"/>
  <c r="AH39" i="6"/>
  <c r="AI1" i="11"/>
  <c r="AI17" i="11"/>
  <c r="AL10" i="13"/>
  <c r="AL11" i="13" s="1"/>
  <c r="AM8" i="13"/>
  <c r="AG83" i="1"/>
  <c r="AG43" i="6"/>
  <c r="AG93" i="6" s="1"/>
  <c r="AG44" i="1"/>
  <c r="AE48" i="6"/>
  <c r="AI42" i="6"/>
  <c r="AI92" i="6" s="1"/>
  <c r="AI82" i="1"/>
  <c r="W2" i="11"/>
  <c r="W3" i="11" s="1"/>
  <c r="AF44" i="6"/>
  <c r="AF48" i="1"/>
  <c r="AJ36" i="1"/>
  <c r="AJ56" i="1" s="1"/>
  <c r="AJ25" i="6"/>
  <c r="AJ36" i="6" s="1"/>
  <c r="AD50" i="6"/>
  <c r="AD51" i="6"/>
  <c r="AD60" i="6" s="1"/>
  <c r="AD62" i="6" s="1"/>
  <c r="AD65" i="6" s="1"/>
  <c r="AK11" i="1"/>
  <c r="AK11" i="6" s="1"/>
  <c r="AE51" i="1"/>
  <c r="AE59" i="1" s="1"/>
  <c r="AE61" i="1" s="1"/>
  <c r="AE64" i="1" s="1"/>
  <c r="AK25" i="4"/>
  <c r="BL25" i="14"/>
  <c r="BL36" i="14" s="1"/>
  <c r="BL39" i="14" s="1"/>
  <c r="BL14" i="14"/>
  <c r="BK23" i="14"/>
  <c r="BL40" i="14" s="1"/>
  <c r="BI36" i="2"/>
  <c r="BI39" i="2" s="1"/>
  <c r="AM8" i="1"/>
  <c r="AL8" i="6"/>
  <c r="AJ9" i="6"/>
  <c r="AK9" i="1"/>
  <c r="AJ10" i="1"/>
  <c r="AH84" i="1"/>
  <c r="AH45" i="6"/>
  <c r="AH94" i="6" s="1"/>
  <c r="BJ14" i="2"/>
  <c r="BI23" i="2"/>
  <c r="BJ40" i="2" s="1"/>
  <c r="BJ25" i="2"/>
  <c r="AI45" i="1"/>
  <c r="AI10" i="6"/>
  <c r="AM9" i="2"/>
  <c r="AL10" i="2"/>
  <c r="AL11" i="2" s="1"/>
  <c r="BI8" i="11"/>
  <c r="BK10" i="11"/>
  <c r="BI7" i="11"/>
  <c r="AK11" i="11"/>
  <c r="BJ9" i="11"/>
  <c r="AW23" i="12" l="1"/>
  <c r="AX40" i="12" s="1"/>
  <c r="AX14" i="12"/>
  <c r="AX25" i="12"/>
  <c r="AX36" i="12" s="1"/>
  <c r="AX39" i="12" s="1"/>
  <c r="AH90" i="6"/>
  <c r="AJ55" i="1"/>
  <c r="AJ80" i="1" s="1"/>
  <c r="AK40" i="4"/>
  <c r="AK40" i="1" s="1"/>
  <c r="AL11" i="1"/>
  <c r="AL11" i="6" s="1"/>
  <c r="BL25" i="13"/>
  <c r="BL36" i="13" s="1"/>
  <c r="BL39" i="13" s="1"/>
  <c r="BK23" i="13"/>
  <c r="BL40" i="13" s="1"/>
  <c r="BL14" i="13"/>
  <c r="AN8" i="12"/>
  <c r="AM10" i="12"/>
  <c r="AM11" i="12" s="1"/>
  <c r="AK13" i="11"/>
  <c r="AK12" i="11"/>
  <c r="AK15" i="11" s="1"/>
  <c r="AF68" i="1"/>
  <c r="AF48" i="6"/>
  <c r="AF51" i="1"/>
  <c r="AF59" i="1" s="1"/>
  <c r="AF61" i="1" s="1"/>
  <c r="AE50" i="6"/>
  <c r="AE51" i="6"/>
  <c r="AE60" i="6" s="1"/>
  <c r="AE62" i="6" s="1"/>
  <c r="AE65" i="6" s="1"/>
  <c r="AH83" i="1"/>
  <c r="AH43" i="6"/>
  <c r="AH93" i="6" s="1"/>
  <c r="AH44" i="1"/>
  <c r="AP8" i="8"/>
  <c r="AO10" i="8"/>
  <c r="AO11" i="8" s="1"/>
  <c r="AM14" i="4"/>
  <c r="AL23" i="4"/>
  <c r="AL14" i="1"/>
  <c r="AN8" i="14"/>
  <c r="AM10" i="14"/>
  <c r="AM11" i="14" s="1"/>
  <c r="BL23" i="14"/>
  <c r="BM40" i="14" s="1"/>
  <c r="BM14" i="14"/>
  <c r="BM25" i="14"/>
  <c r="BM36" i="14" s="1"/>
  <c r="BM39" i="14" s="1"/>
  <c r="AK36" i="4"/>
  <c r="AK39" i="4" s="1"/>
  <c r="AK25" i="1"/>
  <c r="BJ23" i="8"/>
  <c r="BK40" i="8" s="1"/>
  <c r="BK25" i="8"/>
  <c r="BK36" i="8" s="1"/>
  <c r="BK39" i="8" s="1"/>
  <c r="BK14" i="8"/>
  <c r="AM10" i="4"/>
  <c r="AM11" i="4" s="1"/>
  <c r="AN8" i="4"/>
  <c r="AJ39" i="1"/>
  <c r="X2" i="11"/>
  <c r="X3" i="11" s="1"/>
  <c r="AJ82" i="1"/>
  <c r="AJ42" i="6"/>
  <c r="AJ92" i="6" s="1"/>
  <c r="AJ81" i="1"/>
  <c r="AJ56" i="6"/>
  <c r="AG44" i="6"/>
  <c r="AG48" i="1"/>
  <c r="AG50" i="1" s="1"/>
  <c r="AM10" i="13"/>
  <c r="AM11" i="13" s="1"/>
  <c r="AN8" i="13"/>
  <c r="AJ1" i="11"/>
  <c r="AJ17" i="11"/>
  <c r="AK23" i="1"/>
  <c r="AK42" i="1" s="1"/>
  <c r="AK14" i="6"/>
  <c r="AK23" i="6" s="1"/>
  <c r="AI39" i="6"/>
  <c r="AI43" i="1"/>
  <c r="AL57" i="6"/>
  <c r="AL59" i="6" s="1"/>
  <c r="AF50" i="1"/>
  <c r="AF69" i="1" s="1"/>
  <c r="AI58" i="6"/>
  <c r="AL36" i="4"/>
  <c r="AL25" i="1"/>
  <c r="BK25" i="2"/>
  <c r="BK14" i="2"/>
  <c r="BJ23" i="2"/>
  <c r="AN8" i="1"/>
  <c r="AM8" i="6"/>
  <c r="AK9" i="6"/>
  <c r="AL9" i="1"/>
  <c r="AK10" i="1"/>
  <c r="AI84" i="1"/>
  <c r="AI45" i="6"/>
  <c r="AI94" i="6" s="1"/>
  <c r="BJ36" i="2"/>
  <c r="BJ39" i="2" s="1"/>
  <c r="AJ10" i="6"/>
  <c r="AJ45" i="1"/>
  <c r="AM10" i="2"/>
  <c r="AM11" i="2" s="1"/>
  <c r="AN9" i="2"/>
  <c r="BL10" i="11"/>
  <c r="BK9" i="11"/>
  <c r="AL11" i="11"/>
  <c r="BJ7" i="11"/>
  <c r="BJ8" i="11"/>
  <c r="AY25" i="12" l="1"/>
  <c r="AY36" i="12" s="1"/>
  <c r="AY39" i="12" s="1"/>
  <c r="AX23" i="12"/>
  <c r="AY40" i="12" s="1"/>
  <c r="AY14" i="12"/>
  <c r="BK40" i="2"/>
  <c r="AK40" i="6"/>
  <c r="AK55" i="1"/>
  <c r="AK55" i="6" s="1"/>
  <c r="AK90" i="6" s="1"/>
  <c r="AJ55" i="6"/>
  <c r="AJ90" i="6" s="1"/>
  <c r="AJ57" i="1"/>
  <c r="AL40" i="4"/>
  <c r="AL40" i="1" s="1"/>
  <c r="AL55" i="1" s="1"/>
  <c r="AM11" i="1"/>
  <c r="AM11" i="6" s="1"/>
  <c r="BM25" i="13"/>
  <c r="BM36" i="13" s="1"/>
  <c r="BM39" i="13" s="1"/>
  <c r="BM14" i="13"/>
  <c r="BL23" i="13"/>
  <c r="BM40" i="13" s="1"/>
  <c r="AO8" i="12"/>
  <c r="AN10" i="12"/>
  <c r="AN11" i="12" s="1"/>
  <c r="AG51" i="1"/>
  <c r="AG59" i="1" s="1"/>
  <c r="AG61" i="1" s="1"/>
  <c r="AG64" i="1" s="1"/>
  <c r="AL12" i="11"/>
  <c r="AL15" i="11" s="1"/>
  <c r="AL13" i="11"/>
  <c r="AK1" i="11"/>
  <c r="AK17" i="11"/>
  <c r="AK42" i="6"/>
  <c r="AK92" i="6" s="1"/>
  <c r="AK82" i="1"/>
  <c r="Y2" i="11"/>
  <c r="Y3" i="11" s="1"/>
  <c r="AN10" i="13"/>
  <c r="AN11" i="13" s="1"/>
  <c r="AO8" i="13"/>
  <c r="AL39" i="4"/>
  <c r="AK39" i="1"/>
  <c r="AP10" i="8"/>
  <c r="AP11" i="8" s="1"/>
  <c r="AQ8" i="8"/>
  <c r="AJ39" i="6"/>
  <c r="AJ43" i="1"/>
  <c r="BL25" i="8"/>
  <c r="BL36" i="8" s="1"/>
  <c r="BL39" i="8" s="1"/>
  <c r="BK23" i="8"/>
  <c r="BL40" i="8" s="1"/>
  <c r="BL14" i="8"/>
  <c r="AL14" i="6"/>
  <c r="AL23" i="6" s="1"/>
  <c r="AL23" i="1"/>
  <c r="AL42" i="1" s="1"/>
  <c r="AG108" i="1"/>
  <c r="AG48" i="6"/>
  <c r="AK25" i="6"/>
  <c r="AK36" i="6" s="1"/>
  <c r="AK36" i="1"/>
  <c r="AK56" i="1" s="1"/>
  <c r="AN10" i="14"/>
  <c r="AN11" i="14" s="1"/>
  <c r="AO8" i="14"/>
  <c r="AN14" i="4"/>
  <c r="AM23" i="4"/>
  <c r="AM14" i="1"/>
  <c r="AH44" i="6"/>
  <c r="AH48" i="1"/>
  <c r="AL25" i="6"/>
  <c r="AL36" i="6" s="1"/>
  <c r="AL36" i="1"/>
  <c r="AL56" i="1" s="1"/>
  <c r="AI44" i="1"/>
  <c r="AI83" i="1"/>
  <c r="AI43" i="6"/>
  <c r="AI93" i="6" s="1"/>
  <c r="AJ91" i="6"/>
  <c r="AN10" i="4"/>
  <c r="AN11" i="4" s="1"/>
  <c r="AO8" i="4"/>
  <c r="BN14" i="14"/>
  <c r="BN25" i="14"/>
  <c r="BN36" i="14" s="1"/>
  <c r="BN39" i="14" s="1"/>
  <c r="BM23" i="14"/>
  <c r="BN40" i="14" s="1"/>
  <c r="AF51" i="6"/>
  <c r="AF60" i="6" s="1"/>
  <c r="AF62" i="6" s="1"/>
  <c r="AF65" i="6" s="1"/>
  <c r="AF50" i="6"/>
  <c r="AM25" i="4"/>
  <c r="AF75" i="1"/>
  <c r="AF64" i="1"/>
  <c r="AF65" i="1" s="1"/>
  <c r="AM57" i="6"/>
  <c r="AM59" i="6" s="1"/>
  <c r="AO8" i="1"/>
  <c r="AN8" i="6"/>
  <c r="AN10" i="2"/>
  <c r="AN11" i="2" s="1"/>
  <c r="AO9" i="2"/>
  <c r="AM9" i="1"/>
  <c r="AL9" i="6"/>
  <c r="AL10" i="1"/>
  <c r="BK36" i="2"/>
  <c r="BK39" i="2" s="1"/>
  <c r="AJ45" i="6"/>
  <c r="AJ94" i="6" s="1"/>
  <c r="AJ84" i="1"/>
  <c r="AK10" i="6"/>
  <c r="AK45" i="1"/>
  <c r="BK23" i="2"/>
  <c r="BL25" i="2"/>
  <c r="BL14" i="2"/>
  <c r="BK8" i="11"/>
  <c r="BL9" i="11"/>
  <c r="AM11" i="11"/>
  <c r="BM10" i="11"/>
  <c r="BK7" i="11"/>
  <c r="AZ25" i="12" l="1"/>
  <c r="AZ36" i="12" s="1"/>
  <c r="AZ39" i="12" s="1"/>
  <c r="AY23" i="12"/>
  <c r="AZ40" i="12" s="1"/>
  <c r="AZ14" i="12"/>
  <c r="BL40" i="2"/>
  <c r="AK57" i="1"/>
  <c r="AJ58" i="6"/>
  <c r="AK80" i="1"/>
  <c r="AL40" i="6"/>
  <c r="AM40" i="4"/>
  <c r="AM40" i="1" s="1"/>
  <c r="AF66" i="1"/>
  <c r="AF78" i="1"/>
  <c r="AL57" i="1"/>
  <c r="AL55" i="6"/>
  <c r="AL90" i="6" s="1"/>
  <c r="AL80" i="1"/>
  <c r="BM23" i="13"/>
  <c r="BN40" i="13" s="1"/>
  <c r="BN14" i="13"/>
  <c r="BN25" i="13"/>
  <c r="BN36" i="13" s="1"/>
  <c r="BN39" i="13" s="1"/>
  <c r="AP8" i="12"/>
  <c r="AO10" i="12"/>
  <c r="AO11" i="12" s="1"/>
  <c r="AM12" i="11"/>
  <c r="AM15" i="11" s="1"/>
  <c r="AM13" i="11"/>
  <c r="AN23" i="4"/>
  <c r="AO14" i="4"/>
  <c r="AN14" i="1"/>
  <c r="AL42" i="6"/>
  <c r="AL92" i="6" s="1"/>
  <c r="Z2" i="11"/>
  <c r="Z3" i="11" s="1"/>
  <c r="AL82" i="1"/>
  <c r="AP8" i="4"/>
  <c r="AO10" i="4"/>
  <c r="AO11" i="4" s="1"/>
  <c r="AH50" i="1"/>
  <c r="AH108" i="1"/>
  <c r="AH48" i="6"/>
  <c r="AH51" i="1"/>
  <c r="AH59" i="1" s="1"/>
  <c r="AH61" i="1" s="1"/>
  <c r="AH64" i="1" s="1"/>
  <c r="AG114" i="1"/>
  <c r="AG110" i="1"/>
  <c r="AQ10" i="8"/>
  <c r="AQ11" i="8" s="1"/>
  <c r="AR8" i="8"/>
  <c r="AL1" i="11"/>
  <c r="AL17" i="11"/>
  <c r="AM36" i="4"/>
  <c r="AM39" i="4" s="1"/>
  <c r="AM25" i="1"/>
  <c r="AG50" i="6"/>
  <c r="AG51" i="6"/>
  <c r="AG60" i="6" s="1"/>
  <c r="AG62" i="6" s="1"/>
  <c r="AG65" i="6" s="1"/>
  <c r="AL39" i="1"/>
  <c r="AO10" i="13"/>
  <c r="AO11" i="13" s="1"/>
  <c r="AP8" i="13"/>
  <c r="AF77" i="1"/>
  <c r="BN23" i="14"/>
  <c r="BO40" i="14" s="1"/>
  <c r="BO25" i="14"/>
  <c r="BO36" i="14" s="1"/>
  <c r="BO39" i="14" s="1"/>
  <c r="BO14" i="14"/>
  <c r="AI44" i="6"/>
  <c r="AI48" i="1"/>
  <c r="AI51" i="1" s="1"/>
  <c r="AI59" i="1" s="1"/>
  <c r="AI61" i="1" s="1"/>
  <c r="AI64" i="1" s="1"/>
  <c r="AL81" i="1"/>
  <c r="AL56" i="6"/>
  <c r="AM23" i="1"/>
  <c r="AM42" i="1" s="1"/>
  <c r="AM14" i="6"/>
  <c r="AM23" i="6" s="1"/>
  <c r="AO10" i="14"/>
  <c r="AO11" i="14" s="1"/>
  <c r="AP8" i="14"/>
  <c r="AK39" i="6"/>
  <c r="AK43" i="1"/>
  <c r="AN11" i="1"/>
  <c r="AN11" i="6" s="1"/>
  <c r="AN25" i="4"/>
  <c r="AK81" i="1"/>
  <c r="AK56" i="6"/>
  <c r="AN57" i="6"/>
  <c r="AN59" i="6" s="1"/>
  <c r="BL23" i="8"/>
  <c r="BM40" i="8" s="1"/>
  <c r="BM25" i="8"/>
  <c r="BM36" i="8" s="1"/>
  <c r="BM39" i="8" s="1"/>
  <c r="BM14" i="8"/>
  <c r="AJ43" i="6"/>
  <c r="AJ93" i="6" s="1"/>
  <c r="AJ83" i="1"/>
  <c r="AJ44" i="1"/>
  <c r="AK45" i="6"/>
  <c r="AK94" i="6" s="1"/>
  <c r="AK84" i="1"/>
  <c r="BL36" i="2"/>
  <c r="BL39" i="2" s="1"/>
  <c r="AO10" i="2"/>
  <c r="AO11" i="2" s="1"/>
  <c r="AP9" i="2"/>
  <c r="AP8" i="1"/>
  <c r="AO8" i="6"/>
  <c r="BM14" i="2"/>
  <c r="BL23" i="2"/>
  <c r="BM25" i="2"/>
  <c r="AL10" i="6"/>
  <c r="AL45" i="1"/>
  <c r="AN9" i="1"/>
  <c r="AM9" i="6"/>
  <c r="AM10" i="1"/>
  <c r="BL8" i="11"/>
  <c r="AN11" i="11"/>
  <c r="BN10" i="11"/>
  <c r="BM9" i="11"/>
  <c r="BL7" i="11"/>
  <c r="AZ23" i="12" l="1"/>
  <c r="BA40" i="12" s="1"/>
  <c r="BA14" i="12"/>
  <c r="BA25" i="12"/>
  <c r="BA36" i="12" s="1"/>
  <c r="BA39" i="12" s="1"/>
  <c r="BM40" i="2"/>
  <c r="AM55" i="1"/>
  <c r="AM55" i="6" s="1"/>
  <c r="AM90" i="6" s="1"/>
  <c r="AM40" i="6"/>
  <c r="AN40" i="4"/>
  <c r="AN40" i="1" s="1"/>
  <c r="BO14" i="13"/>
  <c r="BO25" i="13"/>
  <c r="BO36" i="13" s="1"/>
  <c r="BO39" i="13" s="1"/>
  <c r="BN23" i="13"/>
  <c r="BO40" i="13" s="1"/>
  <c r="AQ8" i="12"/>
  <c r="AP10" i="12"/>
  <c r="AP11" i="12" s="1"/>
  <c r="AN12" i="11"/>
  <c r="AN15" i="11" s="1"/>
  <c r="AN13" i="11"/>
  <c r="AN36" i="4"/>
  <c r="AN39" i="4" s="1"/>
  <c r="AN25" i="1"/>
  <c r="AL91" i="6"/>
  <c r="AL58" i="6"/>
  <c r="BO23" i="14"/>
  <c r="BP40" i="14" s="1"/>
  <c r="BP25" i="14"/>
  <c r="BP36" i="14" s="1"/>
  <c r="BP39" i="14" s="1"/>
  <c r="BP14" i="14"/>
  <c r="AL43" i="1"/>
  <c r="AL39" i="6"/>
  <c r="AH50" i="6"/>
  <c r="AH51" i="6"/>
  <c r="AH60" i="6" s="1"/>
  <c r="AH62" i="6" s="1"/>
  <c r="AH65" i="6" s="1"/>
  <c r="AQ8" i="4"/>
  <c r="AP10" i="4"/>
  <c r="AP11" i="4" s="1"/>
  <c r="AJ44" i="6"/>
  <c r="AJ48" i="1"/>
  <c r="BN14" i="8"/>
  <c r="BN25" i="8"/>
  <c r="BN36" i="8" s="1"/>
  <c r="BN39" i="8" s="1"/>
  <c r="BM23" i="8"/>
  <c r="BN40" i="8" s="1"/>
  <c r="AP10" i="14"/>
  <c r="AP11" i="14" s="1"/>
  <c r="AQ8" i="14"/>
  <c r="AS8" i="8"/>
  <c r="AR10" i="8"/>
  <c r="AR11" i="8" s="1"/>
  <c r="AP14" i="4"/>
  <c r="AO23" i="4"/>
  <c r="AO14" i="1"/>
  <c r="AK91" i="6"/>
  <c r="AK58" i="6"/>
  <c r="AK83" i="1"/>
  <c r="AK43" i="6"/>
  <c r="AK93" i="6" s="1"/>
  <c r="AK44" i="1"/>
  <c r="AM42" i="6"/>
  <c r="AM92" i="6" s="1"/>
  <c r="AA2" i="11"/>
  <c r="AA3" i="11" s="1"/>
  <c r="AM82" i="1"/>
  <c r="AI50" i="1"/>
  <c r="AI108" i="1"/>
  <c r="AI48" i="6"/>
  <c r="AQ8" i="13"/>
  <c r="AP10" i="13"/>
  <c r="AP11" i="13" s="1"/>
  <c r="AO57" i="6"/>
  <c r="AO59" i="6" s="1"/>
  <c r="AM1" i="11"/>
  <c r="AM17" i="11"/>
  <c r="AO11" i="1"/>
  <c r="AO11" i="6" s="1"/>
  <c r="AO25" i="4"/>
  <c r="AM36" i="1"/>
  <c r="AM56" i="1" s="1"/>
  <c r="AM25" i="6"/>
  <c r="AM36" i="6" s="1"/>
  <c r="AN14" i="6"/>
  <c r="AN23" i="6" s="1"/>
  <c r="AN23" i="1"/>
  <c r="AN42" i="1" s="1"/>
  <c r="AM39" i="1"/>
  <c r="AH114" i="1"/>
  <c r="AH110" i="1"/>
  <c r="AL45" i="6"/>
  <c r="AL94" i="6" s="1"/>
  <c r="AL84" i="1"/>
  <c r="BN25" i="2"/>
  <c r="BM23" i="2"/>
  <c r="BN14" i="2"/>
  <c r="AM10" i="6"/>
  <c r="AM45" i="1"/>
  <c r="AQ9" i="2"/>
  <c r="AP10" i="2"/>
  <c r="AP11" i="2" s="1"/>
  <c r="BM36" i="2"/>
  <c r="BM39" i="2" s="1"/>
  <c r="AQ8" i="1"/>
  <c r="AP8" i="6"/>
  <c r="AN9" i="6"/>
  <c r="AO9" i="1"/>
  <c r="AN10" i="1"/>
  <c r="BM8" i="11"/>
  <c r="BO10" i="11"/>
  <c r="BN9" i="11"/>
  <c r="AO11" i="11"/>
  <c r="BM7" i="11"/>
  <c r="BB14" i="12" l="1"/>
  <c r="BB25" i="12"/>
  <c r="BB36" i="12" s="1"/>
  <c r="BB39" i="12" s="1"/>
  <c r="BA23" i="12"/>
  <c r="BB40" i="12" s="1"/>
  <c r="BN40" i="2"/>
  <c r="AM80" i="1"/>
  <c r="AM57" i="1"/>
  <c r="AN55" i="1"/>
  <c r="AN80" i="1" s="1"/>
  <c r="AN40" i="6"/>
  <c r="AO40" i="4"/>
  <c r="AO40" i="1" s="1"/>
  <c r="AR8" i="12"/>
  <c r="AQ10" i="12"/>
  <c r="AQ11" i="12" s="1"/>
  <c r="BO23" i="13"/>
  <c r="BP40" i="13" s="1"/>
  <c r="BP25" i="13"/>
  <c r="BP36" i="13" s="1"/>
  <c r="BP39" i="13" s="1"/>
  <c r="BP14" i="13"/>
  <c r="AO13" i="11"/>
  <c r="AO12" i="11"/>
  <c r="AO15" i="11" s="1"/>
  <c r="AQ14" i="4"/>
  <c r="AQ25" i="4" s="1"/>
  <c r="AP23" i="4"/>
  <c r="AP14" i="1"/>
  <c r="AN39" i="1"/>
  <c r="AI50" i="6"/>
  <c r="AI51" i="6"/>
  <c r="AI60" i="6" s="1"/>
  <c r="AI62" i="6" s="1"/>
  <c r="AI65" i="6" s="1"/>
  <c r="AR8" i="14"/>
  <c r="AQ10" i="14"/>
  <c r="AQ11" i="14" s="1"/>
  <c r="BO14" i="8"/>
  <c r="BO25" i="8"/>
  <c r="BO36" i="8" s="1"/>
  <c r="BO39" i="8" s="1"/>
  <c r="BN23" i="8"/>
  <c r="BO40" i="8" s="1"/>
  <c r="AR8" i="4"/>
  <c r="AQ10" i="4"/>
  <c r="AQ11" i="4" s="1"/>
  <c r="AP57" i="6"/>
  <c r="AP59" i="6" s="1"/>
  <c r="AM39" i="6"/>
  <c r="AM43" i="1"/>
  <c r="AB2" i="11"/>
  <c r="AB3" i="11" s="1"/>
  <c r="AN42" i="6"/>
  <c r="AN92" i="6" s="1"/>
  <c r="AN82" i="1"/>
  <c r="AO36" i="4"/>
  <c r="AO39" i="4" s="1"/>
  <c r="AO25" i="1"/>
  <c r="AK44" i="6"/>
  <c r="AK48" i="1"/>
  <c r="AK51" i="1" s="1"/>
  <c r="AK59" i="1" s="1"/>
  <c r="AK61" i="1" s="1"/>
  <c r="AK64" i="1" s="1"/>
  <c r="AS10" i="8"/>
  <c r="AS11" i="8" s="1"/>
  <c r="AT8" i="8"/>
  <c r="BP23" i="14"/>
  <c r="AM56" i="6"/>
  <c r="AM81" i="1"/>
  <c r="AN1" i="11"/>
  <c r="AN17" i="11"/>
  <c r="AR8" i="13"/>
  <c r="AQ10" i="13"/>
  <c r="AQ11" i="13" s="1"/>
  <c r="AO23" i="1"/>
  <c r="AO42" i="1" s="1"/>
  <c r="AO14" i="6"/>
  <c r="AO23" i="6" s="1"/>
  <c r="AL43" i="6"/>
  <c r="AL93" i="6" s="1"/>
  <c r="AL83" i="1"/>
  <c r="AL44" i="1"/>
  <c r="AN25" i="6"/>
  <c r="AN36" i="6" s="1"/>
  <c r="AN36" i="1"/>
  <c r="AN56" i="1" s="1"/>
  <c r="AP25" i="4"/>
  <c r="AP11" i="1"/>
  <c r="AP11" i="6" s="1"/>
  <c r="AI110" i="1"/>
  <c r="AI114" i="1"/>
  <c r="AJ50" i="1"/>
  <c r="AJ51" i="1"/>
  <c r="AJ59" i="1" s="1"/>
  <c r="AJ61" i="1" s="1"/>
  <c r="AJ64" i="1" s="1"/>
  <c r="AJ108" i="1"/>
  <c r="AJ48" i="6"/>
  <c r="BO14" i="2"/>
  <c r="BN23" i="2"/>
  <c r="BO25" i="2"/>
  <c r="AR8" i="1"/>
  <c r="AQ8" i="6"/>
  <c r="AM84" i="1"/>
  <c r="AM45" i="6"/>
  <c r="AM94" i="6" s="1"/>
  <c r="AO9" i="6"/>
  <c r="AP9" i="1"/>
  <c r="AO10" i="1"/>
  <c r="BN36" i="2"/>
  <c r="BN39" i="2" s="1"/>
  <c r="AR9" i="2"/>
  <c r="AQ10" i="2"/>
  <c r="AQ11" i="2" s="1"/>
  <c r="AN10" i="6"/>
  <c r="AN45" i="1"/>
  <c r="BO9" i="11"/>
  <c r="BN8" i="11"/>
  <c r="AP11" i="11"/>
  <c r="BP10" i="11"/>
  <c r="BN7" i="11"/>
  <c r="BB23" i="12" l="1"/>
  <c r="BC40" i="12" s="1"/>
  <c r="BC14" i="12"/>
  <c r="BC25" i="12"/>
  <c r="BC36" i="12" s="1"/>
  <c r="BC39" i="12" s="1"/>
  <c r="BO40" i="2"/>
  <c r="AN55" i="6"/>
  <c r="AN90" i="6" s="1"/>
  <c r="AN57" i="1"/>
  <c r="AO55" i="1"/>
  <c r="AO80" i="1" s="1"/>
  <c r="AO40" i="6"/>
  <c r="AP40" i="4"/>
  <c r="AP40" i="1" s="1"/>
  <c r="BP23" i="13"/>
  <c r="AS8" i="12"/>
  <c r="AR10" i="12"/>
  <c r="AR11" i="12" s="1"/>
  <c r="AQ11" i="1"/>
  <c r="AQ11" i="6" s="1"/>
  <c r="AP12" i="11"/>
  <c r="AP15" i="11" s="1"/>
  <c r="AP13" i="11"/>
  <c r="AO1" i="11"/>
  <c r="AO17" i="11"/>
  <c r="AR10" i="13"/>
  <c r="AR11" i="13" s="1"/>
  <c r="AS8" i="13"/>
  <c r="AN56" i="6"/>
  <c r="AN81" i="1"/>
  <c r="AM91" i="6"/>
  <c r="AM58" i="6"/>
  <c r="BP25" i="8"/>
  <c r="BP36" i="8" s="1"/>
  <c r="BP39" i="8" s="1"/>
  <c r="BP14" i="8"/>
  <c r="BO23" i="8"/>
  <c r="BP40" i="8" s="1"/>
  <c r="AP14" i="6"/>
  <c r="AP23" i="6" s="1"/>
  <c r="AP23" i="1"/>
  <c r="AP42" i="1" s="1"/>
  <c r="AQ57" i="6"/>
  <c r="AQ59" i="6" s="1"/>
  <c r="AJ110" i="1"/>
  <c r="AJ114" i="1"/>
  <c r="AC2" i="11"/>
  <c r="AC3" i="11" s="1"/>
  <c r="AO82" i="1"/>
  <c r="AO42" i="6"/>
  <c r="AO92" i="6" s="1"/>
  <c r="AK108" i="1"/>
  <c r="AK48" i="6"/>
  <c r="AO39" i="1"/>
  <c r="AQ23" i="4"/>
  <c r="AR14" i="4"/>
  <c r="AQ14" i="1"/>
  <c r="AP36" i="4"/>
  <c r="AP39" i="4" s="1"/>
  <c r="AQ40" i="4" s="1"/>
  <c r="AP25" i="1"/>
  <c r="AL44" i="6"/>
  <c r="AL48" i="1"/>
  <c r="AT10" i="8"/>
  <c r="AT11" i="8" s="1"/>
  <c r="AU8" i="8"/>
  <c r="AM83" i="1"/>
  <c r="AM43" i="6"/>
  <c r="AM93" i="6" s="1"/>
  <c r="AM44" i="1"/>
  <c r="AR10" i="14"/>
  <c r="AR11" i="14" s="1"/>
  <c r="AS8" i="14"/>
  <c r="AN39" i="6"/>
  <c r="AN43" i="1"/>
  <c r="AK50" i="1"/>
  <c r="AO36" i="1"/>
  <c r="AO56" i="1" s="1"/>
  <c r="AO25" i="6"/>
  <c r="AO36" i="6" s="1"/>
  <c r="AS8" i="4"/>
  <c r="AR10" i="4"/>
  <c r="AR11" i="4" s="1"/>
  <c r="AQ36" i="4"/>
  <c r="AQ25" i="1"/>
  <c r="AJ50" i="6"/>
  <c r="AJ51" i="6"/>
  <c r="AJ60" i="6" s="1"/>
  <c r="AJ62" i="6" s="1"/>
  <c r="AJ65" i="6" s="1"/>
  <c r="AQ9" i="1"/>
  <c r="AP9" i="6"/>
  <c r="AP10" i="1"/>
  <c r="AO10" i="6"/>
  <c r="AO45" i="1"/>
  <c r="BO36" i="2"/>
  <c r="BO39" i="2" s="1"/>
  <c r="AS8" i="1"/>
  <c r="AR8" i="6"/>
  <c r="BP14" i="2"/>
  <c r="BO23" i="2"/>
  <c r="BP25" i="2"/>
  <c r="AS9" i="2"/>
  <c r="AR10" i="2"/>
  <c r="AR11" i="2" s="1"/>
  <c r="AN84" i="1"/>
  <c r="AN45" i="6"/>
  <c r="AN94" i="6" s="1"/>
  <c r="BO8" i="11"/>
  <c r="AQ11" i="11"/>
  <c r="BP9" i="11"/>
  <c r="BO7" i="11"/>
  <c r="BC23" i="12" l="1"/>
  <c r="BD40" i="12" s="1"/>
  <c r="BD14" i="12"/>
  <c r="BD25" i="12"/>
  <c r="BD36" i="12" s="1"/>
  <c r="BD39" i="12" s="1"/>
  <c r="BP40" i="2"/>
  <c r="AO55" i="6"/>
  <c r="AO90" i="6" s="1"/>
  <c r="AO57" i="1"/>
  <c r="AP40" i="6"/>
  <c r="AP55" i="1"/>
  <c r="AP55" i="6" s="1"/>
  <c r="AP90" i="6" s="1"/>
  <c r="AQ40" i="1"/>
  <c r="AQ40" i="6" s="1"/>
  <c r="AS10" i="12"/>
  <c r="AS11" i="12" s="1"/>
  <c r="AT8" i="12"/>
  <c r="AR11" i="1"/>
  <c r="AR11" i="6" s="1"/>
  <c r="AQ12" i="11"/>
  <c r="AQ15" i="11" s="1"/>
  <c r="AQ13" i="11"/>
  <c r="AS10" i="4"/>
  <c r="AS11" i="4" s="1"/>
  <c r="AT8" i="4"/>
  <c r="AM44" i="6"/>
  <c r="AM48" i="1"/>
  <c r="AL51" i="1"/>
  <c r="AL59" i="1" s="1"/>
  <c r="AL61" i="1" s="1"/>
  <c r="AL64" i="1" s="1"/>
  <c r="AL48" i="6"/>
  <c r="AL108" i="1"/>
  <c r="AM51" i="1"/>
  <c r="AM59" i="1" s="1"/>
  <c r="AM61" i="1" s="1"/>
  <c r="AM64" i="1" s="1"/>
  <c r="AL50" i="1"/>
  <c r="AS14" i="4"/>
  <c r="AR23" i="4"/>
  <c r="AR14" i="1"/>
  <c r="AQ39" i="4"/>
  <c r="AP39" i="1"/>
  <c r="AN44" i="1"/>
  <c r="AN43" i="6"/>
  <c r="AN93" i="6" s="1"/>
  <c r="AN83" i="1"/>
  <c r="AV8" i="8"/>
  <c r="AU10" i="8"/>
  <c r="AU11" i="8" s="1"/>
  <c r="AQ14" i="6"/>
  <c r="AQ23" i="6" s="1"/>
  <c r="AQ23" i="1"/>
  <c r="AQ42" i="1" s="1"/>
  <c r="AO39" i="6"/>
  <c r="AO43" i="1"/>
  <c r="AK50" i="6"/>
  <c r="AK51" i="6"/>
  <c r="AK60" i="6" s="1"/>
  <c r="AK62" i="6" s="1"/>
  <c r="AK65" i="6" s="1"/>
  <c r="AO56" i="6"/>
  <c r="AO81" i="1"/>
  <c r="AR57" i="6"/>
  <c r="AR59" i="6" s="1"/>
  <c r="AP25" i="6"/>
  <c r="AP36" i="6" s="1"/>
  <c r="AP36" i="1"/>
  <c r="AP56" i="1" s="1"/>
  <c r="AP82" i="1"/>
  <c r="AP42" i="6"/>
  <c r="AP92" i="6" s="1"/>
  <c r="AD2" i="11"/>
  <c r="AD3" i="11" s="1"/>
  <c r="AS10" i="13"/>
  <c r="AS11" i="13" s="1"/>
  <c r="AT8" i="13"/>
  <c r="AP1" i="11"/>
  <c r="AP17" i="11"/>
  <c r="AQ25" i="6"/>
  <c r="AQ36" i="6" s="1"/>
  <c r="AQ36" i="1"/>
  <c r="AQ56" i="1" s="1"/>
  <c r="AS10" i="14"/>
  <c r="AS11" i="14" s="1"/>
  <c r="AT8" i="14"/>
  <c r="BP23" i="8"/>
  <c r="AR25" i="4"/>
  <c r="AK114" i="1"/>
  <c r="AK110" i="1"/>
  <c r="AN91" i="6"/>
  <c r="AN58" i="6"/>
  <c r="AQ9" i="6"/>
  <c r="AR9" i="1"/>
  <c r="AQ10" i="1"/>
  <c r="BP36" i="2"/>
  <c r="BP39" i="2" s="1"/>
  <c r="AP10" i="6"/>
  <c r="AP45" i="1"/>
  <c r="AS10" i="2"/>
  <c r="AS11" i="2" s="1"/>
  <c r="AT9" i="2"/>
  <c r="BP23" i="2"/>
  <c r="AT8" i="1"/>
  <c r="AS8" i="6"/>
  <c r="AO84" i="1"/>
  <c r="AO45" i="6"/>
  <c r="AO94" i="6" s="1"/>
  <c r="BP7" i="11"/>
  <c r="BP8" i="11"/>
  <c r="AR11" i="11"/>
  <c r="BD23" i="12" l="1"/>
  <c r="BE40" i="12" s="1"/>
  <c r="BE14" i="12"/>
  <c r="BE25" i="12"/>
  <c r="BE36" i="12" s="1"/>
  <c r="BE39" i="12" s="1"/>
  <c r="AP80" i="1"/>
  <c r="AP57" i="1"/>
  <c r="AQ55" i="1"/>
  <c r="AQ55" i="6" s="1"/>
  <c r="AQ90" i="6" s="1"/>
  <c r="AR40" i="4"/>
  <c r="AR40" i="1" s="1"/>
  <c r="AT10" i="12"/>
  <c r="AT11" i="12" s="1"/>
  <c r="AU8" i="12"/>
  <c r="AR12" i="11"/>
  <c r="AR15" i="11" s="1"/>
  <c r="AR13" i="11"/>
  <c r="AR14" i="6"/>
  <c r="AR23" i="6" s="1"/>
  <c r="AR23" i="1"/>
  <c r="AR42" i="1" s="1"/>
  <c r="AS57" i="6"/>
  <c r="AS59" i="6" s="1"/>
  <c r="AT10" i="14"/>
  <c r="AT11" i="14" s="1"/>
  <c r="AU8" i="14"/>
  <c r="AE2" i="11"/>
  <c r="AE3" i="11" s="1"/>
  <c r="AQ42" i="6"/>
  <c r="AQ92" i="6" s="1"/>
  <c r="AQ82" i="1"/>
  <c r="AQ39" i="1"/>
  <c r="AS23" i="4"/>
  <c r="AT14" i="4"/>
  <c r="AS14" i="1"/>
  <c r="AL51" i="6"/>
  <c r="AL60" i="6" s="1"/>
  <c r="AL62" i="6" s="1"/>
  <c r="AL65" i="6" s="1"/>
  <c r="AL50" i="6"/>
  <c r="AU8" i="4"/>
  <c r="AT10" i="4"/>
  <c r="AT11" i="4" s="1"/>
  <c r="AT10" i="13"/>
  <c r="AT11" i="13" s="1"/>
  <c r="AU8" i="13"/>
  <c r="AO91" i="6"/>
  <c r="AO58" i="6"/>
  <c r="AV10" i="8"/>
  <c r="AV11" i="8" s="1"/>
  <c r="AW8" i="8"/>
  <c r="AP39" i="6"/>
  <c r="AP43" i="1"/>
  <c r="AL110" i="1"/>
  <c r="AL114" i="1"/>
  <c r="AQ81" i="1"/>
  <c r="AQ56" i="6"/>
  <c r="AO83" i="1"/>
  <c r="AO43" i="6"/>
  <c r="AO93" i="6" s="1"/>
  <c r="AO44" i="1"/>
  <c r="AN44" i="6"/>
  <c r="AN48" i="1"/>
  <c r="AN51" i="1" s="1"/>
  <c r="AN59" i="1" s="1"/>
  <c r="AN61" i="1" s="1"/>
  <c r="AN64" i="1" s="1"/>
  <c r="AM50" i="1"/>
  <c r="AM108" i="1"/>
  <c r="AM48" i="6"/>
  <c r="AS11" i="1"/>
  <c r="AS11" i="6" s="1"/>
  <c r="AS25" i="4"/>
  <c r="AR36" i="4"/>
  <c r="AR39" i="4" s="1"/>
  <c r="AS40" i="4" s="1"/>
  <c r="AR25" i="1"/>
  <c r="AP56" i="6"/>
  <c r="AP81" i="1"/>
  <c r="AQ1" i="11"/>
  <c r="AQ17" i="11"/>
  <c r="AU9" i="2"/>
  <c r="AT10" i="2"/>
  <c r="AT11" i="2" s="1"/>
  <c r="AS9" i="1"/>
  <c r="AR9" i="6"/>
  <c r="AR10" i="1"/>
  <c r="AU8" i="1"/>
  <c r="AT8" i="6"/>
  <c r="AP84" i="1"/>
  <c r="AP45" i="6"/>
  <c r="AP94" i="6" s="1"/>
  <c r="AQ10" i="6"/>
  <c r="AQ45" i="1"/>
  <c r="AS11" i="11"/>
  <c r="BF25" i="12" l="1"/>
  <c r="BF36" i="12" s="1"/>
  <c r="BF39" i="12" s="1"/>
  <c r="BE23" i="12"/>
  <c r="BF40" i="12" s="1"/>
  <c r="BF14" i="12"/>
  <c r="AQ80" i="1"/>
  <c r="AR55" i="1"/>
  <c r="AR72" i="1" s="1"/>
  <c r="AR40" i="6"/>
  <c r="AQ57" i="1"/>
  <c r="AS40" i="1"/>
  <c r="AS40" i="6" s="1"/>
  <c r="AN50" i="1"/>
  <c r="AU10" i="12"/>
  <c r="AU11" i="12" s="1"/>
  <c r="AV8" i="12"/>
  <c r="AS12" i="11"/>
  <c r="AS15" i="11" s="1"/>
  <c r="AR1" i="11"/>
  <c r="AR17" i="11"/>
  <c r="AM51" i="6"/>
  <c r="AM60" i="6" s="1"/>
  <c r="AM62" i="6" s="1"/>
  <c r="AM65" i="6" s="1"/>
  <c r="AM50" i="6"/>
  <c r="AT57" i="6"/>
  <c r="AT59" i="6" s="1"/>
  <c r="AS36" i="4"/>
  <c r="AS39" i="4" s="1"/>
  <c r="AT40" i="4" s="1"/>
  <c r="AS25" i="1"/>
  <c r="AO44" i="6"/>
  <c r="AO48" i="1"/>
  <c r="AU10" i="14"/>
  <c r="AU11" i="14" s="1"/>
  <c r="AV8" i="14"/>
  <c r="AR36" i="1"/>
  <c r="AR56" i="1" s="1"/>
  <c r="AR25" i="6"/>
  <c r="AR36" i="6" s="1"/>
  <c r="AP83" i="1"/>
  <c r="AP43" i="6"/>
  <c r="AP93" i="6" s="1"/>
  <c r="AP44" i="1"/>
  <c r="AT23" i="4"/>
  <c r="AU14" i="4"/>
  <c r="AT14" i="1"/>
  <c r="AQ91" i="6"/>
  <c r="AQ58" i="6"/>
  <c r="AX8" i="8"/>
  <c r="AW10" i="8"/>
  <c r="AW11" i="8" s="1"/>
  <c r="AU10" i="13"/>
  <c r="AU11" i="13" s="1"/>
  <c r="AV8" i="13"/>
  <c r="AU10" i="4"/>
  <c r="AU11" i="4" s="1"/>
  <c r="AV8" i="4"/>
  <c r="AR39" i="1"/>
  <c r="AR42" i="6"/>
  <c r="AR92" i="6" s="1"/>
  <c r="AR82" i="1"/>
  <c r="AF2" i="11"/>
  <c r="AF3" i="11" s="1"/>
  <c r="AP91" i="6"/>
  <c r="AP58" i="6"/>
  <c r="AM114" i="1"/>
  <c r="AM110" i="1"/>
  <c r="AN108" i="1"/>
  <c r="AN48" i="6"/>
  <c r="AS23" i="1"/>
  <c r="AS42" i="1" s="1"/>
  <c r="AS14" i="6"/>
  <c r="AS23" i="6" s="1"/>
  <c r="AQ39" i="6"/>
  <c r="AQ43" i="1"/>
  <c r="AT11" i="1"/>
  <c r="AT11" i="6" s="1"/>
  <c r="AT25" i="4"/>
  <c r="AS9" i="6"/>
  <c r="AT9" i="1"/>
  <c r="AS10" i="1"/>
  <c r="AV8" i="1"/>
  <c r="AU8" i="6"/>
  <c r="AV9" i="2"/>
  <c r="AU10" i="2"/>
  <c r="AU11" i="2" s="1"/>
  <c r="AQ84" i="1"/>
  <c r="AQ45" i="6"/>
  <c r="AQ94" i="6" s="1"/>
  <c r="AR10" i="6"/>
  <c r="AR45" i="1"/>
  <c r="AT11" i="11"/>
  <c r="BF23" i="12" l="1"/>
  <c r="BG40" i="12" s="1"/>
  <c r="BG14" i="12"/>
  <c r="BG25" i="12"/>
  <c r="BG36" i="12" s="1"/>
  <c r="BG39" i="12" s="1"/>
  <c r="AR55" i="6"/>
  <c r="AR90" i="6" s="1"/>
  <c r="AR57" i="1"/>
  <c r="AR74" i="1" s="1"/>
  <c r="AR80" i="1"/>
  <c r="AT40" i="1"/>
  <c r="AT55" i="1" s="1"/>
  <c r="AS55" i="1"/>
  <c r="AS80" i="1" s="1"/>
  <c r="AV10" i="12"/>
  <c r="AV11" i="12" s="1"/>
  <c r="AW8" i="12"/>
  <c r="AT12" i="11"/>
  <c r="AT15" i="11" s="1"/>
  <c r="AQ44" i="1"/>
  <c r="AQ43" i="6"/>
  <c r="AQ93" i="6" s="1"/>
  <c r="AQ83" i="1"/>
  <c r="AR39" i="6"/>
  <c r="AR43" i="1"/>
  <c r="AV10" i="13"/>
  <c r="AV11" i="13" s="1"/>
  <c r="AW8" i="13"/>
  <c r="AU57" i="6"/>
  <c r="AU59" i="6" s="1"/>
  <c r="AO108" i="1"/>
  <c r="AO51" i="1"/>
  <c r="AO59" i="1" s="1"/>
  <c r="AO61" i="1" s="1"/>
  <c r="AO64" i="1" s="1"/>
  <c r="AO48" i="6"/>
  <c r="AG2" i="11"/>
  <c r="AG3" i="11" s="1"/>
  <c r="AS42" i="6"/>
  <c r="AS92" i="6" s="1"/>
  <c r="AS82" i="1"/>
  <c r="AN51" i="6"/>
  <c r="AN60" i="6" s="1"/>
  <c r="AN62" i="6" s="1"/>
  <c r="AN65" i="6" s="1"/>
  <c r="AN50" i="6"/>
  <c r="AX10" i="8"/>
  <c r="AX11" i="8" s="1"/>
  <c r="AY8" i="8"/>
  <c r="AT14" i="6"/>
  <c r="AT23" i="6" s="1"/>
  <c r="AT23" i="1"/>
  <c r="AT42" i="1" s="1"/>
  <c r="AP44" i="6"/>
  <c r="AP48" i="1"/>
  <c r="AP51" i="1" s="1"/>
  <c r="AP59" i="1" s="1"/>
  <c r="AP61" i="1" s="1"/>
  <c r="AP64" i="1" s="1"/>
  <c r="AT36" i="4"/>
  <c r="AT39" i="4" s="1"/>
  <c r="AT25" i="1"/>
  <c r="AV10" i="4"/>
  <c r="AV11" i="4" s="1"/>
  <c r="AW8" i="4"/>
  <c r="AW8" i="14"/>
  <c r="AV10" i="14"/>
  <c r="AV11" i="14" s="1"/>
  <c r="AS25" i="6"/>
  <c r="AS36" i="6" s="1"/>
  <c r="AS36" i="1"/>
  <c r="AS56" i="1" s="1"/>
  <c r="AO50" i="1"/>
  <c r="AS39" i="1"/>
  <c r="AV14" i="4"/>
  <c r="AU23" i="4"/>
  <c r="AU14" i="1"/>
  <c r="AR56" i="6"/>
  <c r="AR81" i="1"/>
  <c r="AR73" i="1"/>
  <c r="AN114" i="1"/>
  <c r="AN110" i="1"/>
  <c r="AS1" i="11"/>
  <c r="AS17" i="11"/>
  <c r="AU25" i="4"/>
  <c r="AU11" i="1"/>
  <c r="AU11" i="6" s="1"/>
  <c r="AW9" i="2"/>
  <c r="AV10" i="2"/>
  <c r="AV11" i="2" s="1"/>
  <c r="AT9" i="6"/>
  <c r="AU9" i="1"/>
  <c r="AT10" i="1"/>
  <c r="AR45" i="6"/>
  <c r="AR94" i="6" s="1"/>
  <c r="AR84" i="1"/>
  <c r="AS45" i="1"/>
  <c r="AS10" i="6"/>
  <c r="AW8" i="1"/>
  <c r="AV8" i="6"/>
  <c r="AU11" i="11"/>
  <c r="BH25" i="12" l="1"/>
  <c r="BH36" i="12" s="1"/>
  <c r="BH39" i="12" s="1"/>
  <c r="BG23" i="12"/>
  <c r="BH40" i="12" s="1"/>
  <c r="BH14" i="12"/>
  <c r="AT40" i="6"/>
  <c r="AU40" i="4"/>
  <c r="AU40" i="1" s="1"/>
  <c r="AU55" i="1" s="1"/>
  <c r="AS55" i="6"/>
  <c r="AS90" i="6" s="1"/>
  <c r="AS57" i="1"/>
  <c r="AX8" i="12"/>
  <c r="AW10" i="12"/>
  <c r="AW11" i="12" s="1"/>
  <c r="AU12" i="11"/>
  <c r="AU15" i="11" s="1"/>
  <c r="AT39" i="1"/>
  <c r="AU36" i="4"/>
  <c r="AU39" i="4" s="1"/>
  <c r="AV40" i="4" s="1"/>
  <c r="AV40" i="1" s="1"/>
  <c r="AU25" i="1"/>
  <c r="AX8" i="14"/>
  <c r="AW10" i="14"/>
  <c r="AW11" i="14" s="1"/>
  <c r="AW10" i="4"/>
  <c r="AW11" i="4" s="1"/>
  <c r="AX8" i="4"/>
  <c r="AT1" i="11"/>
  <c r="AT17" i="11"/>
  <c r="AR91" i="6"/>
  <c r="AR58" i="6"/>
  <c r="AR43" i="6"/>
  <c r="AR93" i="6" s="1"/>
  <c r="AR83" i="1"/>
  <c r="AR44" i="1"/>
  <c r="AU23" i="1"/>
  <c r="AU42" i="1" s="1"/>
  <c r="AU14" i="6"/>
  <c r="AU23" i="6" s="1"/>
  <c r="AT25" i="6"/>
  <c r="AT36" i="6" s="1"/>
  <c r="AT36" i="1"/>
  <c r="AT56" i="1" s="1"/>
  <c r="AT57" i="1" s="1"/>
  <c r="AP50" i="1"/>
  <c r="AP108" i="1"/>
  <c r="AP48" i="6"/>
  <c r="AH2" i="11"/>
  <c r="AH3" i="11" s="1"/>
  <c r="AT42" i="6"/>
  <c r="AT92" i="6" s="1"/>
  <c r="AT82" i="1"/>
  <c r="AV57" i="6"/>
  <c r="AV59" i="6" s="1"/>
  <c r="AO114" i="1"/>
  <c r="AO110" i="1"/>
  <c r="AQ44" i="6"/>
  <c r="AQ48" i="1"/>
  <c r="AQ50" i="1" s="1"/>
  <c r="AV11" i="1"/>
  <c r="AV11" i="6" s="1"/>
  <c r="AS56" i="6"/>
  <c r="AS91" i="6" s="1"/>
  <c r="AS81" i="1"/>
  <c r="AX8" i="13"/>
  <c r="AW10" i="13"/>
  <c r="AW11" i="13" s="1"/>
  <c r="AT55" i="6"/>
  <c r="AT80" i="1"/>
  <c r="AV23" i="4"/>
  <c r="AW14" i="4"/>
  <c r="AV14" i="1"/>
  <c r="AZ8" i="8"/>
  <c r="AY10" i="8"/>
  <c r="AY11" i="8" s="1"/>
  <c r="AO51" i="6"/>
  <c r="AO60" i="6" s="1"/>
  <c r="AO62" i="6" s="1"/>
  <c r="AO65" i="6" s="1"/>
  <c r="AO50" i="6"/>
  <c r="AV25" i="4"/>
  <c r="AS39" i="6"/>
  <c r="AS43" i="1"/>
  <c r="AT10" i="6"/>
  <c r="AT45" i="1"/>
  <c r="AX8" i="1"/>
  <c r="AW8" i="6"/>
  <c r="AS45" i="6"/>
  <c r="AS94" i="6" s="1"/>
  <c r="AS84" i="1"/>
  <c r="AU9" i="6"/>
  <c r="AV9" i="1"/>
  <c r="AU10" i="1"/>
  <c r="AW10" i="2"/>
  <c r="AW11" i="2" s="1"/>
  <c r="AX9" i="2"/>
  <c r="AV11" i="11"/>
  <c r="BI14" i="12" l="1"/>
  <c r="BH23" i="12"/>
  <c r="BI40" i="12" s="1"/>
  <c r="BI25" i="12"/>
  <c r="BI36" i="12" s="1"/>
  <c r="BI39" i="12" s="1"/>
  <c r="AU40" i="6"/>
  <c r="AV40" i="6"/>
  <c r="AV55" i="1"/>
  <c r="AU55" i="6"/>
  <c r="AU90" i="6" s="1"/>
  <c r="AU80" i="1"/>
  <c r="AX10" i="12"/>
  <c r="AX11" i="12" s="1"/>
  <c r="AY8" i="12"/>
  <c r="AV12" i="11"/>
  <c r="AV15" i="11" s="1"/>
  <c r="AX14" i="4"/>
  <c r="AX25" i="4" s="1"/>
  <c r="AW23" i="4"/>
  <c r="AW14" i="1"/>
  <c r="AQ108" i="1"/>
  <c r="AQ48" i="6"/>
  <c r="AV23" i="1"/>
  <c r="AV42" i="1" s="1"/>
  <c r="AV14" i="6"/>
  <c r="AV23" i="6" s="1"/>
  <c r="AX10" i="13"/>
  <c r="AX11" i="13" s="1"/>
  <c r="AY8" i="13"/>
  <c r="AT56" i="6"/>
  <c r="AT91" i="6" s="1"/>
  <c r="AT81" i="1"/>
  <c r="AR44" i="6"/>
  <c r="AR48" i="1"/>
  <c r="AY8" i="4"/>
  <c r="AX10" i="4"/>
  <c r="AX11" i="4" s="1"/>
  <c r="AV36" i="4"/>
  <c r="AV39" i="4" s="1"/>
  <c r="AW40" i="4" s="1"/>
  <c r="AV25" i="1"/>
  <c r="BA8" i="8"/>
  <c r="AZ10" i="8"/>
  <c r="AZ11" i="8" s="1"/>
  <c r="AW57" i="6"/>
  <c r="AW59" i="6" s="1"/>
  <c r="AP50" i="6"/>
  <c r="AP51" i="6"/>
  <c r="AP60" i="6" s="1"/>
  <c r="AP62" i="6" s="1"/>
  <c r="AP65" i="6" s="1"/>
  <c r="AU1" i="11"/>
  <c r="AU17" i="11"/>
  <c r="AY8" i="14"/>
  <c r="AX10" i="14"/>
  <c r="AX11" i="14" s="1"/>
  <c r="AU25" i="6"/>
  <c r="AU36" i="6" s="1"/>
  <c r="AU36" i="1"/>
  <c r="AU56" i="1" s="1"/>
  <c r="AU57" i="1" s="1"/>
  <c r="AW25" i="4"/>
  <c r="AQ51" i="1"/>
  <c r="AQ59" i="1" s="1"/>
  <c r="AQ61" i="1" s="1"/>
  <c r="AQ64" i="1" s="1"/>
  <c r="AS58" i="6"/>
  <c r="AW11" i="1"/>
  <c r="AW11" i="6" s="1"/>
  <c r="AT90" i="6"/>
  <c r="AP114" i="1"/>
  <c r="AP110" i="1"/>
  <c r="AU42" i="6"/>
  <c r="AU92" i="6" s="1"/>
  <c r="AU82" i="1"/>
  <c r="AI2" i="11"/>
  <c r="AI3" i="11" s="1"/>
  <c r="AU39" i="1"/>
  <c r="AT43" i="1"/>
  <c r="AT39" i="6"/>
  <c r="AS43" i="6"/>
  <c r="AS93" i="6" s="1"/>
  <c r="AS83" i="1"/>
  <c r="AS44" i="1"/>
  <c r="AY8" i="1"/>
  <c r="AX8" i="6"/>
  <c r="AT84" i="1"/>
  <c r="AT45" i="6"/>
  <c r="AT94" i="6" s="1"/>
  <c r="AV9" i="6"/>
  <c r="AW9" i="1"/>
  <c r="AV10" i="1"/>
  <c r="AY9" i="2"/>
  <c r="AX10" i="2"/>
  <c r="AX11" i="2" s="1"/>
  <c r="AU45" i="1"/>
  <c r="AU10" i="6"/>
  <c r="AW11" i="11"/>
  <c r="BI23" i="12" l="1"/>
  <c r="BJ40" i="12" s="1"/>
  <c r="BJ25" i="12"/>
  <c r="BJ36" i="12" s="1"/>
  <c r="BJ39" i="12" s="1"/>
  <c r="BJ14" i="12"/>
  <c r="AW40" i="1"/>
  <c r="AW40" i="6" s="1"/>
  <c r="AV55" i="6"/>
  <c r="AV90" i="6" s="1"/>
  <c r="AV80" i="1"/>
  <c r="AZ8" i="12"/>
  <c r="AY10" i="12"/>
  <c r="AY11" i="12" s="1"/>
  <c r="AX11" i="1"/>
  <c r="AX11" i="6" s="1"/>
  <c r="AW12" i="11"/>
  <c r="AW15" i="11" s="1"/>
  <c r="AX57" i="6"/>
  <c r="AX59" i="6" s="1"/>
  <c r="AV36" i="1"/>
  <c r="AV56" i="1" s="1"/>
  <c r="AV57" i="1" s="1"/>
  <c r="AV25" i="6"/>
  <c r="AV36" i="6" s="1"/>
  <c r="AY10" i="13"/>
  <c r="AY11" i="13" s="1"/>
  <c r="AZ8" i="13"/>
  <c r="AS44" i="6"/>
  <c r="AS48" i="1"/>
  <c r="AT43" i="6"/>
  <c r="AT93" i="6" s="1"/>
  <c r="AT83" i="1"/>
  <c r="AT44" i="1"/>
  <c r="AU39" i="6"/>
  <c r="AU43" i="1"/>
  <c r="AU81" i="1"/>
  <c r="AU56" i="6"/>
  <c r="AV1" i="11"/>
  <c r="AV17" i="11"/>
  <c r="BA10" i="8"/>
  <c r="BA11" i="8" s="1"/>
  <c r="BB8" i="8"/>
  <c r="AJ2" i="11"/>
  <c r="AJ3" i="11" s="1"/>
  <c r="AV42" i="6"/>
  <c r="AV92" i="6" s="1"/>
  <c r="AV82" i="1"/>
  <c r="AW14" i="6"/>
  <c r="AW23" i="6" s="1"/>
  <c r="AW23" i="1"/>
  <c r="AW42" i="1" s="1"/>
  <c r="AW36" i="4"/>
  <c r="AW39" i="4" s="1"/>
  <c r="AW25" i="1"/>
  <c r="AY10" i="14"/>
  <c r="AY11" i="14" s="1"/>
  <c r="AZ8" i="14"/>
  <c r="AZ8" i="4"/>
  <c r="AY10" i="4"/>
  <c r="AY11" i="4" s="1"/>
  <c r="AR108" i="1"/>
  <c r="AR48" i="6"/>
  <c r="AR50" i="1"/>
  <c r="AR69" i="1" s="1"/>
  <c r="AR51" i="1"/>
  <c r="AR59" i="1" s="1"/>
  <c r="AR61" i="1" s="1"/>
  <c r="AR68" i="1"/>
  <c r="AQ114" i="1"/>
  <c r="AQ110" i="1"/>
  <c r="AX23" i="4"/>
  <c r="AY14" i="4"/>
  <c r="AX14" i="1"/>
  <c r="AT58" i="6"/>
  <c r="AQ51" i="6"/>
  <c r="AQ60" i="6" s="1"/>
  <c r="AQ62" i="6" s="1"/>
  <c r="AQ65" i="6" s="1"/>
  <c r="AQ50" i="6"/>
  <c r="AV39" i="1"/>
  <c r="AX36" i="4"/>
  <c r="AX25" i="1"/>
  <c r="AZ9" i="2"/>
  <c r="AY10" i="2"/>
  <c r="AY11" i="2" s="1"/>
  <c r="AU45" i="6"/>
  <c r="AU94" i="6" s="1"/>
  <c r="AU84" i="1"/>
  <c r="AW9" i="6"/>
  <c r="AX9" i="1"/>
  <c r="AW10" i="1"/>
  <c r="AZ8" i="1"/>
  <c r="AY8" i="6"/>
  <c r="AV10" i="6"/>
  <c r="AV45" i="1"/>
  <c r="AX11" i="11"/>
  <c r="BK25" i="12" l="1"/>
  <c r="BK36" i="12" s="1"/>
  <c r="BK39" i="12" s="1"/>
  <c r="BJ23" i="12"/>
  <c r="BK40" i="12" s="1"/>
  <c r="BK14" i="12"/>
  <c r="AW55" i="1"/>
  <c r="AW55" i="6" s="1"/>
  <c r="AW90" i="6" s="1"/>
  <c r="AX40" i="4"/>
  <c r="AX40" i="1" s="1"/>
  <c r="AX55" i="1" s="1"/>
  <c r="AY11" i="1"/>
  <c r="AY11" i="6" s="1"/>
  <c r="BA8" i="12"/>
  <c r="AZ10" i="12"/>
  <c r="AZ11" i="12" s="1"/>
  <c r="AX12" i="11"/>
  <c r="AX15" i="11" s="1"/>
  <c r="AX25" i="6"/>
  <c r="AX36" i="6" s="1"/>
  <c r="AX36" i="1"/>
  <c r="AX56" i="1" s="1"/>
  <c r="AY23" i="4"/>
  <c r="AZ14" i="4"/>
  <c r="AY14" i="1"/>
  <c r="AW36" i="1"/>
  <c r="AW56" i="1" s="1"/>
  <c r="AW25" i="6"/>
  <c r="AW36" i="6" s="1"/>
  <c r="AR50" i="6"/>
  <c r="AR51" i="6"/>
  <c r="AR60" i="6" s="1"/>
  <c r="AR62" i="6" s="1"/>
  <c r="AR65" i="6" s="1"/>
  <c r="BA8" i="13"/>
  <c r="AZ10" i="13"/>
  <c r="AZ11" i="13" s="1"/>
  <c r="AV81" i="1"/>
  <c r="AV56" i="6"/>
  <c r="AX39" i="4"/>
  <c r="AY40" i="4" s="1"/>
  <c r="AW39" i="1"/>
  <c r="AX14" i="6"/>
  <c r="AX23" i="6" s="1"/>
  <c r="AX23" i="1"/>
  <c r="AX42" i="1" s="1"/>
  <c r="AZ10" i="4"/>
  <c r="AZ11" i="4" s="1"/>
  <c r="BA8" i="4"/>
  <c r="AZ10" i="14"/>
  <c r="AZ11" i="14" s="1"/>
  <c r="BA8" i="14"/>
  <c r="AW82" i="1"/>
  <c r="AK2" i="11"/>
  <c r="AK3" i="11" s="1"/>
  <c r="AW42" i="6"/>
  <c r="AW92" i="6" s="1"/>
  <c r="AU91" i="6"/>
  <c r="AU58" i="6"/>
  <c r="AT44" i="6"/>
  <c r="AT48" i="1"/>
  <c r="AV43" i="1"/>
  <c r="AV39" i="6"/>
  <c r="AR64" i="1"/>
  <c r="AR65" i="1" s="1"/>
  <c r="AR75" i="1"/>
  <c r="AS108" i="1"/>
  <c r="AS50" i="1"/>
  <c r="AS48" i="6"/>
  <c r="AS51" i="1"/>
  <c r="AS59" i="1" s="1"/>
  <c r="AS61" i="1" s="1"/>
  <c r="AS64" i="1" s="1"/>
  <c r="AS140" i="1" s="1"/>
  <c r="AY25" i="4"/>
  <c r="BC8" i="8"/>
  <c r="BB10" i="8"/>
  <c r="BB11" i="8" s="1"/>
  <c r="AU43" i="6"/>
  <c r="AU93" i="6" s="1"/>
  <c r="AU83" i="1"/>
  <c r="AU44" i="1"/>
  <c r="AY57" i="6"/>
  <c r="AY59" i="6" s="1"/>
  <c r="AR114" i="1"/>
  <c r="AR115" i="1" s="1"/>
  <c r="AR110" i="1"/>
  <c r="AR111" i="1" s="1"/>
  <c r="AW1" i="11"/>
  <c r="AW17" i="11"/>
  <c r="AV84" i="1"/>
  <c r="AV45" i="6"/>
  <c r="AV94" i="6" s="1"/>
  <c r="BA8" i="1"/>
  <c r="AZ8" i="6"/>
  <c r="AZ10" i="2"/>
  <c r="AZ11" i="2" s="1"/>
  <c r="BA9" i="2"/>
  <c r="AY9" i="1"/>
  <c r="AX9" i="6"/>
  <c r="AX10" i="1"/>
  <c r="AW45" i="1"/>
  <c r="AW10" i="6"/>
  <c r="AY11" i="11"/>
  <c r="BK23" i="12" l="1"/>
  <c r="BL40" i="12" s="1"/>
  <c r="BL25" i="12"/>
  <c r="BL36" i="12" s="1"/>
  <c r="BL39" i="12" s="1"/>
  <c r="BL14" i="12"/>
  <c r="AW57" i="1"/>
  <c r="AW80" i="1"/>
  <c r="AX40" i="6"/>
  <c r="AY40" i="1"/>
  <c r="AY40" i="6" s="1"/>
  <c r="AR66" i="1"/>
  <c r="AR78" i="1"/>
  <c r="AX57" i="1"/>
  <c r="AX55" i="6"/>
  <c r="AX90" i="6" s="1"/>
  <c r="AX80" i="1"/>
  <c r="BA10" i="12"/>
  <c r="BA11" i="12" s="1"/>
  <c r="BB8" i="12"/>
  <c r="AY12" i="11"/>
  <c r="AY15" i="11" s="1"/>
  <c r="AY36" i="4"/>
  <c r="AY39" i="4" s="1"/>
  <c r="AY25" i="1"/>
  <c r="AS110" i="1"/>
  <c r="AS114" i="1"/>
  <c r="AT51" i="1"/>
  <c r="AT59" i="1" s="1"/>
  <c r="AT61" i="1" s="1"/>
  <c r="AT64" i="1" s="1"/>
  <c r="AT140" i="1" s="1"/>
  <c r="AT50" i="1"/>
  <c r="AT108" i="1"/>
  <c r="AT48" i="6"/>
  <c r="AX39" i="1"/>
  <c r="AV43" i="6"/>
  <c r="AV93" i="6" s="1"/>
  <c r="AV83" i="1"/>
  <c r="AV44" i="1"/>
  <c r="BA10" i="14"/>
  <c r="BA11" i="14" s="1"/>
  <c r="BB8" i="14"/>
  <c r="AX42" i="6"/>
  <c r="AX92" i="6" s="1"/>
  <c r="AX82" i="1"/>
  <c r="AL2" i="11"/>
  <c r="AL3" i="11" s="1"/>
  <c r="AW39" i="6"/>
  <c r="AW43" i="1"/>
  <c r="AZ23" i="4"/>
  <c r="BA14" i="4"/>
  <c r="BA25" i="4" s="1"/>
  <c r="AZ14" i="1"/>
  <c r="AZ57" i="6"/>
  <c r="AZ59" i="6" s="1"/>
  <c r="AU44" i="6"/>
  <c r="AU48" i="1"/>
  <c r="BC10" i="8"/>
  <c r="BC11" i="8" s="1"/>
  <c r="BD8" i="8"/>
  <c r="AS50" i="6"/>
  <c r="AS51" i="6"/>
  <c r="AS60" i="6" s="1"/>
  <c r="AS62" i="6" s="1"/>
  <c r="AS65" i="6" s="1"/>
  <c r="AR77" i="1"/>
  <c r="AV91" i="6"/>
  <c r="AV58" i="6"/>
  <c r="AZ11" i="1"/>
  <c r="AZ11" i="6" s="1"/>
  <c r="AZ25" i="4"/>
  <c r="AX1" i="11"/>
  <c r="AX17" i="11"/>
  <c r="BB8" i="4"/>
  <c r="BA10" i="4"/>
  <c r="BA11" i="4" s="1"/>
  <c r="BA10" i="13"/>
  <c r="BA11" i="13" s="1"/>
  <c r="BB8" i="13"/>
  <c r="AY14" i="6"/>
  <c r="AY23" i="6" s="1"/>
  <c r="AY23" i="1"/>
  <c r="AY42" i="1" s="1"/>
  <c r="AX56" i="6"/>
  <c r="AX81" i="1"/>
  <c r="AW56" i="6"/>
  <c r="AW81" i="1"/>
  <c r="AY9" i="6"/>
  <c r="AZ9" i="1"/>
  <c r="AY10" i="1"/>
  <c r="AW84" i="1"/>
  <c r="AW45" i="6"/>
  <c r="AW94" i="6" s="1"/>
  <c r="AX10" i="6"/>
  <c r="AX45" i="1"/>
  <c r="BA10" i="2"/>
  <c r="BA11" i="2" s="1"/>
  <c r="BB9" i="2"/>
  <c r="BB8" i="1"/>
  <c r="BA8" i="6"/>
  <c r="AZ11" i="11"/>
  <c r="BM14" i="12" l="1"/>
  <c r="BM25" i="12"/>
  <c r="BM36" i="12" s="1"/>
  <c r="BM39" i="12" s="1"/>
  <c r="BL23" i="12"/>
  <c r="BM40" i="12" s="1"/>
  <c r="AY55" i="1"/>
  <c r="AY55" i="6" s="1"/>
  <c r="AY90" i="6" s="1"/>
  <c r="AZ40" i="4"/>
  <c r="AZ40" i="1" s="1"/>
  <c r="BB10" i="12"/>
  <c r="BB11" i="12" s="1"/>
  <c r="BC8" i="12"/>
  <c r="AZ12" i="11"/>
  <c r="AZ15" i="11" s="1"/>
  <c r="AY39" i="1"/>
  <c r="AU108" i="1"/>
  <c r="AU48" i="6"/>
  <c r="AX39" i="6"/>
  <c r="AX43" i="1"/>
  <c r="AY42" i="6"/>
  <c r="AY92" i="6" s="1"/>
  <c r="AM2" i="11"/>
  <c r="AM3" i="11" s="1"/>
  <c r="AY82" i="1"/>
  <c r="BB10" i="4"/>
  <c r="BB11" i="4" s="1"/>
  <c r="BC8" i="4"/>
  <c r="BA57" i="6"/>
  <c r="BA59" i="6" s="1"/>
  <c r="AX91" i="6"/>
  <c r="AX58" i="6"/>
  <c r="AZ36" i="4"/>
  <c r="AZ39" i="4" s="1"/>
  <c r="BA40" i="4" s="1"/>
  <c r="AZ25" i="1"/>
  <c r="BE8" i="8"/>
  <c r="BD10" i="8"/>
  <c r="BD11" i="8" s="1"/>
  <c r="BA36" i="4"/>
  <c r="BA25" i="1"/>
  <c r="BB10" i="14"/>
  <c r="BB11" i="14" s="1"/>
  <c r="BC8" i="14"/>
  <c r="BB10" i="13"/>
  <c r="BB11" i="13" s="1"/>
  <c r="BC8" i="13"/>
  <c r="AY1" i="11"/>
  <c r="AY17" i="11"/>
  <c r="BB14" i="4"/>
  <c r="BB25" i="4" s="1"/>
  <c r="BA23" i="4"/>
  <c r="BA14" i="1"/>
  <c r="AY36" i="1"/>
  <c r="AY56" i="1" s="1"/>
  <c r="AY25" i="6"/>
  <c r="AY36" i="6" s="1"/>
  <c r="BA11" i="1"/>
  <c r="BA11" i="6" s="1"/>
  <c r="AU50" i="1"/>
  <c r="AU51" i="1"/>
  <c r="AU59" i="1" s="1"/>
  <c r="AU61" i="1" s="1"/>
  <c r="AU64" i="1" s="1"/>
  <c r="AU140" i="1" s="1"/>
  <c r="AW91" i="6"/>
  <c r="AW58" i="6"/>
  <c r="AZ14" i="6"/>
  <c r="AZ23" i="6" s="1"/>
  <c r="AZ23" i="1"/>
  <c r="AZ42" i="1" s="1"/>
  <c r="AT110" i="1"/>
  <c r="AT114" i="1"/>
  <c r="AW43" i="6"/>
  <c r="AW93" i="6" s="1"/>
  <c r="AW83" i="1"/>
  <c r="AW44" i="1"/>
  <c r="AV44" i="6"/>
  <c r="AV48" i="1"/>
  <c r="AV51" i="1" s="1"/>
  <c r="AV59" i="1" s="1"/>
  <c r="AV61" i="1" s="1"/>
  <c r="AV64" i="1" s="1"/>
  <c r="AV140" i="1" s="1"/>
  <c r="AT50" i="6"/>
  <c r="AT51" i="6"/>
  <c r="AT60" i="6" s="1"/>
  <c r="AT62" i="6" s="1"/>
  <c r="AT65" i="6" s="1"/>
  <c r="BA9" i="1"/>
  <c r="AZ9" i="6"/>
  <c r="AZ10" i="1"/>
  <c r="BC8" i="1"/>
  <c r="BB8" i="6"/>
  <c r="AY10" i="6"/>
  <c r="AY45" i="1"/>
  <c r="BB10" i="2"/>
  <c r="BB11" i="2" s="1"/>
  <c r="BC9" i="2"/>
  <c r="AX45" i="6"/>
  <c r="AX94" i="6" s="1"/>
  <c r="AX84" i="1"/>
  <c r="BA11" i="11"/>
  <c r="BM23" i="12" l="1"/>
  <c r="BN40" i="12" s="1"/>
  <c r="BN14" i="12"/>
  <c r="BN25" i="12"/>
  <c r="BN36" i="12" s="1"/>
  <c r="BN39" i="12" s="1"/>
  <c r="AY80" i="1"/>
  <c r="AY57" i="1"/>
  <c r="AZ55" i="1"/>
  <c r="AZ80" i="1" s="1"/>
  <c r="AZ40" i="6"/>
  <c r="BA40" i="1"/>
  <c r="BA55" i="1" s="1"/>
  <c r="BC10" i="12"/>
  <c r="BC11" i="12" s="1"/>
  <c r="BD8" i="12"/>
  <c r="BA12" i="11"/>
  <c r="BA15" i="11" s="1"/>
  <c r="AZ42" i="6"/>
  <c r="AZ92" i="6" s="1"/>
  <c r="AN2" i="11"/>
  <c r="AN3" i="11" s="1"/>
  <c r="AZ82" i="1"/>
  <c r="AY39" i="6"/>
  <c r="AY43" i="1"/>
  <c r="AV108" i="1"/>
  <c r="AV48" i="6"/>
  <c r="AX83" i="1"/>
  <c r="AX43" i="6"/>
  <c r="AX93" i="6" s="1"/>
  <c r="AX44" i="1"/>
  <c r="BA14" i="6"/>
  <c r="BA23" i="6" s="1"/>
  <c r="BA23" i="1"/>
  <c r="BA42" i="1" s="1"/>
  <c r="AZ1" i="11"/>
  <c r="AZ17" i="11"/>
  <c r="BD8" i="13"/>
  <c r="BC10" i="13"/>
  <c r="BC11" i="13" s="1"/>
  <c r="BA25" i="6"/>
  <c r="BA36" i="6" s="1"/>
  <c r="BA36" i="1"/>
  <c r="BA56" i="1" s="1"/>
  <c r="BD8" i="4"/>
  <c r="BC10" i="4"/>
  <c r="BC11" i="4" s="1"/>
  <c r="AU114" i="1"/>
  <c r="AU110" i="1"/>
  <c r="BB57" i="6"/>
  <c r="BB59" i="6" s="1"/>
  <c r="BB11" i="1"/>
  <c r="BB11" i="6" s="1"/>
  <c r="AV50" i="1"/>
  <c r="BB36" i="4"/>
  <c r="BB25" i="1"/>
  <c r="BF8" i="8"/>
  <c r="BE10" i="8"/>
  <c r="BE11" i="8" s="1"/>
  <c r="AZ25" i="6"/>
  <c r="AZ36" i="6" s="1"/>
  <c r="AZ36" i="1"/>
  <c r="AZ56" i="1" s="1"/>
  <c r="AU50" i="6"/>
  <c r="AU51" i="6"/>
  <c r="AU60" i="6" s="1"/>
  <c r="AU62" i="6" s="1"/>
  <c r="AU65" i="6" s="1"/>
  <c r="BA39" i="4"/>
  <c r="BB40" i="4" s="1"/>
  <c r="AZ39" i="1"/>
  <c r="AW44" i="6"/>
  <c r="AW48" i="1"/>
  <c r="AW51" i="1" s="1"/>
  <c r="AW59" i="1" s="1"/>
  <c r="AW61" i="1" s="1"/>
  <c r="AW64" i="1" s="1"/>
  <c r="AW140" i="1" s="1"/>
  <c r="AY56" i="6"/>
  <c r="AY81" i="1"/>
  <c r="BB23" i="4"/>
  <c r="BC14" i="4"/>
  <c r="BB14" i="1"/>
  <c r="BD8" i="14"/>
  <c r="BC10" i="14"/>
  <c r="BC11" i="14" s="1"/>
  <c r="AY45" i="6"/>
  <c r="AY94" i="6" s="1"/>
  <c r="AY84" i="1"/>
  <c r="AZ10" i="6"/>
  <c r="AZ45" i="1"/>
  <c r="BC10" i="2"/>
  <c r="BC11" i="2" s="1"/>
  <c r="BD9" i="2"/>
  <c r="BD8" i="1"/>
  <c r="BC8" i="6"/>
  <c r="BB9" i="1"/>
  <c r="BA9" i="6"/>
  <c r="BA10" i="1"/>
  <c r="BB11" i="11"/>
  <c r="BN23" i="12" l="1"/>
  <c r="BO40" i="12" s="1"/>
  <c r="BO14" i="12"/>
  <c r="BO25" i="12"/>
  <c r="BO36" i="12" s="1"/>
  <c r="BO39" i="12" s="1"/>
  <c r="AZ55" i="6"/>
  <c r="AZ90" i="6" s="1"/>
  <c r="AZ57" i="1"/>
  <c r="BA40" i="6"/>
  <c r="BB40" i="1"/>
  <c r="BB40" i="6" s="1"/>
  <c r="BA57" i="1"/>
  <c r="BA55" i="6"/>
  <c r="BA90" i="6" s="1"/>
  <c r="BA80" i="1"/>
  <c r="BC11" i="1"/>
  <c r="BC11" i="6" s="1"/>
  <c r="BD10" i="12"/>
  <c r="BD11" i="12" s="1"/>
  <c r="BE8" i="12"/>
  <c r="BB12" i="11"/>
  <c r="BB15" i="11" s="1"/>
  <c r="BB25" i="6"/>
  <c r="BB36" i="6" s="1"/>
  <c r="BB36" i="1"/>
  <c r="BB56" i="1" s="1"/>
  <c r="BB39" i="4"/>
  <c r="BC40" i="4" s="1"/>
  <c r="BA39" i="1"/>
  <c r="BD14" i="4"/>
  <c r="BC23" i="4"/>
  <c r="BC14" i="1"/>
  <c r="BD10" i="14"/>
  <c r="BD11" i="14" s="1"/>
  <c r="BE8" i="14"/>
  <c r="AZ39" i="6"/>
  <c r="AZ43" i="1"/>
  <c r="BD10" i="13"/>
  <c r="BD11" i="13" s="1"/>
  <c r="BE8" i="13"/>
  <c r="AX44" i="6"/>
  <c r="AX48" i="1"/>
  <c r="BC57" i="6"/>
  <c r="BC59" i="6" s="1"/>
  <c r="BB14" i="6"/>
  <c r="BB23" i="6" s="1"/>
  <c r="BB23" i="1"/>
  <c r="BB42" i="1" s="1"/>
  <c r="BD10" i="4"/>
  <c r="BD11" i="4" s="1"/>
  <c r="BE8" i="4"/>
  <c r="AO2" i="11"/>
  <c r="AO3" i="11" s="1"/>
  <c r="BA42" i="6"/>
  <c r="BA92" i="6" s="1"/>
  <c r="BA82" i="1"/>
  <c r="AY43" i="6"/>
  <c r="AY93" i="6" s="1"/>
  <c r="AY83" i="1"/>
  <c r="AY44" i="1"/>
  <c r="AW50" i="1"/>
  <c r="AW48" i="6"/>
  <c r="AW108" i="1"/>
  <c r="AZ56" i="6"/>
  <c r="AZ81" i="1"/>
  <c r="AV110" i="1"/>
  <c r="AV114" i="1"/>
  <c r="BC25" i="4"/>
  <c r="AY91" i="6"/>
  <c r="AY58" i="6"/>
  <c r="BF10" i="8"/>
  <c r="BF11" i="8" s="1"/>
  <c r="BG8" i="8"/>
  <c r="BA81" i="1"/>
  <c r="BA56" i="6"/>
  <c r="BA1" i="11"/>
  <c r="BA17" i="11"/>
  <c r="AV50" i="6"/>
  <c r="AV51" i="6"/>
  <c r="AV60" i="6" s="1"/>
  <c r="AV62" i="6" s="1"/>
  <c r="AV65" i="6" s="1"/>
  <c r="BA10" i="6"/>
  <c r="BA45" i="1"/>
  <c r="BD10" i="2"/>
  <c r="BD11" i="2" s="1"/>
  <c r="BE9" i="2"/>
  <c r="AZ45" i="6"/>
  <c r="AZ94" i="6" s="1"/>
  <c r="AZ84" i="1"/>
  <c r="BD8" i="6"/>
  <c r="BE8" i="1"/>
  <c r="BB9" i="6"/>
  <c r="BC9" i="1"/>
  <c r="BB10" i="1"/>
  <c r="BC11" i="11"/>
  <c r="BO23" i="12" l="1"/>
  <c r="BP40" i="12" s="1"/>
  <c r="BP14" i="12"/>
  <c r="BP25" i="12"/>
  <c r="BP36" i="12" s="1"/>
  <c r="BP39" i="12" s="1"/>
  <c r="BB55" i="1"/>
  <c r="BB57" i="1" s="1"/>
  <c r="BC40" i="1"/>
  <c r="BC55" i="1" s="1"/>
  <c r="BE10" i="12"/>
  <c r="BE11" i="12" s="1"/>
  <c r="BF8" i="12"/>
  <c r="BC12" i="11"/>
  <c r="BC15" i="11" s="1"/>
  <c r="AZ43" i="6"/>
  <c r="AZ93" i="6" s="1"/>
  <c r="AZ83" i="1"/>
  <c r="AZ44" i="1"/>
  <c r="BB1" i="11"/>
  <c r="BB17" i="11"/>
  <c r="BH8" i="8"/>
  <c r="BG10" i="8"/>
  <c r="BG11" i="8" s="1"/>
  <c r="BE10" i="4"/>
  <c r="BE11" i="4" s="1"/>
  <c r="BF8" i="4"/>
  <c r="BE10" i="13"/>
  <c r="BE11" i="13" s="1"/>
  <c r="BF8" i="13"/>
  <c r="BD23" i="4"/>
  <c r="BE14" i="4"/>
  <c r="BE25" i="4" s="1"/>
  <c r="BD14" i="1"/>
  <c r="AW50" i="6"/>
  <c r="AW51" i="6"/>
  <c r="AW60" i="6" s="1"/>
  <c r="AW62" i="6" s="1"/>
  <c r="AW65" i="6" s="1"/>
  <c r="BD57" i="6"/>
  <c r="BD59" i="6" s="1"/>
  <c r="BE10" i="14"/>
  <c r="BE11" i="14" s="1"/>
  <c r="BF8" i="14"/>
  <c r="BA91" i="6"/>
  <c r="BA58" i="6"/>
  <c r="AZ91" i="6"/>
  <c r="AZ58" i="6"/>
  <c r="AW110" i="1"/>
  <c r="AW114" i="1"/>
  <c r="BB82" i="1"/>
  <c r="BB42" i="6"/>
  <c r="BB92" i="6" s="1"/>
  <c r="AP2" i="11"/>
  <c r="AP3" i="11" s="1"/>
  <c r="AX48" i="6"/>
  <c r="AX51" i="1"/>
  <c r="AX59" i="1" s="1"/>
  <c r="AX61" i="1" s="1"/>
  <c r="AX64" i="1" s="1"/>
  <c r="AX140" i="1" s="1"/>
  <c r="AX50" i="1"/>
  <c r="AX108" i="1"/>
  <c r="BB39" i="1"/>
  <c r="BD11" i="1"/>
  <c r="BD11" i="6" s="1"/>
  <c r="BD25" i="4"/>
  <c r="BC36" i="4"/>
  <c r="BC39" i="4" s="1"/>
  <c r="BC25" i="1"/>
  <c r="BC14" i="6"/>
  <c r="BC23" i="6" s="1"/>
  <c r="BC23" i="1"/>
  <c r="BC42" i="1" s="1"/>
  <c r="BA43" i="1"/>
  <c r="BA39" i="6"/>
  <c r="BB56" i="6"/>
  <c r="BB81" i="1"/>
  <c r="AY44" i="6"/>
  <c r="AY48" i="1"/>
  <c r="BD9" i="1"/>
  <c r="BC9" i="6"/>
  <c r="BC10" i="1"/>
  <c r="BF9" i="2"/>
  <c r="BE10" i="2"/>
  <c r="BE11" i="2" s="1"/>
  <c r="BB45" i="1"/>
  <c r="BB10" i="6"/>
  <c r="BA84" i="1"/>
  <c r="BA45" i="6"/>
  <c r="BA94" i="6" s="1"/>
  <c r="BE8" i="6"/>
  <c r="BF8" i="1"/>
  <c r="BD11" i="11"/>
  <c r="BQ25" i="12" l="1"/>
  <c r="BQ36" i="12" s="1"/>
  <c r="BQ39" i="12" s="1"/>
  <c r="BP23" i="12"/>
  <c r="BQ40" i="12" s="1"/>
  <c r="BQ14" i="12"/>
  <c r="BB80" i="1"/>
  <c r="BC40" i="6"/>
  <c r="BB55" i="6"/>
  <c r="BB90" i="6" s="1"/>
  <c r="BD40" i="4"/>
  <c r="BD40" i="1" s="1"/>
  <c r="BC80" i="1"/>
  <c r="BC55" i="6"/>
  <c r="BC90" i="6" s="1"/>
  <c r="BG8" i="12"/>
  <c r="BF10" i="12"/>
  <c r="BF11" i="12" s="1"/>
  <c r="BD12" i="11"/>
  <c r="BD15" i="11" s="1"/>
  <c r="BE36" i="4"/>
  <c r="BE25" i="1"/>
  <c r="BC39" i="1"/>
  <c r="BA83" i="1"/>
  <c r="BA43" i="6"/>
  <c r="BA93" i="6" s="1"/>
  <c r="BA44" i="1"/>
  <c r="BE57" i="6"/>
  <c r="BE59" i="6" s="1"/>
  <c r="BD14" i="6"/>
  <c r="BD23" i="6" s="1"/>
  <c r="BD23" i="1"/>
  <c r="BD42" i="1" s="1"/>
  <c r="AZ44" i="6"/>
  <c r="AZ48" i="1"/>
  <c r="AZ50" i="1" s="1"/>
  <c r="AY50" i="1"/>
  <c r="AY48" i="6"/>
  <c r="AY51" i="1"/>
  <c r="AY59" i="1" s="1"/>
  <c r="AY61" i="1" s="1"/>
  <c r="AY64" i="1" s="1"/>
  <c r="AY140" i="1" s="1"/>
  <c r="AY108" i="1"/>
  <c r="AQ2" i="11"/>
  <c r="AQ3" i="11" s="1"/>
  <c r="BC42" i="6"/>
  <c r="BC92" i="6" s="1"/>
  <c r="BC82" i="1"/>
  <c r="AX110" i="1"/>
  <c r="AX114" i="1"/>
  <c r="BF10" i="14"/>
  <c r="BF11" i="14" s="1"/>
  <c r="BG8" i="14"/>
  <c r="BF10" i="13"/>
  <c r="BF11" i="13" s="1"/>
  <c r="BG8" i="13"/>
  <c r="BG8" i="4"/>
  <c r="BF10" i="4"/>
  <c r="BF11" i="4" s="1"/>
  <c r="BC1" i="11"/>
  <c r="BC17" i="11"/>
  <c r="BB91" i="6"/>
  <c r="BD36" i="4"/>
  <c r="BD39" i="4" s="1"/>
  <c r="BE40" i="4" s="1"/>
  <c r="BD25" i="1"/>
  <c r="AX50" i="6"/>
  <c r="AX51" i="6"/>
  <c r="AX60" i="6" s="1"/>
  <c r="AX62" i="6" s="1"/>
  <c r="AX65" i="6" s="1"/>
  <c r="BI8" i="8"/>
  <c r="BH10" i="8"/>
  <c r="BH11" i="8" s="1"/>
  <c r="BE11" i="1"/>
  <c r="BE11" i="6" s="1"/>
  <c r="BC36" i="1"/>
  <c r="BC56" i="1" s="1"/>
  <c r="BC57" i="1" s="1"/>
  <c r="BC25" i="6"/>
  <c r="BC36" i="6" s="1"/>
  <c r="BB43" i="1"/>
  <c r="BB39" i="6"/>
  <c r="BE23" i="4"/>
  <c r="BF14" i="4"/>
  <c r="BE14" i="1"/>
  <c r="BG8" i="1"/>
  <c r="BF8" i="6"/>
  <c r="BB45" i="6"/>
  <c r="BB94" i="6" s="1"/>
  <c r="BB84" i="1"/>
  <c r="BC10" i="6"/>
  <c r="BC45" i="1"/>
  <c r="BF10" i="2"/>
  <c r="BF11" i="2" s="1"/>
  <c r="BG9" i="2"/>
  <c r="BD9" i="6"/>
  <c r="BE9" i="1"/>
  <c r="BD10" i="1"/>
  <c r="BE11" i="11"/>
  <c r="BR25" i="12" l="1"/>
  <c r="BR36" i="12" s="1"/>
  <c r="BR39" i="12" s="1"/>
  <c r="BR14" i="12"/>
  <c r="BQ23" i="12"/>
  <c r="BR40" i="12" s="1"/>
  <c r="BB58" i="6"/>
  <c r="BD55" i="1"/>
  <c r="BD80" i="1" s="1"/>
  <c r="AY94" i="1" s="1"/>
  <c r="BD40" i="6"/>
  <c r="AZ51" i="1"/>
  <c r="AZ59" i="1" s="1"/>
  <c r="AZ61" i="1" s="1"/>
  <c r="AZ64" i="1" s="1"/>
  <c r="AZ140" i="1" s="1"/>
  <c r="BG10" i="12"/>
  <c r="BG11" i="12" s="1"/>
  <c r="BH8" i="12"/>
  <c r="BF11" i="1"/>
  <c r="BF11" i="6" s="1"/>
  <c r="BE12" i="11"/>
  <c r="BE15" i="11" s="1"/>
  <c r="BE39" i="4"/>
  <c r="BF40" i="4" s="1"/>
  <c r="BD39" i="1"/>
  <c r="BE40" i="1"/>
  <c r="BF23" i="4"/>
  <c r="BG14" i="4"/>
  <c r="BG25" i="4" s="1"/>
  <c r="BF14" i="1"/>
  <c r="BF57" i="6"/>
  <c r="BF59" i="6" s="1"/>
  <c r="BG10" i="14"/>
  <c r="BG11" i="14" s="1"/>
  <c r="BH8" i="14"/>
  <c r="BB44" i="1"/>
  <c r="BB43" i="6"/>
  <c r="BB93" i="6" s="1"/>
  <c r="BB83" i="1"/>
  <c r="BI10" i="8"/>
  <c r="BI11" i="8" s="1"/>
  <c r="BJ8" i="8"/>
  <c r="AY51" i="6"/>
  <c r="AY60" i="6" s="1"/>
  <c r="AY62" i="6" s="1"/>
  <c r="AY65" i="6" s="1"/>
  <c r="AY50" i="6"/>
  <c r="AZ48" i="6"/>
  <c r="AZ108" i="1"/>
  <c r="BE14" i="6"/>
  <c r="BE23" i="6" s="1"/>
  <c r="BE23" i="1"/>
  <c r="BE42" i="1" s="1"/>
  <c r="BD1" i="11"/>
  <c r="BD17" i="11"/>
  <c r="BG10" i="13"/>
  <c r="BG11" i="13" s="1"/>
  <c r="BH8" i="13"/>
  <c r="BD82" i="1"/>
  <c r="AY96" i="1" s="1"/>
  <c r="BD42" i="6"/>
  <c r="BD92" i="6" s="1"/>
  <c r="AR2" i="11"/>
  <c r="AR3" i="11" s="1"/>
  <c r="BA44" i="6"/>
  <c r="BA48" i="1"/>
  <c r="BC39" i="6"/>
  <c r="BC43" i="1"/>
  <c r="BF25" i="4"/>
  <c r="BC81" i="1"/>
  <c r="BC56" i="6"/>
  <c r="BG10" i="4"/>
  <c r="BG11" i="4" s="1"/>
  <c r="BH8" i="4"/>
  <c r="AY114" i="1"/>
  <c r="AY110" i="1"/>
  <c r="BE36" i="1"/>
  <c r="BE56" i="1" s="1"/>
  <c r="BE25" i="6"/>
  <c r="BE36" i="6" s="1"/>
  <c r="BD25" i="6"/>
  <c r="BD36" i="6" s="1"/>
  <c r="BD36" i="1"/>
  <c r="BD56" i="1" s="1"/>
  <c r="BF9" i="1"/>
  <c r="BE9" i="6"/>
  <c r="BE10" i="1"/>
  <c r="BC45" i="6"/>
  <c r="BC94" i="6" s="1"/>
  <c r="BC84" i="1"/>
  <c r="BD10" i="6"/>
  <c r="BD45" i="1"/>
  <c r="BH9" i="2"/>
  <c r="BG10" i="2"/>
  <c r="BG11" i="2" s="1"/>
  <c r="BH8" i="1"/>
  <c r="BG8" i="6"/>
  <c r="BF11" i="11"/>
  <c r="BS25" i="12" l="1"/>
  <c r="BS36" i="12" s="1"/>
  <c r="BS39" i="12" s="1"/>
  <c r="BR23" i="12"/>
  <c r="BS40" i="12" s="1"/>
  <c r="BS14" i="12"/>
  <c r="BD55" i="6"/>
  <c r="BD90" i="6" s="1"/>
  <c r="BD57" i="1"/>
  <c r="BD74" i="1" s="1"/>
  <c r="BD72" i="1"/>
  <c r="BF40" i="1"/>
  <c r="BF40" i="6" s="1"/>
  <c r="BI8" i="12"/>
  <c r="BH10" i="12"/>
  <c r="BH11" i="12" s="1"/>
  <c r="BF12" i="11"/>
  <c r="BF15" i="11" s="1"/>
  <c r="BG36" i="4"/>
  <c r="BG25" i="1"/>
  <c r="BA50" i="1"/>
  <c r="BA48" i="6"/>
  <c r="BA108" i="1"/>
  <c r="BE82" i="1"/>
  <c r="BE42" i="6"/>
  <c r="BE92" i="6" s="1"/>
  <c r="AS2" i="11"/>
  <c r="AS3" i="11" s="1"/>
  <c r="AZ110" i="1"/>
  <c r="AZ114" i="1"/>
  <c r="BG57" i="6"/>
  <c r="BG59" i="6" s="1"/>
  <c r="BD39" i="6"/>
  <c r="BD43" i="1"/>
  <c r="BC91" i="6"/>
  <c r="BC58" i="6"/>
  <c r="BC83" i="1"/>
  <c r="BC43" i="6"/>
  <c r="BC93" i="6" s="1"/>
  <c r="BC44" i="1"/>
  <c r="BD56" i="6"/>
  <c r="BD81" i="1"/>
  <c r="AY95" i="1" s="1"/>
  <c r="BD73" i="1"/>
  <c r="BE81" i="1"/>
  <c r="BE56" i="6"/>
  <c r="BE91" i="6" s="1"/>
  <c r="BH10" i="4"/>
  <c r="BH11" i="4" s="1"/>
  <c r="BI8" i="4"/>
  <c r="BF36" i="4"/>
  <c r="BF39" i="4" s="1"/>
  <c r="BF25" i="1"/>
  <c r="BI8" i="13"/>
  <c r="BH10" i="13"/>
  <c r="BH11" i="13" s="1"/>
  <c r="BH10" i="14"/>
  <c r="BH11" i="14" s="1"/>
  <c r="BI8" i="14"/>
  <c r="BF23" i="1"/>
  <c r="BF42" i="1" s="1"/>
  <c r="BF14" i="6"/>
  <c r="BF23" i="6" s="1"/>
  <c r="BE40" i="6"/>
  <c r="BE55" i="1"/>
  <c r="BE57" i="1" s="1"/>
  <c r="BA51" i="1"/>
  <c r="BA59" i="1" s="1"/>
  <c r="BA61" i="1" s="1"/>
  <c r="BA64" i="1" s="1"/>
  <c r="BA140" i="1" s="1"/>
  <c r="BG11" i="1"/>
  <c r="BG11" i="6" s="1"/>
  <c r="AZ51" i="6"/>
  <c r="AZ60" i="6" s="1"/>
  <c r="AZ62" i="6" s="1"/>
  <c r="AZ65" i="6" s="1"/>
  <c r="AZ50" i="6"/>
  <c r="BK8" i="8"/>
  <c r="BJ10" i="8"/>
  <c r="BJ11" i="8" s="1"/>
  <c r="BB44" i="6"/>
  <c r="BB48" i="1"/>
  <c r="BE39" i="1"/>
  <c r="BE1" i="11"/>
  <c r="BE17" i="11"/>
  <c r="BG23" i="4"/>
  <c r="BH14" i="4"/>
  <c r="BH25" i="4" s="1"/>
  <c r="BG14" i="1"/>
  <c r="BD84" i="1"/>
  <c r="AY98" i="1" s="1"/>
  <c r="BD45" i="6"/>
  <c r="BD94" i="6" s="1"/>
  <c r="BH10" i="2"/>
  <c r="BH11" i="2" s="1"/>
  <c r="BI9" i="2"/>
  <c r="BE10" i="6"/>
  <c r="BE45" i="1"/>
  <c r="BI8" i="1"/>
  <c r="BH8" i="6"/>
  <c r="BF9" i="6"/>
  <c r="BG9" i="1"/>
  <c r="BF10" i="1"/>
  <c r="BG11" i="11"/>
  <c r="BT14" i="12" l="1"/>
  <c r="BT25" i="12"/>
  <c r="BT36" i="12" s="1"/>
  <c r="BT39" i="12" s="1"/>
  <c r="BS23" i="12"/>
  <c r="BT40" i="12" s="1"/>
  <c r="BF55" i="1"/>
  <c r="BF80" i="1" s="1"/>
  <c r="BG40" i="4"/>
  <c r="BG40" i="1" s="1"/>
  <c r="BG55" i="1" s="1"/>
  <c r="BI10" i="12"/>
  <c r="BI11" i="12" s="1"/>
  <c r="BJ8" i="12"/>
  <c r="BG12" i="11"/>
  <c r="BG15" i="11" s="1"/>
  <c r="BF82" i="1"/>
  <c r="BF42" i="6"/>
  <c r="BF92" i="6" s="1"/>
  <c r="AT2" i="11"/>
  <c r="AT3" i="11" s="1"/>
  <c r="BG39" i="4"/>
  <c r="BF39" i="1"/>
  <c r="BJ8" i="13"/>
  <c r="BI10" i="13"/>
  <c r="BI11" i="13" s="1"/>
  <c r="BC44" i="6"/>
  <c r="BC48" i="1"/>
  <c r="BC51" i="1" s="1"/>
  <c r="BC59" i="1" s="1"/>
  <c r="BC61" i="1" s="1"/>
  <c r="BC64" i="1" s="1"/>
  <c r="BC140" i="1" s="1"/>
  <c r="BD43" i="6"/>
  <c r="BD93" i="6" s="1"/>
  <c r="BD83" i="1"/>
  <c r="AY97" i="1" s="1"/>
  <c r="BD44" i="1"/>
  <c r="BA110" i="1"/>
  <c r="BA114" i="1"/>
  <c r="BG36" i="1"/>
  <c r="BG56" i="1" s="1"/>
  <c r="BG25" i="6"/>
  <c r="BG36" i="6" s="1"/>
  <c r="BH23" i="4"/>
  <c r="BI14" i="4"/>
  <c r="BH14" i="1"/>
  <c r="BE39" i="6"/>
  <c r="BE43" i="1"/>
  <c r="BB108" i="1"/>
  <c r="BB48" i="6"/>
  <c r="BG14" i="6"/>
  <c r="BG23" i="6" s="1"/>
  <c r="BG23" i="1"/>
  <c r="BG42" i="1" s="1"/>
  <c r="BF1" i="11"/>
  <c r="BF17" i="11"/>
  <c r="BL8" i="8"/>
  <c r="BK10" i="8"/>
  <c r="BK11" i="8" s="1"/>
  <c r="BE80" i="1"/>
  <c r="BE55" i="6"/>
  <c r="BJ8" i="14"/>
  <c r="BI10" i="14"/>
  <c r="BI11" i="14" s="1"/>
  <c r="BI10" i="4"/>
  <c r="BI11" i="4" s="1"/>
  <c r="BJ8" i="4"/>
  <c r="BD91" i="6"/>
  <c r="BD58" i="6"/>
  <c r="BB50" i="1"/>
  <c r="BH11" i="1"/>
  <c r="BH11" i="6" s="1"/>
  <c r="BB51" i="1"/>
  <c r="BB59" i="1" s="1"/>
  <c r="BB61" i="1" s="1"/>
  <c r="BB64" i="1" s="1"/>
  <c r="BB140" i="1" s="1"/>
  <c r="BF25" i="6"/>
  <c r="BF36" i="6" s="1"/>
  <c r="BF36" i="1"/>
  <c r="BF56" i="1" s="1"/>
  <c r="BF55" i="6"/>
  <c r="BA50" i="6"/>
  <c r="BA51" i="6"/>
  <c r="BA60" i="6" s="1"/>
  <c r="BA62" i="6" s="1"/>
  <c r="BA65" i="6" s="1"/>
  <c r="BH36" i="4"/>
  <c r="BH25" i="1"/>
  <c r="BH57" i="6"/>
  <c r="BH59" i="6" s="1"/>
  <c r="BI8" i="6"/>
  <c r="BJ8" i="1"/>
  <c r="BJ9" i="2"/>
  <c r="BI10" i="2"/>
  <c r="BI11" i="2" s="1"/>
  <c r="BH9" i="1"/>
  <c r="BG9" i="6"/>
  <c r="BG10" i="1"/>
  <c r="BF10" i="6"/>
  <c r="BF45" i="1"/>
  <c r="BE45" i="6"/>
  <c r="BE94" i="6" s="1"/>
  <c r="BE84" i="1"/>
  <c r="BH11" i="11"/>
  <c r="BU25" i="12" l="1"/>
  <c r="BU36" i="12" s="1"/>
  <c r="BU39" i="12" s="1"/>
  <c r="BT23" i="12"/>
  <c r="BU40" i="12" s="1"/>
  <c r="BU14" i="12"/>
  <c r="BF57" i="1"/>
  <c r="BG80" i="1"/>
  <c r="BG55" i="6"/>
  <c r="BG90" i="6" s="1"/>
  <c r="BG40" i="6"/>
  <c r="BH40" i="4"/>
  <c r="BH40" i="1" s="1"/>
  <c r="BG57" i="1"/>
  <c r="BJ10" i="12"/>
  <c r="BJ11" i="12" s="1"/>
  <c r="BK8" i="12"/>
  <c r="BH12" i="11"/>
  <c r="BH15" i="11" s="1"/>
  <c r="BJ10" i="14"/>
  <c r="BJ11" i="14" s="1"/>
  <c r="BK8" i="14"/>
  <c r="BH25" i="6"/>
  <c r="BH36" i="6" s="1"/>
  <c r="BH36" i="1"/>
  <c r="BH56" i="1" s="1"/>
  <c r="BE43" i="6"/>
  <c r="BE93" i="6" s="1"/>
  <c r="BE83" i="1"/>
  <c r="BE44" i="1"/>
  <c r="BE90" i="6"/>
  <c r="BE58" i="6"/>
  <c r="BL10" i="8"/>
  <c r="BL11" i="8" s="1"/>
  <c r="BM8" i="8"/>
  <c r="BG1" i="11"/>
  <c r="BG17" i="11"/>
  <c r="BB114" i="1"/>
  <c r="BB110" i="1"/>
  <c r="BJ14" i="4"/>
  <c r="BJ25" i="4" s="1"/>
  <c r="BI23" i="4"/>
  <c r="BI14" i="1"/>
  <c r="BD44" i="6"/>
  <c r="BD48" i="1"/>
  <c r="BD51" i="1" s="1"/>
  <c r="BD59" i="1" s="1"/>
  <c r="BD61" i="1" s="1"/>
  <c r="BI57" i="6"/>
  <c r="BI59" i="6" s="1"/>
  <c r="BF56" i="6"/>
  <c r="BF91" i="6" s="1"/>
  <c r="BF81" i="1"/>
  <c r="BJ10" i="4"/>
  <c r="BJ11" i="4" s="1"/>
  <c r="BK8" i="4"/>
  <c r="BG82" i="1"/>
  <c r="AU2" i="11"/>
  <c r="AU3" i="11" s="1"/>
  <c r="BG42" i="6"/>
  <c r="BG92" i="6" s="1"/>
  <c r="BB50" i="6"/>
  <c r="BB51" i="6"/>
  <c r="BB60" i="6" s="1"/>
  <c r="BB62" i="6" s="1"/>
  <c r="BB65" i="6" s="1"/>
  <c r="BG56" i="6"/>
  <c r="BG91" i="6" s="1"/>
  <c r="BG81" i="1"/>
  <c r="BC50" i="1"/>
  <c r="BC108" i="1"/>
  <c r="BC48" i="6"/>
  <c r="BH39" i="4"/>
  <c r="BG39" i="1"/>
  <c r="BI11" i="1"/>
  <c r="BI11" i="6" s="1"/>
  <c r="BI25" i="4"/>
  <c r="BF90" i="6"/>
  <c r="BH14" i="6"/>
  <c r="BH23" i="6" s="1"/>
  <c r="BH23" i="1"/>
  <c r="BH42" i="1" s="1"/>
  <c r="BK8" i="13"/>
  <c r="BJ10" i="13"/>
  <c r="BJ11" i="13" s="1"/>
  <c r="BF43" i="1"/>
  <c r="BF39" i="6"/>
  <c r="BF84" i="1"/>
  <c r="BF45" i="6"/>
  <c r="BF94" i="6" s="1"/>
  <c r="BI9" i="1"/>
  <c r="BH9" i="6"/>
  <c r="BH10" i="1"/>
  <c r="BJ10" i="2"/>
  <c r="BJ11" i="2" s="1"/>
  <c r="BK9" i="2"/>
  <c r="BG45" i="1"/>
  <c r="BG10" i="6"/>
  <c r="BJ8" i="6"/>
  <c r="BK8" i="1"/>
  <c r="BI11" i="11"/>
  <c r="BV25" i="12" l="1"/>
  <c r="BV36" i="12" s="1"/>
  <c r="BV39" i="12" s="1"/>
  <c r="BU23" i="12"/>
  <c r="BV40" i="12" s="1"/>
  <c r="BV14" i="12"/>
  <c r="BH55" i="1"/>
  <c r="BH55" i="6" s="1"/>
  <c r="BH90" i="6" s="1"/>
  <c r="BH40" i="6"/>
  <c r="BI40" i="4"/>
  <c r="BI40" i="1" s="1"/>
  <c r="BD50" i="1"/>
  <c r="BD69" i="1" s="1"/>
  <c r="BK10" i="12"/>
  <c r="BK11" i="12" s="1"/>
  <c r="BL8" i="12"/>
  <c r="BJ11" i="1"/>
  <c r="BJ11" i="6" s="1"/>
  <c r="BG58" i="6"/>
  <c r="BI12" i="11"/>
  <c r="BI15" i="11" s="1"/>
  <c r="BF43" i="6"/>
  <c r="BF93" i="6" s="1"/>
  <c r="BF83" i="1"/>
  <c r="BF44" i="1"/>
  <c r="BH42" i="6"/>
  <c r="BH92" i="6" s="1"/>
  <c r="BH82" i="1"/>
  <c r="AV2" i="11"/>
  <c r="AV3" i="11" s="1"/>
  <c r="BI36" i="4"/>
  <c r="BI39" i="4" s="1"/>
  <c r="BI25" i="1"/>
  <c r="BC51" i="6"/>
  <c r="BC60" i="6" s="1"/>
  <c r="BC62" i="6" s="1"/>
  <c r="BC65" i="6" s="1"/>
  <c r="BC50" i="6"/>
  <c r="BJ57" i="6"/>
  <c r="BJ59" i="6" s="1"/>
  <c r="BN8" i="8"/>
  <c r="BM10" i="8"/>
  <c r="BM11" i="8" s="1"/>
  <c r="BK10" i="14"/>
  <c r="BK11" i="14" s="1"/>
  <c r="BL8" i="14"/>
  <c r="BK10" i="13"/>
  <c r="BK11" i="13" s="1"/>
  <c r="BL8" i="13"/>
  <c r="BD75" i="1"/>
  <c r="BD64" i="1"/>
  <c r="BK14" i="4"/>
  <c r="BK25" i="4" s="1"/>
  <c r="BJ23" i="4"/>
  <c r="BJ14" i="1"/>
  <c r="BH1" i="11"/>
  <c r="BH17" i="11"/>
  <c r="BH39" i="1"/>
  <c r="BL8" i="4"/>
  <c r="BK10" i="4"/>
  <c r="BK11" i="4" s="1"/>
  <c r="BD108" i="1"/>
  <c r="BD68" i="1"/>
  <c r="BD48" i="6"/>
  <c r="BH81" i="1"/>
  <c r="BH56" i="6"/>
  <c r="BF58" i="6"/>
  <c r="BG39" i="6"/>
  <c r="BG43" i="1"/>
  <c r="BJ36" i="4"/>
  <c r="BJ25" i="1"/>
  <c r="BE44" i="6"/>
  <c r="BE48" i="1"/>
  <c r="BE51" i="1" s="1"/>
  <c r="BE59" i="1" s="1"/>
  <c r="BE61" i="1" s="1"/>
  <c r="BE64" i="1" s="1"/>
  <c r="BE140" i="1" s="1"/>
  <c r="BI23" i="1"/>
  <c r="BI42" i="1" s="1"/>
  <c r="BI14" i="6"/>
  <c r="BI23" i="6" s="1"/>
  <c r="BC114" i="1"/>
  <c r="BC110" i="1"/>
  <c r="BK8" i="6"/>
  <c r="BL8" i="1"/>
  <c r="BG84" i="1"/>
  <c r="BG45" i="6"/>
  <c r="BG94" i="6" s="1"/>
  <c r="BJ9" i="1"/>
  <c r="BI9" i="6"/>
  <c r="BI10" i="1"/>
  <c r="BL9" i="2"/>
  <c r="BK10" i="2"/>
  <c r="BK11" i="2" s="1"/>
  <c r="BH45" i="1"/>
  <c r="BH10" i="6"/>
  <c r="BJ11" i="11"/>
  <c r="BD65" i="1" l="1"/>
  <c r="BD140" i="1"/>
  <c r="BW14" i="12"/>
  <c r="BW25" i="12"/>
  <c r="BW36" i="12" s="1"/>
  <c r="BW39" i="12" s="1"/>
  <c r="BV23" i="12"/>
  <c r="BW40" i="12" s="1"/>
  <c r="BH80" i="1"/>
  <c r="BI40" i="6"/>
  <c r="BI55" i="1"/>
  <c r="BI80" i="1" s="1"/>
  <c r="BH57" i="1"/>
  <c r="BJ40" i="4"/>
  <c r="BJ40" i="1" s="1"/>
  <c r="BD66" i="1"/>
  <c r="BD78" i="1"/>
  <c r="BK11" i="1"/>
  <c r="BK11" i="6" s="1"/>
  <c r="BM8" i="12"/>
  <c r="BL10" i="12"/>
  <c r="BL11" i="12" s="1"/>
  <c r="BJ12" i="11"/>
  <c r="BJ15" i="11" s="1"/>
  <c r="BJ39" i="4"/>
  <c r="BI39" i="1"/>
  <c r="BK36" i="4"/>
  <c r="BK25" i="1"/>
  <c r="BG43" i="6"/>
  <c r="BG93" i="6" s="1"/>
  <c r="BG83" i="1"/>
  <c r="BG44" i="1"/>
  <c r="BJ25" i="6"/>
  <c r="BJ36" i="6" s="1"/>
  <c r="BJ36" i="1"/>
  <c r="BJ56" i="1" s="1"/>
  <c r="BL10" i="4"/>
  <c r="BL11" i="4" s="1"/>
  <c r="BM8" i="4"/>
  <c r="BK57" i="6"/>
  <c r="BK59" i="6" s="1"/>
  <c r="BI1" i="11"/>
  <c r="BI17" i="11"/>
  <c r="BM8" i="14"/>
  <c r="BL10" i="14"/>
  <c r="BL11" i="14" s="1"/>
  <c r="BO8" i="8"/>
  <c r="BN10" i="8"/>
  <c r="BN11" i="8" s="1"/>
  <c r="BE48" i="6"/>
  <c r="BE108" i="1"/>
  <c r="BE50" i="1"/>
  <c r="BD50" i="6"/>
  <c r="BD51" i="6"/>
  <c r="BD60" i="6" s="1"/>
  <c r="BD62" i="6" s="1"/>
  <c r="BD65" i="6" s="1"/>
  <c r="AY86" i="1"/>
  <c r="BD77" i="1"/>
  <c r="BI36" i="1"/>
  <c r="BI56" i="1" s="1"/>
  <c r="BI25" i="6"/>
  <c r="BI36" i="6" s="1"/>
  <c r="BH91" i="6"/>
  <c r="BH58" i="6"/>
  <c r="BD114" i="1"/>
  <c r="BD110" i="1"/>
  <c r="BJ14" i="6"/>
  <c r="BJ23" i="6" s="1"/>
  <c r="BJ23" i="1"/>
  <c r="BJ42" i="1" s="1"/>
  <c r="BL10" i="13"/>
  <c r="BL11" i="13" s="1"/>
  <c r="BM8" i="13"/>
  <c r="BF44" i="6"/>
  <c r="BF48" i="1"/>
  <c r="BL14" i="4"/>
  <c r="BL25" i="4" s="1"/>
  <c r="BK23" i="4"/>
  <c r="BK14" i="1"/>
  <c r="BI82" i="1"/>
  <c r="AW2" i="11"/>
  <c r="AW3" i="11" s="1"/>
  <c r="BI42" i="6"/>
  <c r="BI92" i="6" s="1"/>
  <c r="BH43" i="1"/>
  <c r="BH39" i="6"/>
  <c r="BH84" i="1"/>
  <c r="BH45" i="6"/>
  <c r="BH94" i="6" s="1"/>
  <c r="BM9" i="2"/>
  <c r="BL10" i="2"/>
  <c r="BL11" i="2" s="1"/>
  <c r="BI45" i="1"/>
  <c r="BI10" i="6"/>
  <c r="BJ9" i="6"/>
  <c r="BK9" i="1"/>
  <c r="BJ10" i="1"/>
  <c r="BM8" i="1"/>
  <c r="BL8" i="6"/>
  <c r="BK11" i="11"/>
  <c r="BX14" i="12" l="1"/>
  <c r="BX25" i="12"/>
  <c r="BX36" i="12" s="1"/>
  <c r="BX39" i="12" s="1"/>
  <c r="BW23" i="12"/>
  <c r="BX40" i="12" s="1"/>
  <c r="BI57" i="1"/>
  <c r="BI55" i="6"/>
  <c r="BI90" i="6" s="1"/>
  <c r="BJ55" i="1"/>
  <c r="BJ80" i="1" s="1"/>
  <c r="BJ40" i="6"/>
  <c r="BK40" i="4"/>
  <c r="BK40" i="1" s="1"/>
  <c r="BL11" i="1"/>
  <c r="BL11" i="6" s="1"/>
  <c r="BN8" i="12"/>
  <c r="BM10" i="12"/>
  <c r="BM11" i="12" s="1"/>
  <c r="BK12" i="11"/>
  <c r="BK15" i="11" s="1"/>
  <c r="AY88" i="1"/>
  <c r="AY92" i="1"/>
  <c r="BE110" i="1"/>
  <c r="BE114" i="1"/>
  <c r="BN8" i="13"/>
  <c r="BM10" i="13"/>
  <c r="BM11" i="13" s="1"/>
  <c r="BL36" i="4"/>
  <c r="BL25" i="1"/>
  <c r="BF48" i="6"/>
  <c r="BF108" i="1"/>
  <c r="BK25" i="6"/>
  <c r="BK36" i="6" s="1"/>
  <c r="BK36" i="1"/>
  <c r="BK56" i="1" s="1"/>
  <c r="BK23" i="1"/>
  <c r="BK42" i="1" s="1"/>
  <c r="BK14" i="6"/>
  <c r="BK23" i="6" s="1"/>
  <c r="BJ82" i="1"/>
  <c r="AX2" i="11"/>
  <c r="AX3" i="11" s="1"/>
  <c r="BJ42" i="6"/>
  <c r="BJ92" i="6" s="1"/>
  <c r="BI81" i="1"/>
  <c r="BI56" i="6"/>
  <c r="BN8" i="14"/>
  <c r="BM10" i="14"/>
  <c r="BM11" i="14" s="1"/>
  <c r="BJ56" i="6"/>
  <c r="BJ81" i="1"/>
  <c r="BK39" i="4"/>
  <c r="BJ39" i="1"/>
  <c r="BH43" i="6"/>
  <c r="BH93" i="6" s="1"/>
  <c r="BH83" i="1"/>
  <c r="BH44" i="1"/>
  <c r="BL23" i="4"/>
  <c r="BM14" i="4"/>
  <c r="BM25" i="4" s="1"/>
  <c r="BL14" i="1"/>
  <c r="BE50" i="6"/>
  <c r="BE51" i="6"/>
  <c r="BE60" i="6" s="1"/>
  <c r="BE62" i="6" s="1"/>
  <c r="BE65" i="6" s="1"/>
  <c r="BG44" i="6"/>
  <c r="BG48" i="1"/>
  <c r="BG51" i="1" s="1"/>
  <c r="BG59" i="1" s="1"/>
  <c r="BG61" i="1" s="1"/>
  <c r="BG64" i="1" s="1"/>
  <c r="BG140" i="1" s="1"/>
  <c r="BI43" i="1"/>
  <c r="BI39" i="6"/>
  <c r="BF50" i="1"/>
  <c r="BF51" i="1"/>
  <c r="BF59" i="1" s="1"/>
  <c r="BF61" i="1" s="1"/>
  <c r="BF64" i="1" s="1"/>
  <c r="BF140" i="1" s="1"/>
  <c r="BO10" i="8"/>
  <c r="BO11" i="8" s="1"/>
  <c r="BP8" i="8"/>
  <c r="BJ1" i="11"/>
  <c r="BJ17" i="11"/>
  <c r="BM10" i="4"/>
  <c r="BM11" i="4" s="1"/>
  <c r="BN8" i="4"/>
  <c r="BL57" i="6"/>
  <c r="BL59" i="6" s="1"/>
  <c r="BM8" i="6"/>
  <c r="BN8" i="1"/>
  <c r="BI84" i="1"/>
  <c r="BI45" i="6"/>
  <c r="BI94" i="6" s="1"/>
  <c r="BN9" i="2"/>
  <c r="BM10" i="2"/>
  <c r="BM11" i="2" s="1"/>
  <c r="BL9" i="1"/>
  <c r="BK9" i="6"/>
  <c r="BK10" i="1"/>
  <c r="BJ45" i="1"/>
  <c r="BJ10" i="6"/>
  <c r="BL11" i="11"/>
  <c r="BX23" i="12" l="1"/>
  <c r="BY40" i="12" s="1"/>
  <c r="BY14" i="12"/>
  <c r="BY25" i="12"/>
  <c r="BY36" i="12" s="1"/>
  <c r="BY39" i="12" s="1"/>
  <c r="BJ55" i="6"/>
  <c r="BJ90" i="6" s="1"/>
  <c r="BJ57" i="1"/>
  <c r="BK55" i="1"/>
  <c r="BK57" i="1" s="1"/>
  <c r="BK40" i="6"/>
  <c r="BL40" i="4"/>
  <c r="BL40" i="1" s="1"/>
  <c r="BL55" i="1" s="1"/>
  <c r="BO8" i="12"/>
  <c r="BN10" i="12"/>
  <c r="BN11" i="12" s="1"/>
  <c r="BL12" i="11"/>
  <c r="BL15" i="11" s="1"/>
  <c r="BP10" i="8"/>
  <c r="BP11" i="8" s="1"/>
  <c r="BO8" i="4"/>
  <c r="BN10" i="4"/>
  <c r="BN11" i="4" s="1"/>
  <c r="BM36" i="4"/>
  <c r="BM25" i="1"/>
  <c r="BN10" i="14"/>
  <c r="BN11" i="14" s="1"/>
  <c r="BO8" i="14"/>
  <c r="BF110" i="1"/>
  <c r="BF114" i="1"/>
  <c r="BM57" i="6"/>
  <c r="BM59" i="6" s="1"/>
  <c r="BG50" i="1"/>
  <c r="BG108" i="1"/>
  <c r="BG48" i="6"/>
  <c r="BN14" i="4"/>
  <c r="BN25" i="4" s="1"/>
  <c r="BM23" i="4"/>
  <c r="BM14" i="1"/>
  <c r="BL25" i="6"/>
  <c r="BL36" i="6" s="1"/>
  <c r="BL36" i="1"/>
  <c r="BL56" i="1" s="1"/>
  <c r="BN10" i="13"/>
  <c r="BN11" i="13" s="1"/>
  <c r="BO8" i="13"/>
  <c r="BK1" i="11"/>
  <c r="BK17" i="11"/>
  <c r="BI43" i="6"/>
  <c r="BI93" i="6" s="1"/>
  <c r="BI83" i="1"/>
  <c r="BI44" i="1"/>
  <c r="BL23" i="1"/>
  <c r="BL42" i="1" s="1"/>
  <c r="BL14" i="6"/>
  <c r="BL23" i="6" s="1"/>
  <c r="BH44" i="6"/>
  <c r="BH48" i="1"/>
  <c r="BL39" i="4"/>
  <c r="BK39" i="1"/>
  <c r="BJ91" i="6"/>
  <c r="BI91" i="6"/>
  <c r="BI58" i="6"/>
  <c r="BK81" i="1"/>
  <c r="BK56" i="6"/>
  <c r="BF50" i="6"/>
  <c r="BF51" i="6"/>
  <c r="BF60" i="6" s="1"/>
  <c r="BF62" i="6" s="1"/>
  <c r="BF65" i="6" s="1"/>
  <c r="BM11" i="1"/>
  <c r="BM11" i="6" s="1"/>
  <c r="BK42" i="6"/>
  <c r="BK92" i="6" s="1"/>
  <c r="AY2" i="11"/>
  <c r="AY3" i="11" s="1"/>
  <c r="BK82" i="1"/>
  <c r="BJ39" i="6"/>
  <c r="BJ43" i="1"/>
  <c r="BM9" i="1"/>
  <c r="BL9" i="6"/>
  <c r="BL10" i="1"/>
  <c r="BJ84" i="1"/>
  <c r="BJ45" i="6"/>
  <c r="BJ94" i="6" s="1"/>
  <c r="BO9" i="2"/>
  <c r="BN10" i="2"/>
  <c r="BN11" i="2" s="1"/>
  <c r="BN8" i="6"/>
  <c r="BO8" i="1"/>
  <c r="BK45" i="1"/>
  <c r="BK10" i="6"/>
  <c r="BM11" i="11"/>
  <c r="BZ14" i="12" l="1"/>
  <c r="BZ25" i="12"/>
  <c r="BZ36" i="12" s="1"/>
  <c r="BZ39" i="12" s="1"/>
  <c r="BY23" i="12"/>
  <c r="BZ40" i="12" s="1"/>
  <c r="BJ58" i="6"/>
  <c r="BK55" i="6"/>
  <c r="BK90" i="6" s="1"/>
  <c r="BK80" i="1"/>
  <c r="BM40" i="4"/>
  <c r="BM40" i="1" s="1"/>
  <c r="BL40" i="6"/>
  <c r="BL57" i="1"/>
  <c r="BL80" i="1"/>
  <c r="BL55" i="6"/>
  <c r="BL90" i="6" s="1"/>
  <c r="BP8" i="12"/>
  <c r="BO10" i="12"/>
  <c r="BO11" i="12" s="1"/>
  <c r="BM12" i="11"/>
  <c r="BM15" i="11" s="1"/>
  <c r="BH50" i="1"/>
  <c r="BH108" i="1"/>
  <c r="BH48" i="6"/>
  <c r="BP8" i="14"/>
  <c r="BO10" i="14"/>
  <c r="BO11" i="14" s="1"/>
  <c r="BJ83" i="1"/>
  <c r="BJ43" i="6"/>
  <c r="BJ93" i="6" s="1"/>
  <c r="BJ44" i="1"/>
  <c r="BK91" i="6"/>
  <c r="AZ2" i="11"/>
  <c r="AZ3" i="11" s="1"/>
  <c r="BL82" i="1"/>
  <c r="BL42" i="6"/>
  <c r="BL92" i="6" s="1"/>
  <c r="BL1" i="11"/>
  <c r="BL17" i="11"/>
  <c r="BL56" i="6"/>
  <c r="BL81" i="1"/>
  <c r="BN36" i="4"/>
  <c r="BN25" i="1"/>
  <c r="BG114" i="1"/>
  <c r="BG110" i="1"/>
  <c r="BO10" i="4"/>
  <c r="BO11" i="4" s="1"/>
  <c r="BP8" i="4"/>
  <c r="BN57" i="6"/>
  <c r="BN59" i="6" s="1"/>
  <c r="BK43" i="1"/>
  <c r="BK39" i="6"/>
  <c r="BM23" i="1"/>
  <c r="BM42" i="1" s="1"/>
  <c r="BM14" i="6"/>
  <c r="BM23" i="6" s="1"/>
  <c r="BG51" i="6"/>
  <c r="BG60" i="6" s="1"/>
  <c r="BG62" i="6" s="1"/>
  <c r="BG65" i="6" s="1"/>
  <c r="BG50" i="6"/>
  <c r="BM25" i="6"/>
  <c r="BM36" i="6" s="1"/>
  <c r="BM36" i="1"/>
  <c r="BM56" i="1" s="1"/>
  <c r="BI44" i="6"/>
  <c r="BI48" i="1"/>
  <c r="BP8" i="13"/>
  <c r="BO10" i="13"/>
  <c r="BO11" i="13" s="1"/>
  <c r="BN23" i="4"/>
  <c r="BO14" i="4"/>
  <c r="BO25" i="4" s="1"/>
  <c r="BN14" i="1"/>
  <c r="BH51" i="1"/>
  <c r="BH59" i="1" s="1"/>
  <c r="BH61" i="1" s="1"/>
  <c r="BH64" i="1" s="1"/>
  <c r="BH140" i="1" s="1"/>
  <c r="BN11" i="1"/>
  <c r="BN11" i="6" s="1"/>
  <c r="BM39" i="4"/>
  <c r="BL39" i="1"/>
  <c r="BN9" i="1"/>
  <c r="BM9" i="6"/>
  <c r="BM10" i="1"/>
  <c r="BK84" i="1"/>
  <c r="BK45" i="6"/>
  <c r="BK94" i="6" s="1"/>
  <c r="BO8" i="6"/>
  <c r="BP8" i="1"/>
  <c r="BP9" i="2"/>
  <c r="BO10" i="2"/>
  <c r="BO11" i="2" s="1"/>
  <c r="BL10" i="6"/>
  <c r="BL45" i="1"/>
  <c r="BN11" i="11"/>
  <c r="CA14" i="12" l="1"/>
  <c r="BZ23" i="12"/>
  <c r="CA40" i="12" s="1"/>
  <c r="CA25" i="12"/>
  <c r="CA36" i="12" s="1"/>
  <c r="CA39" i="12" s="1"/>
  <c r="BK58" i="6"/>
  <c r="BM55" i="1"/>
  <c r="BM57" i="1" s="1"/>
  <c r="BM40" i="6"/>
  <c r="BN40" i="4"/>
  <c r="BN40" i="1" s="1"/>
  <c r="BN40" i="6" s="1"/>
  <c r="BO11" i="1"/>
  <c r="BO11" i="6" s="1"/>
  <c r="BP10" i="12"/>
  <c r="BP11" i="12" s="1"/>
  <c r="BQ8" i="12"/>
  <c r="BN12" i="11"/>
  <c r="BN15" i="11" s="1"/>
  <c r="BO23" i="4"/>
  <c r="BP14" i="4"/>
  <c r="BP25" i="4" s="1"/>
  <c r="BO14" i="1"/>
  <c r="BI48" i="6"/>
  <c r="BI108" i="1"/>
  <c r="BM1" i="11"/>
  <c r="BM17" i="11"/>
  <c r="BI50" i="1"/>
  <c r="BN23" i="1"/>
  <c r="BN42" i="1" s="1"/>
  <c r="BN14" i="6"/>
  <c r="BN23" i="6" s="1"/>
  <c r="BP10" i="13"/>
  <c r="BP11" i="13" s="1"/>
  <c r="BK43" i="6"/>
  <c r="BK93" i="6" s="1"/>
  <c r="BK83" i="1"/>
  <c r="BK44" i="1"/>
  <c r="BP10" i="4"/>
  <c r="BP11" i="4" s="1"/>
  <c r="BQ8" i="4"/>
  <c r="BO57" i="6"/>
  <c r="BO59" i="6" s="1"/>
  <c r="BJ44" i="6"/>
  <c r="BJ48" i="1"/>
  <c r="BP10" i="14"/>
  <c r="BP11" i="14" s="1"/>
  <c r="BH110" i="1"/>
  <c r="BH114" i="1"/>
  <c r="BN39" i="4"/>
  <c r="BM39" i="1"/>
  <c r="BM81" i="1"/>
  <c r="BM56" i="6"/>
  <c r="BN25" i="6"/>
  <c r="BN36" i="6" s="1"/>
  <c r="BN36" i="1"/>
  <c r="BN56" i="1" s="1"/>
  <c r="BL91" i="6"/>
  <c r="BL58" i="6"/>
  <c r="BH50" i="6"/>
  <c r="BH51" i="6"/>
  <c r="BH60" i="6" s="1"/>
  <c r="BH62" i="6" s="1"/>
  <c r="BH65" i="6" s="1"/>
  <c r="BL43" i="1"/>
  <c r="BL39" i="6"/>
  <c r="BO36" i="4"/>
  <c r="BO25" i="1"/>
  <c r="BA2" i="11"/>
  <c r="BA3" i="11" s="1"/>
  <c r="BM42" i="6"/>
  <c r="BM92" i="6" s="1"/>
  <c r="BM82" i="1"/>
  <c r="BI51" i="1"/>
  <c r="BI59" i="1" s="1"/>
  <c r="BI61" i="1" s="1"/>
  <c r="BI64" i="1" s="1"/>
  <c r="BI140" i="1" s="1"/>
  <c r="BL45" i="6"/>
  <c r="BL94" i="6" s="1"/>
  <c r="BL84" i="1"/>
  <c r="BO9" i="1"/>
  <c r="BN9" i="6"/>
  <c r="BN10" i="1"/>
  <c r="BP10" i="2"/>
  <c r="BP11" i="2" s="1"/>
  <c r="BM45" i="1"/>
  <c r="BM10" i="6"/>
  <c r="BP8" i="6"/>
  <c r="BO11" i="11"/>
  <c r="CB25" i="12" l="1"/>
  <c r="CB36" i="12" s="1"/>
  <c r="CB39" i="12" s="1"/>
  <c r="CA23" i="12"/>
  <c r="CB40" i="12" s="1"/>
  <c r="CB14" i="12"/>
  <c r="BM80" i="1"/>
  <c r="BN55" i="1"/>
  <c r="BN80" i="1" s="1"/>
  <c r="BM55" i="6"/>
  <c r="BM90" i="6" s="1"/>
  <c r="BO40" i="4"/>
  <c r="BO40" i="1" s="1"/>
  <c r="BP11" i="1"/>
  <c r="BP11" i="6" s="1"/>
  <c r="BR8" i="12"/>
  <c r="BQ10" i="12"/>
  <c r="BQ11" i="12" s="1"/>
  <c r="BO12" i="11"/>
  <c r="BO15" i="11" s="1"/>
  <c r="BO25" i="6"/>
  <c r="BO36" i="6" s="1"/>
  <c r="BO36" i="1"/>
  <c r="BO56" i="1" s="1"/>
  <c r="BM91" i="6"/>
  <c r="BI51" i="6"/>
  <c r="BI60" i="6" s="1"/>
  <c r="BI62" i="6" s="1"/>
  <c r="BI65" i="6" s="1"/>
  <c r="BI50" i="6"/>
  <c r="BQ14" i="4"/>
  <c r="BQ25" i="4" s="1"/>
  <c r="BP23" i="4"/>
  <c r="BP14" i="1"/>
  <c r="BL44" i="1"/>
  <c r="BL43" i="6"/>
  <c r="BL93" i="6" s="1"/>
  <c r="BL83" i="1"/>
  <c r="BJ108" i="1"/>
  <c r="BJ48" i="6"/>
  <c r="BJ50" i="1"/>
  <c r="BR8" i="4"/>
  <c r="BQ10" i="4"/>
  <c r="BQ11" i="4" s="1"/>
  <c r="BB2" i="11"/>
  <c r="BB3" i="11" s="1"/>
  <c r="BN82" i="1"/>
  <c r="BN42" i="6"/>
  <c r="BN92" i="6" s="1"/>
  <c r="BN1" i="11"/>
  <c r="BN17" i="11"/>
  <c r="BO14" i="6"/>
  <c r="BO23" i="6" s="1"/>
  <c r="BO23" i="1"/>
  <c r="BO42" i="1" s="1"/>
  <c r="BJ51" i="1"/>
  <c r="BJ59" i="1" s="1"/>
  <c r="BJ61" i="1" s="1"/>
  <c r="BJ64" i="1" s="1"/>
  <c r="BJ140" i="1" s="1"/>
  <c r="BP57" i="6"/>
  <c r="BP59" i="6" s="1"/>
  <c r="BO39" i="4"/>
  <c r="BN39" i="1"/>
  <c r="BI114" i="1"/>
  <c r="BI110" i="1"/>
  <c r="BP36" i="4"/>
  <c r="BP25" i="1"/>
  <c r="BN56" i="6"/>
  <c r="BN81" i="1"/>
  <c r="BM43" i="1"/>
  <c r="BM39" i="6"/>
  <c r="BK44" i="6"/>
  <c r="BK48" i="1"/>
  <c r="BM84" i="1"/>
  <c r="BM45" i="6"/>
  <c r="BM94" i="6" s="1"/>
  <c r="BN45" i="1"/>
  <c r="BN10" i="6"/>
  <c r="BP9" i="1"/>
  <c r="BO9" i="6"/>
  <c r="BO10" i="1"/>
  <c r="BP11" i="11"/>
  <c r="BM58" i="6" l="1"/>
  <c r="CC14" i="12"/>
  <c r="CC25" i="12"/>
  <c r="CC36" i="12" s="1"/>
  <c r="CC39" i="12" s="1"/>
  <c r="CB23" i="12"/>
  <c r="CC40" i="12" s="1"/>
  <c r="BN57" i="1"/>
  <c r="BN55" i="6"/>
  <c r="BN90" i="6" s="1"/>
  <c r="BO40" i="6"/>
  <c r="BO55" i="1"/>
  <c r="BO55" i="6" s="1"/>
  <c r="BO90" i="6" s="1"/>
  <c r="BP40" i="4"/>
  <c r="BP40" i="1" s="1"/>
  <c r="BS8" i="12"/>
  <c r="BR10" i="12"/>
  <c r="BR11" i="12" s="1"/>
  <c r="BP12" i="11"/>
  <c r="BP15" i="11" s="1"/>
  <c r="BQ36" i="4"/>
  <c r="BK108" i="1"/>
  <c r="BK48" i="6"/>
  <c r="BN91" i="6"/>
  <c r="BP25" i="6"/>
  <c r="BP36" i="6" s="1"/>
  <c r="BP36" i="1"/>
  <c r="BP56" i="1" s="1"/>
  <c r="BO1" i="11"/>
  <c r="BO17" i="11"/>
  <c r="BK51" i="1"/>
  <c r="BK59" i="1" s="1"/>
  <c r="BK61" i="1" s="1"/>
  <c r="BK64" i="1" s="1"/>
  <c r="BK140" i="1" s="1"/>
  <c r="BP39" i="4"/>
  <c r="BQ40" i="4" s="1"/>
  <c r="BO39" i="1"/>
  <c r="BO42" i="6"/>
  <c r="BO92" i="6" s="1"/>
  <c r="BC2" i="11"/>
  <c r="BC3" i="11" s="1"/>
  <c r="BO82" i="1"/>
  <c r="BL44" i="6"/>
  <c r="BL48" i="1"/>
  <c r="BP14" i="6"/>
  <c r="BP23" i="6" s="1"/>
  <c r="BP23" i="1"/>
  <c r="BP42" i="1" s="1"/>
  <c r="BK50" i="1"/>
  <c r="BN39" i="6"/>
  <c r="BN43" i="1"/>
  <c r="BR10" i="4"/>
  <c r="BR11" i="4" s="1"/>
  <c r="BS8" i="4"/>
  <c r="BJ110" i="1"/>
  <c r="BJ114" i="1"/>
  <c r="BR14" i="4"/>
  <c r="BR25" i="4" s="1"/>
  <c r="BQ23" i="4"/>
  <c r="BO56" i="6"/>
  <c r="BO81" i="1"/>
  <c r="BM44" i="1"/>
  <c r="BM43" i="6"/>
  <c r="BM93" i="6" s="1"/>
  <c r="BM83" i="1"/>
  <c r="BJ50" i="6"/>
  <c r="BJ51" i="6"/>
  <c r="BJ60" i="6" s="1"/>
  <c r="BJ62" i="6" s="1"/>
  <c r="BJ65" i="6" s="1"/>
  <c r="BP9" i="6"/>
  <c r="BP10" i="1"/>
  <c r="BO45" i="1"/>
  <c r="BO10" i="6"/>
  <c r="BN84" i="1"/>
  <c r="BN45" i="6"/>
  <c r="BN94" i="6" s="1"/>
  <c r="CC23" i="12" l="1"/>
  <c r="CD40" i="12" s="1"/>
  <c r="CD14" i="12"/>
  <c r="CD25" i="12"/>
  <c r="CD36" i="12" s="1"/>
  <c r="CD39" i="12" s="1"/>
  <c r="BN58" i="6"/>
  <c r="BO80" i="1"/>
  <c r="BO57" i="1"/>
  <c r="BP55" i="1"/>
  <c r="BP80" i="1" s="1"/>
  <c r="BP40" i="6"/>
  <c r="BT8" i="12"/>
  <c r="BS10" i="12"/>
  <c r="BS11" i="12" s="1"/>
  <c r="BM44" i="6"/>
  <c r="BM48" i="1"/>
  <c r="BM51" i="1" s="1"/>
  <c r="BM59" i="1" s="1"/>
  <c r="BM61" i="1" s="1"/>
  <c r="BM64" i="1" s="1"/>
  <c r="BM140" i="1" s="1"/>
  <c r="BR36" i="4"/>
  <c r="BS10" i="4"/>
  <c r="BS11" i="4" s="1"/>
  <c r="BT8" i="4"/>
  <c r="BP1" i="11"/>
  <c r="BP17" i="11"/>
  <c r="BO91" i="6"/>
  <c r="BO58" i="6"/>
  <c r="BD2" i="11"/>
  <c r="BD3" i="11" s="1"/>
  <c r="BP42" i="6"/>
  <c r="BP92" i="6" s="1"/>
  <c r="BP82" i="1"/>
  <c r="AZ96" i="1" s="1"/>
  <c r="BQ39" i="4"/>
  <c r="BR40" i="4" s="1"/>
  <c r="BP39" i="1"/>
  <c r="BK114" i="1"/>
  <c r="BK110" i="1"/>
  <c r="BO39" i="6"/>
  <c r="BO43" i="1"/>
  <c r="BP56" i="6"/>
  <c r="BP81" i="1"/>
  <c r="AZ95" i="1" s="1"/>
  <c r="BP73" i="1"/>
  <c r="BK51" i="6"/>
  <c r="BK60" i="6" s="1"/>
  <c r="BK62" i="6" s="1"/>
  <c r="BK65" i="6" s="1"/>
  <c r="BK50" i="6"/>
  <c r="BR23" i="4"/>
  <c r="BS14" i="4"/>
  <c r="BS25" i="4" s="1"/>
  <c r="BN43" i="6"/>
  <c r="BN93" i="6" s="1"/>
  <c r="BN83" i="1"/>
  <c r="BN44" i="1"/>
  <c r="BL48" i="6"/>
  <c r="BL50" i="1"/>
  <c r="BL51" i="1"/>
  <c r="BL59" i="1" s="1"/>
  <c r="BL61" i="1" s="1"/>
  <c r="BL64" i="1" s="1"/>
  <c r="BL140" i="1" s="1"/>
  <c r="BL108" i="1"/>
  <c r="BO45" i="6"/>
  <c r="BO94" i="6" s="1"/>
  <c r="BO84" i="1"/>
  <c r="BP10" i="6"/>
  <c r="BP45" i="1"/>
  <c r="CD23" i="12" l="1"/>
  <c r="CE40" i="12" s="1"/>
  <c r="CE14" i="12"/>
  <c r="CE25" i="12"/>
  <c r="CE36" i="12" s="1"/>
  <c r="CE39" i="12" s="1"/>
  <c r="BP55" i="6"/>
  <c r="BP90" i="6" s="1"/>
  <c r="BP72" i="1"/>
  <c r="AZ94" i="1"/>
  <c r="BP57" i="1"/>
  <c r="BP74" i="1" s="1"/>
  <c r="BM50" i="1"/>
  <c r="BT10" i="12"/>
  <c r="BT11" i="12" s="1"/>
  <c r="BU8" i="12"/>
  <c r="BN44" i="6"/>
  <c r="BN48" i="1"/>
  <c r="BN51" i="1" s="1"/>
  <c r="BN59" i="1" s="1"/>
  <c r="BN61" i="1" s="1"/>
  <c r="BN64" i="1" s="1"/>
  <c r="BN140" i="1" s="1"/>
  <c r="BS23" i="4"/>
  <c r="BT14" i="4"/>
  <c r="BT25" i="4" s="1"/>
  <c r="BP43" i="1"/>
  <c r="BP39" i="6"/>
  <c r="BL110" i="1"/>
  <c r="BL114" i="1"/>
  <c r="BL50" i="6"/>
  <c r="BL51" i="6"/>
  <c r="BL60" i="6" s="1"/>
  <c r="BL62" i="6" s="1"/>
  <c r="BL65" i="6" s="1"/>
  <c r="BU8" i="4"/>
  <c r="BT10" i="4"/>
  <c r="BT11" i="4" s="1"/>
  <c r="BM48" i="6"/>
  <c r="BM108" i="1"/>
  <c r="BP91" i="6"/>
  <c r="BO44" i="1"/>
  <c r="BO83" i="1"/>
  <c r="BO43" i="6"/>
  <c r="BO93" i="6" s="1"/>
  <c r="BS36" i="4"/>
  <c r="BR39" i="4"/>
  <c r="BE2" i="11"/>
  <c r="BE3" i="11" s="1"/>
  <c r="BP84" i="1"/>
  <c r="AZ98" i="1" s="1"/>
  <c r="BP45" i="6"/>
  <c r="BP94" i="6" s="1"/>
  <c r="BP58" i="6" l="1"/>
  <c r="CE23" i="12"/>
  <c r="CF40" i="12" s="1"/>
  <c r="CF25" i="12"/>
  <c r="CF36" i="12" s="1"/>
  <c r="CF39" i="12" s="1"/>
  <c r="CF14" i="12"/>
  <c r="BS40" i="4"/>
  <c r="BN50" i="1"/>
  <c r="BU10" i="12"/>
  <c r="BU11" i="12" s="1"/>
  <c r="BV8" i="12"/>
  <c r="BT36" i="4"/>
  <c r="BO44" i="6"/>
  <c r="BO48" i="1"/>
  <c r="BV8" i="4"/>
  <c r="BU10" i="4"/>
  <c r="BU11" i="4" s="1"/>
  <c r="BF2" i="11"/>
  <c r="BF3" i="11" s="1"/>
  <c r="BS39" i="4"/>
  <c r="BM110" i="1"/>
  <c r="BM114" i="1"/>
  <c r="BN48" i="6"/>
  <c r="BN108" i="1"/>
  <c r="BM50" i="6"/>
  <c r="BM51" i="6"/>
  <c r="BM60" i="6" s="1"/>
  <c r="BM62" i="6" s="1"/>
  <c r="BM65" i="6" s="1"/>
  <c r="BP43" i="6"/>
  <c r="BP93" i="6" s="1"/>
  <c r="BP83" i="1"/>
  <c r="AZ97" i="1" s="1"/>
  <c r="BP44" i="1"/>
  <c r="BU14" i="4"/>
  <c r="BU25" i="4" s="1"/>
  <c r="BT23" i="4"/>
  <c r="CF23" i="12" l="1"/>
  <c r="CG40" i="12" s="1"/>
  <c r="CG25" i="12"/>
  <c r="CG36" i="12" s="1"/>
  <c r="CG39" i="12" s="1"/>
  <c r="CG14" i="12"/>
  <c r="BT40" i="4"/>
  <c r="BW8" i="12"/>
  <c r="BV10" i="12"/>
  <c r="BV11" i="12" s="1"/>
  <c r="BU23" i="4"/>
  <c r="BV14" i="4"/>
  <c r="BG2" i="11"/>
  <c r="BG3" i="11" s="1"/>
  <c r="BO48" i="6"/>
  <c r="BO108" i="1"/>
  <c r="BO51" i="1"/>
  <c r="BO59" i="1" s="1"/>
  <c r="BO61" i="1" s="1"/>
  <c r="BO64" i="1" s="1"/>
  <c r="BO140" i="1" s="1"/>
  <c r="BO50" i="1"/>
  <c r="BU36" i="4"/>
  <c r="BN114" i="1"/>
  <c r="BN110" i="1"/>
  <c r="BN50" i="6"/>
  <c r="BN51" i="6"/>
  <c r="BN60" i="6" s="1"/>
  <c r="BN62" i="6" s="1"/>
  <c r="BN65" i="6" s="1"/>
  <c r="BT39" i="4"/>
  <c r="BP44" i="6"/>
  <c r="BP48" i="1"/>
  <c r="BV10" i="4"/>
  <c r="BV11" i="4" s="1"/>
  <c r="BW8" i="4"/>
  <c r="CH14" i="12" l="1"/>
  <c r="CH25" i="12"/>
  <c r="CH36" i="12" s="1"/>
  <c r="CH39" i="12" s="1"/>
  <c r="CG23" i="12"/>
  <c r="CH40" i="12" s="1"/>
  <c r="BU40" i="4"/>
  <c r="BW10" i="12"/>
  <c r="BW11" i="12" s="1"/>
  <c r="BX8" i="12"/>
  <c r="BX8" i="4"/>
  <c r="BW10" i="4"/>
  <c r="BW11" i="4" s="1"/>
  <c r="BO114" i="1"/>
  <c r="BO110" i="1"/>
  <c r="BP108" i="1"/>
  <c r="BP50" i="1"/>
  <c r="BP69" i="1" s="1"/>
  <c r="BP48" i="6"/>
  <c r="BP68" i="1"/>
  <c r="BP51" i="1"/>
  <c r="BP59" i="1" s="1"/>
  <c r="BP61" i="1" s="1"/>
  <c r="BU39" i="4"/>
  <c r="BV40" i="4" s="1"/>
  <c r="BV23" i="4"/>
  <c r="BW14" i="4"/>
  <c r="BW25" i="4" s="1"/>
  <c r="BV25" i="4"/>
  <c r="BH2" i="11"/>
  <c r="BH3" i="11" s="1"/>
  <c r="BO51" i="6"/>
  <c r="BO60" i="6" s="1"/>
  <c r="BO62" i="6" s="1"/>
  <c r="BO65" i="6" s="1"/>
  <c r="BO50" i="6"/>
  <c r="CH23" i="12" l="1"/>
  <c r="CI40" i="12" s="1"/>
  <c r="CI14" i="12"/>
  <c r="CI25" i="12"/>
  <c r="CI36" i="12" s="1"/>
  <c r="CI39" i="12" s="1"/>
  <c r="BY8" i="12"/>
  <c r="BX10" i="12"/>
  <c r="BX11" i="12" s="1"/>
  <c r="BX14" i="4"/>
  <c r="BX25" i="4" s="1"/>
  <c r="BW23" i="4"/>
  <c r="BI2" i="11"/>
  <c r="BI3" i="11" s="1"/>
  <c r="BR140" i="1"/>
  <c r="BP110" i="1"/>
  <c r="BP114" i="1"/>
  <c r="BV36" i="4"/>
  <c r="BQ140" i="1"/>
  <c r="BP64" i="1"/>
  <c r="BP75" i="1"/>
  <c r="BW36" i="4"/>
  <c r="BV39" i="4"/>
  <c r="BP50" i="6"/>
  <c r="BP51" i="6"/>
  <c r="BP60" i="6" s="1"/>
  <c r="BP62" i="6" s="1"/>
  <c r="BP65" i="6" s="1"/>
  <c r="BY8" i="4"/>
  <c r="BX10" i="4"/>
  <c r="BX11" i="4" s="1"/>
  <c r="BP65" i="1" l="1"/>
  <c r="BP140" i="1"/>
  <c r="CJ14" i="12"/>
  <c r="CJ25" i="12"/>
  <c r="CJ36" i="12" s="1"/>
  <c r="CJ39" i="12" s="1"/>
  <c r="CI23" i="12"/>
  <c r="CJ40" i="12" s="1"/>
  <c r="BW40" i="4"/>
  <c r="BP66" i="1"/>
  <c r="BP78" i="1"/>
  <c r="BZ8" i="12"/>
  <c r="BY10" i="12"/>
  <c r="BY11" i="12" s="1"/>
  <c r="BJ2" i="11"/>
  <c r="BJ3" i="11" s="1"/>
  <c r="BY14" i="4"/>
  <c r="BX23" i="4"/>
  <c r="BP77" i="1"/>
  <c r="AZ86" i="1"/>
  <c r="BX36" i="4"/>
  <c r="BY10" i="4"/>
  <c r="BY11" i="4" s="1"/>
  <c r="BZ8" i="4"/>
  <c r="BW39" i="4"/>
  <c r="CK14" i="12" l="1"/>
  <c r="CK25" i="12"/>
  <c r="CK36" i="12" s="1"/>
  <c r="CK39" i="12" s="1"/>
  <c r="CJ23" i="12"/>
  <c r="CK40" i="12" s="1"/>
  <c r="BX40" i="4"/>
  <c r="BZ10" i="12"/>
  <c r="BZ11" i="12" s="1"/>
  <c r="CA8" i="12"/>
  <c r="BK2" i="11"/>
  <c r="BK3" i="11" s="1"/>
  <c r="BT140" i="1"/>
  <c r="BZ10" i="4"/>
  <c r="BZ11" i="4" s="1"/>
  <c r="CA8" i="4"/>
  <c r="AZ88" i="1"/>
  <c r="AZ92" i="1"/>
  <c r="BX39" i="4"/>
  <c r="BY40" i="4" s="1"/>
  <c r="BZ14" i="4"/>
  <c r="BY23" i="4"/>
  <c r="BS140" i="1"/>
  <c r="BY25" i="4"/>
  <c r="CK23" i="12" l="1"/>
  <c r="CL40" i="12" s="1"/>
  <c r="CL14" i="12"/>
  <c r="CL25" i="12"/>
  <c r="CL36" i="12" s="1"/>
  <c r="CL39" i="12" s="1"/>
  <c r="CB8" i="12"/>
  <c r="CA10" i="12"/>
  <c r="CA11" i="12" s="1"/>
  <c r="BL2" i="11"/>
  <c r="BL3" i="11" s="1"/>
  <c r="BZ23" i="4"/>
  <c r="CA14" i="4"/>
  <c r="CA25" i="4" s="1"/>
  <c r="BU140" i="1"/>
  <c r="CA10" i="4"/>
  <c r="CA11" i="4" s="1"/>
  <c r="CB8" i="4"/>
  <c r="BY36" i="4"/>
  <c r="BY39" i="4" s="1"/>
  <c r="BZ25" i="4"/>
  <c r="CM25" i="12" l="1"/>
  <c r="CM36" i="12" s="1"/>
  <c r="CM39" i="12" s="1"/>
  <c r="CL23" i="12"/>
  <c r="CM40" i="12" s="1"/>
  <c r="CM14" i="12"/>
  <c r="BZ40" i="4"/>
  <c r="CC8" i="12"/>
  <c r="CB10" i="12"/>
  <c r="CB11" i="12" s="1"/>
  <c r="CA36" i="4"/>
  <c r="CB14" i="4"/>
  <c r="CB25" i="4" s="1"/>
  <c r="CA23" i="4"/>
  <c r="BZ36" i="4"/>
  <c r="BZ39" i="4" s="1"/>
  <c r="CA40" i="4" s="1"/>
  <c r="CB10" i="4"/>
  <c r="CB11" i="4" s="1"/>
  <c r="CC8" i="4"/>
  <c r="BM2" i="11"/>
  <c r="BM3" i="11" s="1"/>
  <c r="CN25" i="12" l="1"/>
  <c r="CN36" i="12" s="1"/>
  <c r="CN39" i="12" s="1"/>
  <c r="CM23" i="12"/>
  <c r="CN40" i="12" s="1"/>
  <c r="CN14" i="12"/>
  <c r="CC10" i="12"/>
  <c r="CC11" i="12" s="1"/>
  <c r="CD8" i="12"/>
  <c r="CA39" i="4"/>
  <c r="BV140" i="1"/>
  <c r="CB36" i="4"/>
  <c r="BA100" i="1"/>
  <c r="BN2" i="11"/>
  <c r="BN3" i="11" s="1"/>
  <c r="CD8" i="4"/>
  <c r="CC10" i="4"/>
  <c r="CC11" i="4" s="1"/>
  <c r="CB23" i="4"/>
  <c r="CC14" i="4"/>
  <c r="CC25" i="4" s="1"/>
  <c r="CO14" i="12" l="1"/>
  <c r="CO25" i="12"/>
  <c r="CO36" i="12" s="1"/>
  <c r="CO39" i="12" s="1"/>
  <c r="CN23" i="12"/>
  <c r="CO40" i="12" s="1"/>
  <c r="CB40" i="4"/>
  <c r="CE8" i="12"/>
  <c r="CD10" i="12"/>
  <c r="CD11" i="12" s="1"/>
  <c r="CC23" i="4"/>
  <c r="CD14" i="4"/>
  <c r="CD25" i="4" s="1"/>
  <c r="BO2" i="11"/>
  <c r="BO3" i="11" s="1"/>
  <c r="BX140" i="1"/>
  <c r="CB39" i="4"/>
  <c r="CC40" i="4" s="1"/>
  <c r="CD10" i="4"/>
  <c r="CD11" i="4" s="1"/>
  <c r="CE8" i="4"/>
  <c r="CC36" i="4"/>
  <c r="BW140" i="1"/>
  <c r="CP14" i="12" l="1"/>
  <c r="CP25" i="12"/>
  <c r="CP36" i="12" s="1"/>
  <c r="CP39" i="12" s="1"/>
  <c r="CO23" i="12"/>
  <c r="CP40" i="12" s="1"/>
  <c r="CF8" i="12"/>
  <c r="CE10" i="12"/>
  <c r="CE11" i="12" s="1"/>
  <c r="CD36" i="4"/>
  <c r="CE10" i="4"/>
  <c r="CE11" i="4" s="1"/>
  <c r="CF8" i="4"/>
  <c r="BA95" i="1"/>
  <c r="BY140" i="1"/>
  <c r="CC39" i="4"/>
  <c r="BA96" i="1"/>
  <c r="BP2" i="11"/>
  <c r="BP3" i="11" s="1"/>
  <c r="CD23" i="4"/>
  <c r="CE14" i="4"/>
  <c r="CQ14" i="12" l="1"/>
  <c r="CQ25" i="12"/>
  <c r="CQ36" i="12" s="1"/>
  <c r="CQ39" i="12" s="1"/>
  <c r="CP23" i="12"/>
  <c r="CQ40" i="12" s="1"/>
  <c r="BA94" i="1"/>
  <c r="CD40" i="4"/>
  <c r="CG8" i="12"/>
  <c r="CF10" i="12"/>
  <c r="CF11" i="12" s="1"/>
  <c r="CG8" i="4"/>
  <c r="CF10" i="4"/>
  <c r="CF11" i="4" s="1"/>
  <c r="CE23" i="4"/>
  <c r="CF14" i="4"/>
  <c r="CF25" i="4" s="1"/>
  <c r="CE25" i="4"/>
  <c r="CD39" i="4"/>
  <c r="CE40" i="4" s="1"/>
  <c r="BA98" i="1"/>
  <c r="CR14" i="12" l="1"/>
  <c r="CQ23" i="12"/>
  <c r="CR40" i="12" s="1"/>
  <c r="CR25" i="12"/>
  <c r="CR36" i="12" s="1"/>
  <c r="CR39" i="12" s="1"/>
  <c r="CH8" i="12"/>
  <c r="CG10" i="12"/>
  <c r="CG11" i="12" s="1"/>
  <c r="CF36" i="4"/>
  <c r="BZ140" i="1"/>
  <c r="BA97" i="1"/>
  <c r="CG14" i="4"/>
  <c r="CG25" i="4" s="1"/>
  <c r="CF23" i="4"/>
  <c r="CE36" i="4"/>
  <c r="CE39" i="4" s="1"/>
  <c r="CF40" i="4" s="1"/>
  <c r="CH8" i="4"/>
  <c r="CG10" i="4"/>
  <c r="CG11" i="4" s="1"/>
  <c r="CS25" i="12" l="1"/>
  <c r="CS36" i="12" s="1"/>
  <c r="CS39" i="12" s="1"/>
  <c r="CS14" i="12"/>
  <c r="CR23" i="12"/>
  <c r="CS40" i="12" s="1"/>
  <c r="CH10" i="12"/>
  <c r="CH11" i="12" s="1"/>
  <c r="CI8" i="12"/>
  <c r="CF39" i="4"/>
  <c r="CA140" i="1"/>
  <c r="CG23" i="4"/>
  <c r="CH14" i="4"/>
  <c r="CI8" i="4"/>
  <c r="CH10" i="4"/>
  <c r="CH11" i="4" s="1"/>
  <c r="CG36" i="4"/>
  <c r="CT25" i="12" l="1"/>
  <c r="CT36" i="12" s="1"/>
  <c r="CT39" i="12" s="1"/>
  <c r="CS23" i="12"/>
  <c r="CT40" i="12" s="1"/>
  <c r="CT14" i="12"/>
  <c r="CG40" i="4"/>
  <c r="CJ8" i="12"/>
  <c r="CI10" i="12"/>
  <c r="CI11" i="12" s="1"/>
  <c r="CI10" i="4"/>
  <c r="CI11" i="4" s="1"/>
  <c r="CJ8" i="4"/>
  <c r="CG39" i="4"/>
  <c r="CH23" i="4"/>
  <c r="CI14" i="4"/>
  <c r="CH25" i="4"/>
  <c r="CU25" i="12" l="1"/>
  <c r="CU36" i="12" s="1"/>
  <c r="CU39" i="12" s="1"/>
  <c r="CT23" i="12"/>
  <c r="CU40" i="12" s="1"/>
  <c r="CU14" i="12"/>
  <c r="CH40" i="4"/>
  <c r="CJ10" i="12"/>
  <c r="CJ11" i="12" s="1"/>
  <c r="CK8" i="12"/>
  <c r="CC140" i="1"/>
  <c r="CJ14" i="4"/>
  <c r="CI23" i="4"/>
  <c r="CK8" i="4"/>
  <c r="CJ10" i="4"/>
  <c r="CJ11" i="4" s="1"/>
  <c r="CH36" i="4"/>
  <c r="CH39" i="4" s="1"/>
  <c r="CI40" i="4" s="1"/>
  <c r="CI25" i="4"/>
  <c r="CB140" i="1" l="1"/>
  <c r="CV14" i="12"/>
  <c r="CV25" i="12"/>
  <c r="CV36" i="12" s="1"/>
  <c r="CV39" i="12" s="1"/>
  <c r="CU23" i="12"/>
  <c r="CV40" i="12" s="1"/>
  <c r="CL8" i="12"/>
  <c r="CK10" i="12"/>
  <c r="CK11" i="12" s="1"/>
  <c r="BA86" i="1"/>
  <c r="CL8" i="4"/>
  <c r="CK10" i="4"/>
  <c r="CK11" i="4" s="1"/>
  <c r="CJ23" i="4"/>
  <c r="CK14" i="4"/>
  <c r="CK25" i="4" s="1"/>
  <c r="CE140" i="1"/>
  <c r="CD140" i="1"/>
  <c r="CJ25" i="4"/>
  <c r="CI36" i="4"/>
  <c r="CI39" i="4" s="1"/>
  <c r="CV23" i="12" l="1"/>
  <c r="CW40" i="12" s="1"/>
  <c r="CW25" i="12"/>
  <c r="CW36" i="12" s="1"/>
  <c r="CW39" i="12" s="1"/>
  <c r="CW14" i="12"/>
  <c r="CJ40" i="4"/>
  <c r="CM8" i="12"/>
  <c r="CL10" i="12"/>
  <c r="CL11" i="12" s="1"/>
  <c r="CJ36" i="4"/>
  <c r="CJ39" i="4" s="1"/>
  <c r="CK36" i="4"/>
  <c r="CF140" i="1"/>
  <c r="CK23" i="4"/>
  <c r="CL14" i="4"/>
  <c r="CL10" i="4"/>
  <c r="CL11" i="4" s="1"/>
  <c r="CM8" i="4"/>
  <c r="BA88" i="1"/>
  <c r="BA92" i="1"/>
  <c r="CX25" i="12" l="1"/>
  <c r="CX36" i="12" s="1"/>
  <c r="CX39" i="12" s="1"/>
  <c r="CW23" i="12"/>
  <c r="CX40" i="12" s="1"/>
  <c r="CX14" i="12"/>
  <c r="CK40" i="4"/>
  <c r="CN8" i="12"/>
  <c r="CM10" i="12"/>
  <c r="CM11" i="12" s="1"/>
  <c r="CG140" i="1"/>
  <c r="CN8" i="4"/>
  <c r="CM10" i="4"/>
  <c r="CM11" i="4" s="1"/>
  <c r="CM14" i="4"/>
  <c r="CM25" i="4" s="1"/>
  <c r="CL23" i="4"/>
  <c r="CK39" i="4"/>
  <c r="CL25" i="4"/>
  <c r="CX23" i="12" l="1"/>
  <c r="CY40" i="12" s="1"/>
  <c r="CY14" i="12"/>
  <c r="CY25" i="12"/>
  <c r="CY36" i="12" s="1"/>
  <c r="CY39" i="12" s="1"/>
  <c r="CL40" i="4"/>
  <c r="CO8" i="12"/>
  <c r="CN10" i="12"/>
  <c r="CN11" i="12" s="1"/>
  <c r="CO8" i="4"/>
  <c r="CN10" i="4"/>
  <c r="CN11" i="4" s="1"/>
  <c r="CN14" i="4"/>
  <c r="CN25" i="4" s="1"/>
  <c r="CM23" i="4"/>
  <c r="CL36" i="4"/>
  <c r="CL39" i="4" s="1"/>
  <c r="CM36" i="4"/>
  <c r="CZ14" i="12" l="1"/>
  <c r="CY23" i="12"/>
  <c r="CZ40" i="12" s="1"/>
  <c r="CZ25" i="12"/>
  <c r="CZ36" i="12" s="1"/>
  <c r="CZ39" i="12" s="1"/>
  <c r="CM40" i="4"/>
  <c r="CO10" i="12"/>
  <c r="CO11" i="12" s="1"/>
  <c r="CP8" i="12"/>
  <c r="CM39" i="4"/>
  <c r="CN40" i="4" s="1"/>
  <c r="CN36" i="4"/>
  <c r="CH140" i="1"/>
  <c r="BB100" i="1"/>
  <c r="CP8" i="4"/>
  <c r="CO10" i="4"/>
  <c r="CO11" i="4" s="1"/>
  <c r="CO14" i="4"/>
  <c r="CO25" i="4" s="1"/>
  <c r="CN23" i="4"/>
  <c r="DA25" i="12" l="1"/>
  <c r="DA36" i="12" s="1"/>
  <c r="DA39" i="12" s="1"/>
  <c r="CZ23" i="12"/>
  <c r="DA40" i="12" s="1"/>
  <c r="DA14" i="12"/>
  <c r="CQ8" i="12"/>
  <c r="CP10" i="12"/>
  <c r="CP11" i="12" s="1"/>
  <c r="CP14" i="4"/>
  <c r="CO23" i="4"/>
  <c r="CQ8" i="4"/>
  <c r="CP10" i="4"/>
  <c r="CP11" i="4" s="1"/>
  <c r="CI140" i="1"/>
  <c r="CO36" i="4"/>
  <c r="CN39" i="4"/>
  <c r="CO40" i="4" s="1"/>
  <c r="DB14" i="12" l="1"/>
  <c r="DA23" i="12"/>
  <c r="DB40" i="12" s="1"/>
  <c r="DB25" i="12"/>
  <c r="DB36" i="12" s="1"/>
  <c r="DB39" i="12" s="1"/>
  <c r="CQ10" i="12"/>
  <c r="CQ11" i="12" s="1"/>
  <c r="CR8" i="12"/>
  <c r="BB96" i="1"/>
  <c r="CO39" i="4"/>
  <c r="BB95" i="1"/>
  <c r="CQ10" i="4"/>
  <c r="CQ11" i="4" s="1"/>
  <c r="CR8" i="4"/>
  <c r="CP23" i="4"/>
  <c r="CQ14" i="4"/>
  <c r="CJ140" i="1"/>
  <c r="CP25" i="4"/>
  <c r="DC14" i="12" l="1"/>
  <c r="DC25" i="12"/>
  <c r="DC36" i="12" s="1"/>
  <c r="DC39" i="12" s="1"/>
  <c r="DB23" i="12"/>
  <c r="DC40" i="12" s="1"/>
  <c r="BB94" i="1"/>
  <c r="CP40" i="4"/>
  <c r="CR10" i="12"/>
  <c r="CR11" i="12" s="1"/>
  <c r="CS8" i="12"/>
  <c r="CR10" i="4"/>
  <c r="CR11" i="4" s="1"/>
  <c r="CS8" i="4"/>
  <c r="CP36" i="4"/>
  <c r="CP39" i="4" s="1"/>
  <c r="CQ23" i="4"/>
  <c r="CR14" i="4"/>
  <c r="CR25" i="4" s="1"/>
  <c r="CK140" i="1"/>
  <c r="CQ25" i="4"/>
  <c r="BB98" i="1"/>
  <c r="DD14" i="12" l="1"/>
  <c r="DD25" i="12"/>
  <c r="DD36" i="12" s="1"/>
  <c r="DD39" i="12" s="1"/>
  <c r="DC23" i="12"/>
  <c r="DD40" i="12" s="1"/>
  <c r="CQ40" i="4"/>
  <c r="CT8" i="12"/>
  <c r="CS10" i="12"/>
  <c r="CS11" i="12" s="1"/>
  <c r="CR36" i="4"/>
  <c r="CQ36" i="4"/>
  <c r="CQ39" i="4" s="1"/>
  <c r="BB97" i="1"/>
  <c r="CS10" i="4"/>
  <c r="CS11" i="4" s="1"/>
  <c r="CT8" i="4"/>
  <c r="CR23" i="4"/>
  <c r="CS14" i="4"/>
  <c r="CS25" i="4" s="1"/>
  <c r="CL140" i="1"/>
  <c r="DE25" i="12" l="1"/>
  <c r="DE36" i="12" s="1"/>
  <c r="DE39" i="12" s="1"/>
  <c r="DD23" i="12"/>
  <c r="DE40" i="12" s="1"/>
  <c r="DE14" i="12"/>
  <c r="CR40" i="4"/>
  <c r="CM140" i="1"/>
  <c r="CT10" i="12"/>
  <c r="CT11" i="12" s="1"/>
  <c r="CU8" i="12"/>
  <c r="CR39" i="4"/>
  <c r="CS40" i="4" s="1"/>
  <c r="CT14" i="4"/>
  <c r="CT25" i="4" s="1"/>
  <c r="CS23" i="4"/>
  <c r="CT10" i="4"/>
  <c r="CT11" i="4" s="1"/>
  <c r="CU8" i="4"/>
  <c r="CS36" i="4"/>
  <c r="DF14" i="12" l="1"/>
  <c r="DF25" i="12"/>
  <c r="DF36" i="12" s="1"/>
  <c r="DF39" i="12" s="1"/>
  <c r="DE23" i="12"/>
  <c r="DF40" i="12" s="1"/>
  <c r="CU10" i="12"/>
  <c r="CU11" i="12" s="1"/>
  <c r="CV8" i="12"/>
  <c r="CU14" i="4"/>
  <c r="CU25" i="4" s="1"/>
  <c r="CT23" i="4"/>
  <c r="CU10" i="4"/>
  <c r="CU11" i="4" s="1"/>
  <c r="CV8" i="4"/>
  <c r="CT36" i="4"/>
  <c r="CS39" i="4"/>
  <c r="CT40" i="4" s="1"/>
  <c r="DF23" i="12" l="1"/>
  <c r="DG40" i="12" s="1"/>
  <c r="DG25" i="12"/>
  <c r="DG36" i="12" s="1"/>
  <c r="DG39" i="12" s="1"/>
  <c r="DG14" i="12"/>
  <c r="CW8" i="12"/>
  <c r="CV10" i="12"/>
  <c r="CV11" i="12" s="1"/>
  <c r="CO140" i="1"/>
  <c r="CW8" i="4"/>
  <c r="CV10" i="4"/>
  <c r="CV11" i="4" s="1"/>
  <c r="CU36" i="4"/>
  <c r="CT39" i="4"/>
  <c r="CV14" i="4"/>
  <c r="CV25" i="4" s="1"/>
  <c r="CU23" i="4"/>
  <c r="CN140" i="1" l="1"/>
  <c r="DH25" i="12"/>
  <c r="DH36" i="12" s="1"/>
  <c r="DH39" i="12" s="1"/>
  <c r="DG23" i="12"/>
  <c r="DH40" i="12" s="1"/>
  <c r="DH14" i="12"/>
  <c r="CU40" i="4"/>
  <c r="CX8" i="12"/>
  <c r="CW10" i="12"/>
  <c r="CW11" i="12" s="1"/>
  <c r="CV36" i="4"/>
  <c r="BB86" i="1"/>
  <c r="CP140" i="1"/>
  <c r="CU39" i="4"/>
  <c r="CW10" i="4"/>
  <c r="CW11" i="4" s="1"/>
  <c r="CX8" i="4"/>
  <c r="CV23" i="4"/>
  <c r="CW14" i="4"/>
  <c r="CW25" i="4" s="1"/>
  <c r="DI25" i="12" l="1"/>
  <c r="DI36" i="12" s="1"/>
  <c r="DI39" i="12" s="1"/>
  <c r="DH23" i="12"/>
  <c r="DI40" i="12" s="1"/>
  <c r="DI14" i="12"/>
  <c r="CV40" i="4"/>
  <c r="CY8" i="12"/>
  <c r="CX10" i="12"/>
  <c r="CX11" i="12" s="1"/>
  <c r="CW36" i="4"/>
  <c r="CR140" i="1"/>
  <c r="CQ140" i="1"/>
  <c r="CY8" i="4"/>
  <c r="CX10" i="4"/>
  <c r="CX11" i="4" s="1"/>
  <c r="CV39" i="4"/>
  <c r="CW40" i="4" s="1"/>
  <c r="BB88" i="1"/>
  <c r="BB92" i="1"/>
  <c r="CW23" i="4"/>
  <c r="CX14" i="4"/>
  <c r="CX25" i="4" s="1"/>
  <c r="DJ14" i="12" l="1"/>
  <c r="DJ25" i="12"/>
  <c r="DJ36" i="12" s="1"/>
  <c r="DJ39" i="12" s="1"/>
  <c r="DI23" i="12"/>
  <c r="DJ40" i="12" s="1"/>
  <c r="CZ8" i="12"/>
  <c r="CY10" i="12"/>
  <c r="CY11" i="12" s="1"/>
  <c r="CX36" i="4"/>
  <c r="CZ8" i="4"/>
  <c r="CY10" i="4"/>
  <c r="CY11" i="4" s="1"/>
  <c r="CX23" i="4"/>
  <c r="CY14" i="4"/>
  <c r="CY25" i="4" s="1"/>
  <c r="CW39" i="4"/>
  <c r="CX40" i="4" s="1"/>
  <c r="DJ23" i="12" l="1"/>
  <c r="DK40" i="12" s="1"/>
  <c r="DK14" i="12"/>
  <c r="DK25" i="12"/>
  <c r="DK36" i="12" s="1"/>
  <c r="DK39" i="12" s="1"/>
  <c r="CZ10" i="12"/>
  <c r="CZ11" i="12" s="1"/>
  <c r="DA8" i="12"/>
  <c r="CY23" i="4"/>
  <c r="CZ14" i="4"/>
  <c r="CZ25" i="4" s="1"/>
  <c r="DA8" i="4"/>
  <c r="CZ10" i="4"/>
  <c r="CZ11" i="4" s="1"/>
  <c r="CS140" i="1"/>
  <c r="CY36" i="4"/>
  <c r="CX39" i="4"/>
  <c r="DK23" i="12" l="1"/>
  <c r="DL40" i="12" s="1"/>
  <c r="DL14" i="12"/>
  <c r="DL25" i="12"/>
  <c r="DL36" i="12" s="1"/>
  <c r="DL39" i="12" s="1"/>
  <c r="CY40" i="4"/>
  <c r="DB8" i="12"/>
  <c r="DA10" i="12"/>
  <c r="DA11" i="12" s="1"/>
  <c r="CU140" i="1"/>
  <c r="CY39" i="4"/>
  <c r="CZ40" i="4" s="1"/>
  <c r="CT140" i="1"/>
  <c r="DB8" i="4"/>
  <c r="DA10" i="4"/>
  <c r="DA11" i="4" s="1"/>
  <c r="CZ36" i="4"/>
  <c r="BC100" i="1"/>
  <c r="CZ23" i="4"/>
  <c r="DA14" i="4"/>
  <c r="DA25" i="4" s="1"/>
  <c r="DL23" i="12" l="1"/>
  <c r="DM40" i="12" s="1"/>
  <c r="DM14" i="12"/>
  <c r="DM25" i="12"/>
  <c r="DM36" i="12" s="1"/>
  <c r="DM39" i="12" s="1"/>
  <c r="DC8" i="12"/>
  <c r="DB10" i="12"/>
  <c r="DB11" i="12" s="1"/>
  <c r="DA36" i="4"/>
  <c r="CV140" i="1"/>
  <c r="DB10" i="4"/>
  <c r="DB11" i="4" s="1"/>
  <c r="DC8" i="4"/>
  <c r="CZ39" i="4"/>
  <c r="DA40" i="4" s="1"/>
  <c r="DA23" i="4"/>
  <c r="DB14" i="4"/>
  <c r="DM23" i="12" l="1"/>
  <c r="DN40" i="12" s="1"/>
  <c r="DN14" i="12"/>
  <c r="DN25" i="12"/>
  <c r="DN36" i="12" s="1"/>
  <c r="DN39" i="12" s="1"/>
  <c r="DD8" i="12"/>
  <c r="DC10" i="12"/>
  <c r="DC11" i="12" s="1"/>
  <c r="BC95" i="1"/>
  <c r="DD8" i="4"/>
  <c r="DC10" i="4"/>
  <c r="DC11" i="4" s="1"/>
  <c r="DB23" i="4"/>
  <c r="DC14" i="4"/>
  <c r="DC25" i="4" s="1"/>
  <c r="BC96" i="1"/>
  <c r="DA39" i="4"/>
  <c r="DB25" i="4"/>
  <c r="DO25" i="12" l="1"/>
  <c r="DO36" i="12" s="1"/>
  <c r="DO39" i="12" s="1"/>
  <c r="DN23" i="12"/>
  <c r="DO40" i="12" s="1"/>
  <c r="DO14" i="12"/>
  <c r="BC94" i="1"/>
  <c r="DB40" i="4"/>
  <c r="DD10" i="12"/>
  <c r="DD11" i="12" s="1"/>
  <c r="DE8" i="12"/>
  <c r="DC36" i="4"/>
  <c r="DD10" i="4"/>
  <c r="DD11" i="4" s="1"/>
  <c r="DE8" i="4"/>
  <c r="CW140" i="1"/>
  <c r="DB36" i="4"/>
  <c r="DB39" i="4" s="1"/>
  <c r="DC40" i="4" s="1"/>
  <c r="DC23" i="4"/>
  <c r="DD14" i="4"/>
  <c r="BC98" i="1"/>
  <c r="DP25" i="12" l="1"/>
  <c r="DP36" i="12" s="1"/>
  <c r="DP39" i="12" s="1"/>
  <c r="DO23" i="12"/>
  <c r="DP40" i="12" s="1"/>
  <c r="DP14" i="12"/>
  <c r="DE10" i="12"/>
  <c r="DE11" i="12" s="1"/>
  <c r="DF8" i="12"/>
  <c r="DC39" i="4"/>
  <c r="BC97" i="1"/>
  <c r="DD23" i="4"/>
  <c r="DE14" i="4"/>
  <c r="CX140" i="1"/>
  <c r="DF8" i="4"/>
  <c r="DE10" i="4"/>
  <c r="DE11" i="4" s="1"/>
  <c r="DD25" i="4"/>
  <c r="DQ25" i="12" l="1"/>
  <c r="DQ36" i="12" s="1"/>
  <c r="DQ39" i="12" s="1"/>
  <c r="DP23" i="12"/>
  <c r="DQ40" i="12" s="1"/>
  <c r="DQ14" i="12"/>
  <c r="DD40" i="4"/>
  <c r="DG8" i="12"/>
  <c r="DF10" i="12"/>
  <c r="DF11" i="12" s="1"/>
  <c r="DE23" i="4"/>
  <c r="DF14" i="4"/>
  <c r="DD36" i="4"/>
  <c r="DD39" i="4" s="1"/>
  <c r="DE40" i="4" s="1"/>
  <c r="DF10" i="4"/>
  <c r="DF11" i="4" s="1"/>
  <c r="DG8" i="4"/>
  <c r="DE25" i="4"/>
  <c r="CY140" i="1"/>
  <c r="DR25" i="12" l="1"/>
  <c r="DR36" i="12" s="1"/>
  <c r="DR39" i="12" s="1"/>
  <c r="DQ23" i="12"/>
  <c r="DR40" i="12" s="1"/>
  <c r="DR14" i="12"/>
  <c r="DH8" i="12"/>
  <c r="DG10" i="12"/>
  <c r="DG11" i="12" s="1"/>
  <c r="DH8" i="4"/>
  <c r="DG10" i="4"/>
  <c r="DG11" i="4" s="1"/>
  <c r="DE36" i="4"/>
  <c r="DE39" i="4" s="1"/>
  <c r="DF40" i="4" s="1"/>
  <c r="DG14" i="4"/>
  <c r="DG25" i="4" s="1"/>
  <c r="DF23" i="4"/>
  <c r="DF25" i="4"/>
  <c r="DS14" i="12" l="1"/>
  <c r="DS25" i="12"/>
  <c r="DS36" i="12" s="1"/>
  <c r="DS39" i="12" s="1"/>
  <c r="DR23" i="12"/>
  <c r="DS40" i="12" s="1"/>
  <c r="DI8" i="12"/>
  <c r="DH10" i="12"/>
  <c r="DH11" i="12" s="1"/>
  <c r="DI8" i="4"/>
  <c r="DH10" i="4"/>
  <c r="DH11" i="4" s="1"/>
  <c r="DF36" i="4"/>
  <c r="DF39" i="4" s="1"/>
  <c r="DG36" i="4"/>
  <c r="DA140" i="1"/>
  <c r="DH14" i="4"/>
  <c r="DH25" i="4" s="1"/>
  <c r="DG23" i="4"/>
  <c r="CZ140" i="1" l="1"/>
  <c r="DS23" i="12"/>
  <c r="DT40" i="12" s="1"/>
  <c r="DT14" i="12"/>
  <c r="DT25" i="12"/>
  <c r="DT36" i="12" s="1"/>
  <c r="DT39" i="12" s="1"/>
  <c r="DG40" i="4"/>
  <c r="DJ8" i="12"/>
  <c r="DI10" i="12"/>
  <c r="DI11" i="12" s="1"/>
  <c r="DH36" i="4"/>
  <c r="DG39" i="4"/>
  <c r="DC140" i="1"/>
  <c r="DI14" i="4"/>
  <c r="DI25" i="4" s="1"/>
  <c r="DH23" i="4"/>
  <c r="DI10" i="4"/>
  <c r="DI11" i="4" s="1"/>
  <c r="DJ8" i="4"/>
  <c r="DB140" i="1"/>
  <c r="BC86" i="1"/>
  <c r="DU14" i="12" l="1"/>
  <c r="DU25" i="12"/>
  <c r="DU36" i="12" s="1"/>
  <c r="DU39" i="12" s="1"/>
  <c r="DT23" i="12"/>
  <c r="DU40" i="12" s="1"/>
  <c r="DH40" i="4"/>
  <c r="DK8" i="12"/>
  <c r="DJ10" i="12"/>
  <c r="DJ11" i="12" s="1"/>
  <c r="DI36" i="4"/>
  <c r="BC92" i="1"/>
  <c r="BC88" i="1"/>
  <c r="DK8" i="4"/>
  <c r="DJ10" i="4"/>
  <c r="DJ11" i="4" s="1"/>
  <c r="DI23" i="4"/>
  <c r="DJ14" i="4"/>
  <c r="DJ25" i="4" s="1"/>
  <c r="DH39" i="4"/>
  <c r="DV14" i="12" l="1"/>
  <c r="DU23" i="12"/>
  <c r="DV40" i="12" s="1"/>
  <c r="DV25" i="12"/>
  <c r="DV36" i="12" s="1"/>
  <c r="DV39" i="12" s="1"/>
  <c r="DI40" i="4"/>
  <c r="DL8" i="12"/>
  <c r="DK10" i="12"/>
  <c r="DK11" i="12" s="1"/>
  <c r="DI39" i="4"/>
  <c r="DJ23" i="4"/>
  <c r="DK14" i="4"/>
  <c r="DK25" i="4" s="1"/>
  <c r="DJ36" i="4"/>
  <c r="DK10" i="4"/>
  <c r="DK11" i="4" s="1"/>
  <c r="DL8" i="4"/>
  <c r="DD140" i="1"/>
  <c r="DW14" i="12" l="1"/>
  <c r="DV23" i="12"/>
  <c r="DW40" i="12" s="1"/>
  <c r="DW25" i="12"/>
  <c r="DW36" i="12" s="1"/>
  <c r="DW39" i="12" s="1"/>
  <c r="DE140" i="1"/>
  <c r="DJ40" i="4"/>
  <c r="DL10" i="12"/>
  <c r="DL11" i="12" s="1"/>
  <c r="DM8" i="12"/>
  <c r="DF140" i="1"/>
  <c r="DM8" i="4"/>
  <c r="DL10" i="4"/>
  <c r="DL11" i="4" s="1"/>
  <c r="DJ39" i="4"/>
  <c r="DK36" i="4"/>
  <c r="DL14" i="4"/>
  <c r="DL25" i="4" s="1"/>
  <c r="DK23" i="4"/>
  <c r="DX25" i="12" l="1"/>
  <c r="DX36" i="12" s="1"/>
  <c r="DX39" i="12" s="1"/>
  <c r="DW23" i="12"/>
  <c r="DX40" i="12" s="1"/>
  <c r="DX14" i="12"/>
  <c r="DK40" i="4"/>
  <c r="DN8" i="12"/>
  <c r="DM10" i="12"/>
  <c r="DM11" i="12" s="1"/>
  <c r="DL23" i="4"/>
  <c r="DM14" i="4"/>
  <c r="DM25" i="4" s="1"/>
  <c r="DL36" i="4"/>
  <c r="BD100" i="1"/>
  <c r="DM10" i="4"/>
  <c r="DM11" i="4" s="1"/>
  <c r="DN8" i="4"/>
  <c r="DK39" i="4"/>
  <c r="DY14" i="12" l="1"/>
  <c r="DY25" i="12"/>
  <c r="DY36" i="12" s="1"/>
  <c r="DY39" i="12" s="1"/>
  <c r="DX23" i="12"/>
  <c r="DY40" i="12" s="1"/>
  <c r="DL40" i="4"/>
  <c r="DO8" i="12"/>
  <c r="DN10" i="12"/>
  <c r="DN11" i="12" s="1"/>
  <c r="DM36" i="4"/>
  <c r="DL39" i="4"/>
  <c r="DM40" i="4" s="1"/>
  <c r="DG140" i="1"/>
  <c r="DO8" i="4"/>
  <c r="DN10" i="4"/>
  <c r="DN11" i="4" s="1"/>
  <c r="DM23" i="4"/>
  <c r="DN14" i="4"/>
  <c r="DZ14" i="12" l="1"/>
  <c r="DY23" i="12"/>
  <c r="DZ40" i="12" s="1"/>
  <c r="DZ25" i="12"/>
  <c r="DZ36" i="12" s="1"/>
  <c r="DZ39" i="12" s="1"/>
  <c r="BD94" i="1"/>
  <c r="DO10" i="12"/>
  <c r="DO11" i="12" s="1"/>
  <c r="DP8" i="12"/>
  <c r="DN23" i="4"/>
  <c r="DO14" i="4"/>
  <c r="DO25" i="4" s="1"/>
  <c r="BD95" i="1"/>
  <c r="DM39" i="4"/>
  <c r="DN40" i="4" s="1"/>
  <c r="DO10" i="4"/>
  <c r="DO11" i="4" s="1"/>
  <c r="DP8" i="4"/>
  <c r="DI140" i="1"/>
  <c r="BD96" i="1"/>
  <c r="DN25" i="4"/>
  <c r="DH140" i="1"/>
  <c r="EA14" i="12" l="1"/>
  <c r="EA25" i="12"/>
  <c r="EA36" i="12" s="1"/>
  <c r="EA39" i="12" s="1"/>
  <c r="DZ23" i="12"/>
  <c r="EA40" i="12" s="1"/>
  <c r="DP10" i="12"/>
  <c r="DP11" i="12" s="1"/>
  <c r="DQ8" i="12"/>
  <c r="DO36" i="4"/>
  <c r="DN36" i="4"/>
  <c r="DP10" i="4"/>
  <c r="DP11" i="4" s="1"/>
  <c r="DQ8" i="4"/>
  <c r="DO23" i="4"/>
  <c r="DP14" i="4"/>
  <c r="DP25" i="4" s="1"/>
  <c r="DN39" i="4"/>
  <c r="BD98" i="1"/>
  <c r="EB25" i="12" l="1"/>
  <c r="EB36" i="12" s="1"/>
  <c r="EB39" i="12" s="1"/>
  <c r="EA23" i="12"/>
  <c r="EB40" i="12" s="1"/>
  <c r="EB14" i="12"/>
  <c r="DO40" i="4"/>
  <c r="DQ10" i="12"/>
  <c r="DQ11" i="12" s="1"/>
  <c r="DR8" i="12"/>
  <c r="DR8" i="4"/>
  <c r="DQ10" i="4"/>
  <c r="DQ11" i="4" s="1"/>
  <c r="DJ140" i="1"/>
  <c r="BD97" i="1"/>
  <c r="DQ14" i="4"/>
  <c r="DP23" i="4"/>
  <c r="DO39" i="4"/>
  <c r="DP36" i="4"/>
  <c r="EB23" i="12" l="1"/>
  <c r="EC40" i="12" s="1"/>
  <c r="EC25" i="12"/>
  <c r="EC36" i="12" s="1"/>
  <c r="EC39" i="12" s="1"/>
  <c r="EC14" i="12"/>
  <c r="DP40" i="4"/>
  <c r="DS8" i="12"/>
  <c r="DR10" i="12"/>
  <c r="DR11" i="12" s="1"/>
  <c r="DS8" i="4"/>
  <c r="DR10" i="4"/>
  <c r="DR11" i="4" s="1"/>
  <c r="DR14" i="4"/>
  <c r="DR25" i="4" s="1"/>
  <c r="DQ23" i="4"/>
  <c r="DQ25" i="4"/>
  <c r="DP39" i="4"/>
  <c r="DQ40" i="4" s="1"/>
  <c r="DL140" i="1"/>
  <c r="ED14" i="12" l="1"/>
  <c r="ED25" i="12"/>
  <c r="ED36" i="12" s="1"/>
  <c r="ED39" i="12" s="1"/>
  <c r="EC23" i="12"/>
  <c r="ED40" i="12" s="1"/>
  <c r="DS10" i="12"/>
  <c r="DS11" i="12" s="1"/>
  <c r="DT8" i="12"/>
  <c r="DR36" i="4"/>
  <c r="DS10" i="4"/>
  <c r="DS11" i="4" s="1"/>
  <c r="DT8" i="4"/>
  <c r="DQ36" i="4"/>
  <c r="DQ39" i="4" s="1"/>
  <c r="DS14" i="4"/>
  <c r="DS25" i="4" s="1"/>
  <c r="DR23" i="4"/>
  <c r="DK140" i="1" l="1"/>
  <c r="EE14" i="12"/>
  <c r="EE25" i="12"/>
  <c r="EE36" i="12" s="1"/>
  <c r="EE39" i="12" s="1"/>
  <c r="ED23" i="12"/>
  <c r="EE40" i="12" s="1"/>
  <c r="DR40" i="4"/>
  <c r="DT10" i="12"/>
  <c r="DT11" i="12" s="1"/>
  <c r="DU8" i="12"/>
  <c r="DS23" i="4"/>
  <c r="DT14" i="4"/>
  <c r="DT25" i="4" s="1"/>
  <c r="DT10" i="4"/>
  <c r="DT11" i="4" s="1"/>
  <c r="DU8" i="4"/>
  <c r="DS36" i="4"/>
  <c r="DR39" i="4"/>
  <c r="DS40" i="4" s="1"/>
  <c r="BD86" i="1"/>
  <c r="DM140" i="1"/>
  <c r="EF14" i="12" l="1"/>
  <c r="EF25" i="12"/>
  <c r="EF36" i="12" s="1"/>
  <c r="EF39" i="12" s="1"/>
  <c r="EE23" i="12"/>
  <c r="EF40" i="12" s="1"/>
  <c r="DU10" i="12"/>
  <c r="DU11" i="12" s="1"/>
  <c r="DV8" i="12"/>
  <c r="DN140" i="1"/>
  <c r="DS39" i="4"/>
  <c r="DU10" i="4"/>
  <c r="DU11" i="4" s="1"/>
  <c r="DV8" i="4"/>
  <c r="BD88" i="1"/>
  <c r="BD92" i="1"/>
  <c r="DT36" i="4"/>
  <c r="DU14" i="4"/>
  <c r="DU25" i="4" s="1"/>
  <c r="DT23" i="4"/>
  <c r="EF23" i="12" l="1"/>
  <c r="EG40" i="12" s="1"/>
  <c r="EG25" i="12"/>
  <c r="EG36" i="12" s="1"/>
  <c r="EG39" i="12" s="1"/>
  <c r="EG14" i="12"/>
  <c r="DT40" i="4"/>
  <c r="DW8" i="12"/>
  <c r="DV10" i="12"/>
  <c r="DV11" i="12" s="1"/>
  <c r="DV10" i="4"/>
  <c r="DV11" i="4" s="1"/>
  <c r="DW8" i="4"/>
  <c r="DT39" i="4"/>
  <c r="DU40" i="4" s="1"/>
  <c r="DO140" i="1"/>
  <c r="DU36" i="4"/>
  <c r="DV14" i="4"/>
  <c r="DV25" i="4" s="1"/>
  <c r="DU23" i="4"/>
  <c r="EH14" i="12" l="1"/>
  <c r="EG23" i="12"/>
  <c r="EH40" i="12" s="1"/>
  <c r="EH25" i="12"/>
  <c r="EH36" i="12" s="1"/>
  <c r="EH39" i="12" s="1"/>
  <c r="DW10" i="12"/>
  <c r="DW11" i="12" s="1"/>
  <c r="DX8" i="12"/>
  <c r="DP140" i="1"/>
  <c r="DX8" i="4"/>
  <c r="DW10" i="4"/>
  <c r="DW11" i="4" s="1"/>
  <c r="DV36" i="4"/>
  <c r="DU39" i="4"/>
  <c r="DV40" i="4" s="1"/>
  <c r="DV23" i="4"/>
  <c r="DW14" i="4"/>
  <c r="DW25" i="4" s="1"/>
  <c r="EI14" i="12" l="1"/>
  <c r="EH23" i="12"/>
  <c r="EI40" i="12" s="1"/>
  <c r="EI25" i="12"/>
  <c r="EI36" i="12" s="1"/>
  <c r="EI39" i="12" s="1"/>
  <c r="DY8" i="12"/>
  <c r="DX10" i="12"/>
  <c r="DX11" i="12" s="1"/>
  <c r="DV39" i="4"/>
  <c r="DW36" i="4"/>
  <c r="DQ140" i="1"/>
  <c r="DX14" i="4"/>
  <c r="DW23" i="4"/>
  <c r="DX10" i="4"/>
  <c r="DX11" i="4" s="1"/>
  <c r="DY8" i="4"/>
  <c r="EJ25" i="12" l="1"/>
  <c r="EJ36" i="12" s="1"/>
  <c r="EJ39" i="12" s="1"/>
  <c r="EI23" i="12"/>
  <c r="EJ40" i="12" s="1"/>
  <c r="EJ14" i="12"/>
  <c r="DW40" i="4"/>
  <c r="DY10" i="12"/>
  <c r="DY11" i="12" s="1"/>
  <c r="DZ8" i="12"/>
  <c r="DY14" i="4"/>
  <c r="DX23" i="4"/>
  <c r="BE100" i="1"/>
  <c r="DR140" i="1"/>
  <c r="DW39" i="4"/>
  <c r="DX40" i="4" s="1"/>
  <c r="DZ8" i="4"/>
  <c r="DY10" i="4"/>
  <c r="DY11" i="4" s="1"/>
  <c r="DX25" i="4"/>
  <c r="EK25" i="12" l="1"/>
  <c r="EK36" i="12" s="1"/>
  <c r="EK39" i="12" s="1"/>
  <c r="EJ23" i="12"/>
  <c r="EK40" i="12" s="1"/>
  <c r="EK14" i="12"/>
  <c r="EA8" i="12"/>
  <c r="DZ10" i="12"/>
  <c r="DZ11" i="12" s="1"/>
  <c r="DX36" i="4"/>
  <c r="DX39" i="4" s="1"/>
  <c r="DY40" i="4" s="1"/>
  <c r="DT140" i="1"/>
  <c r="DZ14" i="4"/>
  <c r="DZ25" i="4" s="1"/>
  <c r="DY23" i="4"/>
  <c r="DZ10" i="4"/>
  <c r="DZ11" i="4" s="1"/>
  <c r="EA8" i="4"/>
  <c r="DS140" i="1"/>
  <c r="DY25" i="4"/>
  <c r="EL14" i="12" l="1"/>
  <c r="EL25" i="12"/>
  <c r="EL36" i="12" s="1"/>
  <c r="EL39" i="12" s="1"/>
  <c r="EK23" i="12"/>
  <c r="EL40" i="12" s="1"/>
  <c r="BE94" i="1"/>
  <c r="EB8" i="12"/>
  <c r="EA10" i="12"/>
  <c r="EA11" i="12" s="1"/>
  <c r="EB8" i="4"/>
  <c r="EA10" i="4"/>
  <c r="EA11" i="4" s="1"/>
  <c r="DZ36" i="4"/>
  <c r="DZ23" i="4"/>
  <c r="EA14" i="4"/>
  <c r="BE96" i="1"/>
  <c r="DY36" i="4"/>
  <c r="DY39" i="4" s="1"/>
  <c r="EL23" i="12" l="1"/>
  <c r="EM40" i="12" s="1"/>
  <c r="EM14" i="12"/>
  <c r="EM25" i="12"/>
  <c r="EM36" i="12" s="1"/>
  <c r="EM39" i="12" s="1"/>
  <c r="DZ40" i="4"/>
  <c r="EC8" i="12"/>
  <c r="EB10" i="12"/>
  <c r="EB11" i="12" s="1"/>
  <c r="DZ39" i="4"/>
  <c r="EA40" i="4" s="1"/>
  <c r="EB14" i="4"/>
  <c r="EA23" i="4"/>
  <c r="EB10" i="4"/>
  <c r="EB11" i="4" s="1"/>
  <c r="EC8" i="4"/>
  <c r="EA25" i="4"/>
  <c r="BE95" i="1"/>
  <c r="DU140" i="1"/>
  <c r="BE98" i="1"/>
  <c r="EN14" i="12" l="1"/>
  <c r="EN25" i="12"/>
  <c r="EN36" i="12" s="1"/>
  <c r="EN39" i="12" s="1"/>
  <c r="EM23" i="12"/>
  <c r="EN40" i="12" s="1"/>
  <c r="EC10" i="12"/>
  <c r="EC11" i="12" s="1"/>
  <c r="ED8" i="12"/>
  <c r="DV140" i="1"/>
  <c r="BE97" i="1"/>
  <c r="EA36" i="4"/>
  <c r="EA39" i="4" s="1"/>
  <c r="EC14" i="4"/>
  <c r="EB23" i="4"/>
  <c r="EB25" i="4"/>
  <c r="ED8" i="4"/>
  <c r="EC10" i="4"/>
  <c r="EC11" i="4" s="1"/>
  <c r="EO14" i="12" l="1"/>
  <c r="EN23" i="12"/>
  <c r="EO40" i="12" s="1"/>
  <c r="EO25" i="12"/>
  <c r="EO36" i="12" s="1"/>
  <c r="EO39" i="12" s="1"/>
  <c r="EB40" i="4"/>
  <c r="ED10" i="12"/>
  <c r="ED11" i="12" s="1"/>
  <c r="EE8" i="12"/>
  <c r="ED10" i="4"/>
  <c r="ED11" i="4" s="1"/>
  <c r="EE8" i="4"/>
  <c r="EC23" i="4"/>
  <c r="ED14" i="4"/>
  <c r="DW140" i="1"/>
  <c r="EB36" i="4"/>
  <c r="EB39" i="4" s="1"/>
  <c r="EC40" i="4" s="1"/>
  <c r="EC25" i="4"/>
  <c r="EP14" i="12" l="1"/>
  <c r="EO23" i="12"/>
  <c r="EP40" i="12" s="1"/>
  <c r="EP25" i="12"/>
  <c r="EP36" i="12" s="1"/>
  <c r="EP39" i="12" s="1"/>
  <c r="EE10" i="12"/>
  <c r="EE11" i="12" s="1"/>
  <c r="EF8" i="12"/>
  <c r="EC36" i="4"/>
  <c r="EC39" i="4" s="1"/>
  <c r="ED40" i="4" s="1"/>
  <c r="EE14" i="4"/>
  <c r="EE25" i="4" s="1"/>
  <c r="ED23" i="4"/>
  <c r="EF8" i="4"/>
  <c r="EE10" i="4"/>
  <c r="EE11" i="4" s="1"/>
  <c r="ED25" i="4"/>
  <c r="EP23" i="12" l="1"/>
  <c r="EQ40" i="12" s="1"/>
  <c r="EQ25" i="12"/>
  <c r="EQ36" i="12" s="1"/>
  <c r="EQ39" i="12" s="1"/>
  <c r="EQ14" i="12"/>
  <c r="EF10" i="12"/>
  <c r="EF11" i="12" s="1"/>
  <c r="EG8" i="12"/>
  <c r="EE36" i="4"/>
  <c r="DY140" i="1"/>
  <c r="ED36" i="4"/>
  <c r="ED39" i="4" s="1"/>
  <c r="EG8" i="4"/>
  <c r="EF10" i="4"/>
  <c r="EF11" i="4" s="1"/>
  <c r="EF14" i="4"/>
  <c r="EF25" i="4" s="1"/>
  <c r="EE23" i="4"/>
  <c r="DX140" i="1" l="1"/>
  <c r="EQ23" i="12"/>
  <c r="ER40" i="12" s="1"/>
  <c r="ER14" i="12"/>
  <c r="ER25" i="12"/>
  <c r="ER36" i="12" s="1"/>
  <c r="ER39" i="12" s="1"/>
  <c r="EE40" i="4"/>
  <c r="EG10" i="12"/>
  <c r="EG11" i="12" s="1"/>
  <c r="EH8" i="12"/>
  <c r="EF36" i="4"/>
  <c r="EE39" i="4"/>
  <c r="EF40" i="4" s="1"/>
  <c r="EG10" i="4"/>
  <c r="EG11" i="4" s="1"/>
  <c r="EH8" i="4"/>
  <c r="DZ140" i="1"/>
  <c r="EF23" i="4"/>
  <c r="EG14" i="4"/>
  <c r="EG25" i="4" s="1"/>
  <c r="BE86" i="1"/>
  <c r="ES25" i="12" l="1"/>
  <c r="ES36" i="12" s="1"/>
  <c r="ES39" i="12" s="1"/>
  <c r="ER23" i="12"/>
  <c r="ES40" i="12" s="1"/>
  <c r="ES14" i="12"/>
  <c r="EH10" i="12"/>
  <c r="EH11" i="12" s="1"/>
  <c r="EI8" i="12"/>
  <c r="EG36" i="4"/>
  <c r="EA140" i="1"/>
  <c r="EH14" i="4"/>
  <c r="EH25" i="4" s="1"/>
  <c r="EG23" i="4"/>
  <c r="BE88" i="1"/>
  <c r="BE92" i="1"/>
  <c r="EH10" i="4"/>
  <c r="EH11" i="4" s="1"/>
  <c r="EI8" i="4"/>
  <c r="EF39" i="4"/>
  <c r="ET25" i="12" l="1"/>
  <c r="ET36" i="12" s="1"/>
  <c r="ET39" i="12" s="1"/>
  <c r="ES23" i="12"/>
  <c r="ET40" i="12" s="1"/>
  <c r="ET14" i="12"/>
  <c r="EG40" i="4"/>
  <c r="EJ8" i="12"/>
  <c r="EI10" i="12"/>
  <c r="EI11" i="12" s="1"/>
  <c r="EH36" i="4"/>
  <c r="EI14" i="4"/>
  <c r="EI25" i="4" s="1"/>
  <c r="EH23" i="4"/>
  <c r="EC140" i="1"/>
  <c r="EJ8" i="4"/>
  <c r="EI10" i="4"/>
  <c r="EI11" i="4" s="1"/>
  <c r="EG39" i="4"/>
  <c r="EB140" i="1"/>
  <c r="EU14" i="12" l="1"/>
  <c r="ET23" i="12"/>
  <c r="EU40" i="12" s="1"/>
  <c r="EU25" i="12"/>
  <c r="EU36" i="12" s="1"/>
  <c r="EU39" i="12" s="1"/>
  <c r="EH40" i="4"/>
  <c r="EJ10" i="12"/>
  <c r="EJ11" i="12" s="1"/>
  <c r="EK8" i="12"/>
  <c r="EI36" i="4"/>
  <c r="EJ10" i="4"/>
  <c r="EJ11" i="4" s="1"/>
  <c r="EK8" i="4"/>
  <c r="EJ14" i="4"/>
  <c r="EJ25" i="4" s="1"/>
  <c r="EI23" i="4"/>
  <c r="EH39" i="4"/>
  <c r="BF100" i="1"/>
  <c r="EU23" i="12" l="1"/>
  <c r="EV40" i="12" s="1"/>
  <c r="EV25" i="12"/>
  <c r="EV36" i="12" s="1"/>
  <c r="EV39" i="12" s="1"/>
  <c r="EV14" i="12"/>
  <c r="EI40" i="4"/>
  <c r="EL8" i="12"/>
  <c r="EK10" i="12"/>
  <c r="EK11" i="12" s="1"/>
  <c r="EJ36" i="4"/>
  <c r="EI39" i="4"/>
  <c r="EJ40" i="4" s="1"/>
  <c r="EK10" i="4"/>
  <c r="EK11" i="4" s="1"/>
  <c r="EL8" i="4"/>
  <c r="EK14" i="4"/>
  <c r="EJ23" i="4"/>
  <c r="ED140" i="1"/>
  <c r="EV23" i="12" l="1"/>
  <c r="EW40" i="12" s="1"/>
  <c r="EW25" i="12"/>
  <c r="EW36" i="12" s="1"/>
  <c r="EW39" i="12" s="1"/>
  <c r="EW14" i="12"/>
  <c r="EL10" i="12"/>
  <c r="EL11" i="12" s="1"/>
  <c r="EM8" i="12"/>
  <c r="EL10" i="4"/>
  <c r="EL11" i="4" s="1"/>
  <c r="EM8" i="4"/>
  <c r="EL14" i="4"/>
  <c r="EL25" i="4" s="1"/>
  <c r="EK23" i="4"/>
  <c r="EE140" i="1"/>
  <c r="EJ39" i="4"/>
  <c r="EK40" i="4" s="1"/>
  <c r="EK25" i="4"/>
  <c r="EX25" i="12" l="1"/>
  <c r="EX36" i="12" s="1"/>
  <c r="EX39" i="12" s="1"/>
  <c r="EW23" i="12"/>
  <c r="EX40" i="12" s="1"/>
  <c r="EX14" i="12"/>
  <c r="EN8" i="12"/>
  <c r="EM10" i="12"/>
  <c r="EM11" i="12" s="1"/>
  <c r="BF95" i="1"/>
  <c r="BF96" i="1"/>
  <c r="EK36" i="4"/>
  <c r="EK39" i="4" s="1"/>
  <c r="EL36" i="4"/>
  <c r="EF140" i="1"/>
  <c r="EM14" i="4"/>
  <c r="EM25" i="4" s="1"/>
  <c r="EL23" i="4"/>
  <c r="EN8" i="4"/>
  <c r="EM10" i="4"/>
  <c r="EM11" i="4" s="1"/>
  <c r="BF94" i="1" l="1"/>
  <c r="EY25" i="12"/>
  <c r="EY36" i="12" s="1"/>
  <c r="EY39" i="12" s="1"/>
  <c r="EX23" i="12"/>
  <c r="EY40" i="12" s="1"/>
  <c r="EY14" i="12"/>
  <c r="EL40" i="4"/>
  <c r="EO8" i="12"/>
  <c r="EN10" i="12"/>
  <c r="EN11" i="12" s="1"/>
  <c r="EL39" i="4"/>
  <c r="EN10" i="4"/>
  <c r="EN11" i="4" s="1"/>
  <c r="EO8" i="4"/>
  <c r="EM36" i="4"/>
  <c r="EG140" i="1"/>
  <c r="EN14" i="4"/>
  <c r="EN25" i="4" s="1"/>
  <c r="EM23" i="4"/>
  <c r="BF98" i="1"/>
  <c r="EZ14" i="12" l="1"/>
  <c r="EY23" i="12"/>
  <c r="EZ40" i="12" s="1"/>
  <c r="EZ25" i="12"/>
  <c r="EZ36" i="12" s="1"/>
  <c r="EZ39" i="12" s="1"/>
  <c r="EM40" i="4"/>
  <c r="EO10" i="12"/>
  <c r="EO11" i="12" s="1"/>
  <c r="EP8" i="12"/>
  <c r="EH140" i="1"/>
  <c r="EM39" i="4"/>
  <c r="EN36" i="4"/>
  <c r="BF97" i="1"/>
  <c r="EP8" i="4"/>
  <c r="EO10" i="4"/>
  <c r="EO11" i="4" s="1"/>
  <c r="EN23" i="4"/>
  <c r="EO14" i="4"/>
  <c r="EO25" i="4" s="1"/>
  <c r="FA25" i="12" l="1"/>
  <c r="FA36" i="12" s="1"/>
  <c r="FA39" i="12" s="1"/>
  <c r="FA14" i="12"/>
  <c r="EZ23" i="12"/>
  <c r="FA40" i="12" s="1"/>
  <c r="EN40" i="4"/>
  <c r="EP10" i="12"/>
  <c r="EP11" i="12" s="1"/>
  <c r="EQ8" i="12"/>
  <c r="EO36" i="4"/>
  <c r="EI140" i="1"/>
  <c r="EP14" i="4"/>
  <c r="EP25" i="4" s="1"/>
  <c r="EO23" i="4"/>
  <c r="EP10" i="4"/>
  <c r="EP11" i="4" s="1"/>
  <c r="EQ8" i="4"/>
  <c r="EN39" i="4"/>
  <c r="FB14" i="12" l="1"/>
  <c r="FB25" i="12"/>
  <c r="FB36" i="12" s="1"/>
  <c r="FB39" i="12" s="1"/>
  <c r="FA23" i="12"/>
  <c r="FB40" i="12" s="1"/>
  <c r="EO40" i="4"/>
  <c r="EQ10" i="12"/>
  <c r="EQ11" i="12" s="1"/>
  <c r="ER8" i="12"/>
  <c r="EQ10" i="4"/>
  <c r="EQ11" i="4" s="1"/>
  <c r="ER8" i="4"/>
  <c r="EP36" i="4"/>
  <c r="EK140" i="1"/>
  <c r="EO39" i="4"/>
  <c r="EQ14" i="4"/>
  <c r="EQ25" i="4" s="1"/>
  <c r="EP23" i="4"/>
  <c r="EJ140" i="1" l="1"/>
  <c r="FC25" i="12"/>
  <c r="FC36" i="12" s="1"/>
  <c r="FC39" i="12" s="1"/>
  <c r="FB23" i="12"/>
  <c r="FC40" i="12" s="1"/>
  <c r="FC14" i="12"/>
  <c r="EP40" i="4"/>
  <c r="EL140" i="1"/>
  <c r="EM140" i="1"/>
  <c r="ES8" i="12"/>
  <c r="ER10" i="12"/>
  <c r="ER11" i="12" s="1"/>
  <c r="ER14" i="4"/>
  <c r="EQ23" i="4"/>
  <c r="EQ36" i="4"/>
  <c r="EP39" i="4"/>
  <c r="EQ40" i="4" s="1"/>
  <c r="ER10" i="4"/>
  <c r="ER11" i="4" s="1"/>
  <c r="ES8" i="4"/>
  <c r="FC23" i="12" l="1"/>
  <c r="FD40" i="12" s="1"/>
  <c r="FD25" i="12"/>
  <c r="FD36" i="12" s="1"/>
  <c r="FD39" i="12" s="1"/>
  <c r="FD14" i="12"/>
  <c r="BF86" i="1"/>
  <c r="ES10" i="12"/>
  <c r="ES11" i="12" s="1"/>
  <c r="ET8" i="12"/>
  <c r="ES10" i="4"/>
  <c r="ES11" i="4" s="1"/>
  <c r="ET8" i="4"/>
  <c r="ER23" i="4"/>
  <c r="ES14" i="4"/>
  <c r="ES25" i="4" s="1"/>
  <c r="EQ39" i="4"/>
  <c r="ER25" i="4"/>
  <c r="FE25" i="12" l="1"/>
  <c r="FE36" i="12" s="1"/>
  <c r="FE39" i="12" s="1"/>
  <c r="FD23" i="12"/>
  <c r="FE40" i="12" s="1"/>
  <c r="FE14" i="12"/>
  <c r="ER40" i="4"/>
  <c r="EO140" i="1"/>
  <c r="EN140" i="1"/>
  <c r="BF88" i="1"/>
  <c r="BF92" i="1"/>
  <c r="ET10" i="12"/>
  <c r="ET11" i="12" s="1"/>
  <c r="EU8" i="12"/>
  <c r="ES36" i="4"/>
  <c r="ES23" i="4"/>
  <c r="ET14" i="4"/>
  <c r="ET25" i="4" s="1"/>
  <c r="ER36" i="4"/>
  <c r="ER39" i="4" s="1"/>
  <c r="ES40" i="4" s="1"/>
  <c r="EU8" i="4"/>
  <c r="ET10" i="4"/>
  <c r="ET11" i="4" s="1"/>
  <c r="FF25" i="12" l="1"/>
  <c r="FF36" i="12" s="1"/>
  <c r="FF39" i="12" s="1"/>
  <c r="FE23" i="12"/>
  <c r="FF40" i="12" s="1"/>
  <c r="FF14" i="12"/>
  <c r="EV8" i="12"/>
  <c r="EU10" i="12"/>
  <c r="EU11" i="12" s="1"/>
  <c r="ES39" i="4"/>
  <c r="ET40" i="4" s="1"/>
  <c r="ET23" i="4"/>
  <c r="EU14" i="4"/>
  <c r="EU25" i="4" s="1"/>
  <c r="EV8" i="4"/>
  <c r="EU10" i="4"/>
  <c r="EU11" i="4" s="1"/>
  <c r="ET36" i="4"/>
  <c r="FF23" i="12" l="1"/>
  <c r="FG40" i="12" s="1"/>
  <c r="FG14" i="12"/>
  <c r="FG25" i="12"/>
  <c r="FG36" i="12" s="1"/>
  <c r="FG39" i="12" s="1"/>
  <c r="EP140" i="1"/>
  <c r="EV10" i="4"/>
  <c r="EV11" i="4" s="1"/>
  <c r="EW8" i="4"/>
  <c r="EV10" i="12"/>
  <c r="EV11" i="12" s="1"/>
  <c r="EW8" i="12"/>
  <c r="EU36" i="4"/>
  <c r="EV14" i="4"/>
  <c r="EU23" i="4"/>
  <c r="ET39" i="4"/>
  <c r="BG100" i="1"/>
  <c r="FH14" i="12" l="1"/>
  <c r="FH23" i="12" s="1"/>
  <c r="FG23" i="12"/>
  <c r="FH40" i="12" s="1"/>
  <c r="FH25" i="12"/>
  <c r="FH36" i="12" s="1"/>
  <c r="FH39" i="12" s="1"/>
  <c r="EU40" i="4"/>
  <c r="EQ140" i="1"/>
  <c r="EV25" i="4"/>
  <c r="EV36" i="4" s="1"/>
  <c r="EW14" i="4"/>
  <c r="EW10" i="4"/>
  <c r="EW11" i="4" s="1"/>
  <c r="EX8" i="4"/>
  <c r="EX8" i="12"/>
  <c r="EW10" i="12"/>
  <c r="EW11" i="12" s="1"/>
  <c r="EU39" i="4"/>
  <c r="EV40" i="4" s="1"/>
  <c r="EV23" i="4"/>
  <c r="EW25" i="4" l="1"/>
  <c r="EW36" i="4"/>
  <c r="ER140" i="1"/>
  <c r="EY8" i="4"/>
  <c r="EX10" i="4"/>
  <c r="EX11" i="4" s="1"/>
  <c r="EW23" i="4"/>
  <c r="EX14" i="4"/>
  <c r="EX10" i="12"/>
  <c r="EX11" i="12" s="1"/>
  <c r="EY8" i="12"/>
  <c r="BG96" i="1"/>
  <c r="C3" i="11"/>
  <c r="EV39" i="4"/>
  <c r="BG97" i="1" s="1"/>
  <c r="BG95" i="1"/>
  <c r="BG94" i="1" l="1"/>
  <c r="EX25" i="4"/>
  <c r="EW40" i="4"/>
  <c r="ES140" i="1"/>
  <c r="EZ8" i="12"/>
  <c r="EY10" i="12"/>
  <c r="EY11" i="12" s="1"/>
  <c r="EX23" i="4"/>
  <c r="EY14" i="4"/>
  <c r="EW39" i="4"/>
  <c r="EX40" i="4" s="1"/>
  <c r="EZ8" i="4"/>
  <c r="EY10" i="4"/>
  <c r="EY11" i="4" s="1"/>
  <c r="BG98" i="1"/>
  <c r="EX36" i="4" l="1"/>
  <c r="EX39" i="4" s="1"/>
  <c r="ET140" i="1"/>
  <c r="EZ14" i="4"/>
  <c r="EY23" i="4"/>
  <c r="EZ10" i="4"/>
  <c r="EZ11" i="4" s="1"/>
  <c r="FA8" i="4"/>
  <c r="EY25" i="4"/>
  <c r="FA8" i="12"/>
  <c r="EZ10" i="12"/>
  <c r="EZ11" i="12" s="1"/>
  <c r="EY40" i="4" l="1"/>
  <c r="EU140" i="1"/>
  <c r="EY36" i="4"/>
  <c r="EY39" i="4" s="1"/>
  <c r="EZ40" i="4" s="1"/>
  <c r="EV140" i="1"/>
  <c r="FB8" i="12"/>
  <c r="FA10" i="12"/>
  <c r="FA11" i="12" s="1"/>
  <c r="EZ23" i="4"/>
  <c r="FA14" i="4"/>
  <c r="EZ25" i="4"/>
  <c r="FB8" i="4"/>
  <c r="FA10" i="4"/>
  <c r="FA11" i="4" s="1"/>
  <c r="EZ36" i="4" l="1"/>
  <c r="EZ39" i="4" s="1"/>
  <c r="FC8" i="4"/>
  <c r="FB10" i="4"/>
  <c r="FB11" i="4" s="1"/>
  <c r="FA25" i="4"/>
  <c r="FA23" i="4"/>
  <c r="FB14" i="4"/>
  <c r="FC8" i="12"/>
  <c r="FB10" i="12"/>
  <c r="FB11" i="12" s="1"/>
  <c r="BG86" i="1"/>
  <c r="BG92" i="1" s="1"/>
  <c r="FA40" i="4" l="1"/>
  <c r="EX140" i="1"/>
  <c r="EW140" i="1"/>
  <c r="FA36" i="4"/>
  <c r="FA39" i="4" s="1"/>
  <c r="FD8" i="12"/>
  <c r="FC10" i="12"/>
  <c r="FC11" i="12" s="1"/>
  <c r="FC14" i="4"/>
  <c r="FB23" i="4"/>
  <c r="FC10" i="4"/>
  <c r="FC11" i="4" s="1"/>
  <c r="FD8" i="4"/>
  <c r="FB25" i="4"/>
  <c r="BG88" i="1"/>
  <c r="FB40" i="4" l="1"/>
  <c r="EZ140" i="1"/>
  <c r="FC25" i="4"/>
  <c r="FB36" i="4"/>
  <c r="FB39" i="4" s="1"/>
  <c r="EY140" i="1"/>
  <c r="FD10" i="4"/>
  <c r="FD11" i="4" s="1"/>
  <c r="FE8" i="4"/>
  <c r="FD10" i="12"/>
  <c r="FD11" i="12" s="1"/>
  <c r="FE8" i="12"/>
  <c r="FC23" i="4"/>
  <c r="FD14" i="4"/>
  <c r="FC40" i="4" l="1"/>
  <c r="FD25" i="4"/>
  <c r="FD36" i="4" s="1"/>
  <c r="FA140" i="1"/>
  <c r="FC36" i="4"/>
  <c r="FC39" i="4" s="1"/>
  <c r="FD40" i="4" s="1"/>
  <c r="FE10" i="12"/>
  <c r="FE11" i="12" s="1"/>
  <c r="FF8" i="12"/>
  <c r="FE10" i="4"/>
  <c r="FE11" i="4" s="1"/>
  <c r="FF8" i="4"/>
  <c r="FD23" i="4"/>
  <c r="FE14" i="4"/>
  <c r="FE25" i="4" l="1"/>
  <c r="FE36" i="4" s="1"/>
  <c r="FD39" i="4"/>
  <c r="FG8" i="4"/>
  <c r="FF10" i="4"/>
  <c r="FF11" i="4" s="1"/>
  <c r="FG8" i="12"/>
  <c r="FF10" i="12"/>
  <c r="FF11" i="12" s="1"/>
  <c r="FF14" i="4"/>
  <c r="FE23" i="4"/>
  <c r="FE40" i="4" l="1"/>
  <c r="FE39" i="4"/>
  <c r="FG14" i="4"/>
  <c r="FF23" i="4"/>
  <c r="FG10" i="12"/>
  <c r="FG11" i="12" s="1"/>
  <c r="FH8" i="12"/>
  <c r="FH10" i="12" s="1"/>
  <c r="FH11" i="12" s="1"/>
  <c r="FF25" i="4"/>
  <c r="FH8" i="4"/>
  <c r="FH10" i="4" s="1"/>
  <c r="FH11" i="4" s="1"/>
  <c r="FG10" i="4"/>
  <c r="FG11" i="4" s="1"/>
  <c r="FF40" i="4" l="1"/>
  <c r="FF36" i="4"/>
  <c r="FF39" i="4" s="1"/>
  <c r="FB140" i="1"/>
  <c r="FG25" i="4"/>
  <c r="FG23" i="4"/>
  <c r="FH14" i="4"/>
  <c r="FG40" i="4" l="1"/>
  <c r="FC140" i="1"/>
  <c r="FE140" i="1"/>
  <c r="FG36" i="4"/>
  <c r="FG39" i="4" s="1"/>
  <c r="FD140" i="1"/>
  <c r="FH23" i="4"/>
  <c r="FH25" i="4"/>
  <c r="FH40" i="4" l="1"/>
  <c r="FF140" i="1"/>
  <c r="FH36" i="4"/>
  <c r="FH39" i="4" s="1"/>
  <c r="FH140" i="1" l="1"/>
  <c r="FG140" i="1"/>
</calcChain>
</file>

<file path=xl/sharedStrings.xml><?xml version="1.0" encoding="utf-8"?>
<sst xmlns="http://schemas.openxmlformats.org/spreadsheetml/2006/main" count="2654" uniqueCount="604">
  <si>
    <t>CONSERVATION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</si>
  <si>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</si>
  <si>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</si>
  <si>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</si>
  <si>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</si>
  <si>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</si>
  <si>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</si>
  <si>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</si>
  <si>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</si>
  <si>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</si>
  <si>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</si>
  <si>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</si>
  <si>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</si>
  <si>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Expend</t>
  </si>
  <si>
    <t>Clear</t>
  </si>
  <si>
    <t>Expend YTD</t>
  </si>
  <si>
    <t>Clear YTD</t>
  </si>
  <si>
    <t>Expend PTD</t>
  </si>
  <si>
    <t>Clear PTD</t>
  </si>
  <si>
    <t>CWIP</t>
  </si>
  <si>
    <t>CWIP - NON INT BEARING</t>
  </si>
  <si>
    <t>PLANT ADJ</t>
  </si>
  <si>
    <t>PIS</t>
  </si>
  <si>
    <t>METERING</t>
  </si>
  <si>
    <t>ENG EDUC</t>
  </si>
  <si>
    <t>TOTAL</t>
  </si>
  <si>
    <t>DEPREC EXPENSE</t>
  </si>
  <si>
    <t>DISMAN.</t>
  </si>
  <si>
    <t>ADJUST.</t>
  </si>
  <si>
    <t>ADJ/SALV/COR</t>
  </si>
  <si>
    <t>ACCUM DEPREC</t>
  </si>
  <si>
    <t>PROPERTY TAX</t>
  </si>
  <si>
    <t>PLANT IN SERVICE</t>
  </si>
  <si>
    <t>LESS :ACCUM DEPRECIATION</t>
  </si>
  <si>
    <t>NET PLANT IN SERVICE</t>
  </si>
  <si>
    <t>NIB - CWIP</t>
  </si>
  <si>
    <t>WORKING CAPITAL</t>
  </si>
  <si>
    <t>NET ECCR INVESTMENT</t>
  </si>
  <si>
    <t>RATE OF RETURN</t>
  </si>
  <si>
    <t>AVG NET INVESTMENT</t>
  </si>
  <si>
    <t>RETURN ON INVESTMENT</t>
  </si>
  <si>
    <t>RECOVERABLE O&amp;M</t>
  </si>
  <si>
    <t>PAYROLL TAXES</t>
  </si>
  <si>
    <t>LESS AEM CUSTOMER CHG</t>
  </si>
  <si>
    <t>RECOVERABLE EXPENSE</t>
  </si>
  <si>
    <t>TOTAL REV REQ</t>
  </si>
  <si>
    <t>REVENUE TAX FACTOR</t>
  </si>
  <si>
    <t>CLAUSE REV REQ</t>
  </si>
  <si>
    <t>RETAIL MWH (total with Interdept)</t>
  </si>
  <si>
    <t>456 REV CALCULATION</t>
  </si>
  <si>
    <t>UNIT ADDITIONS</t>
  </si>
  <si>
    <t>CUMULATIVE UNITS</t>
  </si>
  <si>
    <t>RATE</t>
  </si>
  <si>
    <t>YTD</t>
  </si>
  <si>
    <t>ECCR AND 456 TOTAL</t>
  </si>
  <si>
    <t>AVG</t>
  </si>
  <si>
    <t>AVG OF NET ECCR INVEST AVG</t>
  </si>
  <si>
    <t>MWH</t>
  </si>
  <si>
    <t>ANNUAL FACTOR</t>
  </si>
  <si>
    <t>PLANT</t>
  </si>
  <si>
    <t>NIB CWIP</t>
  </si>
  <si>
    <t>PE</t>
  </si>
  <si>
    <t>1 YES</t>
  </si>
  <si>
    <t>100% EXP</t>
  </si>
  <si>
    <t>100%CLR</t>
  </si>
  <si>
    <t>40% EXP</t>
  </si>
  <si>
    <t>40%CLR</t>
  </si>
  <si>
    <t>Actualize</t>
  </si>
  <si>
    <t>To actualize, get the information from the clause report generated by accounting (JV2075)</t>
  </si>
  <si>
    <t>Budget and Forecast</t>
  </si>
  <si>
    <t>O&amp;M information comes from David Ranney or Pat Lovett</t>
  </si>
  <si>
    <t>Direct ECCR is equivalent to Actual CS&amp;I (customer Service and Information)</t>
  </si>
  <si>
    <t>A&amp;G can be calculated by Anuallizing the actuals and spreading them evenly</t>
  </si>
  <si>
    <t>unless provided by David Ranney.</t>
  </si>
  <si>
    <t>Investment Expenditures are gathered from BUDWORKS PE-2558</t>
  </si>
  <si>
    <t>Projected KWH can be obtained form the model or Steve Derr</t>
  </si>
  <si>
    <t>420 REVENUE</t>
  </si>
  <si>
    <r>
      <t>ECCR FACTOR (CENTS/ KWH)</t>
    </r>
    <r>
      <rPr>
        <b/>
        <sz val="12"/>
        <rFont val="Arial MT"/>
      </rPr>
      <t>MODEL</t>
    </r>
  </si>
  <si>
    <t>Jimmy's ECCR Budret Strip</t>
  </si>
  <si>
    <t>Property Taxes</t>
  </si>
  <si>
    <t>Depreciation</t>
  </si>
  <si>
    <t>Plant - In - Service</t>
  </si>
  <si>
    <t>Accumulated Depreciation</t>
  </si>
  <si>
    <t>per Jimmy Manning and Ricky Brock 02/08/2002, 5:00pm in Jimmy's office.</t>
  </si>
  <si>
    <r>
      <t>Starting 2002</t>
    </r>
    <r>
      <rPr>
        <sz val="10"/>
        <rFont val="Arial MT"/>
      </rPr>
      <t>, Depreciation calculations will be using the current month and the previous month</t>
    </r>
  </si>
  <si>
    <t>Format Changes</t>
  </si>
  <si>
    <r>
      <t>PIS formula</t>
    </r>
    <r>
      <rPr>
        <sz val="10"/>
        <rFont val="Arial MT"/>
      </rPr>
      <t xml:space="preserve"> has changed to pick up lst month PIS plus current month clearings plus any adjustment for that month</t>
    </r>
  </si>
  <si>
    <t>440 REV CALCULATION</t>
  </si>
  <si>
    <t>ECCR</t>
  </si>
  <si>
    <t>Conservation  Revenues (AEM)</t>
  </si>
  <si>
    <t>AEM Rev</t>
  </si>
  <si>
    <t>Average Net Investment Change</t>
  </si>
  <si>
    <t>Monthly Equity Rate</t>
  </si>
  <si>
    <t>Equity Earnings change</t>
  </si>
  <si>
    <t>Annual Equity Earnings change</t>
  </si>
  <si>
    <t>Monthly Interest Rate</t>
  </si>
  <si>
    <t>Interest change</t>
  </si>
  <si>
    <t>Annual Interest Change</t>
  </si>
  <si>
    <t>check</t>
  </si>
  <si>
    <t>PLANT ADJ (Retirements)</t>
  </si>
  <si>
    <t>Previous Load Avg Investment</t>
  </si>
  <si>
    <t>Change</t>
  </si>
  <si>
    <t>Monthly Equity WACC</t>
  </si>
  <si>
    <t>Monthly Int WACC</t>
  </si>
  <si>
    <t>Total</t>
  </si>
  <si>
    <t>Total from SUMMARY Tab</t>
  </si>
  <si>
    <t>Check</t>
  </si>
  <si>
    <t>PE Sheet Name</t>
  </si>
  <si>
    <t>Index Number</t>
  </si>
  <si>
    <t>PE Number</t>
  </si>
  <si>
    <t>Total Placed in Service</t>
  </si>
  <si>
    <t>Total Plant in Service</t>
  </si>
  <si>
    <t>13 Month Average Plant in Service</t>
  </si>
  <si>
    <t>Conservation</t>
  </si>
  <si>
    <t>D</t>
  </si>
  <si>
    <t>Conservation Tag</t>
  </si>
  <si>
    <t>Jan 2013</t>
  </si>
  <si>
    <t>Feb 2013</t>
  </si>
  <si>
    <t>Mar 2013</t>
  </si>
  <si>
    <t>Apr 2013</t>
  </si>
  <si>
    <t>May 2013</t>
  </si>
  <si>
    <t>Jun 2013</t>
  </si>
  <si>
    <t>Jul 2013</t>
  </si>
  <si>
    <t>Aug 2013</t>
  </si>
  <si>
    <t>Sep 2013</t>
  </si>
  <si>
    <t>Oct 2013</t>
  </si>
  <si>
    <t>Nov 2013</t>
  </si>
  <si>
    <t>Dec 2013</t>
  </si>
  <si>
    <t>Jan 2014</t>
  </si>
  <si>
    <t>Feb 2014</t>
  </si>
  <si>
    <t>Mar 2014</t>
  </si>
  <si>
    <t>Apr 2014</t>
  </si>
  <si>
    <t>May 2014</t>
  </si>
  <si>
    <t>Jun 2014</t>
  </si>
  <si>
    <t>Jul 2014</t>
  </si>
  <si>
    <t>Aug 2014</t>
  </si>
  <si>
    <t>Sep 2014</t>
  </si>
  <si>
    <t>Oct 2014</t>
  </si>
  <si>
    <t>Nov 2014</t>
  </si>
  <si>
    <t>Dec 2014</t>
  </si>
  <si>
    <t>Jan 2015</t>
  </si>
  <si>
    <t>Feb 2015</t>
  </si>
  <si>
    <t>Mar 2015</t>
  </si>
  <si>
    <t>Apr 2015</t>
  </si>
  <si>
    <t>May 2015</t>
  </si>
  <si>
    <t>Jun 2015</t>
  </si>
  <si>
    <t>Jul 2015</t>
  </si>
  <si>
    <t>Aug 2015</t>
  </si>
  <si>
    <t>Sep 2015</t>
  </si>
  <si>
    <t>Oct 2015</t>
  </si>
  <si>
    <t>Nov 2015</t>
  </si>
  <si>
    <t>Dec 2015</t>
  </si>
  <si>
    <t>Jan 2016</t>
  </si>
  <si>
    <t>Feb 2016</t>
  </si>
  <si>
    <t>Mar 2016</t>
  </si>
  <si>
    <t>Apr 2016</t>
  </si>
  <si>
    <t>May 2016</t>
  </si>
  <si>
    <t>Jun 2016</t>
  </si>
  <si>
    <t>Jul 2016</t>
  </si>
  <si>
    <t>Aug 2016</t>
  </si>
  <si>
    <t>Sep 2016</t>
  </si>
  <si>
    <t>Oct 2016</t>
  </si>
  <si>
    <t>Nov 2016</t>
  </si>
  <si>
    <t>Dec 2016</t>
  </si>
  <si>
    <t>Jan 2017</t>
  </si>
  <si>
    <t>Feb 2017</t>
  </si>
  <si>
    <t>Mar 2017</t>
  </si>
  <si>
    <t>Apr 2017</t>
  </si>
  <si>
    <t>May 2017</t>
  </si>
  <si>
    <t>Jun 2017</t>
  </si>
  <si>
    <t>Jul 2017</t>
  </si>
  <si>
    <t>Aug 2017</t>
  </si>
  <si>
    <t>Sep 2017</t>
  </si>
  <si>
    <t>Oct 2017</t>
  </si>
  <si>
    <t>Nov 2017</t>
  </si>
  <si>
    <t>Dec 2017</t>
  </si>
  <si>
    <t>Jan 2018</t>
  </si>
  <si>
    <t>Feb 2018</t>
  </si>
  <si>
    <t>Mar 2018</t>
  </si>
  <si>
    <t>Apr 2018</t>
  </si>
  <si>
    <t>May 2018</t>
  </si>
  <si>
    <t>Jun 2018</t>
  </si>
  <si>
    <t>Jul 2018</t>
  </si>
  <si>
    <t>Aug 2018</t>
  </si>
  <si>
    <t>Sep 2018</t>
  </si>
  <si>
    <t>Oct 2018</t>
  </si>
  <si>
    <t>Nov 2018</t>
  </si>
  <si>
    <t>Dec 2018</t>
  </si>
  <si>
    <t>Jan 2019</t>
  </si>
  <si>
    <t>Feb 2019</t>
  </si>
  <si>
    <t>Mar 2019</t>
  </si>
  <si>
    <t>Apr 2019</t>
  </si>
  <si>
    <t>May 2019</t>
  </si>
  <si>
    <t>Jun 2019</t>
  </si>
  <si>
    <t>Jul 2019</t>
  </si>
  <si>
    <t>Aug 2019</t>
  </si>
  <si>
    <t>Sep 2019</t>
  </si>
  <si>
    <t>Oct 2019</t>
  </si>
  <si>
    <t>Nov 2019</t>
  </si>
  <si>
    <t>Dec 2019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</si>
  <si>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</si>
  <si>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</si>
  <si>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</si>
  <si>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</si>
  <si>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</si>
  <si>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</si>
  <si>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</si>
  <si>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</si>
  <si>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2020</t>
  </si>
  <si>
    <t>Oct 2020</t>
  </si>
  <si>
    <t>Nov 2020</t>
  </si>
  <si>
    <t>Dec 2020</t>
  </si>
  <si>
    <t>Jan 2021</t>
  </si>
  <si>
    <t>Feb 2021</t>
  </si>
  <si>
    <t>Mar 2021</t>
  </si>
  <si>
    <t>Apr 2021</t>
  </si>
  <si>
    <t>May 2021</t>
  </si>
  <si>
    <t>Jun 2021</t>
  </si>
  <si>
    <t>Jul 2021</t>
  </si>
  <si>
    <t>Aug 2021</t>
  </si>
  <si>
    <t>Sep 2021</t>
  </si>
  <si>
    <t>Oct 2021</t>
  </si>
  <si>
    <t>Nov 2021</t>
  </si>
  <si>
    <t>Dec 2021</t>
  </si>
  <si>
    <t>Scenario</t>
  </si>
  <si>
    <t>Description suppressed by security</t>
  </si>
  <si>
    <t>  (Dollars)</t>
  </si>
  <si>
    <t>#,##0_);[Red](#,##0);" "</t>
  </si>
  <si>
    <t xml:space="preserve"> </t>
  </si>
  <si>
    <t xml:space="preserve">Scenario Comments: </t>
  </si>
  <si>
    <t>General</t>
  </si>
  <si>
    <t>$#,##0_);[Red]($#,##0);" "</t>
  </si>
  <si>
    <t>#,##0.00%_);[Red](#,##0.00%);" "</t>
  </si>
  <si>
    <t>#,##0.0_);[Red](#,##0.0);" "</t>
  </si>
  <si>
    <t>#,##0.00_);[Red](#,##0.00);" "</t>
  </si>
  <si>
    <t>#,##0.000_);[Red](#,##0.000);" "</t>
  </si>
  <si>
    <t>#,##0.0000_);[Red](#,##0.0000);" "</t>
  </si>
  <si>
    <t>#,##0.00000_);[Red](#,##0.00000);" "</t>
  </si>
  <si>
    <t>#,##0.000000_);[Red](#,##0.000000);" "</t>
  </si>
  <si>
    <t>#,##0%_);[Red](#,##0%);" "</t>
  </si>
  <si>
    <t>#,##0.0%_);[Red](#,##0.0%);" "</t>
  </si>
  <si>
    <t>#,##0.000%_);[Red](#,##0.000%);" "</t>
  </si>
  <si>
    <t>#,##0.0000%_);[Red](#,##0.0000%);" "</t>
  </si>
  <si>
    <t>#,##0.00000%_);[Red](#,##0.00000%);" "</t>
  </si>
  <si>
    <t>C:\PROGRA~1\UIPLAN~1\Source\planner.jar</t>
  </si>
  <si>
    <t>#,##0.000000%_);[Red](#,##0.000000%);" "</t>
  </si>
  <si>
    <t>c:\PROGRA~1\Java\jre6\bin\java.exe</t>
  </si>
  <si>
    <t>$#,##0.0_);[Red]($#,##0.0);" "</t>
  </si>
  <si>
    <t>$#,##0.00_);[Red]($#,##0.00);" "</t>
  </si>
  <si>
    <t>$#,##0.000_);[Red]($#,##0.000);" "</t>
  </si>
  <si>
    <t>$#,##0.0000_);[Red]($#,##0.0000);" "</t>
  </si>
  <si>
    <t>$#,##0.00000_);[Red]($#,##0.00000);" "</t>
  </si>
  <si>
    <t>$#,##0.000000_);[Red]($#,##0.000000);" "</t>
  </si>
  <si>
    <t>Updated 0 Overlay</t>
  </si>
  <si>
    <t>#,##0_);[Red](#,##0);"0"</t>
  </si>
  <si>
    <t>Actuals</t>
  </si>
  <si>
    <t>#,##0.0_);[Red](#,##0.0);"0"</t>
  </si>
  <si>
    <t>#,##0.00_);[Red](#,##0.00);"0"</t>
  </si>
  <si>
    <t>Reports with Actuals Date::</t>
  </si>
  <si>
    <t>#,##0.000_);[Red](#,##0.000);"0"</t>
  </si>
  <si>
    <t>#,##0.0000_);[Red](#,##0.0000);"0"</t>
  </si>
  <si>
    <t>#,##0.00000_);[Red](#,##0.00000);"0"</t>
  </si>
  <si>
    <t>#,##0.000000_);[Red](#,##0.000000);"0"</t>
  </si>
  <si>
    <t>#,##0.0</t>
  </si>
  <si>
    <t>#,##0.00</t>
  </si>
  <si>
    <t>#,##0.000</t>
  </si>
  <si>
    <t>#,##0.0000</t>
  </si>
  <si>
    <t>#,##0.00000</t>
  </si>
  <si>
    <t>#,##0.000000</t>
  </si>
  <si>
    <t>###0</t>
  </si>
  <si>
    <t>MM/dd/yy</t>
  </si>
  <si>
    <t>DDDD</t>
  </si>
  <si>
    <t>#,##0_);[Red](#,##0);- ;_(@_)</t>
  </si>
  <si>
    <t>#,##0.0_);[Red](#,##0.0);- ;_(@_)</t>
  </si>
  <si>
    <t>#,##0.00_);[Red](#,##0.00);- ;_(@_)</t>
  </si>
  <si>
    <t>#,##0.000_);[Red](#,##0.000);- ;_(@_)</t>
  </si>
  <si>
    <t>#,##0.0000_);[Red](#,##0.0000);- ;_(@_)</t>
  </si>
  <si>
    <t>#,##0.00000_);[Red](#,##0.00000);- ;_(@_)</t>
  </si>
  <si>
    <t>$#,##0_);[Red]($#,##0);- ;_(@_)</t>
  </si>
  <si>
    <t>$#,##0.0_);[Red]($#,##0.0);- ;_(@_)</t>
  </si>
  <si>
    <t>$#,##0.00_);[Red]($#,##0.00);- ;_(@_)</t>
  </si>
  <si>
    <t>$#,##0.000_);[Red]($#,##0.000);- ;_(@_)</t>
  </si>
  <si>
    <t>$#,##0.0000_);[Red]($#,##0.0000);- ;_(@_)</t>
  </si>
  <si>
    <t>$#,##0.00000_);[Red]($#,##0.00000);- ;_(@_)</t>
  </si>
  <si>
    <t>E:[AEM Balance]</t>
  </si>
  <si>
    <t>B:[AEM Balance]</t>
  </si>
  <si>
    <t>Gulf Power </t>
  </si>
  <si>
    <t>#,##0.0"x"_);(#,##0.0"x");"-"_)</t>
  </si>
  <si>
    <t xml:space="preserve">   Cash Flow Actuals</t>
  </si>
  <si>
    <t>Version ID: 1</t>
  </si>
  <si>
    <t>GULF - Materials &amp; Supplies</t>
  </si>
  <si>
    <t>ECCR FACTOR (CENTS/ KWH)MODEL</t>
  </si>
  <si>
    <t>CUBE:</t>
  </si>
  <si>
    <t>forecasting:OpStat2</t>
  </si>
  <si>
    <t>forecasting:Location</t>
  </si>
  <si>
    <t>Total Location</t>
  </si>
  <si>
    <t>forecasting:Version</t>
  </si>
  <si>
    <t>forecasting:Tariff Schedule</t>
  </si>
  <si>
    <t>Total Tariff</t>
  </si>
  <si>
    <t>Rate-Specific</t>
  </si>
  <si>
    <t>Excl. Interdepartmental</t>
  </si>
  <si>
    <t>Incl. Interdepartmental</t>
  </si>
  <si>
    <t>Co Use</t>
  </si>
  <si>
    <t>Losses (TS)</t>
  </si>
  <si>
    <t>SEPA</t>
  </si>
  <si>
    <t>Territorial Supply Rate</t>
  </si>
  <si>
    <t>Res &amp; Home Bus</t>
  </si>
  <si>
    <t>Commercial</t>
  </si>
  <si>
    <t>Industrial</t>
  </si>
  <si>
    <t>Street and Highway Light</t>
  </si>
  <si>
    <t>FPU</t>
  </si>
  <si>
    <t>Mun</t>
  </si>
  <si>
    <t>Wholesale</t>
  </si>
  <si>
    <t>Total Rev Class</t>
  </si>
  <si>
    <t>Retail</t>
  </si>
  <si>
    <t>Misc Class</t>
  </si>
  <si>
    <t>Territorial Supply Class</t>
  </si>
  <si>
    <t>Billed KWH</t>
  </si>
  <si>
    <t>Unbilled KWH</t>
  </si>
  <si>
    <t>Calendar KWH</t>
  </si>
  <si>
    <t>Cal KWH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</si>
  <si>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</si>
  <si>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</si>
  <si>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</si>
  <si>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</si>
  <si>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</si>
  <si>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</si>
  <si>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</si>
  <si>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</si>
  <si>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</si>
  <si>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</si>
  <si>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</si>
  <si>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</si>
  <si>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Dec YTD</t>
  </si>
  <si>
    <t>Sub-Total Energy Conservation Cost Recovery</t>
  </si>
  <si>
    <t>FPC-255801: ADVANCED ENERGY MANAGEMENT (AEM)</t>
  </si>
  <si>
    <t>Energy Conservation Cost Recovery</t>
  </si>
  <si>
    <t>2022</t>
  </si>
  <si>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</si>
  <si>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</si>
  <si>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</si>
  <si>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</si>
  <si>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</si>
  <si>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</si>
  <si>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</si>
  <si>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</si>
  <si>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</si>
  <si>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</si>
  <si>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Dec - 2022</t>
  </si>
  <si>
    <t>Nov - 2022</t>
  </si>
  <si>
    <t>Oct - 2022</t>
  </si>
  <si>
    <t>Sep - 2022</t>
  </si>
  <si>
    <t>Aug - 2022</t>
  </si>
  <si>
    <t>Jul - 2022</t>
  </si>
  <si>
    <t>Jun - 2022</t>
  </si>
  <si>
    <t>May - 2022</t>
  </si>
  <si>
    <t>Apr - 2022</t>
  </si>
  <si>
    <t>Mar - 2022</t>
  </si>
  <si>
    <t>Feb - 2022</t>
  </si>
  <si>
    <t>Jan - 2022</t>
  </si>
  <si>
    <t>Dec - 2021</t>
  </si>
  <si>
    <t>Nov - 2021</t>
  </si>
  <si>
    <t>Oct - 2021</t>
  </si>
  <si>
    <t>Sep - 2021</t>
  </si>
  <si>
    <t>Aug - 2021</t>
  </si>
  <si>
    <t>Jul - 2021</t>
  </si>
  <si>
    <t>Jun - 2021</t>
  </si>
  <si>
    <t>May - 2021</t>
  </si>
  <si>
    <t>Apr - 2021</t>
  </si>
  <si>
    <t>Mar - 2021</t>
  </si>
  <si>
    <t>Feb - 2021</t>
  </si>
  <si>
    <t>Jan - 2021</t>
  </si>
  <si>
    <t>Dec - 2020</t>
  </si>
  <si>
    <t>Nov - 2020</t>
  </si>
  <si>
    <t>Oct - 2020</t>
  </si>
  <si>
    <t>Sep - 2020</t>
  </si>
  <si>
    <t>Aug - 2020</t>
  </si>
  <si>
    <t>Jul - 2020</t>
  </si>
  <si>
    <t>Jun - 2020</t>
  </si>
  <si>
    <t>May - 2020</t>
  </si>
  <si>
    <t>Apr - 2020</t>
  </si>
  <si>
    <t>Mar - 2020</t>
  </si>
  <si>
    <t>Feb - 2020</t>
  </si>
  <si>
    <t>Jan - 2020</t>
  </si>
  <si>
    <t>Dec - 2019</t>
  </si>
  <si>
    <t>Nov - 2019</t>
  </si>
  <si>
    <t>Oct - 2019</t>
  </si>
  <si>
    <t>Sep - 2019</t>
  </si>
  <si>
    <t>Aug - 2019</t>
  </si>
  <si>
    <t>Jul - 2019</t>
  </si>
  <si>
    <t>Jun - 2019</t>
  </si>
  <si>
    <t>May - 2019</t>
  </si>
  <si>
    <t>Apr - 2019</t>
  </si>
  <si>
    <t>Mar - 2019</t>
  </si>
  <si>
    <t>Feb - 2019</t>
  </si>
  <si>
    <t>Jan - 2019</t>
  </si>
  <si>
    <t>Dec - 2018</t>
  </si>
  <si>
    <t>Nov - 2018</t>
  </si>
  <si>
    <t>Oct - 2018</t>
  </si>
  <si>
    <t>Sep - 2018</t>
  </si>
  <si>
    <t>Aug - 2018</t>
  </si>
  <si>
    <t>Jul - 2018</t>
  </si>
  <si>
    <t>Jun - 2018</t>
  </si>
  <si>
    <t>May - 2018</t>
  </si>
  <si>
    <t>Apr - 2018</t>
  </si>
  <si>
    <t>Mar - 2018</t>
  </si>
  <si>
    <t>Feb - 2018</t>
  </si>
  <si>
    <t>Jan - 2018</t>
  </si>
  <si>
    <t>Dec - 2017</t>
  </si>
  <si>
    <t>Nov - 2017</t>
  </si>
  <si>
    <t>Oct - 2017</t>
  </si>
  <si>
    <t>Sep - 2017</t>
  </si>
  <si>
    <t>Aug - 2017</t>
  </si>
  <si>
    <t>Jul - 2017</t>
  </si>
  <si>
    <t>Jun - 2017</t>
  </si>
  <si>
    <t>May - 2017</t>
  </si>
  <si>
    <t>Apr - 2017</t>
  </si>
  <si>
    <t>Mar - 2017</t>
  </si>
  <si>
    <t>Feb - 2017</t>
  </si>
  <si>
    <t>Jan - 2017</t>
  </si>
  <si>
    <t>Dec - 2016</t>
  </si>
  <si>
    <t>Nov - 2016</t>
  </si>
  <si>
    <t>Oct - 2016</t>
  </si>
  <si>
    <t>Sep - 2016</t>
  </si>
  <si>
    <t>Aug - 2016</t>
  </si>
  <si>
    <t>Jul - 2016</t>
  </si>
  <si>
    <t>Jun - 2016</t>
  </si>
  <si>
    <t>May - 2016</t>
  </si>
  <si>
    <t>Apr - 2016</t>
  </si>
  <si>
    <t>Mar - 2016</t>
  </si>
  <si>
    <t>Feb - 2016</t>
  </si>
  <si>
    <t>Jan - 2016</t>
  </si>
  <si>
    <t>Dec - 2015</t>
  </si>
  <si>
    <t>Nov - 2015</t>
  </si>
  <si>
    <t>Oct - 2015</t>
  </si>
  <si>
    <t>Sep - 2015</t>
  </si>
  <si>
    <t>Aug - 2015</t>
  </si>
  <si>
    <t>Jul - 2015</t>
  </si>
  <si>
    <t>Jun - 2015</t>
  </si>
  <si>
    <t>May - 2015</t>
  </si>
  <si>
    <t>Apr - 2015</t>
  </si>
  <si>
    <t>Mar - 2015</t>
  </si>
  <si>
    <t>Feb - 2015</t>
  </si>
  <si>
    <t>Jan - 2015</t>
  </si>
  <si>
    <t>Dec - 2014</t>
  </si>
  <si>
    <t>Nov - 2014</t>
  </si>
  <si>
    <t>Oct - 2014</t>
  </si>
  <si>
    <t>Sep - 2014</t>
  </si>
  <si>
    <t>Aug - 2014</t>
  </si>
  <si>
    <t>Jul - 2014</t>
  </si>
  <si>
    <t>Jun - 2014</t>
  </si>
  <si>
    <t>May - 2014</t>
  </si>
  <si>
    <t>Apr - 2014</t>
  </si>
  <si>
    <t>Mar - 2014</t>
  </si>
  <si>
    <t>Feb - 2014</t>
  </si>
  <si>
    <t>Jan - 2014</t>
  </si>
  <si>
    <t>Dec - 2013</t>
  </si>
  <si>
    <t>Nov - 2013</t>
  </si>
  <si>
    <t>Oct - 2013</t>
  </si>
  <si>
    <t>Sep - 2013</t>
  </si>
  <si>
    <t>Aug - 2013</t>
  </si>
  <si>
    <t>Jul - 2013</t>
  </si>
  <si>
    <t>Jun - 2013</t>
  </si>
  <si>
    <t>May - 2013</t>
  </si>
  <si>
    <t>Apr - 2013</t>
  </si>
  <si>
    <t>Mar - 2013</t>
  </si>
  <si>
    <t>Feb - 2013</t>
  </si>
  <si>
    <t>Jan - 2013</t>
  </si>
  <si>
    <t>Dec - 2012</t>
  </si>
  <si>
    <t>Nov - 2012</t>
  </si>
  <si>
    <t>Oct - 2012</t>
  </si>
  <si>
    <t>Sep - 2012</t>
  </si>
  <si>
    <t>Aug - 2012</t>
  </si>
  <si>
    <t>Jul - 2012</t>
  </si>
  <si>
    <t>Jun - 2012</t>
  </si>
  <si>
    <t>May - 2012</t>
  </si>
  <si>
    <t>Apr - 2012</t>
  </si>
  <si>
    <t>Mar - 2012</t>
  </si>
  <si>
    <t>Feb - 2012</t>
  </si>
  <si>
    <t>Jan - 2012</t>
  </si>
  <si>
    <t>CAPEX by Bus Unit/Project Class/Project</t>
  </si>
  <si>
    <t>a-Sep 2012</t>
  </si>
  <si>
    <t>a-Aug 2012</t>
  </si>
  <si>
    <t>a-Jul 2012</t>
  </si>
  <si>
    <t>a-Jun 2012</t>
  </si>
  <si>
    <t>a-May 2012</t>
  </si>
  <si>
    <t>a-Apr 2012</t>
  </si>
  <si>
    <t>a-Mar 2012</t>
  </si>
  <si>
    <t>a-Feb 2012</t>
  </si>
  <si>
    <t>a-Jan 2012</t>
  </si>
  <si>
    <t>Moodys Rating Scale(2)</t>
  </si>
  <si>
    <t>Moodys Ratings Scale(1)</t>
  </si>
  <si>
    <t>[red](#,###.00%)</t>
  </si>
  <si>
    <t>Date YYYY</t>
  </si>
  <si>
    <t>#,##0_)</t>
  </si>
  <si>
    <t>None</t>
  </si>
  <si>
    <t>Report Sequence Sub-Set:</t>
  </si>
  <si>
    <t>GULF - Financial Model</t>
  </si>
  <si>
    <t>Report Sequence Set:</t>
  </si>
  <si>
    <t xml:space="preserve">   GULF - Pole Attachments - OLD</t>
  </si>
  <si>
    <t>Report Logic</t>
  </si>
  <si>
    <t>Visibility - GULF</t>
  </si>
  <si>
    <t>Base Attributes</t>
  </si>
  <si>
    <t xml:space="preserve">Cases in Scenario: </t>
  </si>
  <si>
    <t>Base Year: 201201.0</t>
  </si>
  <si>
    <t>Executable version: 7.00</t>
  </si>
  <si>
    <t xml:space="preserve">Scenario Id: </t>
  </si>
  <si>
    <t xml:space="preserve">Scenario run Date/Time: </t>
  </si>
  <si>
    <t xml:space="preserve">Print Date/Time: </t>
  </si>
  <si>
    <t xml:space="preserve"> 100 #1.0#1.0#.75#.75#0.5#0.5#1####</t>
  </si>
  <si>
    <t>Jan 2022</t>
  </si>
  <si>
    <t>Feb 2022</t>
  </si>
  <si>
    <t>Mar 2022</t>
  </si>
  <si>
    <t>Apr 2022</t>
  </si>
  <si>
    <t>May 2022</t>
  </si>
  <si>
    <t>Jun 2022</t>
  </si>
  <si>
    <t>Jul 2022</t>
  </si>
  <si>
    <t>Aug 2022</t>
  </si>
  <si>
    <t>Sep 2022</t>
  </si>
  <si>
    <t>Oct 2022</t>
  </si>
  <si>
    <t>Nov 2022</t>
  </si>
  <si>
    <t>Dec 2022</t>
  </si>
  <si>
    <t>Gulf Power Company</t>
  </si>
  <si>
    <t>2013 Budgeted ECCR</t>
  </si>
  <si>
    <t>Account Description</t>
  </si>
  <si>
    <t>FERC</t>
  </si>
  <si>
    <t>ECCR Labor</t>
  </si>
  <si>
    <t>ECCR Non-Labor</t>
  </si>
  <si>
    <t>Total ECCR FERCs 908 &amp; 909</t>
  </si>
  <si>
    <t>Admin and General Overheads (Acct 926 Allocation)</t>
  </si>
  <si>
    <t>Total Operation and Maintenance ECCR incl 926</t>
  </si>
  <si>
    <t>Payroll Tax Overheads (Acct 408)(7.12%)</t>
  </si>
  <si>
    <t>Total ECCR incl 926 &amp; 408 Overheads</t>
  </si>
  <si>
    <t>ECCR - Non-Advertising</t>
  </si>
  <si>
    <t>ECCR - Advertising</t>
  </si>
  <si>
    <t>Base Year 2013</t>
  </si>
  <si>
    <t>Forecast Year 2014</t>
  </si>
  <si>
    <t>Forecast Year 2015</t>
  </si>
  <si>
    <t>Monthly Values for Outer Years</t>
  </si>
  <si>
    <t>Annual</t>
  </si>
  <si>
    <t>Monthly</t>
  </si>
  <si>
    <t>file://T:\ECRC-Environmental\Cost of Captial\Cap Structure 2013 - Jan 2013.xlsx</t>
  </si>
  <si>
    <t>Updated 2012-2022 on 01/21/2013</t>
  </si>
  <si>
    <t>file://T:\ECCR-Conservation\2013\2013 Final Budget\GULF - Materials _ Supplies January 21, 2013 09-22-36.xlsx</t>
  </si>
  <si>
    <t>a-Dec 2012</t>
  </si>
  <si>
    <t>a-Nov 2012</t>
  </si>
  <si>
    <t>a-Oct 2012</t>
  </si>
  <si>
    <t>GULF - 2012.12 Planning Scenario</t>
  </si>
  <si>
    <t xml:space="preserve">   GULF - Emissions Allowances - OLD</t>
  </si>
  <si>
    <t>Updated 2013.01.18-10:25 Actuals</t>
  </si>
  <si>
    <t>JJMASON Temp Data</t>
  </si>
  <si>
    <t>View: SO - 2013.01 Systemwide Planning Assumptions</t>
  </si>
  <si>
    <t>Updated 2013.01.09-17:00 Overlay</t>
  </si>
  <si>
    <t>GULF - 2012.12 Equity Contribution Taken in Feb 2013 - For 2013 Budget</t>
  </si>
  <si>
    <t>Updated 2013.01.18-08:54 Overlay</t>
  </si>
  <si>
    <t>GULF - 2012.12 Emissions Allowance and Burn Update - For 2013 Budget</t>
  </si>
  <si>
    <t>Updated 2013.01.18-08:50 Overlay</t>
  </si>
  <si>
    <t>GULF - 2012.12 Non Utility Land Update - For 2013 Budget</t>
  </si>
  <si>
    <t>Updated 2013.01.17-11:35 Overlay</t>
  </si>
  <si>
    <t>GULF - 2012.12 Scherer VOM True Up - For 2013 Budget</t>
  </si>
  <si>
    <t>Updated 2013.01.17-11:03 Overlay</t>
  </si>
  <si>
    <t>GULF - 2012.12 Wholesale Revenue Update (FPU) - For 2013 Budget</t>
  </si>
  <si>
    <t>Updated 2013.01.20-08:53 Overlay</t>
  </si>
  <si>
    <t>GULF - 2012.12 Change in Law Revenue (for ADIT Update) - For 2013 Budget</t>
  </si>
  <si>
    <t>Updated 2013.01.17-08:53 Overlay</t>
  </si>
  <si>
    <t>GULF - 2012.12 Fix Rate on $125M Note to 5.10% - For 2013 Budget</t>
  </si>
  <si>
    <t>Updated 2013.01.18-09:40 Overlay</t>
  </si>
  <si>
    <t>GULF - 2012.12 Premium &amp; Commercial Surge Expense Update - For 2013 Budget</t>
  </si>
  <si>
    <t>Updated 2013.01.16-19:28 Overlay</t>
  </si>
  <si>
    <t>GULF - 2012.12 Premium &amp; Commercial Surge Net Plant Update - For 2013 Budget</t>
  </si>
  <si>
    <t>Updated 2013.01.16-19:14 Overlay</t>
  </si>
  <si>
    <t>GULF - 2012.12 KWh Load Only - For 2013 Budget</t>
  </si>
  <si>
    <t>Updated 2013.01.16-19:37 Overlay</t>
  </si>
  <si>
    <t>GULF - 2012.12 Miscellaneous Service Revenue Update - For 2013 Budget</t>
  </si>
  <si>
    <t>Updated 2013.01.16-19:09 Overlay</t>
  </si>
  <si>
    <t>GULF - 2012.12 Capacity Update - For 2013 Budget</t>
  </si>
  <si>
    <t>Updated 2013.01.16-17:24 Overlay</t>
  </si>
  <si>
    <t>GULF - 2012.12 Fuel Update (Consistent with B2013A) - For 2013 Budget</t>
  </si>
  <si>
    <t>Updated 2013.01.20-08:19 Overlay</t>
  </si>
  <si>
    <t>GULF - 2012.12 Permanent M-1s (from BUDSUM File) - For 2013 Budget</t>
  </si>
  <si>
    <t>Updated 2013.01.15-16:16 Overlay</t>
  </si>
  <si>
    <t>C:\DOCUME~1\jjmason\UIPlanner\temp</t>
  </si>
  <si>
    <t>GULF - 2012.12 Tax Credits and Adjustments - For 2013 Budget</t>
  </si>
  <si>
    <t>Updated 2013.01.15-16:54 Overlay</t>
  </si>
  <si>
    <t>GULF - 2012.12 Non Property Deferred Taxes - For 2013 Budget</t>
  </si>
  <si>
    <t>Updated 2013.01.14-15:51 Overlay</t>
  </si>
  <si>
    <t>GULF - 2012.12 Budret Inputs</t>
  </si>
  <si>
    <t>Updated 2013.01.17-11:10 Overlay</t>
  </si>
  <si>
    <t>GULF - 2012.11 Planning Scenario For 2013 Budget Merged V3</t>
  </si>
  <si>
    <t>Updated 2013.01.09-16:57 Overlay</t>
  </si>
  <si>
    <t>GULF - 2012.11 Planning Scenario Merged V3</t>
  </si>
  <si>
    <t>Updated 2013.01.08-11:48 Overlay</t>
  </si>
  <si>
    <t>Updated 2013.01.18-16:35 Formula</t>
  </si>
  <si>
    <t>Updated 2012.12.07-17:21 Attribute</t>
  </si>
  <si>
    <t>Updated 2013.01.18-16:35 Attribute</t>
  </si>
  <si>
    <t>Scenario Actuals Date: 201212</t>
  </si>
  <si>
    <t>Years run monthly: 11</t>
  </si>
  <si>
    <t> January 21, 2013 09:22:36</t>
  </si>
  <si>
    <t> (Dollars)</t>
  </si>
  <si>
    <t>file://T:\UI\2013\Feeder Reports - Loaded\GULF - Revenues &amp; Energy - 2013\Source\01 B2013A Customers Energies Revenues Peaks TS .xlsx</t>
  </si>
  <si>
    <t>B2013A</t>
  </si>
  <si>
    <t>Updated 2013-2022 on 02/14/2013</t>
  </si>
  <si>
    <t>file://T:\ECCR-Conservation\2013\2013 Final Budget\2013 FINMOD ECCR 02-13-13.xlsx</t>
  </si>
  <si>
    <t>As of 2/19/2013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</si>
</sst>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_)"/>
    <numFmt numFmtId="166" formatCode="0.0000%"/>
    <numFmt numFmtId="167" formatCode="0.000000_)"/>
    <numFmt numFmtId="168" formatCode="0_);\(0\)"/>
    <numFmt numFmtId="169" formatCode="0.0000_);\(0.0000\)"/>
    <numFmt numFmtId="170" formatCode="0.000000_);\(0.000000\)"/>
    <numFmt numFmtId="171" formatCode="0.000_);\(0.000\)"/>
    <numFmt numFmtId="172" formatCode="0.0_)"/>
    <numFmt numFmtId="173" formatCode="_(* #,##0_);_(* \(#,##0\);_(* &quot;-&quot;??_);_(@_)"/>
    <numFmt numFmtId="174" formatCode="#,##0_);[Red]\(#,##0\);&quot; &quot;"/>
    <numFmt numFmtId="175" formatCode="#,##0.0000_);[Red]\(#,##0.0000\)"/>
    <numFmt numFmtId="176" formatCode="#,##0.000000_);[Red]\(#,##0.000000\)"/>
    <numFmt numFmtId="177" formatCode="d\-mmm\-yyyy"/>
    <numFmt numFmtId="178" formatCode="0.00000_);\(0.00000\)"/>
    <numFmt numFmtId="179" formatCode="_(* #,##0.000_);_(* \(#,##0.000\);_(* &quot;-&quot;??_);_(@_)"/>
  </numFmts>
  <fonts count="78">
    <font>
      <sz val="12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 MT"/>
      <family val="2"/>
    </font>
    <font>
      <b/>
      <u/>
      <sz val="18"/>
      <name val="Arial MT"/>
      <family val="2"/>
    </font>
    <font>
      <b/>
      <sz val="12"/>
      <name val="Arial MT"/>
      <family val="2"/>
    </font>
    <font>
      <sz val="10"/>
      <color indexed="12"/>
      <name val="Courier"/>
      <family val="3"/>
    </font>
    <font>
      <sz val="12"/>
      <name val="SWISS"/>
      <family val="2"/>
    </font>
    <font>
      <b/>
      <sz val="12"/>
      <color indexed="12"/>
      <name val="Arial MT"/>
      <family val="2"/>
    </font>
    <font>
      <sz val="10"/>
      <name val="Arial MT"/>
    </font>
    <font>
      <b/>
      <u/>
      <sz val="10"/>
      <name val="Arial MT"/>
    </font>
    <font>
      <sz val="12"/>
      <color indexed="12"/>
      <name val="Arial MT"/>
    </font>
    <font>
      <b/>
      <sz val="12"/>
      <name val="Arial MT"/>
    </font>
    <font>
      <sz val="12"/>
      <color indexed="8"/>
      <name val="Arial MT"/>
    </font>
    <font>
      <b/>
      <sz val="10"/>
      <color indexed="10"/>
      <name val="Arial MT"/>
    </font>
    <font>
      <sz val="8"/>
      <name val="Arial MT"/>
    </font>
    <font>
      <b/>
      <sz val="10"/>
      <color indexed="12"/>
      <name val="Arial"/>
      <family val="2"/>
    </font>
    <font>
      <sz val="12"/>
      <name val="Arial MT"/>
    </font>
    <font>
      <b/>
      <sz val="10"/>
      <color indexed="12"/>
      <name val="Arial MT"/>
    </font>
    <font>
      <sz val="11"/>
      <color indexed="12"/>
      <name val="Arial MT"/>
    </font>
    <font>
      <b/>
      <sz val="10"/>
      <name val="Arial"/>
      <family val="2"/>
    </font>
    <font>
      <sz val="12"/>
      <color indexed="12"/>
      <name val="Arial"/>
      <family val="2"/>
    </font>
    <font>
      <b/>
      <u/>
      <sz val="12"/>
      <name val="Arial MT"/>
    </font>
    <font>
      <b/>
      <sz val="12"/>
      <name val="Arial"/>
      <family val="2"/>
    </font>
    <font>
      <b/>
      <sz val="12"/>
      <color indexed="10"/>
      <name val="Arial MT"/>
    </font>
    <font>
      <sz val="10"/>
      <name val="AGaramond"/>
      <family val="1"/>
    </font>
    <font>
      <sz val="12"/>
      <name val="Arial"/>
      <family val="2"/>
    </font>
    <font>
      <sz val="12"/>
      <color indexed="12"/>
      <name val="SWISS"/>
      <family val="2"/>
    </font>
    <font>
      <sz val="11"/>
      <color indexed="8"/>
      <name val="Calibri"/>
      <family val="2"/>
    </font>
    <font>
      <sz val="12"/>
      <color indexed="12"/>
      <name val="Arial MT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FF"/>
      <name val="Courier"/>
      <family val="3"/>
    </font>
    <font>
      <sz val="12"/>
      <color rgb="FF0000FF"/>
      <name val="Arial"/>
      <family val="2"/>
    </font>
    <font>
      <sz val="11"/>
      <color rgb="FF0000FF"/>
      <name val="Arial MT"/>
    </font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Arial MT"/>
    </font>
    <font>
      <sz val="11"/>
      <name val="Arial MT"/>
    </font>
    <font>
      <b/>
      <sz val="9"/>
      <name val="Calibri"/>
      <family val="2"/>
    </font>
    <font>
      <sz val="9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6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8"/>
      </top>
      <bottom style="thick">
        <color indexed="8"/>
      </bottom>
      <diagonal/>
    </border>
  </borders>
  <cellStyleXfs count="134">
    <xf numFmtId="0" fontId="0" fillId="0" borderId="0"/>
    <xf numFmtId="0" fontId="25" fillId="0" borderId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40" fillId="26" borderId="0" applyNumberFormat="0" applyBorder="0" applyAlignment="0" applyProtection="0"/>
    <xf numFmtId="0" fontId="41" fillId="27" borderId="4" applyNumberFormat="0" applyAlignment="0" applyProtection="0"/>
    <xf numFmtId="0" fontId="42" fillId="28" borderId="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29" borderId="0" applyNumberFormat="0" applyBorder="0" applyAlignment="0" applyProtection="0"/>
    <xf numFmtId="0" fontId="45" fillId="0" borderId="6" applyNumberFormat="0" applyFill="0" applyAlignment="0" applyProtection="0"/>
    <xf numFmtId="0" fontId="46" fillId="0" borderId="7" applyNumberFormat="0" applyFill="0" applyAlignment="0" applyProtection="0"/>
    <xf numFmtId="0" fontId="47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48" fillId="30" borderId="4" applyNumberFormat="0" applyAlignment="0" applyProtection="0"/>
    <xf numFmtId="0" fontId="49" fillId="0" borderId="9" applyNumberFormat="0" applyFill="0" applyAlignment="0" applyProtection="0"/>
    <xf numFmtId="0" fontId="50" fillId="31" borderId="0" applyNumberFormat="0" applyBorder="0" applyAlignment="0" applyProtection="0"/>
    <xf numFmtId="0" fontId="38" fillId="0" borderId="0"/>
    <xf numFmtId="0" fontId="25" fillId="0" borderId="0"/>
    <xf numFmtId="0" fontId="25" fillId="0" borderId="0"/>
    <xf numFmtId="0" fontId="34" fillId="0" borderId="0"/>
    <xf numFmtId="0" fontId="36" fillId="32" borderId="10" applyNumberFormat="0" applyFont="0" applyAlignment="0" applyProtection="0"/>
    <xf numFmtId="0" fontId="38" fillId="32" borderId="10" applyNumberFormat="0" applyFont="0" applyAlignment="0" applyProtection="0"/>
    <xf numFmtId="0" fontId="51" fillId="27" borderId="11" applyNumberFormat="0" applyAlignment="0" applyProtection="0"/>
    <xf numFmtId="0" fontId="52" fillId="0" borderId="0" applyNumberFormat="0" applyFill="0" applyBorder="0" applyAlignment="0" applyProtection="0"/>
    <xf numFmtId="0" fontId="53" fillId="0" borderId="12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/>
    <xf numFmtId="0" fontId="10" fillId="0" borderId="0"/>
    <xf numFmtId="0" fontId="9" fillId="0" borderId="0"/>
    <xf numFmtId="0" fontId="9" fillId="32" borderId="10" applyNumberFormat="0" applyFont="0" applyAlignment="0" applyProtection="0"/>
    <xf numFmtId="0" fontId="8" fillId="0" borderId="0"/>
    <xf numFmtId="0" fontId="8" fillId="32" borderId="10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10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5" fillId="0" borderId="0"/>
    <xf numFmtId="0" fontId="4" fillId="0" borderId="0"/>
    <xf numFmtId="0" fontId="66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3" fillId="0" borderId="0"/>
    <xf numFmtId="0" fontId="10" fillId="0" borderId="0"/>
    <xf numFmtId="0" fontId="10" fillId="0" borderId="0"/>
    <xf numFmtId="0" fontId="74" fillId="0" borderId="0" applyNumberFormat="0" applyFill="0" applyBorder="0" applyAlignment="0" applyProtection="0"/>
    <xf numFmtId="0" fontId="2" fillId="0" borderId="0"/>
    <xf numFmtId="0" fontId="1" fillId="0" borderId="0"/>
    <xf numFmtId="0" fontId="1" fillId="32" borderId="10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200">
    <xf numFmtId="0" fontId="0" fillId="0" borderId="0" xfId="0"/>
    <xf numFmtId="168" fontId="0" fillId="0" borderId="0" xfId="1" applyNumberFormat="1" applyFont="1" applyFill="1"/>
    <xf numFmtId="168" fontId="14" fillId="0" borderId="0" xfId="1" applyNumberFormat="1" applyFont="1" applyFill="1" applyProtection="1">
      <protection locked="0"/>
    </xf>
    <xf numFmtId="168" fontId="0" fillId="0" borderId="1" xfId="1" applyNumberFormat="1" applyFont="1" applyFill="1" applyBorder="1" applyProtection="1"/>
    <xf numFmtId="168" fontId="0" fillId="0" borderId="0" xfId="1" applyNumberFormat="1" applyFont="1" applyFill="1" applyProtection="1"/>
    <xf numFmtId="168" fontId="0" fillId="0" borderId="2" xfId="1" applyNumberFormat="1" applyFont="1" applyFill="1" applyBorder="1" applyProtection="1"/>
    <xf numFmtId="168" fontId="0" fillId="0" borderId="3" xfId="1" applyNumberFormat="1" applyFont="1" applyFill="1" applyBorder="1" applyProtection="1"/>
    <xf numFmtId="170" fontId="0" fillId="0" borderId="0" xfId="1" applyNumberFormat="1" applyFont="1" applyFill="1" applyProtection="1"/>
    <xf numFmtId="0" fontId="0" fillId="0" borderId="0" xfId="1" applyFont="1" applyFill="1"/>
    <xf numFmtId="0" fontId="0" fillId="0" borderId="0" xfId="1" applyFont="1" applyFill="1" applyProtection="1"/>
    <xf numFmtId="167" fontId="0" fillId="0" borderId="0" xfId="1" applyNumberFormat="1" applyFont="1" applyFill="1" applyProtection="1"/>
    <xf numFmtId="1" fontId="19" fillId="0" borderId="0" xfId="1" applyNumberFormat="1" applyFont="1" applyFill="1"/>
    <xf numFmtId="168" fontId="19" fillId="0" borderId="0" xfId="1" applyNumberFormat="1" applyFont="1" applyFill="1"/>
    <xf numFmtId="0" fontId="33" fillId="0" borderId="0" xfId="1" applyFont="1" applyFill="1"/>
    <xf numFmtId="0" fontId="19" fillId="0" borderId="0" xfId="1" applyFont="1" applyFill="1" applyProtection="1"/>
    <xf numFmtId="0" fontId="19" fillId="0" borderId="0" xfId="1" applyFont="1" applyFill="1"/>
    <xf numFmtId="37" fontId="19" fillId="0" borderId="0" xfId="1" applyNumberFormat="1" applyFont="1" applyFill="1"/>
    <xf numFmtId="37" fontId="35" fillId="0" borderId="0" xfId="1" applyNumberFormat="1" applyFont="1" applyFill="1" applyProtection="1"/>
    <xf numFmtId="37" fontId="59" fillId="0" borderId="0" xfId="51" applyNumberFormat="1" applyFont="1" applyFill="1" applyBorder="1"/>
    <xf numFmtId="37" fontId="60" fillId="0" borderId="0" xfId="51" applyNumberFormat="1" applyFont="1" applyFill="1" applyBorder="1"/>
    <xf numFmtId="0" fontId="59" fillId="0" borderId="0" xfId="51" applyFont="1" applyFill="1" applyBorder="1" applyAlignment="1">
      <alignment horizontal="center"/>
    </xf>
    <xf numFmtId="0" fontId="59" fillId="0" borderId="0" xfId="51" applyFont="1" applyFill="1" applyBorder="1"/>
    <xf numFmtId="0" fontId="59" fillId="0" borderId="0" xfId="51" quotePrefix="1" applyFont="1" applyFill="1" applyBorder="1" applyAlignment="1">
      <alignment horizontal="center"/>
    </xf>
    <xf numFmtId="17" fontId="59" fillId="0" borderId="0" xfId="51" applyNumberFormat="1" applyFont="1" applyFill="1" applyBorder="1" applyAlignment="1">
      <alignment horizontal="center"/>
    </xf>
    <xf numFmtId="37" fontId="73" fillId="0" borderId="0" xfId="117" applyNumberFormat="1" applyFont="1" applyFill="1" applyBorder="1" applyProtection="1"/>
    <xf numFmtId="37" fontId="73" fillId="0" borderId="21" xfId="117" applyNumberFormat="1" applyFont="1" applyFill="1" applyBorder="1" applyProtection="1"/>
    <xf numFmtId="37" fontId="56" fillId="0" borderId="22" xfId="117" applyNumberFormat="1" applyFont="1" applyFill="1" applyBorder="1" applyProtection="1"/>
    <xf numFmtId="39" fontId="73" fillId="0" borderId="0" xfId="117" applyNumberFormat="1" applyFont="1" applyFill="1" applyBorder="1" applyProtection="1"/>
    <xf numFmtId="0" fontId="73" fillId="0" borderId="0" xfId="117" quotePrefix="1" applyFont="1" applyFill="1" applyAlignment="1" applyProtection="1">
      <alignment horizontal="left"/>
    </xf>
    <xf numFmtId="3" fontId="73" fillId="0" borderId="0" xfId="117" applyNumberFormat="1" applyFont="1" applyFill="1" applyBorder="1" applyProtection="1"/>
    <xf numFmtId="0" fontId="73" fillId="0" borderId="0" xfId="117" applyFont="1" applyFill="1" applyProtection="1"/>
    <xf numFmtId="0" fontId="73" fillId="0" borderId="0" xfId="117" applyFont="1" applyFill="1"/>
    <xf numFmtId="37" fontId="73" fillId="0" borderId="0" xfId="117" applyNumberFormat="1" applyFont="1" applyFill="1"/>
    <xf numFmtId="37" fontId="73" fillId="0" borderId="23" xfId="117" applyNumberFormat="1" applyFont="1" applyFill="1" applyBorder="1"/>
    <xf numFmtId="173" fontId="73" fillId="0" borderId="0" xfId="31" applyNumberFormat="1" applyFont="1" applyFill="1" applyProtection="1"/>
    <xf numFmtId="43" fontId="62" fillId="0" borderId="0" xfId="29" applyFont="1" applyFill="1"/>
    <xf numFmtId="0" fontId="62" fillId="0" borderId="0" xfId="117" applyFont="1" applyFill="1"/>
    <xf numFmtId="37" fontId="62" fillId="0" borderId="0" xfId="117" applyNumberFormat="1" applyFont="1" applyFill="1" applyProtection="1"/>
    <xf numFmtId="173" fontId="73" fillId="0" borderId="23" xfId="31" applyNumberFormat="1" applyFont="1" applyFill="1" applyBorder="1" applyProtection="1"/>
    <xf numFmtId="37" fontId="73" fillId="0" borderId="23" xfId="117" applyNumberFormat="1" applyFont="1" applyFill="1" applyBorder="1" applyProtection="1"/>
    <xf numFmtId="173" fontId="73" fillId="0" borderId="0" xfId="31" applyNumberFormat="1" applyFont="1" applyFill="1" applyBorder="1"/>
    <xf numFmtId="173" fontId="73" fillId="0" borderId="23" xfId="31" applyNumberFormat="1" applyFont="1" applyFill="1" applyBorder="1"/>
    <xf numFmtId="0" fontId="56" fillId="0" borderId="0" xfId="117" quotePrefix="1" applyFont="1" applyFill="1" applyAlignment="1" applyProtection="1">
      <alignment horizontal="left"/>
    </xf>
    <xf numFmtId="3" fontId="73" fillId="0" borderId="21" xfId="117" applyNumberFormat="1" applyFont="1" applyFill="1" applyBorder="1" applyProtection="1"/>
    <xf numFmtId="0" fontId="56" fillId="0" borderId="0" xfId="51" applyFont="1" applyFill="1"/>
    <xf numFmtId="37" fontId="56" fillId="0" borderId="0" xfId="51" applyNumberFormat="1" applyFont="1" applyFill="1"/>
    <xf numFmtId="37" fontId="62" fillId="0" borderId="0" xfId="51" applyNumberFormat="1" applyFont="1" applyFill="1"/>
    <xf numFmtId="38" fontId="57" fillId="0" borderId="0" xfId="51" applyNumberFormat="1" applyFont="1" applyFill="1"/>
    <xf numFmtId="38" fontId="58" fillId="0" borderId="0" xfId="51" applyNumberFormat="1" applyFont="1" applyFill="1"/>
    <xf numFmtId="0" fontId="28" fillId="0" borderId="13" xfId="51" applyFont="1" applyFill="1" applyBorder="1"/>
    <xf numFmtId="0" fontId="28" fillId="0" borderId="14" xfId="51" applyFont="1" applyFill="1" applyBorder="1"/>
    <xf numFmtId="0" fontId="59" fillId="0" borderId="0" xfId="51" applyFont="1" applyFill="1"/>
    <xf numFmtId="0" fontId="0" fillId="0" borderId="0" xfId="0" applyFill="1"/>
    <xf numFmtId="0" fontId="60" fillId="0" borderId="0" xfId="51" applyFont="1" applyFill="1"/>
    <xf numFmtId="38" fontId="60" fillId="0" borderId="0" xfId="51" applyNumberFormat="1" applyFont="1" applyFill="1"/>
    <xf numFmtId="0" fontId="55" fillId="0" borderId="0" xfId="51" applyFill="1"/>
    <xf numFmtId="17" fontId="58" fillId="0" borderId="15" xfId="51" applyNumberFormat="1" applyFont="1" applyFill="1" applyBorder="1" applyAlignment="1">
      <alignment horizontal="left"/>
    </xf>
    <xf numFmtId="0" fontId="60" fillId="0" borderId="0" xfId="51" applyFont="1" applyFill="1" applyBorder="1"/>
    <xf numFmtId="17" fontId="60" fillId="0" borderId="0" xfId="51" applyNumberFormat="1" applyFont="1" applyFill="1" applyBorder="1" applyAlignment="1">
      <alignment horizontal="center"/>
    </xf>
    <xf numFmtId="37" fontId="59" fillId="0" borderId="0" xfId="51" applyNumberFormat="1" applyFont="1" applyFill="1"/>
    <xf numFmtId="38" fontId="59" fillId="0" borderId="0" xfId="51" applyNumberFormat="1" applyFont="1" applyFill="1"/>
    <xf numFmtId="0" fontId="58" fillId="0" borderId="16" xfId="51" applyFont="1" applyFill="1" applyBorder="1"/>
    <xf numFmtId="38" fontId="58" fillId="0" borderId="16" xfId="51" applyNumberFormat="1" applyFont="1" applyFill="1" applyBorder="1"/>
    <xf numFmtId="37" fontId="58" fillId="0" borderId="16" xfId="51" applyNumberFormat="1" applyFont="1" applyFill="1" applyBorder="1"/>
    <xf numFmtId="174" fontId="61" fillId="0" borderId="0" xfId="80" applyNumberFormat="1" applyFont="1" applyFill="1" applyAlignment="1">
      <alignment horizontal="right"/>
    </xf>
    <xf numFmtId="175" fontId="59" fillId="0" borderId="0" xfId="51" applyNumberFormat="1" applyFont="1" applyFill="1"/>
    <xf numFmtId="0" fontId="18" fillId="0" borderId="0" xfId="1" applyFont="1" applyFill="1"/>
    <xf numFmtId="0" fontId="17" fillId="0" borderId="0" xfId="1" applyFont="1" applyFill="1"/>
    <xf numFmtId="0" fontId="17" fillId="0" borderId="0" xfId="1" quotePrefix="1" applyFont="1" applyFill="1" applyAlignment="1">
      <alignment horizontal="left"/>
    </xf>
    <xf numFmtId="0" fontId="22" fillId="0" borderId="0" xfId="1" quotePrefix="1" applyFont="1" applyFill="1" applyAlignment="1">
      <alignment horizontal="left"/>
    </xf>
    <xf numFmtId="0" fontId="11" fillId="0" borderId="0" xfId="1" applyFont="1" applyFill="1" applyAlignment="1" applyProtection="1">
      <alignment horizontal="left" textRotation="255"/>
    </xf>
    <xf numFmtId="0" fontId="11" fillId="0" borderId="0" xfId="1" applyFont="1" applyFill="1" applyAlignment="1" applyProtection="1">
      <alignment horizontal="center" textRotation="255"/>
    </xf>
    <xf numFmtId="0" fontId="0" fillId="0" borderId="0" xfId="1" quotePrefix="1" applyFont="1" applyFill="1" applyAlignment="1">
      <alignment horizontal="center"/>
    </xf>
    <xf numFmtId="0" fontId="0" fillId="0" borderId="0" xfId="1" applyFont="1" applyFill="1" applyAlignment="1">
      <alignment horizontal="center"/>
    </xf>
    <xf numFmtId="0" fontId="12" fillId="0" borderId="0" xfId="1" applyFont="1" applyFill="1" applyAlignment="1" applyProtection="1">
      <alignment horizontal="center"/>
    </xf>
    <xf numFmtId="0" fontId="13" fillId="0" borderId="0" xfId="1" applyFont="1" applyFill="1" applyProtection="1"/>
    <xf numFmtId="37" fontId="15" fillId="0" borderId="0" xfId="1" applyNumberFormat="1" applyFont="1" applyFill="1" applyProtection="1"/>
    <xf numFmtId="168" fontId="29" fillId="0" borderId="0" xfId="1" applyNumberFormat="1" applyFont="1" applyFill="1" applyProtection="1">
      <protection locked="0"/>
    </xf>
    <xf numFmtId="168" fontId="31" fillId="0" borderId="0" xfId="1" applyNumberFormat="1" applyFont="1" applyFill="1" applyProtection="1">
      <protection locked="0"/>
    </xf>
    <xf numFmtId="166" fontId="0" fillId="0" borderId="0" xfId="1" applyNumberFormat="1" applyFont="1" applyFill="1" applyProtection="1"/>
    <xf numFmtId="171" fontId="0" fillId="0" borderId="0" xfId="1" applyNumberFormat="1" applyFont="1" applyFill="1" applyProtection="1"/>
    <xf numFmtId="0" fontId="25" fillId="0" borderId="0" xfId="1" applyFont="1" applyFill="1" applyProtection="1"/>
    <xf numFmtId="168" fontId="24" fillId="0" borderId="0" xfId="1" applyNumberFormat="1" applyFont="1" applyFill="1" applyProtection="1">
      <protection locked="0"/>
    </xf>
    <xf numFmtId="168" fontId="28" fillId="0" borderId="0" xfId="1" applyNumberFormat="1" applyFont="1" applyFill="1" applyProtection="1">
      <protection locked="0"/>
    </xf>
    <xf numFmtId="168" fontId="21" fillId="0" borderId="0" xfId="1" applyNumberFormat="1" applyFont="1" applyFill="1"/>
    <xf numFmtId="170" fontId="0" fillId="0" borderId="0" xfId="1" applyNumberFormat="1" applyFont="1" applyFill="1"/>
    <xf numFmtId="168" fontId="27" fillId="0" borderId="0" xfId="1" applyNumberFormat="1" applyFont="1" applyFill="1"/>
    <xf numFmtId="168" fontId="27" fillId="0" borderId="0" xfId="1" applyNumberFormat="1" applyFont="1" applyFill="1" applyProtection="1"/>
    <xf numFmtId="0" fontId="0" fillId="0" borderId="0" xfId="1" quotePrefix="1" applyFont="1" applyFill="1" applyAlignment="1" applyProtection="1">
      <alignment horizontal="left"/>
    </xf>
    <xf numFmtId="0" fontId="0" fillId="0" borderId="0" xfId="1" quotePrefix="1" applyFont="1" applyFill="1" applyProtection="1"/>
    <xf numFmtId="37" fontId="29" fillId="0" borderId="0" xfId="1" applyNumberFormat="1" applyFont="1" applyFill="1" applyProtection="1">
      <protection locked="0"/>
    </xf>
    <xf numFmtId="39" fontId="0" fillId="0" borderId="0" xfId="1" applyNumberFormat="1" applyFont="1" applyFill="1" applyProtection="1"/>
    <xf numFmtId="169" fontId="0" fillId="0" borderId="0" xfId="1" applyNumberFormat="1" applyFont="1" applyFill="1" applyProtection="1"/>
    <xf numFmtId="172" fontId="0" fillId="0" borderId="0" xfId="1" applyNumberFormat="1" applyFont="1" applyFill="1"/>
    <xf numFmtId="164" fontId="0" fillId="0" borderId="0" xfId="1" applyNumberFormat="1" applyFont="1" applyFill="1"/>
    <xf numFmtId="0" fontId="30" fillId="0" borderId="0" xfId="1" applyFont="1" applyFill="1" applyAlignment="1">
      <alignment horizontal="center"/>
    </xf>
    <xf numFmtId="1" fontId="0" fillId="0" borderId="0" xfId="1" applyNumberFormat="1" applyFont="1" applyFill="1"/>
    <xf numFmtId="1" fontId="34" fillId="0" borderId="0" xfId="44" applyNumberFormat="1" applyFill="1"/>
    <xf numFmtId="0" fontId="0" fillId="0" borderId="1" xfId="1" applyFont="1" applyFill="1" applyBorder="1" applyProtection="1"/>
    <xf numFmtId="165" fontId="0" fillId="0" borderId="0" xfId="1" applyNumberFormat="1" applyFont="1" applyFill="1" applyProtection="1"/>
    <xf numFmtId="0" fontId="0" fillId="0" borderId="2" xfId="1" applyFont="1" applyFill="1" applyBorder="1" applyProtection="1"/>
    <xf numFmtId="164" fontId="0" fillId="0" borderId="1" xfId="1" applyNumberFormat="1" applyFont="1" applyFill="1" applyBorder="1" applyProtection="1"/>
    <xf numFmtId="0" fontId="14" fillId="0" borderId="0" xfId="1" applyFont="1" applyFill="1" applyProtection="1">
      <protection locked="0"/>
    </xf>
    <xf numFmtId="164" fontId="0" fillId="0" borderId="3" xfId="1" applyNumberFormat="1" applyFont="1" applyFill="1" applyBorder="1" applyProtection="1"/>
    <xf numFmtId="0" fontId="21" fillId="0" borderId="0" xfId="1" applyFont="1" applyFill="1"/>
    <xf numFmtId="164" fontId="0" fillId="0" borderId="0" xfId="1" applyNumberFormat="1" applyFont="1" applyFill="1" applyProtection="1"/>
    <xf numFmtId="0" fontId="0" fillId="0" borderId="3" xfId="1" applyFont="1" applyFill="1" applyBorder="1" applyProtection="1"/>
    <xf numFmtId="168" fontId="26" fillId="0" borderId="0" xfId="1" applyNumberFormat="1" applyFont="1" applyFill="1" applyProtection="1"/>
    <xf numFmtId="37" fontId="24" fillId="0" borderId="0" xfId="1" applyNumberFormat="1" applyFont="1" applyFill="1" applyProtection="1">
      <protection locked="0"/>
    </xf>
    <xf numFmtId="37" fontId="0" fillId="0" borderId="0" xfId="1" applyNumberFormat="1" applyFont="1" applyFill="1" applyProtection="1"/>
    <xf numFmtId="0" fontId="25" fillId="0" borderId="0" xfId="43" applyFont="1" applyFill="1"/>
    <xf numFmtId="0" fontId="20" fillId="0" borderId="0" xfId="43" applyFont="1" applyFill="1"/>
    <xf numFmtId="0" fontId="32" fillId="0" borderId="0" xfId="43" applyFont="1" applyFill="1"/>
    <xf numFmtId="0" fontId="25" fillId="0" borderId="0" xfId="1" applyFont="1" applyFill="1" applyAlignment="1">
      <alignment horizontal="center"/>
    </xf>
    <xf numFmtId="169" fontId="0" fillId="0" borderId="0" xfId="1" applyNumberFormat="1" applyFont="1" applyFill="1"/>
    <xf numFmtId="37" fontId="0" fillId="0" borderId="0" xfId="1" applyNumberFormat="1" applyFont="1" applyFill="1"/>
    <xf numFmtId="1" fontId="0" fillId="0" borderId="1" xfId="1" applyNumberFormat="1" applyFont="1" applyFill="1" applyBorder="1" applyProtection="1"/>
    <xf numFmtId="40" fontId="0" fillId="0" borderId="0" xfId="1" applyNumberFormat="1" applyFont="1" applyFill="1" applyProtection="1"/>
    <xf numFmtId="176" fontId="0" fillId="0" borderId="0" xfId="1" applyNumberFormat="1" applyFont="1" applyFill="1" applyProtection="1"/>
    <xf numFmtId="38" fontId="19" fillId="0" borderId="0" xfId="1" applyNumberFormat="1" applyFont="1" applyFill="1"/>
    <xf numFmtId="0" fontId="16" fillId="0" borderId="0" xfId="1" applyFont="1" applyFill="1" applyProtection="1">
      <protection locked="0"/>
    </xf>
    <xf numFmtId="0" fontId="16" fillId="0" borderId="0" xfId="1" applyFont="1" applyFill="1" applyProtection="1"/>
    <xf numFmtId="164" fontId="16" fillId="0" borderId="0" xfId="1" applyNumberFormat="1" applyFont="1" applyFill="1" applyProtection="1">
      <protection locked="0"/>
    </xf>
    <xf numFmtId="175" fontId="0" fillId="0" borderId="0" xfId="1" applyNumberFormat="1" applyFont="1" applyFill="1" applyProtection="1"/>
    <xf numFmtId="173" fontId="0" fillId="0" borderId="0" xfId="29" applyNumberFormat="1" applyFont="1" applyFill="1"/>
    <xf numFmtId="179" fontId="19" fillId="0" borderId="0" xfId="29" applyNumberFormat="1" applyFont="1" applyFill="1"/>
    <xf numFmtId="0" fontId="0" fillId="0" borderId="0" xfId="1" applyFont="1" applyFill="1" applyBorder="1"/>
    <xf numFmtId="0" fontId="0" fillId="0" borderId="0" xfId="1" applyFont="1" applyFill="1" applyBorder="1" applyAlignment="1">
      <alignment horizontal="center"/>
    </xf>
    <xf numFmtId="168" fontId="0" fillId="0" borderId="0" xfId="1" applyNumberFormat="1" applyFont="1" applyFill="1" applyBorder="1"/>
    <xf numFmtId="168" fontId="63" fillId="0" borderId="0" xfId="1" applyNumberFormat="1" applyFont="1" applyFill="1" applyBorder="1" applyProtection="1">
      <protection locked="0"/>
    </xf>
    <xf numFmtId="168" fontId="0" fillId="0" borderId="17" xfId="1" applyNumberFormat="1" applyFont="1" applyFill="1" applyBorder="1" applyProtection="1"/>
    <xf numFmtId="168" fontId="0" fillId="0" borderId="0" xfId="1" applyNumberFormat="1" applyFont="1" applyFill="1" applyBorder="1" applyProtection="1"/>
    <xf numFmtId="168" fontId="0" fillId="0" borderId="18" xfId="1" applyNumberFormat="1" applyFont="1" applyFill="1" applyBorder="1" applyProtection="1"/>
    <xf numFmtId="171" fontId="0" fillId="0" borderId="0" xfId="1" applyNumberFormat="1" applyFont="1" applyFill="1"/>
    <xf numFmtId="0" fontId="74" fillId="0" borderId="0" xfId="118" applyFill="1" applyProtection="1"/>
    <xf numFmtId="168" fontId="64" fillId="0" borderId="0" xfId="1" applyNumberFormat="1" applyFont="1" applyFill="1" applyBorder="1" applyProtection="1">
      <protection locked="0"/>
    </xf>
    <xf numFmtId="174" fontId="61" fillId="0" borderId="0" xfId="94" applyNumberFormat="1" applyFont="1" applyFill="1" applyAlignment="1">
      <alignment horizontal="right"/>
    </xf>
    <xf numFmtId="168" fontId="37" fillId="0" borderId="0" xfId="1" applyNumberFormat="1" applyFont="1" applyFill="1"/>
    <xf numFmtId="168" fontId="0" fillId="0" borderId="19" xfId="1" applyNumberFormat="1" applyFont="1" applyFill="1" applyBorder="1" applyProtection="1"/>
    <xf numFmtId="166" fontId="0" fillId="0" borderId="0" xfId="1" applyNumberFormat="1" applyFont="1" applyFill="1" applyBorder="1" applyProtection="1"/>
    <xf numFmtId="171" fontId="0" fillId="0" borderId="0" xfId="1" applyNumberFormat="1" applyFont="1" applyFill="1" applyBorder="1" applyProtection="1"/>
    <xf numFmtId="173" fontId="19" fillId="0" borderId="0" xfId="29" applyNumberFormat="1" applyFont="1" applyFill="1" applyProtection="1"/>
    <xf numFmtId="179" fontId="28" fillId="0" borderId="0" xfId="29" applyNumberFormat="1" applyFont="1" applyFill="1" applyProtection="1">
      <protection locked="0"/>
    </xf>
    <xf numFmtId="173" fontId="0" fillId="0" borderId="0" xfId="29" applyNumberFormat="1" applyFont="1" applyFill="1" applyProtection="1"/>
    <xf numFmtId="170" fontId="0" fillId="0" borderId="0" xfId="1" applyNumberFormat="1" applyFont="1" applyFill="1" applyBorder="1"/>
    <xf numFmtId="178" fontId="0" fillId="0" borderId="0" xfId="1" applyNumberFormat="1" applyFont="1" applyFill="1"/>
    <xf numFmtId="173" fontId="65" fillId="0" borderId="0" xfId="29" applyNumberFormat="1" applyFont="1" applyFill="1" applyBorder="1" applyProtection="1"/>
    <xf numFmtId="173" fontId="27" fillId="0" borderId="0" xfId="29" applyNumberFormat="1" applyFont="1" applyFill="1"/>
    <xf numFmtId="173" fontId="75" fillId="0" borderId="0" xfId="29" applyNumberFormat="1" applyFont="1" applyFill="1" applyProtection="1"/>
    <xf numFmtId="170" fontId="0" fillId="0" borderId="0" xfId="1" applyNumberFormat="1" applyFont="1" applyFill="1" applyBorder="1" applyProtection="1"/>
    <xf numFmtId="0" fontId="0" fillId="0" borderId="0" xfId="0" applyFont="1" applyFill="1" applyBorder="1"/>
    <xf numFmtId="0" fontId="0" fillId="0" borderId="0" xfId="1" applyFont="1" applyFill="1" applyBorder="1" applyProtection="1"/>
    <xf numFmtId="167" fontId="0" fillId="0" borderId="0" xfId="1" applyNumberFormat="1" applyFont="1" applyFill="1" applyBorder="1" applyProtection="1"/>
    <xf numFmtId="167" fontId="0" fillId="0" borderId="0" xfId="1" applyNumberFormat="1" applyFont="1" applyFill="1" applyBorder="1"/>
    <xf numFmtId="164" fontId="0" fillId="0" borderId="0" xfId="1" applyNumberFormat="1" applyFont="1" applyFill="1" applyBorder="1"/>
    <xf numFmtId="0" fontId="0" fillId="0" borderId="0" xfId="0" applyFill="1" applyAlignment="1">
      <alignment horizontal="right"/>
    </xf>
    <xf numFmtId="168" fontId="0" fillId="0" borderId="0" xfId="0" applyNumberFormat="1" applyFill="1"/>
    <xf numFmtId="43" fontId="25" fillId="0" borderId="0" xfId="30" applyNumberFormat="1" applyFont="1" applyFill="1"/>
    <xf numFmtId="173" fontId="0" fillId="0" borderId="0" xfId="0" applyNumberFormat="1" applyFill="1"/>
    <xf numFmtId="170" fontId="0" fillId="0" borderId="0" xfId="0" applyNumberFormat="1" applyFill="1"/>
    <xf numFmtId="0" fontId="72" fillId="0" borderId="0" xfId="116" applyNumberFormat="1" applyFont="1" applyFill="1"/>
    <xf numFmtId="0" fontId="56" fillId="0" borderId="0" xfId="117" applyFont="1" applyFill="1" applyProtection="1"/>
    <xf numFmtId="177" fontId="72" fillId="0" borderId="0" xfId="116" applyNumberFormat="1" applyFont="1" applyFill="1" applyAlignment="1">
      <alignment horizontal="left"/>
    </xf>
    <xf numFmtId="16" fontId="56" fillId="0" borderId="0" xfId="117" applyNumberFormat="1" applyFont="1" applyFill="1" applyAlignment="1" applyProtection="1">
      <alignment horizontal="center"/>
    </xf>
    <xf numFmtId="0" fontId="56" fillId="0" borderId="21" xfId="117" applyFont="1" applyFill="1" applyBorder="1" applyAlignment="1" applyProtection="1">
      <alignment horizontal="center"/>
    </xf>
    <xf numFmtId="17" fontId="56" fillId="0" borderId="21" xfId="117" applyNumberFormat="1" applyFont="1" applyFill="1" applyBorder="1" applyAlignment="1" applyProtection="1">
      <alignment horizontal="center"/>
    </xf>
    <xf numFmtId="37" fontId="73" fillId="0" borderId="0" xfId="117" applyNumberFormat="1" applyFont="1" applyFill="1" applyProtection="1"/>
    <xf numFmtId="173" fontId="56" fillId="0" borderId="0" xfId="31" applyNumberFormat="1" applyFont="1" applyFill="1" applyProtection="1"/>
    <xf numFmtId="37" fontId="56" fillId="0" borderId="0" xfId="117" applyNumberFormat="1" applyFont="1" applyFill="1" applyBorder="1" applyProtection="1"/>
    <xf numFmtId="0" fontId="58" fillId="0" borderId="0" xfId="117" applyFont="1" applyFill="1"/>
    <xf numFmtId="37" fontId="58" fillId="0" borderId="0" xfId="117" applyNumberFormat="1" applyFont="1" applyFill="1" applyProtection="1"/>
    <xf numFmtId="3" fontId="56" fillId="0" borderId="2" xfId="117" applyNumberFormat="1" applyFont="1" applyFill="1" applyBorder="1" applyProtection="1"/>
    <xf numFmtId="173" fontId="56" fillId="0" borderId="24" xfId="31" applyNumberFormat="1" applyFont="1" applyFill="1" applyBorder="1" applyProtection="1"/>
    <xf numFmtId="3" fontId="56" fillId="0" borderId="22" xfId="117" applyNumberFormat="1" applyFont="1" applyFill="1" applyBorder="1" applyProtection="1"/>
    <xf numFmtId="173" fontId="73" fillId="0" borderId="0" xfId="31" applyNumberFormat="1" applyFont="1" applyFill="1"/>
    <xf numFmtId="0" fontId="56" fillId="0" borderId="0" xfId="117" quotePrefix="1" applyFont="1" applyFill="1" applyAlignment="1">
      <alignment horizontal="left"/>
    </xf>
    <xf numFmtId="0" fontId="56" fillId="0" borderId="0" xfId="117" applyFont="1" applyFill="1"/>
    <xf numFmtId="173" fontId="56" fillId="0" borderId="0" xfId="31" applyNumberFormat="1" applyFont="1" applyFill="1"/>
    <xf numFmtId="37" fontId="56" fillId="0" borderId="0" xfId="117" applyNumberFormat="1" applyFont="1" applyFill="1"/>
    <xf numFmtId="3" fontId="73" fillId="0" borderId="0" xfId="117" applyNumberFormat="1" applyFont="1" applyFill="1"/>
    <xf numFmtId="3" fontId="62" fillId="0" borderId="0" xfId="117" applyNumberFormat="1" applyFont="1" applyFill="1"/>
    <xf numFmtId="0" fontId="72" fillId="0" borderId="0" xfId="116" applyNumberFormat="1" applyFont="1" applyFill="1" applyAlignment="1">
      <alignment horizontal="left"/>
    </xf>
    <xf numFmtId="0" fontId="2" fillId="0" borderId="0" xfId="119" applyFill="1"/>
    <xf numFmtId="22" fontId="2" fillId="0" borderId="0" xfId="119" applyNumberFormat="1" applyFill="1"/>
    <xf numFmtId="10" fontId="2" fillId="0" borderId="0" xfId="119" applyNumberFormat="1" applyFill="1"/>
    <xf numFmtId="49" fontId="70" fillId="0" borderId="0" xfId="0" applyNumberFormat="1" applyFont="1" applyFill="1" applyAlignment="1">
      <alignment horizontal="left" wrapText="1"/>
    </xf>
    <xf numFmtId="49" fontId="70" fillId="0" borderId="0" xfId="0" applyNumberFormat="1" applyFont="1" applyFill="1" applyAlignment="1">
      <alignment horizontal="right" wrapText="1"/>
    </xf>
    <xf numFmtId="174" fontId="71" fillId="0" borderId="0" xfId="0" applyNumberFormat="1" applyFont="1" applyFill="1" applyAlignment="1">
      <alignment horizontal="left"/>
    </xf>
    <xf numFmtId="174" fontId="70" fillId="0" borderId="0" xfId="0" applyNumberFormat="1" applyFont="1" applyFill="1" applyAlignment="1">
      <alignment horizontal="right"/>
    </xf>
    <xf numFmtId="174" fontId="70" fillId="0" borderId="0" xfId="0" applyNumberFormat="1" applyFont="1" applyFill="1" applyAlignment="1">
      <alignment horizontal="left"/>
    </xf>
    <xf numFmtId="0" fontId="67" fillId="0" borderId="20" xfId="111" applyFont="1" applyFill="1" applyBorder="1" applyAlignment="1">
      <alignment horizontal="center" vertical="center" wrapText="1"/>
    </xf>
    <xf numFmtId="0" fontId="66" fillId="0" borderId="0" xfId="111" applyFill="1"/>
    <xf numFmtId="0" fontId="67" fillId="0" borderId="0" xfId="111" applyFont="1" applyFill="1" applyAlignment="1">
      <alignment horizontal="left" indent="1"/>
    </xf>
    <xf numFmtId="174" fontId="68" fillId="0" borderId="0" xfId="111" applyNumberFormat="1" applyFont="1" applyFill="1" applyAlignment="1">
      <alignment horizontal="right"/>
    </xf>
    <xf numFmtId="0" fontId="68" fillId="0" borderId="0" xfId="111" applyFont="1" applyFill="1" applyAlignment="1">
      <alignment horizontal="left" indent="2"/>
    </xf>
    <xf numFmtId="174" fontId="77" fillId="0" borderId="0" xfId="111" applyNumberFormat="1" applyFont="1" applyFill="1" applyAlignment="1">
      <alignment horizontal="right"/>
    </xf>
    <xf numFmtId="0" fontId="67" fillId="0" borderId="0" xfId="111" applyFont="1" applyFill="1" applyAlignment="1">
      <alignment horizontal="left" indent="4"/>
    </xf>
    <xf numFmtId="174" fontId="76" fillId="0" borderId="25" xfId="111" applyNumberFormat="1" applyFont="1" applyFill="1" applyBorder="1" applyAlignment="1">
      <alignment horizontal="right"/>
    </xf>
    <xf numFmtId="0" fontId="4" fillId="0" borderId="0" xfId="110" applyFill="1"/>
    <xf numFmtId="3" fontId="4" fillId="0" borderId="0" xfId="110" applyNumberFormat="1" applyFill="1"/>
  </cellXfs>
  <cellStyles count="134">
    <cellStyle name="_x0013_" xfId="1"/>
    <cellStyle name="20% - Accent1" xfId="2" builtinId="30" customBuiltin="1"/>
    <cellStyle name="20% - Accent1 2" xfId="52"/>
    <cellStyle name="20% - Accent1 3" xfId="53"/>
    <cellStyle name="20% - Accent1 4" xfId="82"/>
    <cellStyle name="20% - Accent1 5" xfId="96"/>
    <cellStyle name="20% - Accent1 6" xfId="122"/>
    <cellStyle name="20% - Accent2" xfId="3" builtinId="34" customBuiltin="1"/>
    <cellStyle name="20% - Accent2 2" xfId="54"/>
    <cellStyle name="20% - Accent2 3" xfId="55"/>
    <cellStyle name="20% - Accent2 4" xfId="84"/>
    <cellStyle name="20% - Accent2 5" xfId="98"/>
    <cellStyle name="20% - Accent2 6" xfId="124"/>
    <cellStyle name="20% - Accent3" xfId="4" builtinId="38" customBuiltin="1"/>
    <cellStyle name="20% - Accent3 2" xfId="56"/>
    <cellStyle name="20% - Accent3 3" xfId="57"/>
    <cellStyle name="20% - Accent3 4" xfId="86"/>
    <cellStyle name="20% - Accent3 5" xfId="100"/>
    <cellStyle name="20% - Accent3 6" xfId="126"/>
    <cellStyle name="20% - Accent4" xfId="5" builtinId="42" customBuiltin="1"/>
    <cellStyle name="20% - Accent4 2" xfId="58"/>
    <cellStyle name="20% - Accent4 3" xfId="59"/>
    <cellStyle name="20% - Accent4 4" xfId="88"/>
    <cellStyle name="20% - Accent4 5" xfId="102"/>
    <cellStyle name="20% - Accent4 6" xfId="128"/>
    <cellStyle name="20% - Accent5" xfId="6" builtinId="46" customBuiltin="1"/>
    <cellStyle name="20% - Accent5 2" xfId="60"/>
    <cellStyle name="20% - Accent5 3" xfId="61"/>
    <cellStyle name="20% - Accent5 4" xfId="90"/>
    <cellStyle name="20% - Accent5 5" xfId="104"/>
    <cellStyle name="20% - Accent5 6" xfId="130"/>
    <cellStyle name="20% - Accent6" xfId="7" builtinId="50" customBuiltin="1"/>
    <cellStyle name="20% - Accent6 2" xfId="62"/>
    <cellStyle name="20% - Accent6 3" xfId="63"/>
    <cellStyle name="20% - Accent6 4" xfId="92"/>
    <cellStyle name="20% - Accent6 5" xfId="106"/>
    <cellStyle name="20% - Accent6 6" xfId="132"/>
    <cellStyle name="40% - Accent1" xfId="8" builtinId="31" customBuiltin="1"/>
    <cellStyle name="40% - Accent1 2" xfId="64"/>
    <cellStyle name="40% - Accent1 3" xfId="65"/>
    <cellStyle name="40% - Accent1 4" xfId="83"/>
    <cellStyle name="40% - Accent1 5" xfId="97"/>
    <cellStyle name="40% - Accent1 6" xfId="123"/>
    <cellStyle name="40% - Accent2" xfId="9" builtinId="35" customBuiltin="1"/>
    <cellStyle name="40% - Accent2 2" xfId="66"/>
    <cellStyle name="40% - Accent2 3" xfId="67"/>
    <cellStyle name="40% - Accent2 4" xfId="85"/>
    <cellStyle name="40% - Accent2 5" xfId="99"/>
    <cellStyle name="40% - Accent2 6" xfId="125"/>
    <cellStyle name="40% - Accent3" xfId="10" builtinId="39" customBuiltin="1"/>
    <cellStyle name="40% - Accent3 2" xfId="68"/>
    <cellStyle name="40% - Accent3 3" xfId="69"/>
    <cellStyle name="40% - Accent3 4" xfId="87"/>
    <cellStyle name="40% - Accent3 5" xfId="101"/>
    <cellStyle name="40% - Accent3 6" xfId="127"/>
    <cellStyle name="40% - Accent4" xfId="11" builtinId="43" customBuiltin="1"/>
    <cellStyle name="40% - Accent4 2" xfId="70"/>
    <cellStyle name="40% - Accent4 3" xfId="71"/>
    <cellStyle name="40% - Accent4 4" xfId="89"/>
    <cellStyle name="40% - Accent4 5" xfId="103"/>
    <cellStyle name="40% - Accent4 6" xfId="129"/>
    <cellStyle name="40% - Accent5" xfId="12" builtinId="47" customBuiltin="1"/>
    <cellStyle name="40% - Accent5 2" xfId="72"/>
    <cellStyle name="40% - Accent5 3" xfId="73"/>
    <cellStyle name="40% - Accent5 4" xfId="91"/>
    <cellStyle name="40% - Accent5 5" xfId="105"/>
    <cellStyle name="40% - Accent5 6" xfId="131"/>
    <cellStyle name="40% - Accent6" xfId="13" builtinId="51" customBuiltin="1"/>
    <cellStyle name="40% - Accent6 2" xfId="74"/>
    <cellStyle name="40% - Accent6 3" xfId="75"/>
    <cellStyle name="40% - Accent6 4" xfId="93"/>
    <cellStyle name="40% - Accent6 5" xfId="107"/>
    <cellStyle name="40% - Accent6 6" xfId="133"/>
    <cellStyle name="60% - Accent1" xfId="14" builtinId="32" customBuiltin="1"/>
    <cellStyle name="60% - Accent2" xfId="15" builtinId="36" customBuiltin="1"/>
    <cellStyle name="60% - Accent3" xfId="16" builtinId="40" customBuiltin="1"/>
    <cellStyle name="60% - Accent4" xfId="17" builtinId="44" customBuiltin="1"/>
    <cellStyle name="60% - Accent5" xfId="18" builtinId="48" customBuiltin="1"/>
    <cellStyle name="60% - Accent6" xfId="19" builtinId="52" customBuiltin="1"/>
    <cellStyle name="Accent1" xfId="20" builtinId="29" customBuiltin="1"/>
    <cellStyle name="Accent2" xfId="21" builtinId="33" customBuiltin="1"/>
    <cellStyle name="Accent3" xfId="22" builtinId="37" customBuiltin="1"/>
    <cellStyle name="Accent4" xfId="23" builtinId="41" customBuiltin="1"/>
    <cellStyle name="Accent5" xfId="24" builtinId="45" customBuiltin="1"/>
    <cellStyle name="Accent6" xfId="25" builtinId="49" customBuiltin="1"/>
    <cellStyle name="Bad" xfId="26" builtinId="27" customBuiltin="1"/>
    <cellStyle name="Calculation" xfId="27" builtinId="22" customBuiltin="1"/>
    <cellStyle name="Check Cell" xfId="28" builtinId="23" customBuiltin="1"/>
    <cellStyle name="Comma" xfId="29" builtinId="3"/>
    <cellStyle name="Comma 2" xfId="30"/>
    <cellStyle name="Comma 3" xfId="31"/>
    <cellStyle name="Comma 4" xfId="114"/>
    <cellStyle name="Currency 2" xfId="113"/>
    <cellStyle name="Explanatory Text" xfId="32" builtinId="53" customBuiltin="1"/>
    <cellStyle name="Good" xfId="33" builtinId="26" customBuiltin="1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Hyperlink" xfId="118" builtinId="8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10" xfId="110"/>
    <cellStyle name="Normal 11" xfId="111"/>
    <cellStyle name="Normal 12" xfId="112"/>
    <cellStyle name="Normal 13" xfId="115"/>
    <cellStyle name="Normal 14" xfId="119"/>
    <cellStyle name="Normal 15" xfId="120"/>
    <cellStyle name="Normal 2" xfId="41"/>
    <cellStyle name="Normal 2 2" xfId="42"/>
    <cellStyle name="Normal 3" xfId="51"/>
    <cellStyle name="Normal 4" xfId="76"/>
    <cellStyle name="Normal 4 2" xfId="77"/>
    <cellStyle name="Normal 5" xfId="78"/>
    <cellStyle name="Normal 6" xfId="80"/>
    <cellStyle name="Normal 7" xfId="94"/>
    <cellStyle name="Normal 8" xfId="108"/>
    <cellStyle name="Normal 9" xfId="109"/>
    <cellStyle name="Normal_2004 Environmental version 16-13MA" xfId="43"/>
    <cellStyle name="Normal_FINMOD ECCR 2009 FINAL 2" xfId="117"/>
    <cellStyle name="Normal_FINMOD ECRC 2009 FINAL 2" xfId="116"/>
    <cellStyle name="Normal_SUMMARY" xfId="44"/>
    <cellStyle name="Note 2" xfId="45"/>
    <cellStyle name="Note 3" xfId="46"/>
    <cellStyle name="Note 4" xfId="79"/>
    <cellStyle name="Note 5" xfId="81"/>
    <cellStyle name="Note 6" xfId="95"/>
    <cellStyle name="Note 7" xfId="121"/>
    <cellStyle name="Output" xfId="47" builtinId="21" customBuiltin="1"/>
    <cellStyle name="Title" xfId="48" builtinId="15" customBuiltin="1"/>
    <cellStyle name="Total" xfId="49" builtinId="25" customBuiltin="1"/>
    <cellStyle name="Warning Text" xfId="50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..\..\..\UI\2013\Feeder%20Reports%20-%20Loaded\GULF%20-%20Revenues%20&amp;%20Energy%20-%202013\Source\01%20B2013A%20Customers%20Energies%20Revenues%20Peaks%20TS%20.xlsx" TargetMode="External"/><Relationship Id="rId2" Type="http://schemas.openxmlformats.org/officeDocument/2006/relationships/hyperlink" Target="GULF%20-%20Materials%20_%20Supplies%20January%2021,%202013%2009-22-36.xlsx" TargetMode="External"/><Relationship Id="rId1" Type="http://schemas.openxmlformats.org/officeDocument/2006/relationships/hyperlink" Target="../../../ECRC-Environmental/Cost%20of%20Captial/Cap%20Structure%202013%20-%20Jan%202013.xlsx" TargetMode="External"/><Relationship Id="rId6" Type="http://schemas.openxmlformats.org/officeDocument/2006/relationships/printerSettings" Target="../printerSettings/printerSettings7.bin"/><Relationship Id="rId5" Type="http://schemas.openxmlformats.org/officeDocument/2006/relationships/hyperlink" Target="2013%20FINMOD%20ECCR%2002-13-13.xlsx" TargetMode="External"/><Relationship Id="rId4" Type="http://schemas.openxmlformats.org/officeDocument/2006/relationships/hyperlink" Target="2013%20FINMOD%20ECCR%2002-13-13.xlsx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1"/>
  <sheetViews>
    <sheetView tabSelected="1" workbookViewId="0">
      <pane xSplit="2" ySplit="8" topLeftCell="V9" activePane="bottomRight" state="frozen"/>
      <selection activeCell="D7" sqref="D7"/>
      <selection pane="topRight" activeCell="D7" sqref="D7"/>
      <selection pane="bottomLeft" activeCell="D7" sqref="D7"/>
      <selection pane="bottomRight" activeCell="V9" sqref="V9"/>
    </sheetView>
  </sheetViews>
  <sheetFormatPr defaultRowHeight="15" outlineLevelCol="1"/>
  <cols>
    <col min="1" max="2" width="9.88671875" style="198" customWidth="1"/>
    <col min="3" max="16" width="12.21875" style="198" hidden="1" customWidth="1" outlineLevel="1"/>
    <col min="17" max="17" width="2.109375" style="198" hidden="1" customWidth="1" outlineLevel="1"/>
    <col min="18" max="18" width="12.21875" style="198" hidden="1" customWidth="1" outlineLevel="1"/>
    <col min="19" max="19" width="2.109375" style="198" hidden="1" customWidth="1" outlineLevel="1"/>
    <col min="20" max="21" width="12.21875" style="198" hidden="1" customWidth="1" outlineLevel="1"/>
    <col min="22" max="22" width="21.77734375" style="198" customWidth="1" collapsed="1"/>
    <col min="23" max="31" width="12.21875" style="198" customWidth="1"/>
    <col min="32" max="16384" width="8.88671875" style="198"/>
  </cols>
  <sheetData>
    <row r="1" spans="1:31">
      <c r="A1" s="198" t="s">
        <v>292</v>
      </c>
      <c r="B1" s="198" t="s">
        <v>293</v>
      </c>
    </row>
    <row r="2" spans="1:31">
      <c r="A2" s="198" t="s">
        <v>294</v>
      </c>
      <c r="B2" s="198" t="s">
        <v>295</v>
      </c>
    </row>
    <row r="3" spans="1:31">
      <c r="A3" s="198" t="s">
        <v>296</v>
      </c>
      <c r="B3" s="198" t="s">
        <v>600</v>
      </c>
    </row>
    <row r="4" spans="1:31">
      <c r="A4" s="198" t="s">
        <v>297</v>
      </c>
      <c r="B4" s="198" t="s">
        <v>298</v>
      </c>
    </row>
    <row r="5" spans="1:31">
      <c r="Z5" s="198" t="s">
        <v>299</v>
      </c>
    </row>
    <row r="6" spans="1:31">
      <c r="R6" s="198" t="s">
        <v>300</v>
      </c>
      <c r="T6" s="198" t="s">
        <v>300</v>
      </c>
      <c r="U6" s="198" t="s">
        <v>301</v>
      </c>
      <c r="V6" s="198" t="s">
        <v>300</v>
      </c>
      <c r="W6" s="198" t="s">
        <v>301</v>
      </c>
      <c r="X6" s="198" t="s">
        <v>300</v>
      </c>
      <c r="Y6" s="198" t="s">
        <v>301</v>
      </c>
      <c r="Z6" s="198" t="s">
        <v>302</v>
      </c>
      <c r="AA6" s="198" t="s">
        <v>302</v>
      </c>
      <c r="AB6" s="198" t="s">
        <v>302</v>
      </c>
      <c r="AC6" s="198" t="s">
        <v>303</v>
      </c>
      <c r="AD6" s="198" t="s">
        <v>304</v>
      </c>
      <c r="AE6" s="198" t="s">
        <v>305</v>
      </c>
    </row>
    <row r="7" spans="1:31">
      <c r="C7" s="198" t="s">
        <v>306</v>
      </c>
      <c r="D7" s="198" t="s">
        <v>306</v>
      </c>
      <c r="E7" s="198" t="s">
        <v>306</v>
      </c>
      <c r="F7" s="198" t="s">
        <v>307</v>
      </c>
      <c r="G7" s="198" t="s">
        <v>307</v>
      </c>
      <c r="H7" s="198" t="s">
        <v>307</v>
      </c>
      <c r="I7" s="198" t="s">
        <v>308</v>
      </c>
      <c r="J7" s="198" t="s">
        <v>308</v>
      </c>
      <c r="K7" s="198" t="s">
        <v>308</v>
      </c>
      <c r="L7" s="198" t="s">
        <v>309</v>
      </c>
      <c r="M7" s="198" t="s">
        <v>310</v>
      </c>
      <c r="N7" s="198" t="s">
        <v>311</v>
      </c>
      <c r="O7" s="198" t="s">
        <v>312</v>
      </c>
      <c r="P7" s="198" t="s">
        <v>313</v>
      </c>
      <c r="R7" s="198" t="s">
        <v>313</v>
      </c>
      <c r="T7" s="198" t="s">
        <v>314</v>
      </c>
      <c r="U7" s="198" t="s">
        <v>314</v>
      </c>
      <c r="V7" s="198" t="s">
        <v>314</v>
      </c>
      <c r="W7" s="198" t="s">
        <v>314</v>
      </c>
      <c r="X7" s="198" t="s">
        <v>313</v>
      </c>
      <c r="Y7" s="198" t="s">
        <v>313</v>
      </c>
      <c r="Z7" s="198" t="s">
        <v>315</v>
      </c>
      <c r="AA7" s="198" t="s">
        <v>315</v>
      </c>
      <c r="AB7" s="198" t="s">
        <v>315</v>
      </c>
      <c r="AC7" s="198" t="s">
        <v>315</v>
      </c>
      <c r="AD7" s="198" t="s">
        <v>315</v>
      </c>
      <c r="AE7" s="198" t="s">
        <v>316</v>
      </c>
    </row>
    <row r="8" spans="1:31">
      <c r="C8" s="198" t="s">
        <v>317</v>
      </c>
      <c r="D8" s="198" t="s">
        <v>318</v>
      </c>
      <c r="E8" s="198" t="s">
        <v>319</v>
      </c>
      <c r="F8" s="198" t="s">
        <v>317</v>
      </c>
      <c r="G8" s="198" t="s">
        <v>318</v>
      </c>
      <c r="H8" s="198" t="s">
        <v>319</v>
      </c>
      <c r="I8" s="198" t="s">
        <v>317</v>
      </c>
      <c r="J8" s="198" t="s">
        <v>318</v>
      </c>
      <c r="K8" s="198" t="s">
        <v>319</v>
      </c>
      <c r="L8" s="198" t="s">
        <v>319</v>
      </c>
      <c r="M8" s="198" t="s">
        <v>319</v>
      </c>
      <c r="N8" s="198" t="s">
        <v>319</v>
      </c>
      <c r="O8" s="198" t="s">
        <v>319</v>
      </c>
      <c r="P8" s="198" t="s">
        <v>319</v>
      </c>
      <c r="R8" s="198" t="s">
        <v>319</v>
      </c>
      <c r="T8" s="198" t="s">
        <v>317</v>
      </c>
      <c r="U8" s="198" t="s">
        <v>317</v>
      </c>
      <c r="V8" s="198" t="s">
        <v>320</v>
      </c>
      <c r="W8" s="198" t="s">
        <v>320</v>
      </c>
      <c r="X8" s="198" t="s">
        <v>320</v>
      </c>
      <c r="Y8" s="198" t="s">
        <v>320</v>
      </c>
      <c r="Z8" s="198" t="s">
        <v>317</v>
      </c>
      <c r="AA8" s="198" t="s">
        <v>318</v>
      </c>
      <c r="AB8" s="198" t="s">
        <v>319</v>
      </c>
      <c r="AC8" s="198" t="s">
        <v>319</v>
      </c>
      <c r="AD8" s="198" t="s">
        <v>319</v>
      </c>
      <c r="AE8" s="198" t="s">
        <v>319</v>
      </c>
    </row>
    <row r="9" spans="1:31">
      <c r="A9" s="198">
        <v>2012</v>
      </c>
      <c r="B9" s="198" t="s">
        <v>321</v>
      </c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R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</row>
    <row r="10" spans="1:31">
      <c r="A10" s="198">
        <v>2012</v>
      </c>
      <c r="B10" s="198" t="s">
        <v>322</v>
      </c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R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  <c r="AD10" s="199"/>
      <c r="AE10" s="199"/>
    </row>
    <row r="11" spans="1:31">
      <c r="A11" s="198">
        <v>2012</v>
      </c>
      <c r="B11" s="198" t="s">
        <v>323</v>
      </c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R11" s="199"/>
      <c r="T11" s="199"/>
      <c r="U11" s="199"/>
      <c r="V11" s="199"/>
      <c r="W11" s="199"/>
      <c r="X11" s="199"/>
      <c r="Y11" s="199"/>
      <c r="Z11" s="199"/>
      <c r="AA11" s="199"/>
      <c r="AB11" s="199"/>
      <c r="AC11" s="199"/>
      <c r="AD11" s="199"/>
      <c r="AE11" s="199"/>
    </row>
    <row r="12" spans="1:31">
      <c r="A12" s="198">
        <v>2012</v>
      </c>
      <c r="B12" s="198" t="s">
        <v>324</v>
      </c>
      <c r="C12" s="199"/>
      <c r="D12" s="199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R12" s="199"/>
      <c r="T12" s="199"/>
      <c r="U12" s="199"/>
      <c r="V12" s="199"/>
      <c r="W12" s="199"/>
      <c r="X12" s="199"/>
      <c r="Y12" s="199"/>
      <c r="Z12" s="199"/>
      <c r="AA12" s="199"/>
      <c r="AB12" s="199"/>
      <c r="AC12" s="199"/>
      <c r="AD12" s="199"/>
      <c r="AE12" s="199"/>
    </row>
    <row r="13" spans="1:31">
      <c r="A13" s="198">
        <v>2012</v>
      </c>
      <c r="B13" s="198" t="s">
        <v>325</v>
      </c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199"/>
    </row>
    <row r="14" spans="1:31">
      <c r="A14" s="198">
        <v>2012</v>
      </c>
      <c r="B14" s="198" t="s">
        <v>326</v>
      </c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</row>
    <row r="15" spans="1:31">
      <c r="A15" s="198">
        <v>2012</v>
      </c>
      <c r="B15" s="198" t="s">
        <v>327</v>
      </c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</row>
    <row r="16" spans="1:31">
      <c r="A16" s="198">
        <v>2012</v>
      </c>
      <c r="B16" s="198" t="s">
        <v>328</v>
      </c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</row>
    <row r="17" spans="1:31">
      <c r="A17" s="198">
        <v>2012</v>
      </c>
      <c r="B17" s="198" t="s">
        <v>329</v>
      </c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</row>
    <row r="18" spans="1:31">
      <c r="A18" s="198">
        <v>2012</v>
      </c>
      <c r="B18" s="198" t="s">
        <v>330</v>
      </c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</row>
    <row r="19" spans="1:31">
      <c r="A19" s="198">
        <v>2012</v>
      </c>
      <c r="B19" s="198" t="s">
        <v>331</v>
      </c>
      <c r="C19" s="199">
        <v>307065312</v>
      </c>
      <c r="D19" s="199">
        <v>21823904</v>
      </c>
      <c r="E19" s="199">
        <v>328889216</v>
      </c>
      <c r="F19" s="199">
        <v>281003967</v>
      </c>
      <c r="G19" s="199">
        <v>-1529010</v>
      </c>
      <c r="H19" s="199">
        <v>279474957</v>
      </c>
      <c r="I19" s="199">
        <v>144520363</v>
      </c>
      <c r="J19" s="199">
        <v>927408</v>
      </c>
      <c r="K19" s="199">
        <v>145447771</v>
      </c>
      <c r="L19" s="199">
        <v>2134493</v>
      </c>
      <c r="M19" s="199">
        <v>24409306</v>
      </c>
      <c r="N19" s="199">
        <v>0</v>
      </c>
      <c r="O19" s="199">
        <v>24409306</v>
      </c>
      <c r="P19" s="199">
        <v>780355743</v>
      </c>
      <c r="Q19" s="199"/>
      <c r="R19" s="199">
        <v>780355743</v>
      </c>
      <c r="S19" s="199"/>
      <c r="T19" s="199">
        <v>734724135</v>
      </c>
      <c r="U19" s="199">
        <v>734724135</v>
      </c>
      <c r="V19" s="199">
        <v>755946437</v>
      </c>
      <c r="W19" s="199">
        <v>755946437</v>
      </c>
      <c r="X19" s="199">
        <v>780355743</v>
      </c>
      <c r="Y19" s="199">
        <v>780355743</v>
      </c>
      <c r="Z19" s="199">
        <v>1493857</v>
      </c>
      <c r="AA19" s="199">
        <v>0</v>
      </c>
      <c r="AB19" s="199">
        <v>1493857</v>
      </c>
      <c r="AC19" s="199">
        <v>39041084</v>
      </c>
      <c r="AD19" s="199">
        <v>0</v>
      </c>
      <c r="AE19" s="199">
        <v>820890684</v>
      </c>
    </row>
    <row r="20" spans="1:31">
      <c r="A20" s="198">
        <v>2012</v>
      </c>
      <c r="B20" s="198" t="s">
        <v>332</v>
      </c>
      <c r="C20" s="199">
        <v>367044007</v>
      </c>
      <c r="D20" s="199">
        <v>43068304</v>
      </c>
      <c r="E20" s="199">
        <v>410112311</v>
      </c>
      <c r="F20" s="199">
        <v>284315573</v>
      </c>
      <c r="G20" s="199">
        <v>1178050</v>
      </c>
      <c r="H20" s="199">
        <v>285493623</v>
      </c>
      <c r="I20" s="199">
        <v>126738871</v>
      </c>
      <c r="J20" s="199">
        <v>641335</v>
      </c>
      <c r="K20" s="199">
        <v>127380206</v>
      </c>
      <c r="L20" s="199">
        <v>2134493</v>
      </c>
      <c r="M20" s="199">
        <v>28484969</v>
      </c>
      <c r="N20" s="199">
        <v>0</v>
      </c>
      <c r="O20" s="199">
        <v>28484969</v>
      </c>
      <c r="P20" s="199">
        <v>853605602</v>
      </c>
      <c r="Q20" s="199"/>
      <c r="R20" s="199">
        <v>853605602</v>
      </c>
      <c r="S20" s="199"/>
      <c r="T20" s="199">
        <v>780232944</v>
      </c>
      <c r="U20" s="199">
        <v>780232944</v>
      </c>
      <c r="V20" s="199">
        <v>825120633</v>
      </c>
      <c r="W20" s="199">
        <v>825120633</v>
      </c>
      <c r="X20" s="199">
        <v>853605602</v>
      </c>
      <c r="Y20" s="199">
        <v>853605602</v>
      </c>
      <c r="Z20" s="199">
        <v>1821549</v>
      </c>
      <c r="AA20" s="199">
        <v>0</v>
      </c>
      <c r="AB20" s="199">
        <v>1821549</v>
      </c>
      <c r="AC20" s="199">
        <v>46740489</v>
      </c>
      <c r="AD20" s="199">
        <v>0</v>
      </c>
      <c r="AE20" s="199">
        <v>902167640</v>
      </c>
    </row>
    <row r="21" spans="1:31">
      <c r="A21" s="198">
        <v>2012</v>
      </c>
      <c r="B21" s="198" t="s">
        <v>333</v>
      </c>
      <c r="C21" s="199">
        <v>5016672361</v>
      </c>
      <c r="D21" s="199">
        <v>67746895</v>
      </c>
      <c r="E21" s="199">
        <v>5084419256</v>
      </c>
      <c r="F21" s="199">
        <v>3852564354</v>
      </c>
      <c r="G21" s="199">
        <v>13289030</v>
      </c>
      <c r="H21" s="199">
        <v>3865853384</v>
      </c>
      <c r="I21" s="199">
        <v>1713191389</v>
      </c>
      <c r="J21" s="199">
        <v>28657053</v>
      </c>
      <c r="K21" s="199">
        <v>1741848442</v>
      </c>
      <c r="L21" s="199">
        <v>25291743</v>
      </c>
      <c r="M21" s="199">
        <v>318126432</v>
      </c>
      <c r="N21" s="199">
        <v>11089794</v>
      </c>
      <c r="O21" s="199">
        <v>329216226</v>
      </c>
      <c r="P21" s="199">
        <v>11046629051</v>
      </c>
      <c r="Q21" s="199"/>
      <c r="R21" s="199">
        <v>11046629051</v>
      </c>
      <c r="S21" s="199"/>
      <c r="T21" s="199">
        <v>10607719847</v>
      </c>
      <c r="U21" s="199">
        <v>10607719847</v>
      </c>
      <c r="V21" s="199">
        <v>10717412825</v>
      </c>
      <c r="W21" s="199">
        <v>10717412825</v>
      </c>
      <c r="X21" s="199">
        <v>11046629051</v>
      </c>
      <c r="Y21" s="199">
        <v>11046629051</v>
      </c>
      <c r="Z21" s="199">
        <v>19956456</v>
      </c>
      <c r="AA21" s="199">
        <v>0</v>
      </c>
      <c r="AB21" s="199">
        <v>19956456</v>
      </c>
      <c r="AC21" s="199">
        <v>588624402</v>
      </c>
      <c r="AD21" s="199">
        <v>11443694</v>
      </c>
      <c r="AE21" s="199">
        <v>11666653603</v>
      </c>
    </row>
    <row r="22" spans="1:31">
      <c r="A22" s="198">
        <v>2013</v>
      </c>
      <c r="B22" s="198" t="s">
        <v>321</v>
      </c>
      <c r="C22" s="199">
        <v>457534391</v>
      </c>
      <c r="D22" s="199">
        <v>-12072273</v>
      </c>
      <c r="E22" s="199">
        <v>445462118</v>
      </c>
      <c r="F22" s="199">
        <v>301752659</v>
      </c>
      <c r="G22" s="199">
        <v>-3761519</v>
      </c>
      <c r="H22" s="199">
        <v>297991140</v>
      </c>
      <c r="I22" s="199">
        <v>129452067</v>
      </c>
      <c r="J22" s="199">
        <v>-1111546</v>
      </c>
      <c r="K22" s="199">
        <v>128340521</v>
      </c>
      <c r="L22" s="199">
        <v>2134493</v>
      </c>
      <c r="M22" s="199">
        <v>29208246</v>
      </c>
      <c r="N22" s="199">
        <v>0</v>
      </c>
      <c r="O22" s="199">
        <v>29208246</v>
      </c>
      <c r="P22" s="199">
        <v>903136518</v>
      </c>
      <c r="Q22" s="199"/>
      <c r="R22" s="199">
        <v>903136518</v>
      </c>
      <c r="S22" s="199"/>
      <c r="T22" s="199">
        <v>890873610</v>
      </c>
      <c r="U22" s="199">
        <v>890873610</v>
      </c>
      <c r="V22" s="199">
        <v>873928272</v>
      </c>
      <c r="W22" s="199">
        <v>873928272</v>
      </c>
      <c r="X22" s="199">
        <v>903136518</v>
      </c>
      <c r="Y22" s="199">
        <v>903136518</v>
      </c>
      <c r="Z22" s="199">
        <v>1993685</v>
      </c>
      <c r="AA22" s="199">
        <v>0</v>
      </c>
      <c r="AB22" s="199">
        <v>1993685</v>
      </c>
      <c r="AC22" s="199">
        <v>50204519</v>
      </c>
      <c r="AD22" s="199">
        <v>0</v>
      </c>
      <c r="AE22" s="199">
        <v>955334722</v>
      </c>
    </row>
    <row r="23" spans="1:31">
      <c r="A23" s="198">
        <v>2013</v>
      </c>
      <c r="B23" s="198" t="s">
        <v>322</v>
      </c>
      <c r="C23" s="199">
        <v>406565976</v>
      </c>
      <c r="D23" s="199">
        <v>-52377792</v>
      </c>
      <c r="E23" s="199">
        <v>354188184</v>
      </c>
      <c r="F23" s="199">
        <v>285301285</v>
      </c>
      <c r="G23" s="199">
        <v>-19609908</v>
      </c>
      <c r="H23" s="199">
        <v>265691377</v>
      </c>
      <c r="I23" s="199">
        <v>113278715</v>
      </c>
      <c r="J23" s="199">
        <v>-1395973</v>
      </c>
      <c r="K23" s="199">
        <v>111882742</v>
      </c>
      <c r="L23" s="199">
        <v>2134493</v>
      </c>
      <c r="M23" s="199">
        <v>24533398</v>
      </c>
      <c r="N23" s="199">
        <v>0</v>
      </c>
      <c r="O23" s="199">
        <v>24533398</v>
      </c>
      <c r="P23" s="199">
        <v>758430194</v>
      </c>
      <c r="Q23" s="199"/>
      <c r="R23" s="199">
        <v>758430194</v>
      </c>
      <c r="S23" s="199"/>
      <c r="T23" s="199">
        <v>807280469</v>
      </c>
      <c r="U23" s="199">
        <v>807280469</v>
      </c>
      <c r="V23" s="199">
        <v>733896796</v>
      </c>
      <c r="W23" s="199">
        <v>733896796</v>
      </c>
      <c r="X23" s="199">
        <v>758430194</v>
      </c>
      <c r="Y23" s="199">
        <v>758430194</v>
      </c>
      <c r="Z23" s="199">
        <v>1972672</v>
      </c>
      <c r="AA23" s="199">
        <v>0</v>
      </c>
      <c r="AB23" s="199">
        <v>1972672</v>
      </c>
      <c r="AC23" s="199">
        <v>35371703</v>
      </c>
      <c r="AD23" s="199">
        <v>0</v>
      </c>
      <c r="AE23" s="199">
        <v>795774569</v>
      </c>
    </row>
    <row r="24" spans="1:31">
      <c r="A24" s="198">
        <v>2013</v>
      </c>
      <c r="B24" s="198" t="s">
        <v>323</v>
      </c>
      <c r="C24" s="199">
        <v>339512539</v>
      </c>
      <c r="D24" s="199">
        <v>-6073760</v>
      </c>
      <c r="E24" s="199">
        <v>333438779</v>
      </c>
      <c r="F24" s="199">
        <v>278611421</v>
      </c>
      <c r="G24" s="199">
        <v>15457226</v>
      </c>
      <c r="H24" s="199">
        <v>294068647</v>
      </c>
      <c r="I24" s="199">
        <v>131603427</v>
      </c>
      <c r="J24" s="199">
        <v>448586</v>
      </c>
      <c r="K24" s="199">
        <v>132052013</v>
      </c>
      <c r="L24" s="199">
        <v>2134493</v>
      </c>
      <c r="M24" s="199">
        <v>23974290</v>
      </c>
      <c r="N24" s="199">
        <v>0</v>
      </c>
      <c r="O24" s="199">
        <v>23974290</v>
      </c>
      <c r="P24" s="199">
        <v>785668222</v>
      </c>
      <c r="Q24" s="199"/>
      <c r="R24" s="199">
        <v>785668222</v>
      </c>
      <c r="S24" s="199"/>
      <c r="T24" s="199">
        <v>751861880</v>
      </c>
      <c r="U24" s="199">
        <v>751861880</v>
      </c>
      <c r="V24" s="199">
        <v>761693932</v>
      </c>
      <c r="W24" s="199">
        <v>761693932</v>
      </c>
      <c r="X24" s="199">
        <v>785668222</v>
      </c>
      <c r="Y24" s="199">
        <v>785668222</v>
      </c>
      <c r="Z24" s="199">
        <v>1762615</v>
      </c>
      <c r="AA24" s="199">
        <v>0</v>
      </c>
      <c r="AB24" s="199">
        <v>1762615</v>
      </c>
      <c r="AC24" s="199">
        <v>37933713</v>
      </c>
      <c r="AD24" s="199">
        <v>0</v>
      </c>
      <c r="AE24" s="199">
        <v>825364550</v>
      </c>
    </row>
    <row r="25" spans="1:31">
      <c r="A25" s="198">
        <v>2013</v>
      </c>
      <c r="B25" s="198" t="s">
        <v>324</v>
      </c>
      <c r="C25" s="199">
        <v>322955569</v>
      </c>
      <c r="D25" s="199">
        <v>-3132827</v>
      </c>
      <c r="E25" s="199">
        <v>319822742</v>
      </c>
      <c r="F25" s="199">
        <v>299295561</v>
      </c>
      <c r="G25" s="199">
        <v>4672630</v>
      </c>
      <c r="H25" s="199">
        <v>303968191</v>
      </c>
      <c r="I25" s="199">
        <v>134655512</v>
      </c>
      <c r="J25" s="199">
        <v>1280418</v>
      </c>
      <c r="K25" s="199">
        <v>135935930</v>
      </c>
      <c r="L25" s="199">
        <v>2134493</v>
      </c>
      <c r="M25" s="199">
        <v>23458239</v>
      </c>
      <c r="N25" s="199">
        <v>0</v>
      </c>
      <c r="O25" s="199">
        <v>23458239</v>
      </c>
      <c r="P25" s="199">
        <v>785319595</v>
      </c>
      <c r="Q25" s="199"/>
      <c r="R25" s="199">
        <v>785319595</v>
      </c>
      <c r="S25" s="199"/>
      <c r="T25" s="199">
        <v>759041135</v>
      </c>
      <c r="U25" s="199">
        <v>759041135</v>
      </c>
      <c r="V25" s="199">
        <v>761861356</v>
      </c>
      <c r="W25" s="199">
        <v>761861356</v>
      </c>
      <c r="X25" s="199">
        <v>785319595</v>
      </c>
      <c r="Y25" s="199">
        <v>785319595</v>
      </c>
      <c r="Z25" s="199">
        <v>1658358</v>
      </c>
      <c r="AA25" s="199">
        <v>0</v>
      </c>
      <c r="AB25" s="199">
        <v>1658358</v>
      </c>
      <c r="AC25" s="199">
        <v>37889193</v>
      </c>
      <c r="AD25" s="199">
        <v>0</v>
      </c>
      <c r="AE25" s="199">
        <v>824867146</v>
      </c>
    </row>
    <row r="26" spans="1:31">
      <c r="A26" s="198">
        <v>2013</v>
      </c>
      <c r="B26" s="198" t="s">
        <v>325</v>
      </c>
      <c r="C26" s="199">
        <v>353216104</v>
      </c>
      <c r="D26" s="199">
        <v>90960252</v>
      </c>
      <c r="E26" s="199">
        <v>444176356</v>
      </c>
      <c r="F26" s="199">
        <v>318232008</v>
      </c>
      <c r="G26" s="199">
        <v>42228045</v>
      </c>
      <c r="H26" s="199">
        <v>360460053</v>
      </c>
      <c r="I26" s="199">
        <v>152703989</v>
      </c>
      <c r="J26" s="199">
        <v>2548131</v>
      </c>
      <c r="K26" s="199">
        <v>155252120</v>
      </c>
      <c r="L26" s="199">
        <v>2134493</v>
      </c>
      <c r="M26" s="199">
        <v>28648882</v>
      </c>
      <c r="N26" s="199">
        <v>0</v>
      </c>
      <c r="O26" s="199">
        <v>28648882</v>
      </c>
      <c r="P26" s="199">
        <v>990671904</v>
      </c>
      <c r="Q26" s="199"/>
      <c r="R26" s="199">
        <v>990671904</v>
      </c>
      <c r="S26" s="199"/>
      <c r="T26" s="199">
        <v>826286594</v>
      </c>
      <c r="U26" s="199">
        <v>826286594</v>
      </c>
      <c r="V26" s="199">
        <v>962023022</v>
      </c>
      <c r="W26" s="199">
        <v>962023022</v>
      </c>
      <c r="X26" s="199">
        <v>990671904</v>
      </c>
      <c r="Y26" s="199">
        <v>990671904</v>
      </c>
      <c r="Z26" s="199">
        <v>1617456</v>
      </c>
      <c r="AA26" s="199">
        <v>0</v>
      </c>
      <c r="AB26" s="199">
        <v>1617456</v>
      </c>
      <c r="AC26" s="199">
        <v>60373624</v>
      </c>
      <c r="AD26" s="199">
        <v>0</v>
      </c>
      <c r="AE26" s="199">
        <v>1052662984</v>
      </c>
    </row>
    <row r="27" spans="1:31">
      <c r="A27" s="198">
        <v>2013</v>
      </c>
      <c r="B27" s="198" t="s">
        <v>326</v>
      </c>
      <c r="C27" s="199">
        <v>505342182</v>
      </c>
      <c r="D27" s="199">
        <v>45071502</v>
      </c>
      <c r="E27" s="199">
        <v>550413684</v>
      </c>
      <c r="F27" s="199">
        <v>378730341</v>
      </c>
      <c r="G27" s="199">
        <v>9188106</v>
      </c>
      <c r="H27" s="199">
        <v>387918447</v>
      </c>
      <c r="I27" s="199">
        <v>153839864</v>
      </c>
      <c r="J27" s="199">
        <v>22816</v>
      </c>
      <c r="K27" s="199">
        <v>153862680</v>
      </c>
      <c r="L27" s="199">
        <v>2134493</v>
      </c>
      <c r="M27" s="199">
        <v>31707626</v>
      </c>
      <c r="N27" s="199">
        <v>0</v>
      </c>
      <c r="O27" s="199">
        <v>31707626</v>
      </c>
      <c r="P27" s="199">
        <v>1126036930</v>
      </c>
      <c r="Q27" s="199"/>
      <c r="R27" s="199">
        <v>1126036930</v>
      </c>
      <c r="S27" s="199"/>
      <c r="T27" s="199">
        <v>1040046880</v>
      </c>
      <c r="U27" s="199">
        <v>1040046880</v>
      </c>
      <c r="V27" s="199">
        <v>1094329304</v>
      </c>
      <c r="W27" s="199">
        <v>1094329304</v>
      </c>
      <c r="X27" s="199">
        <v>1126036930</v>
      </c>
      <c r="Y27" s="199">
        <v>1126036930</v>
      </c>
      <c r="Z27" s="199">
        <v>1739428</v>
      </c>
      <c r="AA27" s="199">
        <v>0</v>
      </c>
      <c r="AB27" s="199">
        <v>1739428</v>
      </c>
      <c r="AC27" s="199">
        <v>78141792</v>
      </c>
      <c r="AD27" s="199">
        <v>0</v>
      </c>
      <c r="AE27" s="199">
        <v>1205918150</v>
      </c>
    </row>
    <row r="28" spans="1:31">
      <c r="A28" s="198">
        <v>2013</v>
      </c>
      <c r="B28" s="198" t="s">
        <v>327</v>
      </c>
      <c r="C28" s="199">
        <v>591729181</v>
      </c>
      <c r="D28" s="199">
        <v>18311331</v>
      </c>
      <c r="E28" s="199">
        <v>610040512</v>
      </c>
      <c r="F28" s="199">
        <v>406514860</v>
      </c>
      <c r="G28" s="199">
        <v>8183542</v>
      </c>
      <c r="H28" s="199">
        <v>414698402</v>
      </c>
      <c r="I28" s="199">
        <v>171750475</v>
      </c>
      <c r="J28" s="199">
        <v>-247371</v>
      </c>
      <c r="K28" s="199">
        <v>171503104</v>
      </c>
      <c r="L28" s="199">
        <v>2134493</v>
      </c>
      <c r="M28" s="199">
        <v>34430075</v>
      </c>
      <c r="N28" s="199">
        <v>0</v>
      </c>
      <c r="O28" s="199">
        <v>34430075</v>
      </c>
      <c r="P28" s="199">
        <v>1232806586</v>
      </c>
      <c r="Q28" s="199"/>
      <c r="R28" s="199">
        <v>1232806586</v>
      </c>
      <c r="S28" s="199"/>
      <c r="T28" s="199">
        <v>1172129009</v>
      </c>
      <c r="U28" s="199">
        <v>1172129009</v>
      </c>
      <c r="V28" s="199">
        <v>1198376511</v>
      </c>
      <c r="W28" s="199">
        <v>1198376511</v>
      </c>
      <c r="X28" s="199">
        <v>1232806586</v>
      </c>
      <c r="Y28" s="199">
        <v>1232806586</v>
      </c>
      <c r="Z28" s="199">
        <v>1825242</v>
      </c>
      <c r="AA28" s="199">
        <v>0</v>
      </c>
      <c r="AB28" s="199">
        <v>1825242</v>
      </c>
      <c r="AC28" s="199">
        <v>93737339</v>
      </c>
      <c r="AD28" s="199">
        <v>0</v>
      </c>
      <c r="AE28" s="199">
        <v>1328369167</v>
      </c>
    </row>
    <row r="29" spans="1:31">
      <c r="A29" s="198">
        <v>2013</v>
      </c>
      <c r="B29" s="198" t="s">
        <v>328</v>
      </c>
      <c r="C29" s="199">
        <v>595693219</v>
      </c>
      <c r="D29" s="199">
        <v>-3303173</v>
      </c>
      <c r="E29" s="199">
        <v>592390046</v>
      </c>
      <c r="F29" s="199">
        <v>407905606</v>
      </c>
      <c r="G29" s="199">
        <v>5237826</v>
      </c>
      <c r="H29" s="199">
        <v>413143432</v>
      </c>
      <c r="I29" s="199">
        <v>174157234</v>
      </c>
      <c r="J29" s="199">
        <v>-99517</v>
      </c>
      <c r="K29" s="199">
        <v>174057717</v>
      </c>
      <c r="L29" s="199">
        <v>2134493</v>
      </c>
      <c r="M29" s="199">
        <v>34820280</v>
      </c>
      <c r="N29" s="199">
        <v>0</v>
      </c>
      <c r="O29" s="199">
        <v>34820280</v>
      </c>
      <c r="P29" s="199">
        <v>1216545968</v>
      </c>
      <c r="Q29" s="199"/>
      <c r="R29" s="199">
        <v>1216545968</v>
      </c>
      <c r="S29" s="199"/>
      <c r="T29" s="199">
        <v>1179890552</v>
      </c>
      <c r="U29" s="199">
        <v>1179890552</v>
      </c>
      <c r="V29" s="199">
        <v>1181725688</v>
      </c>
      <c r="W29" s="199">
        <v>1181725688</v>
      </c>
      <c r="X29" s="199">
        <v>1216545968</v>
      </c>
      <c r="Y29" s="199">
        <v>1216545968</v>
      </c>
      <c r="Z29" s="199">
        <v>2094759</v>
      </c>
      <c r="AA29" s="199">
        <v>0</v>
      </c>
      <c r="AB29" s="199">
        <v>2094759</v>
      </c>
      <c r="AC29" s="199">
        <v>91302248</v>
      </c>
      <c r="AD29" s="199">
        <v>0</v>
      </c>
      <c r="AE29" s="199">
        <v>1309942975</v>
      </c>
    </row>
    <row r="30" spans="1:31">
      <c r="A30" s="198">
        <v>2013</v>
      </c>
      <c r="B30" s="198" t="s">
        <v>329</v>
      </c>
      <c r="C30" s="199">
        <v>563059041</v>
      </c>
      <c r="D30" s="199">
        <v>-64014498</v>
      </c>
      <c r="E30" s="199">
        <v>499044543</v>
      </c>
      <c r="F30" s="199">
        <v>406239767</v>
      </c>
      <c r="G30" s="199">
        <v>-28341350</v>
      </c>
      <c r="H30" s="199">
        <v>377898417</v>
      </c>
      <c r="I30" s="199">
        <v>157556063</v>
      </c>
      <c r="J30" s="199">
        <v>-1704218</v>
      </c>
      <c r="K30" s="199">
        <v>155851845</v>
      </c>
      <c r="L30" s="199">
        <v>2134493</v>
      </c>
      <c r="M30" s="199">
        <v>30494548</v>
      </c>
      <c r="N30" s="199">
        <v>0</v>
      </c>
      <c r="O30" s="199">
        <v>30494548</v>
      </c>
      <c r="P30" s="199">
        <v>1065423846</v>
      </c>
      <c r="Q30" s="199"/>
      <c r="R30" s="199">
        <v>1065423846</v>
      </c>
      <c r="S30" s="199"/>
      <c r="T30" s="199">
        <v>1128989364</v>
      </c>
      <c r="U30" s="199">
        <v>1128989364</v>
      </c>
      <c r="V30" s="199">
        <v>1034929298</v>
      </c>
      <c r="W30" s="199">
        <v>1034929298</v>
      </c>
      <c r="X30" s="199">
        <v>1065423846</v>
      </c>
      <c r="Y30" s="199">
        <v>1065423846</v>
      </c>
      <c r="Z30" s="199">
        <v>1849505</v>
      </c>
      <c r="AA30" s="199">
        <v>0</v>
      </c>
      <c r="AB30" s="199">
        <v>1849505</v>
      </c>
      <c r="AC30" s="199">
        <v>69909887</v>
      </c>
      <c r="AD30" s="199">
        <v>0</v>
      </c>
      <c r="AE30" s="199">
        <v>1137183238</v>
      </c>
    </row>
    <row r="31" spans="1:31">
      <c r="A31" s="198">
        <v>2013</v>
      </c>
      <c r="B31" s="198" t="s">
        <v>330</v>
      </c>
      <c r="C31" s="199">
        <v>449389898</v>
      </c>
      <c r="D31" s="199">
        <v>-74275088</v>
      </c>
      <c r="E31" s="199">
        <v>375114810</v>
      </c>
      <c r="F31" s="199">
        <v>365055609</v>
      </c>
      <c r="G31" s="199">
        <v>-27726460</v>
      </c>
      <c r="H31" s="199">
        <v>337329149</v>
      </c>
      <c r="I31" s="199">
        <v>151640282</v>
      </c>
      <c r="J31" s="199">
        <v>-808663</v>
      </c>
      <c r="K31" s="199">
        <v>150831619</v>
      </c>
      <c r="L31" s="199">
        <v>2134493</v>
      </c>
      <c r="M31" s="199">
        <v>26328937</v>
      </c>
      <c r="N31" s="199">
        <v>0</v>
      </c>
      <c r="O31" s="199">
        <v>26328937</v>
      </c>
      <c r="P31" s="199">
        <v>891739008</v>
      </c>
      <c r="Q31" s="199"/>
      <c r="R31" s="199">
        <v>891739008</v>
      </c>
      <c r="S31" s="199"/>
      <c r="T31" s="199">
        <v>968220282</v>
      </c>
      <c r="U31" s="199">
        <v>968220282</v>
      </c>
      <c r="V31" s="199">
        <v>865410071</v>
      </c>
      <c r="W31" s="199">
        <v>865410071</v>
      </c>
      <c r="X31" s="199">
        <v>891739008</v>
      </c>
      <c r="Y31" s="199">
        <v>891739008</v>
      </c>
      <c r="Z31" s="199">
        <v>1625397</v>
      </c>
      <c r="AA31" s="199">
        <v>0</v>
      </c>
      <c r="AB31" s="199">
        <v>1625397</v>
      </c>
      <c r="AC31" s="199">
        <v>48866140</v>
      </c>
      <c r="AD31" s="199">
        <v>0</v>
      </c>
      <c r="AE31" s="199">
        <v>942230545</v>
      </c>
    </row>
    <row r="32" spans="1:31">
      <c r="A32" s="198">
        <v>2013</v>
      </c>
      <c r="B32" s="198" t="s">
        <v>331</v>
      </c>
      <c r="C32" s="199">
        <v>315804055</v>
      </c>
      <c r="D32" s="199">
        <v>22581884</v>
      </c>
      <c r="E32" s="199">
        <v>338385939</v>
      </c>
      <c r="F32" s="199">
        <v>290686145</v>
      </c>
      <c r="G32" s="199">
        <v>-1593753</v>
      </c>
      <c r="H32" s="199">
        <v>289092392</v>
      </c>
      <c r="I32" s="199">
        <v>132378310</v>
      </c>
      <c r="J32" s="199">
        <v>809218</v>
      </c>
      <c r="K32" s="199">
        <v>133187528</v>
      </c>
      <c r="L32" s="199">
        <v>2134493</v>
      </c>
      <c r="M32" s="199">
        <v>24783540</v>
      </c>
      <c r="N32" s="199">
        <v>0</v>
      </c>
      <c r="O32" s="199">
        <v>24783540</v>
      </c>
      <c r="P32" s="199">
        <v>787583892</v>
      </c>
      <c r="Q32" s="199"/>
      <c r="R32" s="199">
        <v>787583892</v>
      </c>
      <c r="S32" s="199"/>
      <c r="T32" s="199">
        <v>741003003</v>
      </c>
      <c r="U32" s="199">
        <v>741003003</v>
      </c>
      <c r="V32" s="199">
        <v>762800352</v>
      </c>
      <c r="W32" s="199">
        <v>762800352</v>
      </c>
      <c r="X32" s="199">
        <v>787583892</v>
      </c>
      <c r="Y32" s="199">
        <v>787583892</v>
      </c>
      <c r="Z32" s="199">
        <v>1493857</v>
      </c>
      <c r="AA32" s="199">
        <v>0</v>
      </c>
      <c r="AB32" s="199">
        <v>1493857</v>
      </c>
      <c r="AC32" s="199">
        <v>38087864</v>
      </c>
      <c r="AD32" s="199">
        <v>0</v>
      </c>
      <c r="AE32" s="199">
        <v>827165613</v>
      </c>
    </row>
    <row r="33" spans="1:31">
      <c r="A33" s="198">
        <v>2013</v>
      </c>
      <c r="B33" s="198" t="s">
        <v>332</v>
      </c>
      <c r="C33" s="199">
        <v>378674987</v>
      </c>
      <c r="D33" s="199">
        <v>44835575</v>
      </c>
      <c r="E33" s="199">
        <v>423510562</v>
      </c>
      <c r="F33" s="199">
        <v>296298233</v>
      </c>
      <c r="G33" s="199">
        <v>1264971</v>
      </c>
      <c r="H33" s="199">
        <v>297563204</v>
      </c>
      <c r="I33" s="199">
        <v>128609138</v>
      </c>
      <c r="J33" s="199">
        <v>502107</v>
      </c>
      <c r="K33" s="199">
        <v>129111245</v>
      </c>
      <c r="L33" s="199">
        <v>2134493</v>
      </c>
      <c r="M33" s="199">
        <v>28961531</v>
      </c>
      <c r="N33" s="199">
        <v>0</v>
      </c>
      <c r="O33" s="199">
        <v>28961531</v>
      </c>
      <c r="P33" s="199">
        <v>881281035</v>
      </c>
      <c r="Q33" s="199"/>
      <c r="R33" s="199">
        <v>881281035</v>
      </c>
      <c r="S33" s="199"/>
      <c r="T33" s="199">
        <v>805716851</v>
      </c>
      <c r="U33" s="199">
        <v>805716851</v>
      </c>
      <c r="V33" s="199">
        <v>852319504</v>
      </c>
      <c r="W33" s="199">
        <v>852319504</v>
      </c>
      <c r="X33" s="199">
        <v>881281035</v>
      </c>
      <c r="Y33" s="199">
        <v>881281035</v>
      </c>
      <c r="Z33" s="199">
        <v>1821549</v>
      </c>
      <c r="AA33" s="199">
        <v>0</v>
      </c>
      <c r="AB33" s="199">
        <v>1821549</v>
      </c>
      <c r="AC33" s="199">
        <v>47763430</v>
      </c>
      <c r="AD33" s="199">
        <v>0</v>
      </c>
      <c r="AE33" s="199">
        <v>930866014</v>
      </c>
    </row>
    <row r="34" spans="1:31">
      <c r="A34" s="198">
        <v>2013</v>
      </c>
      <c r="B34" s="198" t="s">
        <v>333</v>
      </c>
      <c r="C34" s="199">
        <v>5279477142</v>
      </c>
      <c r="D34" s="199">
        <v>6511133</v>
      </c>
      <c r="E34" s="199">
        <v>5285988275</v>
      </c>
      <c r="F34" s="199">
        <v>4034623495</v>
      </c>
      <c r="G34" s="199">
        <v>5199356</v>
      </c>
      <c r="H34" s="199">
        <v>4039822851</v>
      </c>
      <c r="I34" s="199">
        <v>1731625076</v>
      </c>
      <c r="J34" s="199">
        <v>243988</v>
      </c>
      <c r="K34" s="199">
        <v>1731869064</v>
      </c>
      <c r="L34" s="199">
        <v>25613916</v>
      </c>
      <c r="M34" s="199">
        <v>341349592</v>
      </c>
      <c r="N34" s="199">
        <v>0</v>
      </c>
      <c r="O34" s="199">
        <v>341349592</v>
      </c>
      <c r="P34" s="199">
        <v>11424643698</v>
      </c>
      <c r="Q34" s="199"/>
      <c r="R34" s="199">
        <v>11424643698</v>
      </c>
      <c r="S34" s="199"/>
      <c r="T34" s="199">
        <v>11071339629</v>
      </c>
      <c r="U34" s="199">
        <v>11071339629</v>
      </c>
      <c r="V34" s="199">
        <v>11083294106</v>
      </c>
      <c r="W34" s="199">
        <v>11083294106</v>
      </c>
      <c r="X34" s="199">
        <v>11424643698</v>
      </c>
      <c r="Y34" s="199">
        <v>11424643698</v>
      </c>
      <c r="Z34" s="199">
        <v>21454523</v>
      </c>
      <c r="AA34" s="199">
        <v>0</v>
      </c>
      <c r="AB34" s="199">
        <v>21454523</v>
      </c>
      <c r="AC34" s="199">
        <v>689581452</v>
      </c>
      <c r="AD34" s="199">
        <v>0</v>
      </c>
      <c r="AE34" s="199">
        <v>12135679673</v>
      </c>
    </row>
    <row r="35" spans="1:31">
      <c r="A35" s="198">
        <v>2014</v>
      </c>
      <c r="B35" s="198" t="s">
        <v>321</v>
      </c>
      <c r="C35" s="199">
        <v>466180215</v>
      </c>
      <c r="D35" s="199">
        <v>-12383221</v>
      </c>
      <c r="E35" s="199">
        <v>453796994</v>
      </c>
      <c r="F35" s="199">
        <v>310344816</v>
      </c>
      <c r="G35" s="199">
        <v>-3860254</v>
      </c>
      <c r="H35" s="199">
        <v>306484562</v>
      </c>
      <c r="I35" s="199">
        <v>129582276</v>
      </c>
      <c r="J35" s="199">
        <v>-1111101</v>
      </c>
      <c r="K35" s="199">
        <v>128471175</v>
      </c>
      <c r="L35" s="199">
        <v>2134493</v>
      </c>
      <c r="M35" s="199">
        <v>29794645</v>
      </c>
      <c r="N35" s="199">
        <v>0</v>
      </c>
      <c r="O35" s="199">
        <v>29794645</v>
      </c>
      <c r="P35" s="199">
        <v>920681869</v>
      </c>
      <c r="Q35" s="199"/>
      <c r="R35" s="199">
        <v>920681869</v>
      </c>
      <c r="S35" s="199"/>
      <c r="T35" s="199">
        <v>908241800</v>
      </c>
      <c r="U35" s="199">
        <v>908241800</v>
      </c>
      <c r="V35" s="199">
        <v>890887224</v>
      </c>
      <c r="W35" s="199">
        <v>890887224</v>
      </c>
      <c r="X35" s="199">
        <v>920681869</v>
      </c>
      <c r="Y35" s="199">
        <v>920681869</v>
      </c>
      <c r="Z35" s="199">
        <v>1993685</v>
      </c>
      <c r="AA35" s="199">
        <v>0</v>
      </c>
      <c r="AB35" s="199">
        <v>1993685</v>
      </c>
      <c r="AC35" s="199">
        <v>51711741</v>
      </c>
      <c r="AD35" s="199">
        <v>0</v>
      </c>
      <c r="AE35" s="199">
        <v>974387295</v>
      </c>
    </row>
    <row r="36" spans="1:31">
      <c r="A36" s="198">
        <v>2014</v>
      </c>
      <c r="B36" s="198" t="s">
        <v>322</v>
      </c>
      <c r="C36" s="199">
        <v>414011421</v>
      </c>
      <c r="D36" s="199">
        <v>-53624183</v>
      </c>
      <c r="E36" s="199">
        <v>360387238</v>
      </c>
      <c r="F36" s="199">
        <v>292775829</v>
      </c>
      <c r="G36" s="199">
        <v>-20150342</v>
      </c>
      <c r="H36" s="199">
        <v>272625487</v>
      </c>
      <c r="I36" s="199">
        <v>113530057</v>
      </c>
      <c r="J36" s="199">
        <v>-1409688</v>
      </c>
      <c r="K36" s="199">
        <v>112120369</v>
      </c>
      <c r="L36" s="199">
        <v>2134493</v>
      </c>
      <c r="M36" s="199">
        <v>25147906</v>
      </c>
      <c r="N36" s="199">
        <v>0</v>
      </c>
      <c r="O36" s="199">
        <v>25147906</v>
      </c>
      <c r="P36" s="199">
        <v>772415493</v>
      </c>
      <c r="Q36" s="199"/>
      <c r="R36" s="199">
        <v>772415493</v>
      </c>
      <c r="S36" s="199"/>
      <c r="T36" s="199">
        <v>822451800</v>
      </c>
      <c r="U36" s="199">
        <v>822451800</v>
      </c>
      <c r="V36" s="199">
        <v>747267587</v>
      </c>
      <c r="W36" s="199">
        <v>747267587</v>
      </c>
      <c r="X36" s="199">
        <v>772415493</v>
      </c>
      <c r="Y36" s="199">
        <v>772415493</v>
      </c>
      <c r="Z36" s="199">
        <v>1972672</v>
      </c>
      <c r="AA36" s="199">
        <v>0</v>
      </c>
      <c r="AB36" s="199">
        <v>1972672</v>
      </c>
      <c r="AC36" s="199">
        <v>36312167</v>
      </c>
      <c r="AD36" s="199">
        <v>0</v>
      </c>
      <c r="AE36" s="199">
        <v>810700332</v>
      </c>
    </row>
    <row r="37" spans="1:31">
      <c r="A37" s="198">
        <v>2014</v>
      </c>
      <c r="B37" s="198" t="s">
        <v>323</v>
      </c>
      <c r="C37" s="199">
        <v>345108482</v>
      </c>
      <c r="D37" s="199">
        <v>-6201038</v>
      </c>
      <c r="E37" s="199">
        <v>338907444</v>
      </c>
      <c r="F37" s="199">
        <v>285248424</v>
      </c>
      <c r="G37" s="199">
        <v>15834035</v>
      </c>
      <c r="H37" s="199">
        <v>301082459</v>
      </c>
      <c r="I37" s="199">
        <v>131855838</v>
      </c>
      <c r="J37" s="199">
        <v>453668</v>
      </c>
      <c r="K37" s="199">
        <v>132309506</v>
      </c>
      <c r="L37" s="199">
        <v>2134493</v>
      </c>
      <c r="M37" s="199">
        <v>24718871</v>
      </c>
      <c r="N37" s="199">
        <v>0</v>
      </c>
      <c r="O37" s="199">
        <v>24718871</v>
      </c>
      <c r="P37" s="199">
        <v>799152773</v>
      </c>
      <c r="Q37" s="199"/>
      <c r="R37" s="199">
        <v>799152773</v>
      </c>
      <c r="S37" s="199"/>
      <c r="T37" s="199">
        <v>764347237</v>
      </c>
      <c r="U37" s="199">
        <v>764347237</v>
      </c>
      <c r="V37" s="199">
        <v>774433902</v>
      </c>
      <c r="W37" s="199">
        <v>774433902</v>
      </c>
      <c r="X37" s="199">
        <v>799152773</v>
      </c>
      <c r="Y37" s="199">
        <v>799152773</v>
      </c>
      <c r="Z37" s="199">
        <v>1762615</v>
      </c>
      <c r="AA37" s="199">
        <v>0</v>
      </c>
      <c r="AB37" s="199">
        <v>1762615</v>
      </c>
      <c r="AC37" s="199">
        <v>38846182</v>
      </c>
      <c r="AD37" s="199">
        <v>0</v>
      </c>
      <c r="AE37" s="199">
        <v>839761570</v>
      </c>
    </row>
    <row r="38" spans="1:31">
      <c r="A38" s="198">
        <v>2014</v>
      </c>
      <c r="B38" s="198" t="s">
        <v>324</v>
      </c>
      <c r="C38" s="199">
        <v>326753415</v>
      </c>
      <c r="D38" s="199">
        <v>-3184981</v>
      </c>
      <c r="E38" s="199">
        <v>323568434</v>
      </c>
      <c r="F38" s="199">
        <v>305733159</v>
      </c>
      <c r="G38" s="199">
        <v>4771172</v>
      </c>
      <c r="H38" s="199">
        <v>310504331</v>
      </c>
      <c r="I38" s="199">
        <v>134889343</v>
      </c>
      <c r="J38" s="199">
        <v>1292075</v>
      </c>
      <c r="K38" s="199">
        <v>136181418</v>
      </c>
      <c r="L38" s="199">
        <v>2134493</v>
      </c>
      <c r="M38" s="199">
        <v>24218512</v>
      </c>
      <c r="N38" s="199">
        <v>0</v>
      </c>
      <c r="O38" s="199">
        <v>24218512</v>
      </c>
      <c r="P38" s="199">
        <v>796607188</v>
      </c>
      <c r="Q38" s="199"/>
      <c r="R38" s="199">
        <v>796607188</v>
      </c>
      <c r="S38" s="199"/>
      <c r="T38" s="199">
        <v>769510410</v>
      </c>
      <c r="U38" s="199">
        <v>769510410</v>
      </c>
      <c r="V38" s="199">
        <v>772388676</v>
      </c>
      <c r="W38" s="199">
        <v>772388676</v>
      </c>
      <c r="X38" s="199">
        <v>796607188</v>
      </c>
      <c r="Y38" s="199">
        <v>796607188</v>
      </c>
      <c r="Z38" s="199">
        <v>1658358</v>
      </c>
      <c r="AA38" s="199">
        <v>0</v>
      </c>
      <c r="AB38" s="199">
        <v>1658358</v>
      </c>
      <c r="AC38" s="199">
        <v>38587843</v>
      </c>
      <c r="AD38" s="199">
        <v>0</v>
      </c>
      <c r="AE38" s="199">
        <v>836853389</v>
      </c>
    </row>
    <row r="39" spans="1:31">
      <c r="A39" s="198">
        <v>2014</v>
      </c>
      <c r="B39" s="198" t="s">
        <v>325</v>
      </c>
      <c r="C39" s="199">
        <v>353761541</v>
      </c>
      <c r="D39" s="199">
        <v>91947972</v>
      </c>
      <c r="E39" s="199">
        <v>445709513</v>
      </c>
      <c r="F39" s="199">
        <v>323910710</v>
      </c>
      <c r="G39" s="199">
        <v>43060173</v>
      </c>
      <c r="H39" s="199">
        <v>366970883</v>
      </c>
      <c r="I39" s="199">
        <v>152815998</v>
      </c>
      <c r="J39" s="199">
        <v>2560914</v>
      </c>
      <c r="K39" s="199">
        <v>155376912</v>
      </c>
      <c r="L39" s="199">
        <v>2134493</v>
      </c>
      <c r="M39" s="199">
        <v>29462518</v>
      </c>
      <c r="N39" s="199">
        <v>0</v>
      </c>
      <c r="O39" s="199">
        <v>29462518</v>
      </c>
      <c r="P39" s="199">
        <v>999654319</v>
      </c>
      <c r="Q39" s="199"/>
      <c r="R39" s="199">
        <v>999654319</v>
      </c>
      <c r="S39" s="199"/>
      <c r="T39" s="199">
        <v>832622742</v>
      </c>
      <c r="U39" s="199">
        <v>832622742</v>
      </c>
      <c r="V39" s="199">
        <v>970191801</v>
      </c>
      <c r="W39" s="199">
        <v>970191801</v>
      </c>
      <c r="X39" s="199">
        <v>999654319</v>
      </c>
      <c r="Y39" s="199">
        <v>999654319</v>
      </c>
      <c r="Z39" s="199">
        <v>1617456</v>
      </c>
      <c r="AA39" s="199">
        <v>0</v>
      </c>
      <c r="AB39" s="199">
        <v>1617456</v>
      </c>
      <c r="AC39" s="199">
        <v>60958410</v>
      </c>
      <c r="AD39" s="199">
        <v>0</v>
      </c>
      <c r="AE39" s="199">
        <v>1062230185</v>
      </c>
    </row>
    <row r="40" spans="1:31">
      <c r="A40" s="198">
        <v>2014</v>
      </c>
      <c r="B40" s="198" t="s">
        <v>326</v>
      </c>
      <c r="C40" s="199">
        <v>504253444</v>
      </c>
      <c r="D40" s="199">
        <v>45428303</v>
      </c>
      <c r="E40" s="199">
        <v>549681747</v>
      </c>
      <c r="F40" s="199">
        <v>384682930</v>
      </c>
      <c r="G40" s="199">
        <v>9358629</v>
      </c>
      <c r="H40" s="199">
        <v>394041559</v>
      </c>
      <c r="I40" s="199">
        <v>153966062</v>
      </c>
      <c r="J40" s="199">
        <v>22394</v>
      </c>
      <c r="K40" s="199">
        <v>153988456</v>
      </c>
      <c r="L40" s="199">
        <v>2134493</v>
      </c>
      <c r="M40" s="199">
        <v>32519738</v>
      </c>
      <c r="N40" s="199">
        <v>0</v>
      </c>
      <c r="O40" s="199">
        <v>32519738</v>
      </c>
      <c r="P40" s="199">
        <v>1132365993</v>
      </c>
      <c r="Q40" s="199"/>
      <c r="R40" s="199">
        <v>1132365993</v>
      </c>
      <c r="S40" s="199"/>
      <c r="T40" s="199">
        <v>1045036929</v>
      </c>
      <c r="U40" s="199">
        <v>1045036929</v>
      </c>
      <c r="V40" s="199">
        <v>1099846255</v>
      </c>
      <c r="W40" s="199">
        <v>1099846255</v>
      </c>
      <c r="X40" s="199">
        <v>1132365993</v>
      </c>
      <c r="Y40" s="199">
        <v>1132365993</v>
      </c>
      <c r="Z40" s="199">
        <v>1739428</v>
      </c>
      <c r="AA40" s="199">
        <v>0</v>
      </c>
      <c r="AB40" s="199">
        <v>1739428</v>
      </c>
      <c r="AC40" s="199">
        <v>78488801</v>
      </c>
      <c r="AD40" s="199">
        <v>0</v>
      </c>
      <c r="AE40" s="199">
        <v>1212594222</v>
      </c>
    </row>
    <row r="41" spans="1:31">
      <c r="A41" s="198">
        <v>2014</v>
      </c>
      <c r="B41" s="198" t="s">
        <v>327</v>
      </c>
      <c r="C41" s="199">
        <v>589746380</v>
      </c>
      <c r="D41" s="199">
        <v>18430078</v>
      </c>
      <c r="E41" s="199">
        <v>608176458</v>
      </c>
      <c r="F41" s="199">
        <v>411982579</v>
      </c>
      <c r="G41" s="199">
        <v>8316428</v>
      </c>
      <c r="H41" s="199">
        <v>420299007</v>
      </c>
      <c r="I41" s="199">
        <v>171885148</v>
      </c>
      <c r="J41" s="199">
        <v>-248309</v>
      </c>
      <c r="K41" s="199">
        <v>171636839</v>
      </c>
      <c r="L41" s="199">
        <v>2134493</v>
      </c>
      <c r="M41" s="199">
        <v>35293504</v>
      </c>
      <c r="N41" s="199">
        <v>0</v>
      </c>
      <c r="O41" s="199">
        <v>35293504</v>
      </c>
      <c r="P41" s="199">
        <v>1237540301</v>
      </c>
      <c r="Q41" s="199"/>
      <c r="R41" s="199">
        <v>1237540301</v>
      </c>
      <c r="S41" s="199"/>
      <c r="T41" s="199">
        <v>1175748600</v>
      </c>
      <c r="U41" s="199">
        <v>1175748600</v>
      </c>
      <c r="V41" s="199">
        <v>1202246797</v>
      </c>
      <c r="W41" s="199">
        <v>1202246797</v>
      </c>
      <c r="X41" s="199">
        <v>1237540301</v>
      </c>
      <c r="Y41" s="199">
        <v>1237540301</v>
      </c>
      <c r="Z41" s="199">
        <v>1825242</v>
      </c>
      <c r="AA41" s="199">
        <v>0</v>
      </c>
      <c r="AB41" s="199">
        <v>1825242</v>
      </c>
      <c r="AC41" s="199">
        <v>93892338</v>
      </c>
      <c r="AD41" s="199">
        <v>0</v>
      </c>
      <c r="AE41" s="199">
        <v>1333257881</v>
      </c>
    </row>
    <row r="42" spans="1:31">
      <c r="A42" s="198">
        <v>2014</v>
      </c>
      <c r="B42" s="198" t="s">
        <v>328</v>
      </c>
      <c r="C42" s="199">
        <v>593048331</v>
      </c>
      <c r="D42" s="199">
        <v>-3319392</v>
      </c>
      <c r="E42" s="199">
        <v>589728939</v>
      </c>
      <c r="F42" s="199">
        <v>413173401</v>
      </c>
      <c r="G42" s="199">
        <v>5319777</v>
      </c>
      <c r="H42" s="199">
        <v>418493178</v>
      </c>
      <c r="I42" s="199">
        <v>174291871</v>
      </c>
      <c r="J42" s="199">
        <v>-101149</v>
      </c>
      <c r="K42" s="199">
        <v>174190722</v>
      </c>
      <c r="L42" s="199">
        <v>2134493</v>
      </c>
      <c r="M42" s="199">
        <v>35705051</v>
      </c>
      <c r="N42" s="199">
        <v>0</v>
      </c>
      <c r="O42" s="199">
        <v>35705051</v>
      </c>
      <c r="P42" s="199">
        <v>1220252383</v>
      </c>
      <c r="Q42" s="199"/>
      <c r="R42" s="199">
        <v>1220252383</v>
      </c>
      <c r="S42" s="199"/>
      <c r="T42" s="199">
        <v>1182648096</v>
      </c>
      <c r="U42" s="199">
        <v>1182648096</v>
      </c>
      <c r="V42" s="199">
        <v>1184547332</v>
      </c>
      <c r="W42" s="199">
        <v>1184547332</v>
      </c>
      <c r="X42" s="199">
        <v>1220252383</v>
      </c>
      <c r="Y42" s="199">
        <v>1220252383</v>
      </c>
      <c r="Z42" s="199">
        <v>2094759</v>
      </c>
      <c r="AA42" s="199">
        <v>0</v>
      </c>
      <c r="AB42" s="199">
        <v>2094759</v>
      </c>
      <c r="AC42" s="199">
        <v>91291277</v>
      </c>
      <c r="AD42" s="199">
        <v>0</v>
      </c>
      <c r="AE42" s="199">
        <v>1313638419</v>
      </c>
    </row>
    <row r="43" spans="1:31">
      <c r="A43" s="198">
        <v>2014</v>
      </c>
      <c r="B43" s="198" t="s">
        <v>329</v>
      </c>
      <c r="C43" s="199">
        <v>560022849</v>
      </c>
      <c r="D43" s="199">
        <v>-64148693</v>
      </c>
      <c r="E43" s="199">
        <v>495874156</v>
      </c>
      <c r="F43" s="199">
        <v>411533069</v>
      </c>
      <c r="G43" s="199">
        <v>-28756068</v>
      </c>
      <c r="H43" s="199">
        <v>382777001</v>
      </c>
      <c r="I43" s="199">
        <v>157685311</v>
      </c>
      <c r="J43" s="199">
        <v>-1711811</v>
      </c>
      <c r="K43" s="199">
        <v>155973500</v>
      </c>
      <c r="L43" s="199">
        <v>2134493</v>
      </c>
      <c r="M43" s="199">
        <v>31366842</v>
      </c>
      <c r="N43" s="199">
        <v>0</v>
      </c>
      <c r="O43" s="199">
        <v>31366842</v>
      </c>
      <c r="P43" s="199">
        <v>1068125992</v>
      </c>
      <c r="Q43" s="199"/>
      <c r="R43" s="199">
        <v>1068125992</v>
      </c>
      <c r="S43" s="199"/>
      <c r="T43" s="199">
        <v>1131375722</v>
      </c>
      <c r="U43" s="199">
        <v>1131375722</v>
      </c>
      <c r="V43" s="199">
        <v>1036759150</v>
      </c>
      <c r="W43" s="199">
        <v>1036759150</v>
      </c>
      <c r="X43" s="199">
        <v>1068125992</v>
      </c>
      <c r="Y43" s="199">
        <v>1068125992</v>
      </c>
      <c r="Z43" s="199">
        <v>1849505</v>
      </c>
      <c r="AA43" s="199">
        <v>0</v>
      </c>
      <c r="AB43" s="199">
        <v>1849505</v>
      </c>
      <c r="AC43" s="199">
        <v>69733309</v>
      </c>
      <c r="AD43" s="199">
        <v>0</v>
      </c>
      <c r="AE43" s="199">
        <v>1139708806</v>
      </c>
    </row>
    <row r="44" spans="1:31">
      <c r="A44" s="198">
        <v>2014</v>
      </c>
      <c r="B44" s="198" t="s">
        <v>330</v>
      </c>
      <c r="C44" s="199">
        <v>445817810</v>
      </c>
      <c r="D44" s="199">
        <v>-74041008</v>
      </c>
      <c r="E44" s="199">
        <v>371776802</v>
      </c>
      <c r="F44" s="199">
        <v>369842451</v>
      </c>
      <c r="G44" s="199">
        <v>-28120379</v>
      </c>
      <c r="H44" s="199">
        <v>341722072</v>
      </c>
      <c r="I44" s="199">
        <v>151757706</v>
      </c>
      <c r="J44" s="199">
        <v>-812550</v>
      </c>
      <c r="K44" s="199">
        <v>150945156</v>
      </c>
      <c r="L44" s="199">
        <v>2134493</v>
      </c>
      <c r="M44" s="199">
        <v>27243425</v>
      </c>
      <c r="N44" s="199">
        <v>0</v>
      </c>
      <c r="O44" s="199">
        <v>27243425</v>
      </c>
      <c r="P44" s="199">
        <v>893821948</v>
      </c>
      <c r="Q44" s="199"/>
      <c r="R44" s="199">
        <v>893821948</v>
      </c>
      <c r="S44" s="199"/>
      <c r="T44" s="199">
        <v>969552460</v>
      </c>
      <c r="U44" s="199">
        <v>969552460</v>
      </c>
      <c r="V44" s="199">
        <v>866578523</v>
      </c>
      <c r="W44" s="199">
        <v>866578523</v>
      </c>
      <c r="X44" s="199">
        <v>893821948</v>
      </c>
      <c r="Y44" s="199">
        <v>893821948</v>
      </c>
      <c r="Z44" s="199">
        <v>1625397</v>
      </c>
      <c r="AA44" s="199">
        <v>0</v>
      </c>
      <c r="AB44" s="199">
        <v>1625397</v>
      </c>
      <c r="AC44" s="199">
        <v>48629204</v>
      </c>
      <c r="AD44" s="199">
        <v>0</v>
      </c>
      <c r="AE44" s="199">
        <v>944076549</v>
      </c>
    </row>
    <row r="45" spans="1:31">
      <c r="A45" s="198">
        <v>2014</v>
      </c>
      <c r="B45" s="198" t="s">
        <v>331</v>
      </c>
      <c r="C45" s="199">
        <v>310443287</v>
      </c>
      <c r="D45" s="199">
        <v>22327565</v>
      </c>
      <c r="E45" s="199">
        <v>332770852</v>
      </c>
      <c r="F45" s="199">
        <v>294611466</v>
      </c>
      <c r="G45" s="199">
        <v>-1627666</v>
      </c>
      <c r="H45" s="199">
        <v>292983800</v>
      </c>
      <c r="I45" s="199">
        <v>132478051</v>
      </c>
      <c r="J45" s="199">
        <v>813291</v>
      </c>
      <c r="K45" s="199">
        <v>133291342</v>
      </c>
      <c r="L45" s="199">
        <v>2134493</v>
      </c>
      <c r="M45" s="199">
        <v>25679522</v>
      </c>
      <c r="N45" s="199">
        <v>0</v>
      </c>
      <c r="O45" s="199">
        <v>25679522</v>
      </c>
      <c r="P45" s="199">
        <v>786860009</v>
      </c>
      <c r="Q45" s="199"/>
      <c r="R45" s="199">
        <v>786860009</v>
      </c>
      <c r="S45" s="199"/>
      <c r="T45" s="199">
        <v>739667297</v>
      </c>
      <c r="U45" s="199">
        <v>739667297</v>
      </c>
      <c r="V45" s="199">
        <v>761180487</v>
      </c>
      <c r="W45" s="199">
        <v>761180487</v>
      </c>
      <c r="X45" s="199">
        <v>786860009</v>
      </c>
      <c r="Y45" s="199">
        <v>786860009</v>
      </c>
      <c r="Z45" s="199">
        <v>1493857</v>
      </c>
      <c r="AA45" s="199">
        <v>0</v>
      </c>
      <c r="AB45" s="199">
        <v>1493857</v>
      </c>
      <c r="AC45" s="199">
        <v>37628499</v>
      </c>
      <c r="AD45" s="199">
        <v>0</v>
      </c>
      <c r="AE45" s="199">
        <v>825982365</v>
      </c>
    </row>
    <row r="46" spans="1:31">
      <c r="A46" s="198">
        <v>2014</v>
      </c>
      <c r="B46" s="198" t="s">
        <v>332</v>
      </c>
      <c r="C46" s="199">
        <v>370942950</v>
      </c>
      <c r="D46" s="199">
        <v>44286313</v>
      </c>
      <c r="E46" s="199">
        <v>415229263</v>
      </c>
      <c r="F46" s="199">
        <v>300181670</v>
      </c>
      <c r="G46" s="199">
        <v>1272324</v>
      </c>
      <c r="H46" s="199">
        <v>301453994</v>
      </c>
      <c r="I46" s="199">
        <v>128630138</v>
      </c>
      <c r="J46" s="199">
        <v>502310</v>
      </c>
      <c r="K46" s="199">
        <v>129132448</v>
      </c>
      <c r="L46" s="199">
        <v>2134493</v>
      </c>
      <c r="M46" s="199">
        <v>29897821</v>
      </c>
      <c r="N46" s="199">
        <v>0</v>
      </c>
      <c r="O46" s="199">
        <v>29897821</v>
      </c>
      <c r="P46" s="199">
        <v>877848019</v>
      </c>
      <c r="Q46" s="199"/>
      <c r="R46" s="199">
        <v>877848019</v>
      </c>
      <c r="S46" s="199"/>
      <c r="T46" s="199">
        <v>801889251</v>
      </c>
      <c r="U46" s="199">
        <v>801889251</v>
      </c>
      <c r="V46" s="199">
        <v>847950198</v>
      </c>
      <c r="W46" s="199">
        <v>847950198</v>
      </c>
      <c r="X46" s="199">
        <v>877848019</v>
      </c>
      <c r="Y46" s="199">
        <v>877848019</v>
      </c>
      <c r="Z46" s="199">
        <v>1821549</v>
      </c>
      <c r="AA46" s="199">
        <v>0</v>
      </c>
      <c r="AB46" s="199">
        <v>1821549</v>
      </c>
      <c r="AC46" s="199">
        <v>46951876</v>
      </c>
      <c r="AD46" s="199">
        <v>0</v>
      </c>
      <c r="AE46" s="199">
        <v>926621444</v>
      </c>
    </row>
    <row r="47" spans="1:31">
      <c r="A47" s="198">
        <v>2014</v>
      </c>
      <c r="B47" s="198" t="s">
        <v>333</v>
      </c>
      <c r="C47" s="199">
        <v>5280090125</v>
      </c>
      <c r="D47" s="199">
        <v>5517715</v>
      </c>
      <c r="E47" s="199">
        <v>5285607840</v>
      </c>
      <c r="F47" s="199">
        <v>4104020504</v>
      </c>
      <c r="G47" s="199">
        <v>5417829</v>
      </c>
      <c r="H47" s="199">
        <v>4109438333</v>
      </c>
      <c r="I47" s="199">
        <v>1733367799</v>
      </c>
      <c r="J47" s="199">
        <v>250044</v>
      </c>
      <c r="K47" s="199">
        <v>1733617843</v>
      </c>
      <c r="L47" s="199">
        <v>25613916</v>
      </c>
      <c r="M47" s="199">
        <v>351048355</v>
      </c>
      <c r="N47" s="199">
        <v>0</v>
      </c>
      <c r="O47" s="199">
        <v>351048355</v>
      </c>
      <c r="P47" s="199">
        <v>11505326287</v>
      </c>
      <c r="Q47" s="199"/>
      <c r="R47" s="199">
        <v>11505326287</v>
      </c>
      <c r="S47" s="199"/>
      <c r="T47" s="199">
        <v>11143092344</v>
      </c>
      <c r="U47" s="199">
        <v>11143092344</v>
      </c>
      <c r="V47" s="199">
        <v>11154277932</v>
      </c>
      <c r="W47" s="199">
        <v>11154277932</v>
      </c>
      <c r="X47" s="199">
        <v>11505326287</v>
      </c>
      <c r="Y47" s="199">
        <v>11505326287</v>
      </c>
      <c r="Z47" s="199">
        <v>21454523</v>
      </c>
      <c r="AA47" s="199">
        <v>0</v>
      </c>
      <c r="AB47" s="199">
        <v>21454523</v>
      </c>
      <c r="AC47" s="199">
        <v>693031647</v>
      </c>
      <c r="AD47" s="199">
        <v>0</v>
      </c>
      <c r="AE47" s="199">
        <v>12219812457</v>
      </c>
    </row>
    <row r="48" spans="1:31">
      <c r="A48" s="198">
        <v>2015</v>
      </c>
      <c r="B48" s="198" t="s">
        <v>321</v>
      </c>
      <c r="C48" s="199">
        <v>457924416</v>
      </c>
      <c r="D48" s="199">
        <v>-12268986</v>
      </c>
      <c r="E48" s="199">
        <v>445655430</v>
      </c>
      <c r="F48" s="199">
        <v>314437140</v>
      </c>
      <c r="G48" s="199">
        <v>-3909345</v>
      </c>
      <c r="H48" s="199">
        <v>310527795</v>
      </c>
      <c r="I48" s="199">
        <v>129582276</v>
      </c>
      <c r="J48" s="199">
        <v>-1111101</v>
      </c>
      <c r="K48" s="199">
        <v>128471175</v>
      </c>
      <c r="L48" s="199">
        <v>2134493</v>
      </c>
      <c r="M48" s="199">
        <v>30739310</v>
      </c>
      <c r="N48" s="199">
        <v>0</v>
      </c>
      <c r="O48" s="199">
        <v>30739310</v>
      </c>
      <c r="P48" s="199">
        <v>917528203</v>
      </c>
      <c r="Q48" s="199"/>
      <c r="R48" s="199">
        <v>917528203</v>
      </c>
      <c r="S48" s="199"/>
      <c r="T48" s="199">
        <v>904078325</v>
      </c>
      <c r="U48" s="199">
        <v>904078325</v>
      </c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</row>
    <row r="49" spans="1:31">
      <c r="A49" s="198">
        <v>2015</v>
      </c>
      <c r="B49" s="198" t="s">
        <v>322</v>
      </c>
      <c r="C49" s="199">
        <v>408762484</v>
      </c>
      <c r="D49" s="199">
        <v>-53286851</v>
      </c>
      <c r="E49" s="199">
        <v>355475633</v>
      </c>
      <c r="F49" s="199">
        <v>297371463</v>
      </c>
      <c r="G49" s="199">
        <v>-20481166</v>
      </c>
      <c r="H49" s="199">
        <v>276890297</v>
      </c>
      <c r="I49" s="199">
        <v>113530057</v>
      </c>
      <c r="J49" s="199">
        <v>-1409688</v>
      </c>
      <c r="K49" s="199">
        <v>112120369</v>
      </c>
      <c r="L49" s="199">
        <v>2134493</v>
      </c>
      <c r="M49" s="199">
        <v>26004745</v>
      </c>
      <c r="N49" s="199">
        <v>0</v>
      </c>
      <c r="O49" s="199">
        <v>26004745</v>
      </c>
      <c r="P49" s="199">
        <v>772625537</v>
      </c>
      <c r="Q49" s="199"/>
      <c r="R49" s="199">
        <v>772625537</v>
      </c>
      <c r="S49" s="199"/>
      <c r="T49" s="199">
        <v>821798497</v>
      </c>
      <c r="U49" s="199">
        <v>821798497</v>
      </c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</row>
    <row r="50" spans="1:31">
      <c r="A50" s="198">
        <v>2015</v>
      </c>
      <c r="B50" s="198" t="s">
        <v>323</v>
      </c>
      <c r="C50" s="199">
        <v>341307685</v>
      </c>
      <c r="D50" s="199">
        <v>-6163049</v>
      </c>
      <c r="E50" s="199">
        <v>335144636</v>
      </c>
      <c r="F50" s="199">
        <v>290336793</v>
      </c>
      <c r="G50" s="199">
        <v>16140720</v>
      </c>
      <c r="H50" s="199">
        <v>306477513</v>
      </c>
      <c r="I50" s="199">
        <v>131855838</v>
      </c>
      <c r="J50" s="199">
        <v>453668</v>
      </c>
      <c r="K50" s="199">
        <v>132309506</v>
      </c>
      <c r="L50" s="199">
        <v>2134493</v>
      </c>
      <c r="M50" s="199">
        <v>25666290</v>
      </c>
      <c r="N50" s="199">
        <v>0</v>
      </c>
      <c r="O50" s="199">
        <v>25666290</v>
      </c>
      <c r="P50" s="199">
        <v>801732438</v>
      </c>
      <c r="Q50" s="199"/>
      <c r="R50" s="199">
        <v>801732438</v>
      </c>
      <c r="S50" s="199"/>
      <c r="T50" s="199">
        <v>765634809</v>
      </c>
      <c r="U50" s="199">
        <v>765634809</v>
      </c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</row>
    <row r="51" spans="1:31">
      <c r="A51" s="198">
        <v>2015</v>
      </c>
      <c r="B51" s="198" t="s">
        <v>324</v>
      </c>
      <c r="C51" s="199">
        <v>323884589</v>
      </c>
      <c r="D51" s="199">
        <v>-3172511</v>
      </c>
      <c r="E51" s="199">
        <v>320712078</v>
      </c>
      <c r="F51" s="199">
        <v>311738384</v>
      </c>
      <c r="G51" s="199">
        <v>4864415</v>
      </c>
      <c r="H51" s="199">
        <v>316602799</v>
      </c>
      <c r="I51" s="199">
        <v>134889343</v>
      </c>
      <c r="J51" s="199">
        <v>1292075</v>
      </c>
      <c r="K51" s="199">
        <v>136181418</v>
      </c>
      <c r="L51" s="199">
        <v>2134493</v>
      </c>
      <c r="M51" s="199">
        <v>25129447</v>
      </c>
      <c r="N51" s="199">
        <v>0</v>
      </c>
      <c r="O51" s="199">
        <v>25129447</v>
      </c>
      <c r="P51" s="199">
        <v>800760235</v>
      </c>
      <c r="Q51" s="199"/>
      <c r="R51" s="199">
        <v>800760235</v>
      </c>
      <c r="S51" s="199"/>
      <c r="T51" s="199">
        <v>772646809</v>
      </c>
      <c r="U51" s="199">
        <v>772646809</v>
      </c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</row>
    <row r="52" spans="1:31">
      <c r="A52" s="198">
        <v>2015</v>
      </c>
      <c r="B52" s="198" t="s">
        <v>325</v>
      </c>
      <c r="C52" s="199">
        <v>350828553</v>
      </c>
      <c r="D52" s="199">
        <v>92164286</v>
      </c>
      <c r="E52" s="199">
        <v>442992839</v>
      </c>
      <c r="F52" s="199">
        <v>330401436</v>
      </c>
      <c r="G52" s="199">
        <v>44024027</v>
      </c>
      <c r="H52" s="199">
        <v>374425463</v>
      </c>
      <c r="I52" s="199">
        <v>152815998</v>
      </c>
      <c r="J52" s="199">
        <v>2560914</v>
      </c>
      <c r="K52" s="199">
        <v>155376912</v>
      </c>
      <c r="L52" s="199">
        <v>2134493</v>
      </c>
      <c r="M52" s="199">
        <v>30393797</v>
      </c>
      <c r="N52" s="199">
        <v>0</v>
      </c>
      <c r="O52" s="199">
        <v>30393797</v>
      </c>
      <c r="P52" s="199">
        <v>1005323504</v>
      </c>
      <c r="Q52" s="199"/>
      <c r="R52" s="199">
        <v>1005323504</v>
      </c>
      <c r="S52" s="199"/>
      <c r="T52" s="199">
        <v>836180480</v>
      </c>
      <c r="U52" s="199">
        <v>836180480</v>
      </c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</row>
    <row r="53" spans="1:31">
      <c r="A53" s="198">
        <v>2015</v>
      </c>
      <c r="B53" s="198" t="s">
        <v>326</v>
      </c>
      <c r="C53" s="199">
        <v>503190972</v>
      </c>
      <c r="D53" s="199">
        <v>45848638</v>
      </c>
      <c r="E53" s="199">
        <v>549039610</v>
      </c>
      <c r="F53" s="199">
        <v>392685605</v>
      </c>
      <c r="G53" s="199">
        <v>9587278</v>
      </c>
      <c r="H53" s="199">
        <v>402272883</v>
      </c>
      <c r="I53" s="199">
        <v>153966062</v>
      </c>
      <c r="J53" s="199">
        <v>22394</v>
      </c>
      <c r="K53" s="199">
        <v>153988456</v>
      </c>
      <c r="L53" s="199">
        <v>2134493</v>
      </c>
      <c r="M53" s="199">
        <v>33408835</v>
      </c>
      <c r="N53" s="199">
        <v>0</v>
      </c>
      <c r="O53" s="199">
        <v>33408835</v>
      </c>
      <c r="P53" s="199">
        <v>1140844277</v>
      </c>
      <c r="Q53" s="199"/>
      <c r="R53" s="199">
        <v>1140844277</v>
      </c>
      <c r="S53" s="199"/>
      <c r="T53" s="199">
        <v>1051977132</v>
      </c>
      <c r="U53" s="199">
        <v>1051977132</v>
      </c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</row>
    <row r="54" spans="1:31">
      <c r="A54" s="198">
        <v>2015</v>
      </c>
      <c r="B54" s="198" t="s">
        <v>327</v>
      </c>
      <c r="C54" s="199">
        <v>590764710</v>
      </c>
      <c r="D54" s="199">
        <v>18665363</v>
      </c>
      <c r="E54" s="199">
        <v>609430073</v>
      </c>
      <c r="F54" s="199">
        <v>420929619</v>
      </c>
      <c r="G54" s="199">
        <v>8531755</v>
      </c>
      <c r="H54" s="199">
        <v>429461374</v>
      </c>
      <c r="I54" s="199">
        <v>171923591</v>
      </c>
      <c r="J54" s="199">
        <v>-248618</v>
      </c>
      <c r="K54" s="199">
        <v>171674973</v>
      </c>
      <c r="L54" s="199">
        <v>2134493</v>
      </c>
      <c r="M54" s="199">
        <v>36198851</v>
      </c>
      <c r="N54" s="199">
        <v>0</v>
      </c>
      <c r="O54" s="199">
        <v>36198851</v>
      </c>
      <c r="P54" s="199">
        <v>1248899764</v>
      </c>
      <c r="Q54" s="199"/>
      <c r="R54" s="199">
        <v>1248899764</v>
      </c>
      <c r="S54" s="199"/>
      <c r="T54" s="199">
        <v>1185752413</v>
      </c>
      <c r="U54" s="199">
        <v>1185752413</v>
      </c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</row>
    <row r="55" spans="1:31">
      <c r="A55" s="198">
        <v>2015</v>
      </c>
      <c r="B55" s="198" t="s">
        <v>328</v>
      </c>
      <c r="C55" s="199">
        <v>595663143</v>
      </c>
      <c r="D55" s="199">
        <v>-3368344</v>
      </c>
      <c r="E55" s="199">
        <v>592294799</v>
      </c>
      <c r="F55" s="199">
        <v>422633296</v>
      </c>
      <c r="G55" s="199">
        <v>5463780</v>
      </c>
      <c r="H55" s="199">
        <v>428097076</v>
      </c>
      <c r="I55" s="199">
        <v>174368677</v>
      </c>
      <c r="J55" s="199">
        <v>-102221</v>
      </c>
      <c r="K55" s="199">
        <v>174266456</v>
      </c>
      <c r="L55" s="199">
        <v>2134493</v>
      </c>
      <c r="M55" s="199">
        <v>36597777</v>
      </c>
      <c r="N55" s="199">
        <v>0</v>
      </c>
      <c r="O55" s="199">
        <v>36597777</v>
      </c>
      <c r="P55" s="199">
        <v>1233390601</v>
      </c>
      <c r="Q55" s="199"/>
      <c r="R55" s="199">
        <v>1233390601</v>
      </c>
      <c r="S55" s="199"/>
      <c r="T55" s="199">
        <v>1194799609</v>
      </c>
      <c r="U55" s="199">
        <v>1194799609</v>
      </c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</row>
    <row r="56" spans="1:31">
      <c r="A56" s="198">
        <v>2015</v>
      </c>
      <c r="B56" s="198" t="s">
        <v>329</v>
      </c>
      <c r="C56" s="199">
        <v>564553816</v>
      </c>
      <c r="D56" s="199">
        <v>-65197923</v>
      </c>
      <c r="E56" s="199">
        <v>499355893</v>
      </c>
      <c r="F56" s="199">
        <v>421503652</v>
      </c>
      <c r="G56" s="199">
        <v>-29517285</v>
      </c>
      <c r="H56" s="199">
        <v>391986367</v>
      </c>
      <c r="I56" s="199">
        <v>157759791</v>
      </c>
      <c r="J56" s="199">
        <v>-1716711</v>
      </c>
      <c r="K56" s="199">
        <v>156043080</v>
      </c>
      <c r="L56" s="199">
        <v>2134493</v>
      </c>
      <c r="M56" s="199">
        <v>32221516</v>
      </c>
      <c r="N56" s="199">
        <v>0</v>
      </c>
      <c r="O56" s="199">
        <v>32221516</v>
      </c>
      <c r="P56" s="199">
        <v>1081741349</v>
      </c>
      <c r="Q56" s="199"/>
      <c r="R56" s="199">
        <v>1081741349</v>
      </c>
      <c r="S56" s="199"/>
      <c r="T56" s="199">
        <v>1145951752</v>
      </c>
      <c r="U56" s="199">
        <v>1145951752</v>
      </c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</row>
    <row r="57" spans="1:31">
      <c r="A57" s="198">
        <v>2015</v>
      </c>
      <c r="B57" s="198" t="s">
        <v>330</v>
      </c>
      <c r="C57" s="199">
        <v>451587786</v>
      </c>
      <c r="D57" s="199">
        <v>-75389828</v>
      </c>
      <c r="E57" s="199">
        <v>376197958</v>
      </c>
      <c r="F57" s="199">
        <v>379687930</v>
      </c>
      <c r="G57" s="199">
        <v>-28919421</v>
      </c>
      <c r="H57" s="199">
        <v>350768509</v>
      </c>
      <c r="I57" s="199">
        <v>151825823</v>
      </c>
      <c r="J57" s="199">
        <v>-815092</v>
      </c>
      <c r="K57" s="199">
        <v>151010731</v>
      </c>
      <c r="L57" s="199">
        <v>2134493</v>
      </c>
      <c r="M57" s="199">
        <v>28121770</v>
      </c>
      <c r="N57" s="199">
        <v>0</v>
      </c>
      <c r="O57" s="199">
        <v>28121770</v>
      </c>
      <c r="P57" s="199">
        <v>908233461</v>
      </c>
      <c r="Q57" s="199"/>
      <c r="R57" s="199">
        <v>908233461</v>
      </c>
      <c r="S57" s="199"/>
      <c r="T57" s="199">
        <v>985236032</v>
      </c>
      <c r="U57" s="199">
        <v>985236032</v>
      </c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</row>
    <row r="58" spans="1:31">
      <c r="A58" s="198">
        <v>2015</v>
      </c>
      <c r="B58" s="198" t="s">
        <v>331</v>
      </c>
      <c r="C58" s="199">
        <v>315160554</v>
      </c>
      <c r="D58" s="199">
        <v>22800264</v>
      </c>
      <c r="E58" s="199">
        <v>337960818</v>
      </c>
      <c r="F58" s="199">
        <v>303221068</v>
      </c>
      <c r="G58" s="199">
        <v>-1705021</v>
      </c>
      <c r="H58" s="199">
        <v>301516047</v>
      </c>
      <c r="I58" s="199">
        <v>132534545</v>
      </c>
      <c r="J58" s="199">
        <v>815937</v>
      </c>
      <c r="K58" s="199">
        <v>133350482</v>
      </c>
      <c r="L58" s="199">
        <v>2134493</v>
      </c>
      <c r="M58" s="199">
        <v>26531125</v>
      </c>
      <c r="N58" s="199">
        <v>0</v>
      </c>
      <c r="O58" s="199">
        <v>26531125</v>
      </c>
      <c r="P58" s="199">
        <v>801492965</v>
      </c>
      <c r="Q58" s="199"/>
      <c r="R58" s="199">
        <v>801492965</v>
      </c>
      <c r="S58" s="199"/>
      <c r="T58" s="199">
        <v>753050660</v>
      </c>
      <c r="U58" s="199">
        <v>753050660</v>
      </c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</row>
    <row r="59" spans="1:31">
      <c r="A59" s="198">
        <v>2015</v>
      </c>
      <c r="B59" s="198" t="s">
        <v>332</v>
      </c>
      <c r="C59" s="199">
        <v>376642414</v>
      </c>
      <c r="D59" s="199">
        <v>45359982</v>
      </c>
      <c r="E59" s="199">
        <v>422002396</v>
      </c>
      <c r="F59" s="199">
        <v>309462479</v>
      </c>
      <c r="G59" s="199">
        <v>1298815</v>
      </c>
      <c r="H59" s="199">
        <v>310761294</v>
      </c>
      <c r="I59" s="199">
        <v>128689881</v>
      </c>
      <c r="J59" s="199">
        <v>502536</v>
      </c>
      <c r="K59" s="199">
        <v>129192417</v>
      </c>
      <c r="L59" s="199">
        <v>2134493</v>
      </c>
      <c r="M59" s="199">
        <v>30786645</v>
      </c>
      <c r="N59" s="199">
        <v>0</v>
      </c>
      <c r="O59" s="199">
        <v>30786645</v>
      </c>
      <c r="P59" s="199">
        <v>894877245</v>
      </c>
      <c r="Q59" s="199"/>
      <c r="R59" s="199">
        <v>894877245</v>
      </c>
      <c r="S59" s="199"/>
      <c r="T59" s="199">
        <v>816929267</v>
      </c>
      <c r="U59" s="199">
        <v>816929267</v>
      </c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</row>
    <row r="60" spans="1:31">
      <c r="A60" s="198">
        <v>2015</v>
      </c>
      <c r="B60" s="198" t="s">
        <v>333</v>
      </c>
      <c r="C60" s="199">
        <v>5280271122</v>
      </c>
      <c r="D60" s="199">
        <v>5991041</v>
      </c>
      <c r="E60" s="199">
        <v>5286262163</v>
      </c>
      <c r="F60" s="199">
        <v>4194408865</v>
      </c>
      <c r="G60" s="199">
        <v>5378552</v>
      </c>
      <c r="H60" s="199">
        <v>4199787417</v>
      </c>
      <c r="I60" s="199">
        <v>1733741882</v>
      </c>
      <c r="J60" s="199">
        <v>244093</v>
      </c>
      <c r="K60" s="199">
        <v>1733985975</v>
      </c>
      <c r="L60" s="199">
        <v>25613916</v>
      </c>
      <c r="M60" s="199">
        <v>361800108</v>
      </c>
      <c r="N60" s="199">
        <v>0</v>
      </c>
      <c r="O60" s="199">
        <v>361800108</v>
      </c>
      <c r="P60" s="199">
        <v>11607449579</v>
      </c>
      <c r="Q60" s="199"/>
      <c r="R60" s="199">
        <v>11607449579</v>
      </c>
      <c r="S60" s="199"/>
      <c r="T60" s="199">
        <v>11234035785</v>
      </c>
      <c r="U60" s="199">
        <v>11234035785</v>
      </c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</row>
    <row r="61" spans="1:31">
      <c r="A61" s="198">
        <v>2016</v>
      </c>
      <c r="B61" s="198" t="s">
        <v>321</v>
      </c>
      <c r="C61" s="199">
        <v>466485040</v>
      </c>
      <c r="D61" s="199">
        <v>-12581223</v>
      </c>
      <c r="E61" s="199">
        <v>453903817</v>
      </c>
      <c r="F61" s="199">
        <v>324349404</v>
      </c>
      <c r="G61" s="199">
        <v>-4018927</v>
      </c>
      <c r="H61" s="199">
        <v>320330477</v>
      </c>
      <c r="I61" s="199">
        <v>129480578</v>
      </c>
      <c r="J61" s="199">
        <v>-1112492</v>
      </c>
      <c r="K61" s="199">
        <v>128368086</v>
      </c>
      <c r="L61" s="199">
        <v>2134493</v>
      </c>
      <c r="M61" s="199">
        <v>31641292</v>
      </c>
      <c r="N61" s="199">
        <v>0</v>
      </c>
      <c r="O61" s="199">
        <v>31641292</v>
      </c>
      <c r="P61" s="199">
        <v>936378165</v>
      </c>
      <c r="Q61" s="199"/>
      <c r="R61" s="199">
        <v>936378165</v>
      </c>
      <c r="S61" s="199"/>
      <c r="T61" s="199">
        <v>922449515</v>
      </c>
      <c r="U61" s="199">
        <v>922449515</v>
      </c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</row>
    <row r="62" spans="1:31">
      <c r="A62" s="198">
        <v>2016</v>
      </c>
      <c r="B62" s="198" t="s">
        <v>322</v>
      </c>
      <c r="C62" s="199">
        <v>423992336</v>
      </c>
      <c r="D62" s="199">
        <v>-42056142</v>
      </c>
      <c r="E62" s="199">
        <v>381936194</v>
      </c>
      <c r="F62" s="199">
        <v>311681692</v>
      </c>
      <c r="G62" s="199">
        <v>-11274239</v>
      </c>
      <c r="H62" s="199">
        <v>300407453</v>
      </c>
      <c r="I62" s="199">
        <v>115592108</v>
      </c>
      <c r="J62" s="199">
        <v>-1432705</v>
      </c>
      <c r="K62" s="199">
        <v>114159403</v>
      </c>
      <c r="L62" s="199">
        <v>2134493</v>
      </c>
      <c r="M62" s="199">
        <v>27790120</v>
      </c>
      <c r="N62" s="199">
        <v>0</v>
      </c>
      <c r="O62" s="199">
        <v>27790120</v>
      </c>
      <c r="P62" s="199">
        <v>826427663</v>
      </c>
      <c r="Q62" s="199"/>
      <c r="R62" s="199">
        <v>826427663</v>
      </c>
      <c r="S62" s="199"/>
      <c r="T62" s="199">
        <v>853400629</v>
      </c>
      <c r="U62" s="199">
        <v>853400629</v>
      </c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</row>
    <row r="63" spans="1:31">
      <c r="A63" s="198">
        <v>2016</v>
      </c>
      <c r="B63" s="198" t="s">
        <v>323</v>
      </c>
      <c r="C63" s="199">
        <v>354576038</v>
      </c>
      <c r="D63" s="199">
        <v>-18836619</v>
      </c>
      <c r="E63" s="199">
        <v>335739419</v>
      </c>
      <c r="F63" s="199">
        <v>304374399</v>
      </c>
      <c r="G63" s="199">
        <v>6750126</v>
      </c>
      <c r="H63" s="199">
        <v>311124525</v>
      </c>
      <c r="I63" s="199">
        <v>131942553</v>
      </c>
      <c r="J63" s="199">
        <v>458236</v>
      </c>
      <c r="K63" s="199">
        <v>132400789</v>
      </c>
      <c r="L63" s="199">
        <v>2134493</v>
      </c>
      <c r="M63" s="199">
        <v>26592482</v>
      </c>
      <c r="N63" s="199">
        <v>0</v>
      </c>
      <c r="O63" s="199">
        <v>26592482</v>
      </c>
      <c r="P63" s="199">
        <v>807991708</v>
      </c>
      <c r="Q63" s="199"/>
      <c r="R63" s="199">
        <v>807991708</v>
      </c>
      <c r="S63" s="199"/>
      <c r="T63" s="199">
        <v>793027483</v>
      </c>
      <c r="U63" s="199">
        <v>793027483</v>
      </c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</row>
    <row r="64" spans="1:31">
      <c r="A64" s="198">
        <v>2016</v>
      </c>
      <c r="B64" s="198" t="s">
        <v>324</v>
      </c>
      <c r="C64" s="199">
        <v>330719728</v>
      </c>
      <c r="D64" s="199">
        <v>-3255227</v>
      </c>
      <c r="E64" s="199">
        <v>327464501</v>
      </c>
      <c r="F64" s="199">
        <v>321217378</v>
      </c>
      <c r="G64" s="199">
        <v>5007575</v>
      </c>
      <c r="H64" s="199">
        <v>326224953</v>
      </c>
      <c r="I64" s="199">
        <v>134793758</v>
      </c>
      <c r="J64" s="199">
        <v>1294802</v>
      </c>
      <c r="K64" s="199">
        <v>136088560</v>
      </c>
      <c r="L64" s="199">
        <v>2134493</v>
      </c>
      <c r="M64" s="199">
        <v>26032646</v>
      </c>
      <c r="N64" s="199">
        <v>0</v>
      </c>
      <c r="O64" s="199">
        <v>26032646</v>
      </c>
      <c r="P64" s="199">
        <v>817945153</v>
      </c>
      <c r="Q64" s="199"/>
      <c r="R64" s="199">
        <v>817945153</v>
      </c>
      <c r="S64" s="199"/>
      <c r="T64" s="199">
        <v>788865357</v>
      </c>
      <c r="U64" s="199">
        <v>788865357</v>
      </c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</row>
    <row r="65" spans="1:31">
      <c r="A65" s="198">
        <v>2016</v>
      </c>
      <c r="B65" s="198" t="s">
        <v>325</v>
      </c>
      <c r="C65" s="199">
        <v>356009204</v>
      </c>
      <c r="D65" s="199">
        <v>94367503</v>
      </c>
      <c r="E65" s="199">
        <v>450376707</v>
      </c>
      <c r="F65" s="199">
        <v>339628039</v>
      </c>
      <c r="G65" s="199">
        <v>45360192</v>
      </c>
      <c r="H65" s="199">
        <v>384988231</v>
      </c>
      <c r="I65" s="199">
        <v>152716947</v>
      </c>
      <c r="J65" s="199">
        <v>2567907</v>
      </c>
      <c r="K65" s="199">
        <v>155284854</v>
      </c>
      <c r="L65" s="199">
        <v>2134493</v>
      </c>
      <c r="M65" s="199">
        <v>31334294</v>
      </c>
      <c r="N65" s="199">
        <v>0</v>
      </c>
      <c r="O65" s="199">
        <v>31334294</v>
      </c>
      <c r="P65" s="199">
        <v>1024118579</v>
      </c>
      <c r="Q65" s="199"/>
      <c r="R65" s="199">
        <v>1024118579</v>
      </c>
      <c r="S65" s="199"/>
      <c r="T65" s="199">
        <v>850488683</v>
      </c>
      <c r="U65" s="199">
        <v>850488683</v>
      </c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</row>
    <row r="66" spans="1:31">
      <c r="A66" s="198">
        <v>2016</v>
      </c>
      <c r="B66" s="198" t="s">
        <v>326</v>
      </c>
      <c r="C66" s="199">
        <v>509392484</v>
      </c>
      <c r="D66" s="199">
        <v>46871419</v>
      </c>
      <c r="E66" s="199">
        <v>556263903</v>
      </c>
      <c r="F66" s="199">
        <v>402901135</v>
      </c>
      <c r="G66" s="199">
        <v>9875563</v>
      </c>
      <c r="H66" s="199">
        <v>412776698</v>
      </c>
      <c r="I66" s="199">
        <v>153880028</v>
      </c>
      <c r="J66" s="199">
        <v>22071</v>
      </c>
      <c r="K66" s="199">
        <v>153902099</v>
      </c>
      <c r="L66" s="199">
        <v>2134493</v>
      </c>
      <c r="M66" s="199">
        <v>34327321</v>
      </c>
      <c r="N66" s="199">
        <v>0</v>
      </c>
      <c r="O66" s="199">
        <v>34327321</v>
      </c>
      <c r="P66" s="199">
        <v>1159404514</v>
      </c>
      <c r="Q66" s="199"/>
      <c r="R66" s="199">
        <v>1159404514</v>
      </c>
      <c r="S66" s="199"/>
      <c r="T66" s="199">
        <v>1068308140</v>
      </c>
      <c r="U66" s="199">
        <v>1068308140</v>
      </c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</row>
    <row r="67" spans="1:31">
      <c r="A67" s="198">
        <v>2016</v>
      </c>
      <c r="B67" s="198" t="s">
        <v>327</v>
      </c>
      <c r="C67" s="199">
        <v>597693681</v>
      </c>
      <c r="D67" s="199">
        <v>19067078</v>
      </c>
      <c r="E67" s="199">
        <v>616760759</v>
      </c>
      <c r="F67" s="199">
        <v>431504286</v>
      </c>
      <c r="G67" s="199">
        <v>8784195</v>
      </c>
      <c r="H67" s="199">
        <v>440288481</v>
      </c>
      <c r="I67" s="199">
        <v>171799033</v>
      </c>
      <c r="J67" s="199">
        <v>-248748</v>
      </c>
      <c r="K67" s="199">
        <v>171550285</v>
      </c>
      <c r="L67" s="199">
        <v>2134493</v>
      </c>
      <c r="M67" s="199">
        <v>37156865</v>
      </c>
      <c r="N67" s="199">
        <v>0</v>
      </c>
      <c r="O67" s="199">
        <v>37156865</v>
      </c>
      <c r="P67" s="199">
        <v>1267890883</v>
      </c>
      <c r="Q67" s="199"/>
      <c r="R67" s="199">
        <v>1267890883</v>
      </c>
      <c r="S67" s="199"/>
      <c r="T67" s="199">
        <v>1203131493</v>
      </c>
      <c r="U67" s="199">
        <v>1203131493</v>
      </c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</row>
    <row r="68" spans="1:31">
      <c r="A68" s="198">
        <v>2016</v>
      </c>
      <c r="B68" s="198" t="s">
        <v>328</v>
      </c>
      <c r="C68" s="199">
        <v>602564787</v>
      </c>
      <c r="D68" s="199">
        <v>-3438025</v>
      </c>
      <c r="E68" s="199">
        <v>599126762</v>
      </c>
      <c r="F68" s="199">
        <v>433066852</v>
      </c>
      <c r="G68" s="199">
        <v>5622279</v>
      </c>
      <c r="H68" s="199">
        <v>438689131</v>
      </c>
      <c r="I68" s="199">
        <v>174205677</v>
      </c>
      <c r="J68" s="199">
        <v>-102292</v>
      </c>
      <c r="K68" s="199">
        <v>174103385</v>
      </c>
      <c r="L68" s="199">
        <v>2134493</v>
      </c>
      <c r="M68" s="199">
        <v>37563019</v>
      </c>
      <c r="N68" s="199">
        <v>0</v>
      </c>
      <c r="O68" s="199">
        <v>37563019</v>
      </c>
      <c r="P68" s="199">
        <v>1251616790</v>
      </c>
      <c r="Q68" s="199"/>
      <c r="R68" s="199">
        <v>1251616790</v>
      </c>
      <c r="S68" s="199"/>
      <c r="T68" s="199">
        <v>1211971809</v>
      </c>
      <c r="U68" s="199">
        <v>1211971809</v>
      </c>
      <c r="V68" s="199"/>
      <c r="W68" s="199"/>
      <c r="X68" s="199"/>
      <c r="Y68" s="199"/>
      <c r="Z68" s="199"/>
      <c r="AA68" s="199"/>
      <c r="AB68" s="199"/>
      <c r="AC68" s="199"/>
      <c r="AD68" s="199"/>
      <c r="AE68" s="199"/>
    </row>
    <row r="69" spans="1:31">
      <c r="A69" s="198">
        <v>2016</v>
      </c>
      <c r="B69" s="198" t="s">
        <v>329</v>
      </c>
      <c r="C69" s="199">
        <v>571861300</v>
      </c>
      <c r="D69" s="199">
        <v>-66518607</v>
      </c>
      <c r="E69" s="199">
        <v>505342693</v>
      </c>
      <c r="F69" s="199">
        <v>432065906</v>
      </c>
      <c r="G69" s="199">
        <v>-30324646</v>
      </c>
      <c r="H69" s="199">
        <v>401741260</v>
      </c>
      <c r="I69" s="199">
        <v>157601791</v>
      </c>
      <c r="J69" s="199">
        <v>-1716062</v>
      </c>
      <c r="K69" s="199">
        <v>155885729</v>
      </c>
      <c r="L69" s="199">
        <v>2134493</v>
      </c>
      <c r="M69" s="199">
        <v>33157954</v>
      </c>
      <c r="N69" s="199">
        <v>0</v>
      </c>
      <c r="O69" s="199">
        <v>33157954</v>
      </c>
      <c r="P69" s="199">
        <v>1098262129</v>
      </c>
      <c r="Q69" s="199"/>
      <c r="R69" s="199">
        <v>1098262129</v>
      </c>
      <c r="S69" s="199"/>
      <c r="T69" s="199">
        <v>1163663490</v>
      </c>
      <c r="U69" s="199">
        <v>1163663490</v>
      </c>
      <c r="V69" s="199"/>
      <c r="W69" s="199"/>
      <c r="X69" s="199"/>
      <c r="Y69" s="199"/>
      <c r="Z69" s="199"/>
      <c r="AA69" s="199"/>
      <c r="AB69" s="199"/>
      <c r="AC69" s="199"/>
      <c r="AD69" s="199"/>
      <c r="AE69" s="199"/>
    </row>
    <row r="70" spans="1:31">
      <c r="A70" s="198">
        <v>2016</v>
      </c>
      <c r="B70" s="198" t="s">
        <v>330</v>
      </c>
      <c r="C70" s="199">
        <v>458302143</v>
      </c>
      <c r="D70" s="199">
        <v>-76861257</v>
      </c>
      <c r="E70" s="199">
        <v>381440886</v>
      </c>
      <c r="F70" s="199">
        <v>389506243</v>
      </c>
      <c r="G70" s="199">
        <v>-29718711</v>
      </c>
      <c r="H70" s="199">
        <v>359787532</v>
      </c>
      <c r="I70" s="199">
        <v>151662823</v>
      </c>
      <c r="J70" s="199">
        <v>-814578</v>
      </c>
      <c r="K70" s="199">
        <v>150848245</v>
      </c>
      <c r="L70" s="199">
        <v>2134493</v>
      </c>
      <c r="M70" s="199">
        <v>29081925</v>
      </c>
      <c r="N70" s="199">
        <v>0</v>
      </c>
      <c r="O70" s="199">
        <v>29081925</v>
      </c>
      <c r="P70" s="199">
        <v>923293081</v>
      </c>
      <c r="Q70" s="199"/>
      <c r="R70" s="199">
        <v>923293081</v>
      </c>
      <c r="S70" s="199"/>
      <c r="T70" s="199">
        <v>1001605702</v>
      </c>
      <c r="U70" s="199">
        <v>1001605702</v>
      </c>
      <c r="V70" s="199"/>
      <c r="W70" s="199"/>
      <c r="X70" s="199"/>
      <c r="Y70" s="199"/>
      <c r="Z70" s="199"/>
      <c r="AA70" s="199"/>
      <c r="AB70" s="199"/>
      <c r="AC70" s="199"/>
      <c r="AD70" s="199"/>
      <c r="AE70" s="199"/>
    </row>
    <row r="71" spans="1:31">
      <c r="A71" s="198">
        <v>2016</v>
      </c>
      <c r="B71" s="198" t="s">
        <v>331</v>
      </c>
      <c r="C71" s="199">
        <v>319159527</v>
      </c>
      <c r="D71" s="199">
        <v>23210508</v>
      </c>
      <c r="E71" s="199">
        <v>342370035</v>
      </c>
      <c r="F71" s="199">
        <v>311316167</v>
      </c>
      <c r="G71" s="199">
        <v>-1778704</v>
      </c>
      <c r="H71" s="199">
        <v>309537463</v>
      </c>
      <c r="I71" s="199">
        <v>132376545</v>
      </c>
      <c r="J71" s="199">
        <v>815534</v>
      </c>
      <c r="K71" s="199">
        <v>133192079</v>
      </c>
      <c r="L71" s="199">
        <v>2134493</v>
      </c>
      <c r="M71" s="199">
        <v>27437989</v>
      </c>
      <c r="N71" s="199">
        <v>0</v>
      </c>
      <c r="O71" s="199">
        <v>27437989</v>
      </c>
      <c r="P71" s="199">
        <v>814672059</v>
      </c>
      <c r="Q71" s="199"/>
      <c r="R71" s="199">
        <v>814672059</v>
      </c>
      <c r="S71" s="199"/>
      <c r="T71" s="199">
        <v>764986732</v>
      </c>
      <c r="U71" s="199">
        <v>764986732</v>
      </c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</row>
    <row r="72" spans="1:31">
      <c r="A72" s="198">
        <v>2016</v>
      </c>
      <c r="B72" s="198" t="s">
        <v>332</v>
      </c>
      <c r="C72" s="199">
        <v>380017123</v>
      </c>
      <c r="D72" s="199">
        <v>46129693</v>
      </c>
      <c r="E72" s="199">
        <v>426146816</v>
      </c>
      <c r="F72" s="199">
        <v>317564954</v>
      </c>
      <c r="G72" s="199">
        <v>1318544</v>
      </c>
      <c r="H72" s="199">
        <v>318883498</v>
      </c>
      <c r="I72" s="199">
        <v>128511753</v>
      </c>
      <c r="J72" s="199">
        <v>502195</v>
      </c>
      <c r="K72" s="199">
        <v>129013948</v>
      </c>
      <c r="L72" s="199">
        <v>2134493</v>
      </c>
      <c r="M72" s="199">
        <v>31682469</v>
      </c>
      <c r="N72" s="199">
        <v>0</v>
      </c>
      <c r="O72" s="199">
        <v>31682469</v>
      </c>
      <c r="P72" s="199">
        <v>907861224</v>
      </c>
      <c r="Q72" s="199"/>
      <c r="R72" s="199">
        <v>907861224</v>
      </c>
      <c r="S72" s="199"/>
      <c r="T72" s="199">
        <v>828228323</v>
      </c>
      <c r="U72" s="199">
        <v>828228323</v>
      </c>
      <c r="V72" s="199"/>
      <c r="W72" s="199"/>
      <c r="X72" s="199"/>
      <c r="Y72" s="199"/>
      <c r="Z72" s="199"/>
      <c r="AA72" s="199"/>
      <c r="AB72" s="199"/>
      <c r="AC72" s="199"/>
      <c r="AD72" s="199"/>
      <c r="AE72" s="199"/>
    </row>
    <row r="73" spans="1:31">
      <c r="A73" s="198">
        <v>2016</v>
      </c>
      <c r="B73" s="198" t="s">
        <v>333</v>
      </c>
      <c r="C73" s="199">
        <v>5370773391</v>
      </c>
      <c r="D73" s="199">
        <v>6099101</v>
      </c>
      <c r="E73" s="199">
        <v>5376872492</v>
      </c>
      <c r="F73" s="199">
        <v>4319176455</v>
      </c>
      <c r="G73" s="199">
        <v>5603247</v>
      </c>
      <c r="H73" s="199">
        <v>4324779702</v>
      </c>
      <c r="I73" s="199">
        <v>1734563594</v>
      </c>
      <c r="J73" s="199">
        <v>233868</v>
      </c>
      <c r="K73" s="199">
        <v>1734797462</v>
      </c>
      <c r="L73" s="199">
        <v>25613916</v>
      </c>
      <c r="M73" s="199">
        <v>373798376</v>
      </c>
      <c r="N73" s="199">
        <v>0</v>
      </c>
      <c r="O73" s="199">
        <v>373798376</v>
      </c>
      <c r="P73" s="199">
        <v>11835861948</v>
      </c>
      <c r="Q73" s="199"/>
      <c r="R73" s="199">
        <v>11835861948</v>
      </c>
      <c r="S73" s="199"/>
      <c r="T73" s="199">
        <v>11450127356</v>
      </c>
      <c r="U73" s="199">
        <v>11450127356</v>
      </c>
      <c r="V73" s="199"/>
      <c r="W73" s="199"/>
      <c r="X73" s="199"/>
      <c r="Y73" s="199"/>
      <c r="Z73" s="199"/>
      <c r="AA73" s="199"/>
      <c r="AB73" s="199"/>
      <c r="AC73" s="199"/>
      <c r="AD73" s="199"/>
      <c r="AE73" s="199"/>
    </row>
    <row r="74" spans="1:31">
      <c r="A74" s="198">
        <v>2017</v>
      </c>
      <c r="B74" s="198" t="s">
        <v>321</v>
      </c>
      <c r="C74" s="199">
        <v>467396644</v>
      </c>
      <c r="D74" s="199">
        <v>-12702301</v>
      </c>
      <c r="E74" s="199">
        <v>454694343</v>
      </c>
      <c r="F74" s="199">
        <v>329778107</v>
      </c>
      <c r="G74" s="199">
        <v>-4083406</v>
      </c>
      <c r="H74" s="199">
        <v>325694701</v>
      </c>
      <c r="I74" s="199">
        <v>133129229</v>
      </c>
      <c r="J74" s="199">
        <v>-1210500</v>
      </c>
      <c r="K74" s="199">
        <v>131918729</v>
      </c>
      <c r="L74" s="199">
        <v>2134493</v>
      </c>
      <c r="M74" s="199">
        <v>32484602</v>
      </c>
      <c r="N74" s="199">
        <v>0</v>
      </c>
      <c r="O74" s="199">
        <v>32484602</v>
      </c>
      <c r="P74" s="199">
        <v>946926868</v>
      </c>
      <c r="Q74" s="199"/>
      <c r="R74" s="199">
        <v>946926868</v>
      </c>
      <c r="S74" s="199"/>
      <c r="T74" s="199">
        <v>932438473</v>
      </c>
      <c r="U74" s="199">
        <v>932438473</v>
      </c>
      <c r="V74" s="199"/>
      <c r="W74" s="199"/>
      <c r="X74" s="199"/>
      <c r="Y74" s="199"/>
      <c r="Z74" s="199"/>
      <c r="AA74" s="199"/>
      <c r="AB74" s="199"/>
      <c r="AC74" s="199"/>
      <c r="AD74" s="199"/>
      <c r="AE74" s="199"/>
    </row>
    <row r="75" spans="1:31">
      <c r="A75" s="198">
        <v>2017</v>
      </c>
      <c r="B75" s="198" t="s">
        <v>322</v>
      </c>
      <c r="C75" s="199">
        <v>425670741</v>
      </c>
      <c r="D75" s="199">
        <v>-56080284</v>
      </c>
      <c r="E75" s="199">
        <v>369590457</v>
      </c>
      <c r="F75" s="199">
        <v>317005803</v>
      </c>
      <c r="G75" s="199">
        <v>-21871221</v>
      </c>
      <c r="H75" s="199">
        <v>295134582</v>
      </c>
      <c r="I75" s="199">
        <v>117027383</v>
      </c>
      <c r="J75" s="199">
        <v>-1528739</v>
      </c>
      <c r="K75" s="199">
        <v>115498644</v>
      </c>
      <c r="L75" s="199">
        <v>2134493</v>
      </c>
      <c r="M75" s="199">
        <v>27547629</v>
      </c>
      <c r="N75" s="199">
        <v>0</v>
      </c>
      <c r="O75" s="199">
        <v>27547629</v>
      </c>
      <c r="P75" s="199">
        <v>809905805</v>
      </c>
      <c r="Q75" s="199"/>
      <c r="R75" s="199">
        <v>809905805</v>
      </c>
      <c r="S75" s="199"/>
      <c r="T75" s="199">
        <v>861838420</v>
      </c>
      <c r="U75" s="199">
        <v>861838420</v>
      </c>
      <c r="V75" s="199"/>
      <c r="W75" s="199"/>
      <c r="X75" s="199"/>
      <c r="Y75" s="199"/>
      <c r="Z75" s="199"/>
      <c r="AA75" s="199"/>
      <c r="AB75" s="199"/>
      <c r="AC75" s="199"/>
      <c r="AD75" s="199"/>
      <c r="AE75" s="199"/>
    </row>
    <row r="76" spans="1:31">
      <c r="A76" s="198">
        <v>2017</v>
      </c>
      <c r="B76" s="198" t="s">
        <v>323</v>
      </c>
      <c r="C76" s="199">
        <v>356465983</v>
      </c>
      <c r="D76" s="199">
        <v>-6492008</v>
      </c>
      <c r="E76" s="199">
        <v>349973975</v>
      </c>
      <c r="F76" s="199">
        <v>309575959</v>
      </c>
      <c r="G76" s="199">
        <v>17263095</v>
      </c>
      <c r="H76" s="199">
        <v>326839054</v>
      </c>
      <c r="I76" s="199">
        <v>135603343</v>
      </c>
      <c r="J76" s="199">
        <v>493883</v>
      </c>
      <c r="K76" s="199">
        <v>136097226</v>
      </c>
      <c r="L76" s="199">
        <v>2134493</v>
      </c>
      <c r="M76" s="199">
        <v>27342202</v>
      </c>
      <c r="N76" s="199">
        <v>0</v>
      </c>
      <c r="O76" s="199">
        <v>27342202</v>
      </c>
      <c r="P76" s="199">
        <v>842386950</v>
      </c>
      <c r="Q76" s="199"/>
      <c r="R76" s="199">
        <v>842386950</v>
      </c>
      <c r="S76" s="199"/>
      <c r="T76" s="199">
        <v>803779778</v>
      </c>
      <c r="U76" s="199">
        <v>803779778</v>
      </c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</row>
    <row r="77" spans="1:31">
      <c r="A77" s="198">
        <v>2017</v>
      </c>
      <c r="B77" s="198" t="s">
        <v>324</v>
      </c>
      <c r="C77" s="199">
        <v>332441511</v>
      </c>
      <c r="D77" s="199">
        <v>-3287889</v>
      </c>
      <c r="E77" s="199">
        <v>329153622</v>
      </c>
      <c r="F77" s="199">
        <v>326612394</v>
      </c>
      <c r="G77" s="199">
        <v>5093002</v>
      </c>
      <c r="H77" s="199">
        <v>331705396</v>
      </c>
      <c r="I77" s="199">
        <v>138571965</v>
      </c>
      <c r="J77" s="199">
        <v>1409528</v>
      </c>
      <c r="K77" s="199">
        <v>139981493</v>
      </c>
      <c r="L77" s="199">
        <v>2134493</v>
      </c>
      <c r="M77" s="199">
        <v>26722168</v>
      </c>
      <c r="N77" s="199">
        <v>0</v>
      </c>
      <c r="O77" s="199">
        <v>26722168</v>
      </c>
      <c r="P77" s="199">
        <v>829697172</v>
      </c>
      <c r="Q77" s="199"/>
      <c r="R77" s="199">
        <v>829697172</v>
      </c>
      <c r="S77" s="199"/>
      <c r="T77" s="199">
        <v>799760363</v>
      </c>
      <c r="U77" s="199">
        <v>799760363</v>
      </c>
      <c r="V77" s="199"/>
      <c r="W77" s="199"/>
      <c r="X77" s="199"/>
      <c r="Y77" s="199"/>
      <c r="Z77" s="199"/>
      <c r="AA77" s="199"/>
      <c r="AB77" s="199"/>
      <c r="AC77" s="199"/>
      <c r="AD77" s="199"/>
      <c r="AE77" s="199"/>
    </row>
    <row r="78" spans="1:31">
      <c r="A78" s="198">
        <v>2017</v>
      </c>
      <c r="B78" s="198" t="s">
        <v>325</v>
      </c>
      <c r="C78" s="199">
        <v>355898704</v>
      </c>
      <c r="D78" s="199">
        <v>95284722</v>
      </c>
      <c r="E78" s="199">
        <v>451183426</v>
      </c>
      <c r="F78" s="199">
        <v>344954766</v>
      </c>
      <c r="G78" s="199">
        <v>46181701</v>
      </c>
      <c r="H78" s="199">
        <v>391136467</v>
      </c>
      <c r="I78" s="199">
        <v>156248921</v>
      </c>
      <c r="J78" s="199">
        <v>2724300</v>
      </c>
      <c r="K78" s="199">
        <v>158973221</v>
      </c>
      <c r="L78" s="199">
        <v>2134493</v>
      </c>
      <c r="M78" s="199">
        <v>32009355</v>
      </c>
      <c r="N78" s="199">
        <v>0</v>
      </c>
      <c r="O78" s="199">
        <v>32009355</v>
      </c>
      <c r="P78" s="199">
        <v>1035436962</v>
      </c>
      <c r="Q78" s="199"/>
      <c r="R78" s="199">
        <v>1035436962</v>
      </c>
      <c r="S78" s="199"/>
      <c r="T78" s="199">
        <v>859236884</v>
      </c>
      <c r="U78" s="199">
        <v>859236884</v>
      </c>
      <c r="V78" s="199"/>
      <c r="W78" s="199"/>
      <c r="X78" s="199"/>
      <c r="Y78" s="199"/>
      <c r="Z78" s="199"/>
      <c r="AA78" s="199"/>
      <c r="AB78" s="199"/>
      <c r="AC78" s="199"/>
      <c r="AD78" s="199"/>
      <c r="AE78" s="199"/>
    </row>
    <row r="79" spans="1:31">
      <c r="A79" s="198">
        <v>2017</v>
      </c>
      <c r="B79" s="198" t="s">
        <v>326</v>
      </c>
      <c r="C79" s="199">
        <v>508822955</v>
      </c>
      <c r="D79" s="199">
        <v>47328825</v>
      </c>
      <c r="E79" s="199">
        <v>556151780</v>
      </c>
      <c r="F79" s="199">
        <v>409088325</v>
      </c>
      <c r="G79" s="199">
        <v>10063151</v>
      </c>
      <c r="H79" s="199">
        <v>419151476</v>
      </c>
      <c r="I79" s="199">
        <v>157794011</v>
      </c>
      <c r="J79" s="199">
        <v>27153</v>
      </c>
      <c r="K79" s="199">
        <v>157821164</v>
      </c>
      <c r="L79" s="199">
        <v>2134493</v>
      </c>
      <c r="M79" s="199">
        <v>34940780</v>
      </c>
      <c r="N79" s="199">
        <v>0</v>
      </c>
      <c r="O79" s="199">
        <v>34940780</v>
      </c>
      <c r="P79" s="199">
        <v>1170199693</v>
      </c>
      <c r="Q79" s="199"/>
      <c r="R79" s="199">
        <v>1170199693</v>
      </c>
      <c r="S79" s="199"/>
      <c r="T79" s="199">
        <v>1077839784</v>
      </c>
      <c r="U79" s="199">
        <v>1077839784</v>
      </c>
      <c r="V79" s="199"/>
      <c r="W79" s="199"/>
      <c r="X79" s="199"/>
      <c r="Y79" s="199"/>
      <c r="Z79" s="199"/>
      <c r="AA79" s="199"/>
      <c r="AB79" s="199"/>
      <c r="AC79" s="199"/>
      <c r="AD79" s="199"/>
      <c r="AE79" s="199"/>
    </row>
    <row r="80" spans="1:31">
      <c r="A80" s="198">
        <v>2017</v>
      </c>
      <c r="B80" s="198" t="s">
        <v>327</v>
      </c>
      <c r="C80" s="199">
        <v>597205299</v>
      </c>
      <c r="D80" s="199">
        <v>19253705</v>
      </c>
      <c r="E80" s="199">
        <v>616459004</v>
      </c>
      <c r="F80" s="199">
        <v>438094181</v>
      </c>
      <c r="G80" s="199">
        <v>8951237</v>
      </c>
      <c r="H80" s="199">
        <v>447045418</v>
      </c>
      <c r="I80" s="199">
        <v>176012475</v>
      </c>
      <c r="J80" s="199">
        <v>-262288</v>
      </c>
      <c r="K80" s="199">
        <v>175750187</v>
      </c>
      <c r="L80" s="199">
        <v>2134493</v>
      </c>
      <c r="M80" s="199">
        <v>37750078</v>
      </c>
      <c r="N80" s="199">
        <v>0</v>
      </c>
      <c r="O80" s="199">
        <v>37750078</v>
      </c>
      <c r="P80" s="199">
        <v>1279139180</v>
      </c>
      <c r="Q80" s="199"/>
      <c r="R80" s="199">
        <v>1279139180</v>
      </c>
      <c r="S80" s="199"/>
      <c r="T80" s="199">
        <v>1213446448</v>
      </c>
      <c r="U80" s="199">
        <v>1213446448</v>
      </c>
      <c r="V80" s="199"/>
      <c r="W80" s="199"/>
      <c r="X80" s="199"/>
      <c r="Y80" s="199"/>
      <c r="Z80" s="199"/>
      <c r="AA80" s="199"/>
      <c r="AB80" s="199"/>
      <c r="AC80" s="199"/>
      <c r="AD80" s="199"/>
      <c r="AE80" s="199"/>
    </row>
    <row r="81" spans="1:31">
      <c r="A81" s="198">
        <v>2017</v>
      </c>
      <c r="B81" s="198" t="s">
        <v>328</v>
      </c>
      <c r="C81" s="199">
        <v>602367171</v>
      </c>
      <c r="D81" s="199">
        <v>-3471260</v>
      </c>
      <c r="E81" s="199">
        <v>598895911</v>
      </c>
      <c r="F81" s="199">
        <v>439720477</v>
      </c>
      <c r="G81" s="199">
        <v>5727794</v>
      </c>
      <c r="H81" s="199">
        <v>445448271</v>
      </c>
      <c r="I81" s="199">
        <v>178409080</v>
      </c>
      <c r="J81" s="199">
        <v>-109276</v>
      </c>
      <c r="K81" s="199">
        <v>178299804</v>
      </c>
      <c r="L81" s="199">
        <v>2134493</v>
      </c>
      <c r="M81" s="199">
        <v>38122345</v>
      </c>
      <c r="N81" s="199">
        <v>0</v>
      </c>
      <c r="O81" s="199">
        <v>38122345</v>
      </c>
      <c r="P81" s="199">
        <v>1262900824</v>
      </c>
      <c r="Q81" s="199"/>
      <c r="R81" s="199">
        <v>1262900824</v>
      </c>
      <c r="S81" s="199"/>
      <c r="T81" s="199">
        <v>1222631221</v>
      </c>
      <c r="U81" s="199">
        <v>1222631221</v>
      </c>
      <c r="V81" s="199"/>
      <c r="W81" s="199"/>
      <c r="X81" s="199"/>
      <c r="Y81" s="199"/>
      <c r="Z81" s="199"/>
      <c r="AA81" s="199"/>
      <c r="AB81" s="199"/>
      <c r="AC81" s="199"/>
      <c r="AD81" s="199"/>
      <c r="AE81" s="199"/>
    </row>
    <row r="82" spans="1:31">
      <c r="A82" s="198">
        <v>2017</v>
      </c>
      <c r="B82" s="198" t="s">
        <v>329</v>
      </c>
      <c r="C82" s="199">
        <v>572891746</v>
      </c>
      <c r="D82" s="199">
        <v>-67165476</v>
      </c>
      <c r="E82" s="199">
        <v>505726270</v>
      </c>
      <c r="F82" s="199">
        <v>438940453</v>
      </c>
      <c r="G82" s="199">
        <v>-30876612</v>
      </c>
      <c r="H82" s="199">
        <v>408063841</v>
      </c>
      <c r="I82" s="199">
        <v>161704031</v>
      </c>
      <c r="J82" s="199">
        <v>-1854317</v>
      </c>
      <c r="K82" s="199">
        <v>159849714</v>
      </c>
      <c r="L82" s="199">
        <v>2134493</v>
      </c>
      <c r="M82" s="199">
        <v>33678028</v>
      </c>
      <c r="N82" s="199">
        <v>0</v>
      </c>
      <c r="O82" s="199">
        <v>33678028</v>
      </c>
      <c r="P82" s="199">
        <v>1109452346</v>
      </c>
      <c r="Q82" s="199"/>
      <c r="R82" s="199">
        <v>1109452346</v>
      </c>
      <c r="S82" s="199"/>
      <c r="T82" s="199">
        <v>1175670723</v>
      </c>
      <c r="U82" s="199">
        <v>1175670723</v>
      </c>
      <c r="V82" s="199"/>
      <c r="W82" s="199"/>
      <c r="X82" s="199"/>
      <c r="Y82" s="199"/>
      <c r="Z82" s="199"/>
      <c r="AA82" s="199"/>
      <c r="AB82" s="199"/>
      <c r="AC82" s="199"/>
      <c r="AD82" s="199"/>
      <c r="AE82" s="199"/>
    </row>
    <row r="83" spans="1:31">
      <c r="A83" s="198">
        <v>2017</v>
      </c>
      <c r="B83" s="198" t="s">
        <v>330</v>
      </c>
      <c r="C83" s="199">
        <v>460496454</v>
      </c>
      <c r="D83" s="199">
        <v>-77609914</v>
      </c>
      <c r="E83" s="199">
        <v>382886540</v>
      </c>
      <c r="F83" s="199">
        <v>396021999</v>
      </c>
      <c r="G83" s="199">
        <v>-30265941</v>
      </c>
      <c r="H83" s="199">
        <v>365756058</v>
      </c>
      <c r="I83" s="199">
        <v>155154882</v>
      </c>
      <c r="J83" s="199">
        <v>-861261</v>
      </c>
      <c r="K83" s="199">
        <v>154293621</v>
      </c>
      <c r="L83" s="199">
        <v>2134493</v>
      </c>
      <c r="M83" s="199">
        <v>29604993</v>
      </c>
      <c r="N83" s="199">
        <v>0</v>
      </c>
      <c r="O83" s="199">
        <v>29604993</v>
      </c>
      <c r="P83" s="199">
        <v>934675705</v>
      </c>
      <c r="Q83" s="199"/>
      <c r="R83" s="199">
        <v>934675705</v>
      </c>
      <c r="S83" s="199"/>
      <c r="T83" s="199">
        <v>1013807828</v>
      </c>
      <c r="U83" s="199">
        <v>1013807828</v>
      </c>
      <c r="V83" s="199"/>
      <c r="W83" s="199"/>
      <c r="X83" s="199"/>
      <c r="Y83" s="199"/>
      <c r="Z83" s="199"/>
      <c r="AA83" s="199"/>
      <c r="AB83" s="199"/>
      <c r="AC83" s="199"/>
      <c r="AD83" s="199"/>
      <c r="AE83" s="199"/>
    </row>
    <row r="84" spans="1:31">
      <c r="A84" s="198">
        <v>2017</v>
      </c>
      <c r="B84" s="198" t="s">
        <v>331</v>
      </c>
      <c r="C84" s="199">
        <v>320424790</v>
      </c>
      <c r="D84" s="199">
        <v>23434634</v>
      </c>
      <c r="E84" s="199">
        <v>343859424</v>
      </c>
      <c r="F84" s="199">
        <v>316628031</v>
      </c>
      <c r="G84" s="199">
        <v>-1823783</v>
      </c>
      <c r="H84" s="199">
        <v>314804248</v>
      </c>
      <c r="I84" s="199">
        <v>135643792</v>
      </c>
      <c r="J84" s="199">
        <v>864861</v>
      </c>
      <c r="K84" s="199">
        <v>136508653</v>
      </c>
      <c r="L84" s="199">
        <v>2134493</v>
      </c>
      <c r="M84" s="199">
        <v>27931228</v>
      </c>
      <c r="N84" s="199">
        <v>0</v>
      </c>
      <c r="O84" s="199">
        <v>27931228</v>
      </c>
      <c r="P84" s="199">
        <v>825238046</v>
      </c>
      <c r="Q84" s="199"/>
      <c r="R84" s="199">
        <v>825238046</v>
      </c>
      <c r="S84" s="199"/>
      <c r="T84" s="199">
        <v>774831106</v>
      </c>
      <c r="U84" s="199">
        <v>774831106</v>
      </c>
      <c r="V84" s="199"/>
      <c r="W84" s="199"/>
      <c r="X84" s="199"/>
      <c r="Y84" s="199"/>
      <c r="Z84" s="199"/>
      <c r="AA84" s="199"/>
      <c r="AB84" s="199"/>
      <c r="AC84" s="199"/>
      <c r="AD84" s="199"/>
      <c r="AE84" s="199"/>
    </row>
    <row r="85" spans="1:31">
      <c r="A85" s="198">
        <v>2017</v>
      </c>
      <c r="B85" s="198" t="s">
        <v>332</v>
      </c>
      <c r="C85" s="199">
        <v>380464472</v>
      </c>
      <c r="D85" s="199">
        <v>46578560</v>
      </c>
      <c r="E85" s="199">
        <v>427043032</v>
      </c>
      <c r="F85" s="199">
        <v>322900894</v>
      </c>
      <c r="G85" s="199">
        <v>1339258</v>
      </c>
      <c r="H85" s="199">
        <v>324240152</v>
      </c>
      <c r="I85" s="199">
        <v>131853753</v>
      </c>
      <c r="J85" s="199">
        <v>552044</v>
      </c>
      <c r="K85" s="199">
        <v>132405797</v>
      </c>
      <c r="L85" s="199">
        <v>2134493</v>
      </c>
      <c r="M85" s="199">
        <v>32176163</v>
      </c>
      <c r="N85" s="199">
        <v>0</v>
      </c>
      <c r="O85" s="199">
        <v>32176163</v>
      </c>
      <c r="P85" s="199">
        <v>917999637</v>
      </c>
      <c r="Q85" s="199"/>
      <c r="R85" s="199">
        <v>917999637</v>
      </c>
      <c r="S85" s="199"/>
      <c r="T85" s="199">
        <v>837353612</v>
      </c>
      <c r="U85" s="199">
        <v>837353612</v>
      </c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</row>
    <row r="86" spans="1:31">
      <c r="A86" s="198">
        <v>2017</v>
      </c>
      <c r="B86" s="198" t="s">
        <v>333</v>
      </c>
      <c r="C86" s="199">
        <v>5380546470</v>
      </c>
      <c r="D86" s="199">
        <v>5071314</v>
      </c>
      <c r="E86" s="199">
        <v>5385617784</v>
      </c>
      <c r="F86" s="199">
        <v>4389321389</v>
      </c>
      <c r="G86" s="199">
        <v>5698275</v>
      </c>
      <c r="H86" s="199">
        <v>4395019664</v>
      </c>
      <c r="I86" s="199">
        <v>1777152865</v>
      </c>
      <c r="J86" s="199">
        <v>245388</v>
      </c>
      <c r="K86" s="199">
        <v>1777398253</v>
      </c>
      <c r="L86" s="199">
        <v>25613916</v>
      </c>
      <c r="M86" s="199">
        <v>380309571</v>
      </c>
      <c r="N86" s="199">
        <v>0</v>
      </c>
      <c r="O86" s="199">
        <v>380309571</v>
      </c>
      <c r="P86" s="199">
        <v>11963959188</v>
      </c>
      <c r="Q86" s="199"/>
      <c r="R86" s="199">
        <v>11963959188</v>
      </c>
      <c r="S86" s="199"/>
      <c r="T86" s="199">
        <v>11572634640</v>
      </c>
      <c r="U86" s="199">
        <v>11572634640</v>
      </c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</row>
    <row r="87" spans="1:31">
      <c r="A87" s="198">
        <v>2018</v>
      </c>
      <c r="B87" s="198" t="s">
        <v>321</v>
      </c>
      <c r="C87" s="199">
        <v>468142673</v>
      </c>
      <c r="D87" s="199">
        <v>-12800440</v>
      </c>
      <c r="E87" s="199">
        <v>455342233</v>
      </c>
      <c r="F87" s="199">
        <v>332976519</v>
      </c>
      <c r="G87" s="199">
        <v>-4125000</v>
      </c>
      <c r="H87" s="199">
        <v>328851519</v>
      </c>
      <c r="I87" s="199">
        <v>133129229</v>
      </c>
      <c r="J87" s="199">
        <v>-1210500</v>
      </c>
      <c r="K87" s="199">
        <v>131918729</v>
      </c>
      <c r="L87" s="199">
        <v>2134493</v>
      </c>
      <c r="M87" s="199">
        <v>32964489</v>
      </c>
      <c r="N87" s="199">
        <v>0</v>
      </c>
      <c r="O87" s="199">
        <v>32964489</v>
      </c>
      <c r="P87" s="199">
        <v>951211463</v>
      </c>
      <c r="Q87" s="199"/>
      <c r="R87" s="199">
        <v>951211463</v>
      </c>
      <c r="S87" s="199"/>
      <c r="T87" s="199">
        <v>936382914</v>
      </c>
      <c r="U87" s="199">
        <v>936382914</v>
      </c>
      <c r="V87" s="199"/>
      <c r="W87" s="199"/>
      <c r="X87" s="199"/>
      <c r="Y87" s="199"/>
      <c r="Z87" s="199"/>
      <c r="AA87" s="199"/>
      <c r="AB87" s="199"/>
      <c r="AC87" s="199"/>
      <c r="AD87" s="199"/>
      <c r="AE87" s="199"/>
    </row>
    <row r="88" spans="1:31">
      <c r="A88" s="198">
        <v>2018</v>
      </c>
      <c r="B88" s="198" t="s">
        <v>322</v>
      </c>
      <c r="C88" s="199">
        <v>427071097</v>
      </c>
      <c r="D88" s="199">
        <v>-56517891</v>
      </c>
      <c r="E88" s="199">
        <v>370553206</v>
      </c>
      <c r="F88" s="199">
        <v>320196002</v>
      </c>
      <c r="G88" s="199">
        <v>-22113141</v>
      </c>
      <c r="H88" s="199">
        <v>298082861</v>
      </c>
      <c r="I88" s="199">
        <v>117027383</v>
      </c>
      <c r="J88" s="199">
        <v>-1528739</v>
      </c>
      <c r="K88" s="199">
        <v>115498644</v>
      </c>
      <c r="L88" s="199">
        <v>2134493</v>
      </c>
      <c r="M88" s="199">
        <v>27977793</v>
      </c>
      <c r="N88" s="199">
        <v>0</v>
      </c>
      <c r="O88" s="199">
        <v>27977793</v>
      </c>
      <c r="P88" s="199">
        <v>814246997</v>
      </c>
      <c r="Q88" s="199"/>
      <c r="R88" s="199">
        <v>814246997</v>
      </c>
      <c r="S88" s="199"/>
      <c r="T88" s="199">
        <v>866428975</v>
      </c>
      <c r="U88" s="199">
        <v>866428975</v>
      </c>
      <c r="V88" s="199"/>
      <c r="W88" s="199"/>
      <c r="X88" s="199"/>
      <c r="Y88" s="199"/>
      <c r="Z88" s="199"/>
      <c r="AA88" s="199"/>
      <c r="AB88" s="199"/>
      <c r="AC88" s="199"/>
      <c r="AD88" s="199"/>
      <c r="AE88" s="199"/>
    </row>
    <row r="89" spans="1:31">
      <c r="A89" s="198">
        <v>2018</v>
      </c>
      <c r="B89" s="198" t="s">
        <v>323</v>
      </c>
      <c r="C89" s="199">
        <v>358062671</v>
      </c>
      <c r="D89" s="199">
        <v>-6543115</v>
      </c>
      <c r="E89" s="199">
        <v>351519556</v>
      </c>
      <c r="F89" s="199">
        <v>312695436</v>
      </c>
      <c r="G89" s="199">
        <v>17454901</v>
      </c>
      <c r="H89" s="199">
        <v>330150337</v>
      </c>
      <c r="I89" s="199">
        <v>135603343</v>
      </c>
      <c r="J89" s="199">
        <v>493883</v>
      </c>
      <c r="K89" s="199">
        <v>136097226</v>
      </c>
      <c r="L89" s="199">
        <v>2134493</v>
      </c>
      <c r="M89" s="199">
        <v>27828743</v>
      </c>
      <c r="N89" s="199">
        <v>0</v>
      </c>
      <c r="O89" s="199">
        <v>27828743</v>
      </c>
      <c r="P89" s="199">
        <v>847730355</v>
      </c>
      <c r="Q89" s="199"/>
      <c r="R89" s="199">
        <v>847730355</v>
      </c>
      <c r="S89" s="199"/>
      <c r="T89" s="199">
        <v>808495943</v>
      </c>
      <c r="U89" s="199">
        <v>808495943</v>
      </c>
      <c r="V89" s="199"/>
      <c r="W89" s="199"/>
      <c r="X89" s="199"/>
      <c r="Y89" s="199"/>
      <c r="Z89" s="199"/>
      <c r="AA89" s="199"/>
      <c r="AB89" s="199"/>
      <c r="AC89" s="199"/>
      <c r="AD89" s="199"/>
      <c r="AE89" s="199"/>
    </row>
    <row r="90" spans="1:31">
      <c r="A90" s="198">
        <v>2018</v>
      </c>
      <c r="B90" s="198" t="s">
        <v>324</v>
      </c>
      <c r="C90" s="199">
        <v>333904477</v>
      </c>
      <c r="D90" s="199">
        <v>-3314362</v>
      </c>
      <c r="E90" s="199">
        <v>330590115</v>
      </c>
      <c r="F90" s="199">
        <v>329800559</v>
      </c>
      <c r="G90" s="199">
        <v>5147283</v>
      </c>
      <c r="H90" s="199">
        <v>334947842</v>
      </c>
      <c r="I90" s="199">
        <v>138571965</v>
      </c>
      <c r="J90" s="199">
        <v>1409528</v>
      </c>
      <c r="K90" s="199">
        <v>139981493</v>
      </c>
      <c r="L90" s="199">
        <v>2134493</v>
      </c>
      <c r="M90" s="199">
        <v>27212594</v>
      </c>
      <c r="N90" s="199">
        <v>0</v>
      </c>
      <c r="O90" s="199">
        <v>27212594</v>
      </c>
      <c r="P90" s="199">
        <v>834866537</v>
      </c>
      <c r="Q90" s="199"/>
      <c r="R90" s="199">
        <v>834866537</v>
      </c>
      <c r="S90" s="199"/>
      <c r="T90" s="199">
        <v>804411494</v>
      </c>
      <c r="U90" s="199">
        <v>804411494</v>
      </c>
      <c r="V90" s="199"/>
      <c r="W90" s="199"/>
      <c r="X90" s="199"/>
      <c r="Y90" s="199"/>
      <c r="Z90" s="199"/>
      <c r="AA90" s="199"/>
      <c r="AB90" s="199"/>
      <c r="AC90" s="199"/>
      <c r="AD90" s="199"/>
      <c r="AE90" s="199"/>
    </row>
    <row r="91" spans="1:31">
      <c r="A91" s="198">
        <v>2018</v>
      </c>
      <c r="B91" s="198" t="s">
        <v>325</v>
      </c>
      <c r="C91" s="199">
        <v>355821099</v>
      </c>
      <c r="D91" s="199">
        <v>96028164</v>
      </c>
      <c r="E91" s="199">
        <v>451849263</v>
      </c>
      <c r="F91" s="199">
        <v>347921257</v>
      </c>
      <c r="G91" s="199">
        <v>46693112</v>
      </c>
      <c r="H91" s="199">
        <v>394614369</v>
      </c>
      <c r="I91" s="199">
        <v>156248921</v>
      </c>
      <c r="J91" s="199">
        <v>2724300</v>
      </c>
      <c r="K91" s="199">
        <v>158973221</v>
      </c>
      <c r="L91" s="199">
        <v>2134493</v>
      </c>
      <c r="M91" s="199">
        <v>32538351</v>
      </c>
      <c r="N91" s="199">
        <v>0</v>
      </c>
      <c r="O91" s="199">
        <v>32538351</v>
      </c>
      <c r="P91" s="199">
        <v>1040109697</v>
      </c>
      <c r="Q91" s="199"/>
      <c r="R91" s="199">
        <v>1040109697</v>
      </c>
      <c r="S91" s="199"/>
      <c r="T91" s="199">
        <v>862125770</v>
      </c>
      <c r="U91" s="199">
        <v>862125770</v>
      </c>
      <c r="V91" s="199"/>
      <c r="W91" s="199"/>
      <c r="X91" s="199"/>
      <c r="Y91" s="199"/>
      <c r="Z91" s="199"/>
      <c r="AA91" s="199"/>
      <c r="AB91" s="199"/>
      <c r="AC91" s="199"/>
      <c r="AD91" s="199"/>
      <c r="AE91" s="199"/>
    </row>
    <row r="92" spans="1:31">
      <c r="A92" s="198">
        <v>2018</v>
      </c>
      <c r="B92" s="198" t="s">
        <v>326</v>
      </c>
      <c r="C92" s="199">
        <v>508321259</v>
      </c>
      <c r="D92" s="199">
        <v>47699571</v>
      </c>
      <c r="E92" s="199">
        <v>556020830</v>
      </c>
      <c r="F92" s="199">
        <v>412454605</v>
      </c>
      <c r="G92" s="199">
        <v>10178231</v>
      </c>
      <c r="H92" s="199">
        <v>422632836</v>
      </c>
      <c r="I92" s="199">
        <v>157829995</v>
      </c>
      <c r="J92" s="199">
        <v>27009</v>
      </c>
      <c r="K92" s="199">
        <v>157857004</v>
      </c>
      <c r="L92" s="199">
        <v>2134493</v>
      </c>
      <c r="M92" s="199">
        <v>35469922</v>
      </c>
      <c r="N92" s="199">
        <v>0</v>
      </c>
      <c r="O92" s="199">
        <v>35469922</v>
      </c>
      <c r="P92" s="199">
        <v>1174115085</v>
      </c>
      <c r="Q92" s="199"/>
      <c r="R92" s="199">
        <v>1174115085</v>
      </c>
      <c r="S92" s="199"/>
      <c r="T92" s="199">
        <v>1080740352</v>
      </c>
      <c r="U92" s="199">
        <v>1080740352</v>
      </c>
      <c r="V92" s="199"/>
      <c r="W92" s="199"/>
      <c r="X92" s="199"/>
      <c r="Y92" s="199"/>
      <c r="Z92" s="199"/>
      <c r="AA92" s="199"/>
      <c r="AB92" s="199"/>
      <c r="AC92" s="199"/>
      <c r="AD92" s="199"/>
      <c r="AE92" s="199"/>
    </row>
    <row r="93" spans="1:31">
      <c r="A93" s="198">
        <v>2018</v>
      </c>
      <c r="B93" s="198" t="s">
        <v>327</v>
      </c>
      <c r="C93" s="199">
        <v>596749132</v>
      </c>
      <c r="D93" s="199">
        <v>19404974</v>
      </c>
      <c r="E93" s="199">
        <v>616154106</v>
      </c>
      <c r="F93" s="199">
        <v>441655766</v>
      </c>
      <c r="G93" s="199">
        <v>9053729</v>
      </c>
      <c r="H93" s="199">
        <v>450709495</v>
      </c>
      <c r="I93" s="199">
        <v>176050918</v>
      </c>
      <c r="J93" s="199">
        <v>-262598</v>
      </c>
      <c r="K93" s="199">
        <v>175788320</v>
      </c>
      <c r="L93" s="199">
        <v>2134493</v>
      </c>
      <c r="M93" s="199">
        <v>38308026</v>
      </c>
      <c r="N93" s="199">
        <v>0</v>
      </c>
      <c r="O93" s="199">
        <v>38308026</v>
      </c>
      <c r="P93" s="199">
        <v>1283094440</v>
      </c>
      <c r="Q93" s="199"/>
      <c r="R93" s="199">
        <v>1283094440</v>
      </c>
      <c r="S93" s="199"/>
      <c r="T93" s="199">
        <v>1216590309</v>
      </c>
      <c r="U93" s="199">
        <v>1216590309</v>
      </c>
      <c r="V93" s="199"/>
      <c r="W93" s="199"/>
      <c r="X93" s="199"/>
      <c r="Y93" s="199"/>
      <c r="Z93" s="199"/>
      <c r="AA93" s="199"/>
      <c r="AB93" s="199"/>
      <c r="AC93" s="199"/>
      <c r="AD93" s="199"/>
      <c r="AE93" s="199"/>
    </row>
    <row r="94" spans="1:31">
      <c r="A94" s="198">
        <v>2018</v>
      </c>
      <c r="B94" s="198" t="s">
        <v>328</v>
      </c>
      <c r="C94" s="199">
        <v>602154110</v>
      </c>
      <c r="D94" s="199">
        <v>-3498197</v>
      </c>
      <c r="E94" s="199">
        <v>598655913</v>
      </c>
      <c r="F94" s="199">
        <v>443337028</v>
      </c>
      <c r="G94" s="199">
        <v>5792760</v>
      </c>
      <c r="H94" s="199">
        <v>449129788</v>
      </c>
      <c r="I94" s="199">
        <v>178447483</v>
      </c>
      <c r="J94" s="199">
        <v>-109812</v>
      </c>
      <c r="K94" s="199">
        <v>178337671</v>
      </c>
      <c r="L94" s="199">
        <v>2134493</v>
      </c>
      <c r="M94" s="199">
        <v>38684348</v>
      </c>
      <c r="N94" s="199">
        <v>0</v>
      </c>
      <c r="O94" s="199">
        <v>38684348</v>
      </c>
      <c r="P94" s="199">
        <v>1266942213</v>
      </c>
      <c r="Q94" s="199"/>
      <c r="R94" s="199">
        <v>1266942213</v>
      </c>
      <c r="S94" s="199"/>
      <c r="T94" s="199">
        <v>1226073114</v>
      </c>
      <c r="U94" s="199">
        <v>1226073114</v>
      </c>
      <c r="V94" s="199"/>
      <c r="W94" s="199"/>
      <c r="X94" s="199"/>
      <c r="Y94" s="199"/>
      <c r="Z94" s="199"/>
      <c r="AA94" s="199"/>
      <c r="AB94" s="199"/>
      <c r="AC94" s="199"/>
      <c r="AD94" s="199"/>
      <c r="AE94" s="199"/>
    </row>
    <row r="95" spans="1:31">
      <c r="A95" s="198">
        <v>2018</v>
      </c>
      <c r="B95" s="198" t="s">
        <v>329</v>
      </c>
      <c r="C95" s="199">
        <v>573716261</v>
      </c>
      <c r="D95" s="199">
        <v>-67689787</v>
      </c>
      <c r="E95" s="199">
        <v>506026474</v>
      </c>
      <c r="F95" s="199">
        <v>442799495</v>
      </c>
      <c r="G95" s="199">
        <v>-31219872</v>
      </c>
      <c r="H95" s="199">
        <v>411579623</v>
      </c>
      <c r="I95" s="199">
        <v>161741270</v>
      </c>
      <c r="J95" s="199">
        <v>-1856766</v>
      </c>
      <c r="K95" s="199">
        <v>159884504</v>
      </c>
      <c r="L95" s="199">
        <v>2134493</v>
      </c>
      <c r="M95" s="199">
        <v>34220088</v>
      </c>
      <c r="N95" s="199">
        <v>0</v>
      </c>
      <c r="O95" s="199">
        <v>34220088</v>
      </c>
      <c r="P95" s="199">
        <v>1113845182</v>
      </c>
      <c r="Q95" s="199"/>
      <c r="R95" s="199">
        <v>1113845182</v>
      </c>
      <c r="S95" s="199"/>
      <c r="T95" s="199">
        <v>1180391519</v>
      </c>
      <c r="U95" s="199">
        <v>1180391519</v>
      </c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</row>
    <row r="96" spans="1:31">
      <c r="A96" s="198">
        <v>2018</v>
      </c>
      <c r="B96" s="198" t="s">
        <v>330</v>
      </c>
      <c r="C96" s="199">
        <v>462326622</v>
      </c>
      <c r="D96" s="199">
        <v>-78216730</v>
      </c>
      <c r="E96" s="199">
        <v>384109892</v>
      </c>
      <c r="F96" s="199">
        <v>399845538</v>
      </c>
      <c r="G96" s="199">
        <v>-30604914</v>
      </c>
      <c r="H96" s="199">
        <v>369240624</v>
      </c>
      <c r="I96" s="199">
        <v>155188941</v>
      </c>
      <c r="J96" s="199">
        <v>-862532</v>
      </c>
      <c r="K96" s="199">
        <v>154326409</v>
      </c>
      <c r="L96" s="199">
        <v>2134493</v>
      </c>
      <c r="M96" s="199">
        <v>30164318</v>
      </c>
      <c r="N96" s="199">
        <v>0</v>
      </c>
      <c r="O96" s="199">
        <v>30164318</v>
      </c>
      <c r="P96" s="199">
        <v>939975736</v>
      </c>
      <c r="Q96" s="199"/>
      <c r="R96" s="199">
        <v>939975736</v>
      </c>
      <c r="S96" s="199"/>
      <c r="T96" s="199">
        <v>1019495594</v>
      </c>
      <c r="U96" s="199">
        <v>1019495594</v>
      </c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</row>
    <row r="97" spans="1:31">
      <c r="A97" s="198">
        <v>2018</v>
      </c>
      <c r="B97" s="198" t="s">
        <v>331</v>
      </c>
      <c r="C97" s="199">
        <v>321514301</v>
      </c>
      <c r="D97" s="199">
        <v>23616298</v>
      </c>
      <c r="E97" s="199">
        <v>345130599</v>
      </c>
      <c r="F97" s="199">
        <v>319808485</v>
      </c>
      <c r="G97" s="199">
        <v>-1849398</v>
      </c>
      <c r="H97" s="199">
        <v>317959087</v>
      </c>
      <c r="I97" s="199">
        <v>135700286</v>
      </c>
      <c r="J97" s="199">
        <v>867506</v>
      </c>
      <c r="K97" s="199">
        <v>136567792</v>
      </c>
      <c r="L97" s="199">
        <v>2134493</v>
      </c>
      <c r="M97" s="199">
        <v>28481061</v>
      </c>
      <c r="N97" s="199">
        <v>0</v>
      </c>
      <c r="O97" s="199">
        <v>28481061</v>
      </c>
      <c r="P97" s="199">
        <v>830273032</v>
      </c>
      <c r="Q97" s="199"/>
      <c r="R97" s="199">
        <v>830273032</v>
      </c>
      <c r="S97" s="199"/>
      <c r="T97" s="199">
        <v>779157565</v>
      </c>
      <c r="U97" s="199">
        <v>779157565</v>
      </c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</row>
    <row r="98" spans="1:31">
      <c r="A98" s="198">
        <v>2018</v>
      </c>
      <c r="B98" s="198" t="s">
        <v>332</v>
      </c>
      <c r="C98" s="199">
        <v>380853684</v>
      </c>
      <c r="D98" s="199">
        <v>46942386</v>
      </c>
      <c r="E98" s="199">
        <v>427796070</v>
      </c>
      <c r="F98" s="199">
        <v>326056256</v>
      </c>
      <c r="G98" s="199">
        <v>1352691</v>
      </c>
      <c r="H98" s="199">
        <v>327408947</v>
      </c>
      <c r="I98" s="199">
        <v>131913496</v>
      </c>
      <c r="J98" s="199">
        <v>552269</v>
      </c>
      <c r="K98" s="199">
        <v>132465765</v>
      </c>
      <c r="L98" s="199">
        <v>2134493</v>
      </c>
      <c r="M98" s="199">
        <v>32767386</v>
      </c>
      <c r="N98" s="199">
        <v>0</v>
      </c>
      <c r="O98" s="199">
        <v>32767386</v>
      </c>
      <c r="P98" s="199">
        <v>922572661</v>
      </c>
      <c r="Q98" s="199"/>
      <c r="R98" s="199">
        <v>922572661</v>
      </c>
      <c r="S98" s="199"/>
      <c r="T98" s="199">
        <v>840957929</v>
      </c>
      <c r="U98" s="199">
        <v>840957929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</row>
    <row r="99" spans="1:31">
      <c r="A99" s="198">
        <v>2018</v>
      </c>
      <c r="B99" s="198" t="s">
        <v>333</v>
      </c>
      <c r="C99" s="199">
        <v>5388637386</v>
      </c>
      <c r="D99" s="199">
        <v>5110871</v>
      </c>
      <c r="E99" s="199">
        <v>5393748257</v>
      </c>
      <c r="F99" s="199">
        <v>4429546946</v>
      </c>
      <c r="G99" s="199">
        <v>5760382</v>
      </c>
      <c r="H99" s="199">
        <v>4435307328</v>
      </c>
      <c r="I99" s="199">
        <v>1777453230</v>
      </c>
      <c r="J99" s="199">
        <v>243548</v>
      </c>
      <c r="K99" s="199">
        <v>1777696778</v>
      </c>
      <c r="L99" s="199">
        <v>25613916</v>
      </c>
      <c r="M99" s="199">
        <v>386617119</v>
      </c>
      <c r="N99" s="199">
        <v>0</v>
      </c>
      <c r="O99" s="199">
        <v>386617119</v>
      </c>
      <c r="P99" s="199">
        <v>12018983398</v>
      </c>
      <c r="Q99" s="199"/>
      <c r="R99" s="199">
        <v>12018983398</v>
      </c>
      <c r="S99" s="199"/>
      <c r="T99" s="199">
        <v>11621251478</v>
      </c>
      <c r="U99" s="199">
        <v>11621251478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</row>
    <row r="100" spans="1:31">
      <c r="A100" s="198">
        <v>2019</v>
      </c>
      <c r="B100" s="198" t="s">
        <v>321</v>
      </c>
      <c r="C100" s="199">
        <v>470773914</v>
      </c>
      <c r="D100" s="199">
        <v>-12941895</v>
      </c>
      <c r="E100" s="199">
        <v>457832019</v>
      </c>
      <c r="F100" s="199">
        <v>337298636</v>
      </c>
      <c r="G100" s="199">
        <v>-4177866</v>
      </c>
      <c r="H100" s="199">
        <v>333120770</v>
      </c>
      <c r="I100" s="199">
        <v>133190530</v>
      </c>
      <c r="J100" s="199">
        <v>-1212585</v>
      </c>
      <c r="K100" s="199">
        <v>131977945</v>
      </c>
      <c r="L100" s="199">
        <v>2134493</v>
      </c>
      <c r="M100" s="199">
        <v>33585239</v>
      </c>
      <c r="N100" s="199">
        <v>0</v>
      </c>
      <c r="O100" s="199">
        <v>33585239</v>
      </c>
      <c r="P100" s="199">
        <v>958650466</v>
      </c>
      <c r="Q100" s="199"/>
      <c r="R100" s="199">
        <v>958650466</v>
      </c>
      <c r="S100" s="199"/>
      <c r="T100" s="199">
        <v>943397573</v>
      </c>
      <c r="U100" s="199">
        <v>943397573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</row>
    <row r="101" spans="1:31">
      <c r="A101" s="198">
        <v>2019</v>
      </c>
      <c r="B101" s="198" t="s">
        <v>322</v>
      </c>
      <c r="C101" s="199">
        <v>430144391</v>
      </c>
      <c r="D101" s="199">
        <v>-57148648</v>
      </c>
      <c r="E101" s="199">
        <v>372995743</v>
      </c>
      <c r="F101" s="199">
        <v>324453362</v>
      </c>
      <c r="G101" s="199">
        <v>-22426796</v>
      </c>
      <c r="H101" s="199">
        <v>302026566</v>
      </c>
      <c r="I101" s="199">
        <v>117086267</v>
      </c>
      <c r="J101" s="199">
        <v>-1532113</v>
      </c>
      <c r="K101" s="199">
        <v>115554154</v>
      </c>
      <c r="L101" s="199">
        <v>2134493</v>
      </c>
      <c r="M101" s="199">
        <v>28558783</v>
      </c>
      <c r="N101" s="199">
        <v>0</v>
      </c>
      <c r="O101" s="199">
        <v>28558783</v>
      </c>
      <c r="P101" s="199">
        <v>821269739</v>
      </c>
      <c r="Q101" s="199"/>
      <c r="R101" s="199">
        <v>821269739</v>
      </c>
      <c r="S101" s="199"/>
      <c r="T101" s="199">
        <v>873818513</v>
      </c>
      <c r="U101" s="199">
        <v>873818513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</row>
    <row r="102" spans="1:31">
      <c r="A102" s="198">
        <v>2019</v>
      </c>
      <c r="B102" s="198" t="s">
        <v>323</v>
      </c>
      <c r="C102" s="199">
        <v>361042214</v>
      </c>
      <c r="D102" s="199">
        <v>-6616779</v>
      </c>
      <c r="E102" s="199">
        <v>354425435</v>
      </c>
      <c r="F102" s="199">
        <v>316855831</v>
      </c>
      <c r="G102" s="199">
        <v>17704123</v>
      </c>
      <c r="H102" s="199">
        <v>334559954</v>
      </c>
      <c r="I102" s="199">
        <v>135662347</v>
      </c>
      <c r="J102" s="199">
        <v>495133</v>
      </c>
      <c r="K102" s="199">
        <v>136157480</v>
      </c>
      <c r="L102" s="199">
        <v>2134493</v>
      </c>
      <c r="M102" s="199">
        <v>28480895</v>
      </c>
      <c r="N102" s="199">
        <v>0</v>
      </c>
      <c r="O102" s="199">
        <v>28480895</v>
      </c>
      <c r="P102" s="199">
        <v>855758257</v>
      </c>
      <c r="Q102" s="199"/>
      <c r="R102" s="199">
        <v>855758257</v>
      </c>
      <c r="S102" s="199"/>
      <c r="T102" s="199">
        <v>815694885</v>
      </c>
      <c r="U102" s="199">
        <v>815694885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</row>
    <row r="103" spans="1:31">
      <c r="A103" s="198">
        <v>2019</v>
      </c>
      <c r="B103" s="198" t="s">
        <v>324</v>
      </c>
      <c r="C103" s="199">
        <v>336663892</v>
      </c>
      <c r="D103" s="199">
        <v>-3352519</v>
      </c>
      <c r="E103" s="199">
        <v>333311373</v>
      </c>
      <c r="F103" s="199">
        <v>334099203</v>
      </c>
      <c r="G103" s="199">
        <v>5216870</v>
      </c>
      <c r="H103" s="199">
        <v>339316073</v>
      </c>
      <c r="I103" s="199">
        <v>138634379</v>
      </c>
      <c r="J103" s="199">
        <v>1412789</v>
      </c>
      <c r="K103" s="199">
        <v>140047168</v>
      </c>
      <c r="L103" s="199">
        <v>2134493</v>
      </c>
      <c r="M103" s="199">
        <v>27842746</v>
      </c>
      <c r="N103" s="199">
        <v>0</v>
      </c>
      <c r="O103" s="199">
        <v>27842746</v>
      </c>
      <c r="P103" s="199">
        <v>842651853</v>
      </c>
      <c r="Q103" s="199"/>
      <c r="R103" s="199">
        <v>842651853</v>
      </c>
      <c r="S103" s="199"/>
      <c r="T103" s="199">
        <v>811531967</v>
      </c>
      <c r="U103" s="199">
        <v>811531967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</row>
    <row r="104" spans="1:31">
      <c r="A104" s="198">
        <v>2019</v>
      </c>
      <c r="B104" s="198" t="s">
        <v>325</v>
      </c>
      <c r="C104" s="199">
        <v>357241716</v>
      </c>
      <c r="D104" s="199">
        <v>97099744</v>
      </c>
      <c r="E104" s="199">
        <v>454341460</v>
      </c>
      <c r="F104" s="199">
        <v>352102949</v>
      </c>
      <c r="G104" s="199">
        <v>47356494</v>
      </c>
      <c r="H104" s="199">
        <v>399459443</v>
      </c>
      <c r="I104" s="199">
        <v>156312870</v>
      </c>
      <c r="J104" s="199">
        <v>2732622</v>
      </c>
      <c r="K104" s="199">
        <v>159045492</v>
      </c>
      <c r="L104" s="199">
        <v>2134493</v>
      </c>
      <c r="M104" s="199">
        <v>33185492</v>
      </c>
      <c r="N104" s="199">
        <v>0</v>
      </c>
      <c r="O104" s="199">
        <v>33185492</v>
      </c>
      <c r="P104" s="199">
        <v>1048166380</v>
      </c>
      <c r="Q104" s="199"/>
      <c r="R104" s="199">
        <v>1048166380</v>
      </c>
      <c r="S104" s="199"/>
      <c r="T104" s="199">
        <v>867792028</v>
      </c>
      <c r="U104" s="199">
        <v>867792028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</row>
    <row r="105" spans="1:31">
      <c r="A105" s="198">
        <v>2019</v>
      </c>
      <c r="B105" s="198" t="s">
        <v>326</v>
      </c>
      <c r="C105" s="199">
        <v>509958990</v>
      </c>
      <c r="D105" s="199">
        <v>48233955</v>
      </c>
      <c r="E105" s="199">
        <v>558192945</v>
      </c>
      <c r="F105" s="199">
        <v>417283750</v>
      </c>
      <c r="G105" s="199">
        <v>10328781</v>
      </c>
      <c r="H105" s="199">
        <v>427612531</v>
      </c>
      <c r="I105" s="199">
        <v>157865978</v>
      </c>
      <c r="J105" s="199">
        <v>26866</v>
      </c>
      <c r="K105" s="199">
        <v>157892844</v>
      </c>
      <c r="L105" s="199">
        <v>2134493</v>
      </c>
      <c r="M105" s="199">
        <v>36095262</v>
      </c>
      <c r="N105" s="199">
        <v>0</v>
      </c>
      <c r="O105" s="199">
        <v>36095262</v>
      </c>
      <c r="P105" s="199">
        <v>1181928075</v>
      </c>
      <c r="Q105" s="199"/>
      <c r="R105" s="199">
        <v>1181928075</v>
      </c>
      <c r="S105" s="199"/>
      <c r="T105" s="199">
        <v>1087243211</v>
      </c>
      <c r="U105" s="199">
        <v>1087243211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</row>
    <row r="106" spans="1:31">
      <c r="A106" s="198">
        <v>2019</v>
      </c>
      <c r="B106" s="198" t="s">
        <v>327</v>
      </c>
      <c r="C106" s="199">
        <v>598782765</v>
      </c>
      <c r="D106" s="199">
        <v>19623009</v>
      </c>
      <c r="E106" s="199">
        <v>618405774</v>
      </c>
      <c r="F106" s="199">
        <v>446790754</v>
      </c>
      <c r="G106" s="199">
        <v>9187797</v>
      </c>
      <c r="H106" s="199">
        <v>455978551</v>
      </c>
      <c r="I106" s="199">
        <v>176089360</v>
      </c>
      <c r="J106" s="199">
        <v>-262907</v>
      </c>
      <c r="K106" s="199">
        <v>175826453</v>
      </c>
      <c r="L106" s="199">
        <v>2134493</v>
      </c>
      <c r="M106" s="199">
        <v>38957692</v>
      </c>
      <c r="N106" s="199">
        <v>0</v>
      </c>
      <c r="O106" s="199">
        <v>38957692</v>
      </c>
      <c r="P106" s="199">
        <v>1291302963</v>
      </c>
      <c r="Q106" s="199"/>
      <c r="R106" s="199">
        <v>1291302963</v>
      </c>
      <c r="S106" s="199"/>
      <c r="T106" s="199">
        <v>1223797372</v>
      </c>
      <c r="U106" s="199">
        <v>1223797372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</row>
    <row r="107" spans="1:31">
      <c r="A107" s="198">
        <v>2019</v>
      </c>
      <c r="B107" s="198" t="s">
        <v>328</v>
      </c>
      <c r="C107" s="199">
        <v>604434757</v>
      </c>
      <c r="D107" s="199">
        <v>-3537024</v>
      </c>
      <c r="E107" s="199">
        <v>600897733</v>
      </c>
      <c r="F107" s="199">
        <v>448528727</v>
      </c>
      <c r="G107" s="199">
        <v>5877568</v>
      </c>
      <c r="H107" s="199">
        <v>454406295</v>
      </c>
      <c r="I107" s="199">
        <v>178485886</v>
      </c>
      <c r="J107" s="199">
        <v>-110348</v>
      </c>
      <c r="K107" s="199">
        <v>178375538</v>
      </c>
      <c r="L107" s="199">
        <v>2134493</v>
      </c>
      <c r="M107" s="199">
        <v>39341892</v>
      </c>
      <c r="N107" s="199">
        <v>0</v>
      </c>
      <c r="O107" s="199">
        <v>39341892</v>
      </c>
      <c r="P107" s="199">
        <v>1275155951</v>
      </c>
      <c r="Q107" s="199"/>
      <c r="R107" s="199">
        <v>1275155951</v>
      </c>
      <c r="S107" s="199"/>
      <c r="T107" s="199">
        <v>1233583863</v>
      </c>
      <c r="U107" s="199">
        <v>1233583863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</row>
    <row r="108" spans="1:31">
      <c r="A108" s="198">
        <v>2019</v>
      </c>
      <c r="B108" s="198" t="s">
        <v>329</v>
      </c>
      <c r="C108" s="199">
        <v>576844376</v>
      </c>
      <c r="D108" s="199">
        <v>-68445519</v>
      </c>
      <c r="E108" s="199">
        <v>508398857</v>
      </c>
      <c r="F108" s="199">
        <v>448205704</v>
      </c>
      <c r="G108" s="199">
        <v>-31665399</v>
      </c>
      <c r="H108" s="199">
        <v>416540305</v>
      </c>
      <c r="I108" s="199">
        <v>161778510</v>
      </c>
      <c r="J108" s="199">
        <v>-1859216</v>
      </c>
      <c r="K108" s="199">
        <v>159919294</v>
      </c>
      <c r="L108" s="199">
        <v>2134493</v>
      </c>
      <c r="M108" s="199">
        <v>34867192</v>
      </c>
      <c r="N108" s="199">
        <v>0</v>
      </c>
      <c r="O108" s="199">
        <v>34867192</v>
      </c>
      <c r="P108" s="199">
        <v>1121860141</v>
      </c>
      <c r="Q108" s="199"/>
      <c r="R108" s="199">
        <v>1121860141</v>
      </c>
      <c r="S108" s="199"/>
      <c r="T108" s="199">
        <v>1188963083</v>
      </c>
      <c r="U108" s="199">
        <v>1188963083</v>
      </c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</row>
    <row r="109" spans="1:31">
      <c r="A109" s="198">
        <v>2019</v>
      </c>
      <c r="B109" s="198" t="s">
        <v>330</v>
      </c>
      <c r="C109" s="199">
        <v>465941061</v>
      </c>
      <c r="D109" s="199">
        <v>-79091381</v>
      </c>
      <c r="E109" s="199">
        <v>386849680</v>
      </c>
      <c r="F109" s="199">
        <v>405027072</v>
      </c>
      <c r="G109" s="199">
        <v>-31045880</v>
      </c>
      <c r="H109" s="199">
        <v>373981192</v>
      </c>
      <c r="I109" s="199">
        <v>155222999</v>
      </c>
      <c r="J109" s="199">
        <v>-863803</v>
      </c>
      <c r="K109" s="199">
        <v>154359196</v>
      </c>
      <c r="L109" s="199">
        <v>2134493</v>
      </c>
      <c r="M109" s="199">
        <v>30844735</v>
      </c>
      <c r="N109" s="199">
        <v>0</v>
      </c>
      <c r="O109" s="199">
        <v>30844735</v>
      </c>
      <c r="P109" s="199">
        <v>948169296</v>
      </c>
      <c r="Q109" s="199"/>
      <c r="R109" s="199">
        <v>948169296</v>
      </c>
      <c r="S109" s="199"/>
      <c r="T109" s="199">
        <v>1028325625</v>
      </c>
      <c r="U109" s="199">
        <v>1028325625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</row>
    <row r="110" spans="1:31">
      <c r="A110" s="198">
        <v>2019</v>
      </c>
      <c r="B110" s="198" t="s">
        <v>331</v>
      </c>
      <c r="C110" s="199">
        <v>323880258</v>
      </c>
      <c r="D110" s="199">
        <v>23878143</v>
      </c>
      <c r="E110" s="199">
        <v>347758401</v>
      </c>
      <c r="F110" s="199">
        <v>324055261</v>
      </c>
      <c r="G110" s="199">
        <v>-1884456</v>
      </c>
      <c r="H110" s="199">
        <v>322170805</v>
      </c>
      <c r="I110" s="199">
        <v>135700286</v>
      </c>
      <c r="J110" s="199">
        <v>867506</v>
      </c>
      <c r="K110" s="199">
        <v>136567792</v>
      </c>
      <c r="L110" s="199">
        <v>2134493</v>
      </c>
      <c r="M110" s="199">
        <v>29148375</v>
      </c>
      <c r="N110" s="199">
        <v>0</v>
      </c>
      <c r="O110" s="199">
        <v>29148375</v>
      </c>
      <c r="P110" s="199">
        <v>837779866</v>
      </c>
      <c r="Q110" s="199"/>
      <c r="R110" s="199">
        <v>837779866</v>
      </c>
      <c r="S110" s="199"/>
      <c r="T110" s="199">
        <v>785770298</v>
      </c>
      <c r="U110" s="199">
        <v>785770298</v>
      </c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</row>
    <row r="111" spans="1:31">
      <c r="A111" s="198">
        <v>2019</v>
      </c>
      <c r="B111" s="198" t="s">
        <v>332</v>
      </c>
      <c r="C111" s="199">
        <v>382808582</v>
      </c>
      <c r="D111" s="199">
        <v>47466796</v>
      </c>
      <c r="E111" s="199">
        <v>430275378</v>
      </c>
      <c r="F111" s="199">
        <v>330308628</v>
      </c>
      <c r="G111" s="199">
        <v>1369717</v>
      </c>
      <c r="H111" s="199">
        <v>331678345</v>
      </c>
      <c r="I111" s="199">
        <v>131913496</v>
      </c>
      <c r="J111" s="199">
        <v>552269</v>
      </c>
      <c r="K111" s="199">
        <v>132465765</v>
      </c>
      <c r="L111" s="199">
        <v>2134493</v>
      </c>
      <c r="M111" s="199">
        <v>33461266</v>
      </c>
      <c r="N111" s="199">
        <v>0</v>
      </c>
      <c r="O111" s="199">
        <v>33461266</v>
      </c>
      <c r="P111" s="199">
        <v>930015247</v>
      </c>
      <c r="Q111" s="199"/>
      <c r="R111" s="199">
        <v>930015247</v>
      </c>
      <c r="S111" s="199"/>
      <c r="T111" s="199">
        <v>847165199</v>
      </c>
      <c r="U111" s="199">
        <v>847165199</v>
      </c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</row>
    <row r="112" spans="1:31">
      <c r="A112" s="198">
        <v>2019</v>
      </c>
      <c r="B112" s="198" t="s">
        <v>333</v>
      </c>
      <c r="C112" s="199">
        <v>5418516916</v>
      </c>
      <c r="D112" s="199">
        <v>5167882</v>
      </c>
      <c r="E112" s="199">
        <v>5423684798</v>
      </c>
      <c r="F112" s="199">
        <v>4485009877</v>
      </c>
      <c r="G112" s="199">
        <v>5840953</v>
      </c>
      <c r="H112" s="199">
        <v>4490850830</v>
      </c>
      <c r="I112" s="199">
        <v>1777942908</v>
      </c>
      <c r="J112" s="199">
        <v>246213</v>
      </c>
      <c r="K112" s="199">
        <v>1778189121</v>
      </c>
      <c r="L112" s="199">
        <v>25613916</v>
      </c>
      <c r="M112" s="199">
        <v>394369569</v>
      </c>
      <c r="N112" s="199">
        <v>0</v>
      </c>
      <c r="O112" s="199">
        <v>394369569</v>
      </c>
      <c r="P112" s="199">
        <v>12112708234</v>
      </c>
      <c r="Q112" s="199"/>
      <c r="R112" s="199">
        <v>12112708234</v>
      </c>
      <c r="S112" s="199"/>
      <c r="T112" s="199">
        <v>11707083617</v>
      </c>
      <c r="U112" s="199">
        <v>11707083617</v>
      </c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</row>
    <row r="113" spans="1:31">
      <c r="A113" s="198">
        <v>2020</v>
      </c>
      <c r="B113" s="198" t="s">
        <v>321</v>
      </c>
      <c r="C113" s="199">
        <v>476653421</v>
      </c>
      <c r="D113" s="199">
        <v>-13081910</v>
      </c>
      <c r="E113" s="199">
        <v>463571511</v>
      </c>
      <c r="F113" s="199">
        <v>341549121</v>
      </c>
      <c r="G113" s="199">
        <v>-4225627</v>
      </c>
      <c r="H113" s="199">
        <v>337323494</v>
      </c>
      <c r="I113" s="199">
        <v>133027530</v>
      </c>
      <c r="J113" s="199">
        <v>-1211890</v>
      </c>
      <c r="K113" s="199">
        <v>131815640</v>
      </c>
      <c r="L113" s="199">
        <v>2134493</v>
      </c>
      <c r="M113" s="199">
        <v>34279960</v>
      </c>
      <c r="N113" s="199">
        <v>0</v>
      </c>
      <c r="O113" s="199">
        <v>34279960</v>
      </c>
      <c r="P113" s="199">
        <v>969125098</v>
      </c>
      <c r="Q113" s="199"/>
      <c r="R113" s="199">
        <v>969125098</v>
      </c>
      <c r="S113" s="199"/>
      <c r="T113" s="199">
        <v>953364565</v>
      </c>
      <c r="U113" s="199">
        <v>953364565</v>
      </c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</row>
    <row r="114" spans="1:31">
      <c r="A114" s="198">
        <v>2020</v>
      </c>
      <c r="B114" s="198" t="s">
        <v>322</v>
      </c>
      <c r="C114" s="199">
        <v>435496354</v>
      </c>
      <c r="D114" s="199">
        <v>-43745693</v>
      </c>
      <c r="E114" s="199">
        <v>391750661</v>
      </c>
      <c r="F114" s="199">
        <v>328529931</v>
      </c>
      <c r="G114" s="199">
        <v>-11908405</v>
      </c>
      <c r="H114" s="199">
        <v>316621526</v>
      </c>
      <c r="I114" s="199">
        <v>119090915</v>
      </c>
      <c r="J114" s="199">
        <v>-1551841</v>
      </c>
      <c r="K114" s="199">
        <v>117539074</v>
      </c>
      <c r="L114" s="199">
        <v>2134493</v>
      </c>
      <c r="M114" s="199">
        <v>30229248</v>
      </c>
      <c r="N114" s="199">
        <v>0</v>
      </c>
      <c r="O114" s="199">
        <v>30229248</v>
      </c>
      <c r="P114" s="199">
        <v>858275002</v>
      </c>
      <c r="Q114" s="199"/>
      <c r="R114" s="199">
        <v>858275002</v>
      </c>
      <c r="S114" s="199"/>
      <c r="T114" s="199">
        <v>885251693</v>
      </c>
      <c r="U114" s="199">
        <v>885251693</v>
      </c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</row>
    <row r="115" spans="1:31">
      <c r="A115" s="198">
        <v>2020</v>
      </c>
      <c r="B115" s="198" t="s">
        <v>323</v>
      </c>
      <c r="C115" s="199">
        <v>365576769</v>
      </c>
      <c r="D115" s="199">
        <v>-19597042</v>
      </c>
      <c r="E115" s="199">
        <v>345979727</v>
      </c>
      <c r="F115" s="199">
        <v>320835014</v>
      </c>
      <c r="G115" s="199">
        <v>7132841</v>
      </c>
      <c r="H115" s="199">
        <v>327967855</v>
      </c>
      <c r="I115" s="199">
        <v>135691557</v>
      </c>
      <c r="J115" s="199">
        <v>498484</v>
      </c>
      <c r="K115" s="199">
        <v>136190041</v>
      </c>
      <c r="L115" s="199">
        <v>2134493</v>
      </c>
      <c r="M115" s="199">
        <v>29177834</v>
      </c>
      <c r="N115" s="199">
        <v>0</v>
      </c>
      <c r="O115" s="199">
        <v>29177834</v>
      </c>
      <c r="P115" s="199">
        <v>841449950</v>
      </c>
      <c r="Q115" s="199"/>
      <c r="R115" s="199">
        <v>841449950</v>
      </c>
      <c r="S115" s="199"/>
      <c r="T115" s="199">
        <v>824237833</v>
      </c>
      <c r="U115" s="199">
        <v>824237833</v>
      </c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</row>
    <row r="116" spans="1:31">
      <c r="A116" s="198">
        <v>2020</v>
      </c>
      <c r="B116" s="198" t="s">
        <v>324</v>
      </c>
      <c r="C116" s="199">
        <v>340931641</v>
      </c>
      <c r="D116" s="199">
        <v>-3390288</v>
      </c>
      <c r="E116" s="199">
        <v>337541353</v>
      </c>
      <c r="F116" s="199">
        <v>338307023</v>
      </c>
      <c r="G116" s="199">
        <v>5279495</v>
      </c>
      <c r="H116" s="199">
        <v>343586518</v>
      </c>
      <c r="I116" s="199">
        <v>138476379</v>
      </c>
      <c r="J116" s="199">
        <v>1412255</v>
      </c>
      <c r="K116" s="199">
        <v>139888634</v>
      </c>
      <c r="L116" s="199">
        <v>2134493</v>
      </c>
      <c r="M116" s="199">
        <v>28518832</v>
      </c>
      <c r="N116" s="199">
        <v>0</v>
      </c>
      <c r="O116" s="199">
        <v>28518832</v>
      </c>
      <c r="P116" s="199">
        <v>851669830</v>
      </c>
      <c r="Q116" s="199"/>
      <c r="R116" s="199">
        <v>851669830</v>
      </c>
      <c r="S116" s="199"/>
      <c r="T116" s="199">
        <v>819849536</v>
      </c>
      <c r="U116" s="199">
        <v>819849536</v>
      </c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</row>
    <row r="117" spans="1:31">
      <c r="A117" s="198">
        <v>2020</v>
      </c>
      <c r="B117" s="198" t="s">
        <v>325</v>
      </c>
      <c r="C117" s="199">
        <v>361893745</v>
      </c>
      <c r="D117" s="199">
        <v>98160414</v>
      </c>
      <c r="E117" s="199">
        <v>460054159</v>
      </c>
      <c r="F117" s="199">
        <v>356573925</v>
      </c>
      <c r="G117" s="199">
        <v>47950325</v>
      </c>
      <c r="H117" s="199">
        <v>404524250</v>
      </c>
      <c r="I117" s="199">
        <v>156149870</v>
      </c>
      <c r="J117" s="199">
        <v>2731293</v>
      </c>
      <c r="K117" s="199">
        <v>158881163</v>
      </c>
      <c r="L117" s="199">
        <v>2134493</v>
      </c>
      <c r="M117" s="199">
        <v>33886829</v>
      </c>
      <c r="N117" s="199">
        <v>0</v>
      </c>
      <c r="O117" s="199">
        <v>33886829</v>
      </c>
      <c r="P117" s="199">
        <v>1059480894</v>
      </c>
      <c r="Q117" s="199"/>
      <c r="R117" s="199">
        <v>1059480894</v>
      </c>
      <c r="S117" s="199"/>
      <c r="T117" s="199">
        <v>876752033</v>
      </c>
      <c r="U117" s="199">
        <v>876752033</v>
      </c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</row>
    <row r="118" spans="1:31">
      <c r="A118" s="198">
        <v>2020</v>
      </c>
      <c r="B118" s="198" t="s">
        <v>326</v>
      </c>
      <c r="C118" s="199">
        <v>516432161</v>
      </c>
      <c r="D118" s="199">
        <v>48762897</v>
      </c>
      <c r="E118" s="199">
        <v>565195058</v>
      </c>
      <c r="F118" s="199">
        <v>422607337</v>
      </c>
      <c r="G118" s="199">
        <v>10463033</v>
      </c>
      <c r="H118" s="199">
        <v>433070370</v>
      </c>
      <c r="I118" s="199">
        <v>157707978</v>
      </c>
      <c r="J118" s="199">
        <v>26830</v>
      </c>
      <c r="K118" s="199">
        <v>157734808</v>
      </c>
      <c r="L118" s="199">
        <v>2134493</v>
      </c>
      <c r="M118" s="199">
        <v>36777270</v>
      </c>
      <c r="N118" s="199">
        <v>0</v>
      </c>
      <c r="O118" s="199">
        <v>36777270</v>
      </c>
      <c r="P118" s="199">
        <v>1194911999</v>
      </c>
      <c r="Q118" s="199"/>
      <c r="R118" s="199">
        <v>1194911999</v>
      </c>
      <c r="S118" s="199"/>
      <c r="T118" s="199">
        <v>1098881969</v>
      </c>
      <c r="U118" s="199">
        <v>1098881969</v>
      </c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</row>
    <row r="119" spans="1:31">
      <c r="A119" s="198">
        <v>2020</v>
      </c>
      <c r="B119" s="198" t="s">
        <v>327</v>
      </c>
      <c r="C119" s="199">
        <v>606290647</v>
      </c>
      <c r="D119" s="199">
        <v>19838825</v>
      </c>
      <c r="E119" s="199">
        <v>626129472</v>
      </c>
      <c r="F119" s="199">
        <v>452499114</v>
      </c>
      <c r="G119" s="199">
        <v>9307357</v>
      </c>
      <c r="H119" s="199">
        <v>461806471</v>
      </c>
      <c r="I119" s="199">
        <v>175926360</v>
      </c>
      <c r="J119" s="199">
        <v>-262727</v>
      </c>
      <c r="K119" s="199">
        <v>175663633</v>
      </c>
      <c r="L119" s="199">
        <v>2134493</v>
      </c>
      <c r="M119" s="199">
        <v>39665608</v>
      </c>
      <c r="N119" s="199">
        <v>0</v>
      </c>
      <c r="O119" s="199">
        <v>39665608</v>
      </c>
      <c r="P119" s="199">
        <v>1305399677</v>
      </c>
      <c r="Q119" s="199"/>
      <c r="R119" s="199">
        <v>1305399677</v>
      </c>
      <c r="S119" s="199"/>
      <c r="T119" s="199">
        <v>1236850614</v>
      </c>
      <c r="U119" s="199">
        <v>1236850614</v>
      </c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</row>
    <row r="120" spans="1:31">
      <c r="A120" s="198">
        <v>2020</v>
      </c>
      <c r="B120" s="198" t="s">
        <v>328</v>
      </c>
      <c r="C120" s="199">
        <v>611991202</v>
      </c>
      <c r="D120" s="199">
        <v>-3575456</v>
      </c>
      <c r="E120" s="199">
        <v>608415746</v>
      </c>
      <c r="F120" s="199">
        <v>454256120</v>
      </c>
      <c r="G120" s="199">
        <v>5953268</v>
      </c>
      <c r="H120" s="199">
        <v>460209388</v>
      </c>
      <c r="I120" s="199">
        <v>178322886</v>
      </c>
      <c r="J120" s="199">
        <v>-110418</v>
      </c>
      <c r="K120" s="199">
        <v>178212468</v>
      </c>
      <c r="L120" s="199">
        <v>2134493</v>
      </c>
      <c r="M120" s="199">
        <v>40051529</v>
      </c>
      <c r="N120" s="199">
        <v>0</v>
      </c>
      <c r="O120" s="199">
        <v>40051529</v>
      </c>
      <c r="P120" s="199">
        <v>1289023624</v>
      </c>
      <c r="Q120" s="199"/>
      <c r="R120" s="199">
        <v>1289023624</v>
      </c>
      <c r="S120" s="199"/>
      <c r="T120" s="199">
        <v>1246704701</v>
      </c>
      <c r="U120" s="199">
        <v>1246704701</v>
      </c>
      <c r="V120" s="199"/>
      <c r="W120" s="199"/>
      <c r="X120" s="199"/>
      <c r="Y120" s="199"/>
      <c r="Z120" s="199"/>
      <c r="AA120" s="199"/>
      <c r="AB120" s="199"/>
      <c r="AC120" s="199"/>
      <c r="AD120" s="199"/>
      <c r="AE120" s="199"/>
    </row>
    <row r="121" spans="1:31">
      <c r="A121" s="198">
        <v>2020</v>
      </c>
      <c r="B121" s="198" t="s">
        <v>329</v>
      </c>
      <c r="C121" s="199">
        <v>583990267</v>
      </c>
      <c r="D121" s="199">
        <v>-69193555</v>
      </c>
      <c r="E121" s="199">
        <v>514796712</v>
      </c>
      <c r="F121" s="199">
        <v>453908495</v>
      </c>
      <c r="G121" s="199">
        <v>-32064107</v>
      </c>
      <c r="H121" s="199">
        <v>421844388</v>
      </c>
      <c r="I121" s="199">
        <v>161620510</v>
      </c>
      <c r="J121" s="199">
        <v>-1858567</v>
      </c>
      <c r="K121" s="199">
        <v>159761943</v>
      </c>
      <c r="L121" s="199">
        <v>2134493</v>
      </c>
      <c r="M121" s="199">
        <v>35553531</v>
      </c>
      <c r="N121" s="199">
        <v>0</v>
      </c>
      <c r="O121" s="199">
        <v>35553531</v>
      </c>
      <c r="P121" s="199">
        <v>1134091067</v>
      </c>
      <c r="Q121" s="199"/>
      <c r="R121" s="199">
        <v>1134091067</v>
      </c>
      <c r="S121" s="199"/>
      <c r="T121" s="199">
        <v>1201653765</v>
      </c>
      <c r="U121" s="199">
        <v>1201653765</v>
      </c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/>
    </row>
    <row r="122" spans="1:31">
      <c r="A122" s="198">
        <v>2020</v>
      </c>
      <c r="B122" s="198" t="s">
        <v>330</v>
      </c>
      <c r="C122" s="199">
        <v>471709446</v>
      </c>
      <c r="D122" s="199">
        <v>-79957128</v>
      </c>
      <c r="E122" s="199">
        <v>391752318</v>
      </c>
      <c r="F122" s="199">
        <v>410145933</v>
      </c>
      <c r="G122" s="199">
        <v>-31440103</v>
      </c>
      <c r="H122" s="199">
        <v>378705830</v>
      </c>
      <c r="I122" s="199">
        <v>155059999</v>
      </c>
      <c r="J122" s="199">
        <v>-863289</v>
      </c>
      <c r="K122" s="199">
        <v>154196710</v>
      </c>
      <c r="L122" s="199">
        <v>2134493</v>
      </c>
      <c r="M122" s="199">
        <v>31552268</v>
      </c>
      <c r="N122" s="199">
        <v>0</v>
      </c>
      <c r="O122" s="199">
        <v>31552268</v>
      </c>
      <c r="P122" s="199">
        <v>958341619</v>
      </c>
      <c r="Q122" s="199"/>
      <c r="R122" s="199">
        <v>958341619</v>
      </c>
      <c r="S122" s="199"/>
      <c r="T122" s="199">
        <v>1039049871</v>
      </c>
      <c r="U122" s="199">
        <v>1039049871</v>
      </c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</row>
    <row r="123" spans="1:31">
      <c r="A123" s="198">
        <v>2020</v>
      </c>
      <c r="B123" s="198" t="s">
        <v>331</v>
      </c>
      <c r="C123" s="199">
        <v>328066999</v>
      </c>
      <c r="D123" s="199">
        <v>24137321</v>
      </c>
      <c r="E123" s="199">
        <v>352204320</v>
      </c>
      <c r="F123" s="199">
        <v>328127126</v>
      </c>
      <c r="G123" s="199">
        <v>-1915098</v>
      </c>
      <c r="H123" s="199">
        <v>326212028</v>
      </c>
      <c r="I123" s="199">
        <v>135542286</v>
      </c>
      <c r="J123" s="199">
        <v>867103</v>
      </c>
      <c r="K123" s="199">
        <v>136409389</v>
      </c>
      <c r="L123" s="199">
        <v>2134493</v>
      </c>
      <c r="M123" s="199">
        <v>29831567</v>
      </c>
      <c r="N123" s="199">
        <v>0</v>
      </c>
      <c r="O123" s="199">
        <v>29831567</v>
      </c>
      <c r="P123" s="199">
        <v>846791797</v>
      </c>
      <c r="Q123" s="199"/>
      <c r="R123" s="199">
        <v>846791797</v>
      </c>
      <c r="S123" s="199"/>
      <c r="T123" s="199">
        <v>793870904</v>
      </c>
      <c r="U123" s="199">
        <v>793870904</v>
      </c>
      <c r="V123" s="199"/>
      <c r="W123" s="199"/>
      <c r="X123" s="199"/>
      <c r="Y123" s="199"/>
      <c r="Z123" s="199"/>
      <c r="AA123" s="199"/>
      <c r="AB123" s="199"/>
      <c r="AC123" s="199"/>
      <c r="AD123" s="199"/>
      <c r="AE123" s="199"/>
    </row>
    <row r="124" spans="1:31">
      <c r="A124" s="198">
        <v>2020</v>
      </c>
      <c r="B124" s="198" t="s">
        <v>332</v>
      </c>
      <c r="C124" s="199">
        <v>387749742</v>
      </c>
      <c r="D124" s="199">
        <v>47985865</v>
      </c>
      <c r="E124" s="199">
        <v>435735607</v>
      </c>
      <c r="F124" s="199">
        <v>334467565</v>
      </c>
      <c r="G124" s="199">
        <v>1385117</v>
      </c>
      <c r="H124" s="199">
        <v>335852682</v>
      </c>
      <c r="I124" s="199">
        <v>131705496</v>
      </c>
      <c r="J124" s="199">
        <v>551816</v>
      </c>
      <c r="K124" s="199">
        <v>132257312</v>
      </c>
      <c r="L124" s="199">
        <v>2134493</v>
      </c>
      <c r="M124" s="199">
        <v>34166657</v>
      </c>
      <c r="N124" s="199">
        <v>0</v>
      </c>
      <c r="O124" s="199">
        <v>34166657</v>
      </c>
      <c r="P124" s="199">
        <v>940146751</v>
      </c>
      <c r="Q124" s="199"/>
      <c r="R124" s="199">
        <v>940146751</v>
      </c>
      <c r="S124" s="199"/>
      <c r="T124" s="199">
        <v>856057296</v>
      </c>
      <c r="U124" s="199">
        <v>856057296</v>
      </c>
      <c r="V124" s="199"/>
      <c r="W124" s="199"/>
      <c r="X124" s="199"/>
      <c r="Y124" s="199"/>
      <c r="Z124" s="199"/>
      <c r="AA124" s="199"/>
      <c r="AB124" s="199"/>
      <c r="AC124" s="199"/>
      <c r="AD124" s="199"/>
      <c r="AE124" s="199"/>
    </row>
    <row r="125" spans="1:31">
      <c r="A125" s="198">
        <v>2020</v>
      </c>
      <c r="B125" s="198" t="s">
        <v>333</v>
      </c>
      <c r="C125" s="199">
        <v>5486782394</v>
      </c>
      <c r="D125" s="199">
        <v>6344250</v>
      </c>
      <c r="E125" s="199">
        <v>5493126644</v>
      </c>
      <c r="F125" s="199">
        <v>4541806704</v>
      </c>
      <c r="G125" s="199">
        <v>5918096</v>
      </c>
      <c r="H125" s="199">
        <v>4547724800</v>
      </c>
      <c r="I125" s="199">
        <v>1778321766</v>
      </c>
      <c r="J125" s="199">
        <v>229049</v>
      </c>
      <c r="K125" s="199">
        <v>1778550815</v>
      </c>
      <c r="L125" s="199">
        <v>25613916</v>
      </c>
      <c r="M125" s="199">
        <v>403691133</v>
      </c>
      <c r="N125" s="199">
        <v>0</v>
      </c>
      <c r="O125" s="199">
        <v>403691133</v>
      </c>
      <c r="P125" s="199">
        <v>12248707308</v>
      </c>
      <c r="Q125" s="199"/>
      <c r="R125" s="199">
        <v>12248707308</v>
      </c>
      <c r="S125" s="199"/>
      <c r="T125" s="199">
        <v>11832524780</v>
      </c>
      <c r="U125" s="199">
        <v>11832524780</v>
      </c>
      <c r="V125" s="199"/>
      <c r="W125" s="199"/>
      <c r="X125" s="199"/>
      <c r="Y125" s="199"/>
      <c r="Z125" s="199"/>
      <c r="AA125" s="199"/>
      <c r="AB125" s="199"/>
      <c r="AC125" s="199"/>
      <c r="AD125" s="199"/>
      <c r="AE125" s="199"/>
    </row>
    <row r="126" spans="1:31">
      <c r="A126" s="198">
        <v>2021</v>
      </c>
      <c r="B126" s="198" t="s">
        <v>321</v>
      </c>
      <c r="C126" s="199">
        <v>482967571</v>
      </c>
      <c r="D126" s="199">
        <v>-13231671</v>
      </c>
      <c r="E126" s="199">
        <v>469735900</v>
      </c>
      <c r="F126" s="199">
        <v>345891867</v>
      </c>
      <c r="G126" s="199">
        <v>-4274384</v>
      </c>
      <c r="H126" s="199">
        <v>341617483</v>
      </c>
      <c r="I126" s="199">
        <v>133190530</v>
      </c>
      <c r="J126" s="199">
        <v>-1212585</v>
      </c>
      <c r="K126" s="199">
        <v>131977945</v>
      </c>
      <c r="L126" s="199">
        <v>2134493</v>
      </c>
      <c r="M126" s="199">
        <v>34985428</v>
      </c>
      <c r="N126" s="199">
        <v>0</v>
      </c>
      <c r="O126" s="199">
        <v>34985428</v>
      </c>
      <c r="P126" s="199">
        <v>980451249</v>
      </c>
      <c r="Q126" s="199"/>
      <c r="R126" s="199">
        <v>980451249</v>
      </c>
      <c r="S126" s="199"/>
      <c r="T126" s="199">
        <v>964184461</v>
      </c>
      <c r="U126" s="199">
        <v>964184461</v>
      </c>
      <c r="V126" s="199"/>
      <c r="W126" s="199"/>
      <c r="X126" s="199"/>
      <c r="Y126" s="199"/>
      <c r="Z126" s="199"/>
      <c r="AA126" s="199"/>
      <c r="AB126" s="199"/>
      <c r="AC126" s="199"/>
      <c r="AD126" s="199"/>
      <c r="AE126" s="199"/>
    </row>
    <row r="127" spans="1:31">
      <c r="A127" s="198">
        <v>2021</v>
      </c>
      <c r="B127" s="198" t="s">
        <v>322</v>
      </c>
      <c r="C127" s="199">
        <v>441245883</v>
      </c>
      <c r="D127" s="199">
        <v>-58440781</v>
      </c>
      <c r="E127" s="199">
        <v>382805102</v>
      </c>
      <c r="F127" s="199">
        <v>332694958</v>
      </c>
      <c r="G127" s="199">
        <v>-22994559</v>
      </c>
      <c r="H127" s="199">
        <v>309700399</v>
      </c>
      <c r="I127" s="199">
        <v>117086267</v>
      </c>
      <c r="J127" s="199">
        <v>-1532113</v>
      </c>
      <c r="K127" s="199">
        <v>115554154</v>
      </c>
      <c r="L127" s="199">
        <v>2134493</v>
      </c>
      <c r="M127" s="199">
        <v>29823021</v>
      </c>
      <c r="N127" s="199">
        <v>0</v>
      </c>
      <c r="O127" s="199">
        <v>29823021</v>
      </c>
      <c r="P127" s="199">
        <v>840017169</v>
      </c>
      <c r="Q127" s="199"/>
      <c r="R127" s="199">
        <v>840017169</v>
      </c>
      <c r="S127" s="199"/>
      <c r="T127" s="199">
        <v>893161601</v>
      </c>
      <c r="U127" s="199">
        <v>893161601</v>
      </c>
      <c r="V127" s="199"/>
      <c r="W127" s="199"/>
      <c r="X127" s="199"/>
      <c r="Y127" s="199"/>
      <c r="Z127" s="199"/>
      <c r="AA127" s="199"/>
      <c r="AB127" s="199"/>
      <c r="AC127" s="199"/>
      <c r="AD127" s="199"/>
      <c r="AE127" s="199"/>
    </row>
    <row r="128" spans="1:31">
      <c r="A128" s="198">
        <v>2021</v>
      </c>
      <c r="B128" s="198" t="s">
        <v>323</v>
      </c>
      <c r="C128" s="199">
        <v>370451632</v>
      </c>
      <c r="D128" s="199">
        <v>-6767682</v>
      </c>
      <c r="E128" s="199">
        <v>363683950</v>
      </c>
      <c r="F128" s="199">
        <v>324900530</v>
      </c>
      <c r="G128" s="199">
        <v>18154831</v>
      </c>
      <c r="H128" s="199">
        <v>343055361</v>
      </c>
      <c r="I128" s="199">
        <v>135662347</v>
      </c>
      <c r="J128" s="199">
        <v>495133</v>
      </c>
      <c r="K128" s="199">
        <v>136157480</v>
      </c>
      <c r="L128" s="199">
        <v>2134493</v>
      </c>
      <c r="M128" s="199">
        <v>29880127</v>
      </c>
      <c r="N128" s="199">
        <v>0</v>
      </c>
      <c r="O128" s="199">
        <v>29880127</v>
      </c>
      <c r="P128" s="199">
        <v>874911411</v>
      </c>
      <c r="Q128" s="199"/>
      <c r="R128" s="199">
        <v>874911411</v>
      </c>
      <c r="S128" s="199"/>
      <c r="T128" s="199">
        <v>833149002</v>
      </c>
      <c r="U128" s="199">
        <v>833149002</v>
      </c>
      <c r="V128" s="199"/>
      <c r="W128" s="199"/>
      <c r="X128" s="199"/>
      <c r="Y128" s="199"/>
      <c r="Z128" s="199"/>
      <c r="AA128" s="199"/>
      <c r="AB128" s="199"/>
      <c r="AC128" s="199"/>
      <c r="AD128" s="199"/>
      <c r="AE128" s="199"/>
    </row>
    <row r="129" spans="1:31">
      <c r="A129" s="198">
        <v>2021</v>
      </c>
      <c r="B129" s="198" t="s">
        <v>324</v>
      </c>
      <c r="C129" s="199">
        <v>345520772</v>
      </c>
      <c r="D129" s="199">
        <v>-3430686</v>
      </c>
      <c r="E129" s="199">
        <v>342090086</v>
      </c>
      <c r="F129" s="199">
        <v>342606168</v>
      </c>
      <c r="G129" s="199">
        <v>5343446</v>
      </c>
      <c r="H129" s="199">
        <v>347949614</v>
      </c>
      <c r="I129" s="199">
        <v>138634379</v>
      </c>
      <c r="J129" s="199">
        <v>1412789</v>
      </c>
      <c r="K129" s="199">
        <v>140047168</v>
      </c>
      <c r="L129" s="199">
        <v>2134493</v>
      </c>
      <c r="M129" s="199">
        <v>29196657</v>
      </c>
      <c r="N129" s="199">
        <v>0</v>
      </c>
      <c r="O129" s="199">
        <v>29196657</v>
      </c>
      <c r="P129" s="199">
        <v>861418018</v>
      </c>
      <c r="Q129" s="199"/>
      <c r="R129" s="199">
        <v>861418018</v>
      </c>
      <c r="S129" s="199"/>
      <c r="T129" s="199">
        <v>828895812</v>
      </c>
      <c r="U129" s="199">
        <v>828895812</v>
      </c>
      <c r="V129" s="199"/>
      <c r="W129" s="199"/>
      <c r="X129" s="199"/>
      <c r="Y129" s="199"/>
      <c r="Z129" s="199"/>
      <c r="AA129" s="199"/>
      <c r="AB129" s="199"/>
      <c r="AC129" s="199"/>
      <c r="AD129" s="199"/>
      <c r="AE129" s="199"/>
    </row>
    <row r="130" spans="1:31">
      <c r="A130" s="198">
        <v>2021</v>
      </c>
      <c r="B130" s="198" t="s">
        <v>325</v>
      </c>
      <c r="C130" s="199">
        <v>366893551</v>
      </c>
      <c r="D130" s="199">
        <v>99294923</v>
      </c>
      <c r="E130" s="199">
        <v>466188474</v>
      </c>
      <c r="F130" s="199">
        <v>361141976</v>
      </c>
      <c r="G130" s="199">
        <v>48557058</v>
      </c>
      <c r="H130" s="199">
        <v>409699034</v>
      </c>
      <c r="I130" s="199">
        <v>156312870</v>
      </c>
      <c r="J130" s="199">
        <v>2732622</v>
      </c>
      <c r="K130" s="199">
        <v>159045492</v>
      </c>
      <c r="L130" s="199">
        <v>2134493</v>
      </c>
      <c r="M130" s="199">
        <v>34584915</v>
      </c>
      <c r="N130" s="199">
        <v>0</v>
      </c>
      <c r="O130" s="199">
        <v>34584915</v>
      </c>
      <c r="P130" s="199">
        <v>1071652408</v>
      </c>
      <c r="Q130" s="199"/>
      <c r="R130" s="199">
        <v>1071652408</v>
      </c>
      <c r="S130" s="199"/>
      <c r="T130" s="199">
        <v>886482890</v>
      </c>
      <c r="U130" s="199">
        <v>886482890</v>
      </c>
      <c r="V130" s="199"/>
      <c r="W130" s="199"/>
      <c r="X130" s="199"/>
      <c r="Y130" s="199"/>
      <c r="Z130" s="199"/>
      <c r="AA130" s="199"/>
      <c r="AB130" s="199"/>
      <c r="AC130" s="199"/>
      <c r="AD130" s="199"/>
      <c r="AE130" s="199"/>
    </row>
    <row r="131" spans="1:31">
      <c r="A131" s="198">
        <v>2021</v>
      </c>
      <c r="B131" s="198" t="s">
        <v>326</v>
      </c>
      <c r="C131" s="199">
        <v>523379537</v>
      </c>
      <c r="D131" s="199">
        <v>49328662</v>
      </c>
      <c r="E131" s="199">
        <v>572708199</v>
      </c>
      <c r="F131" s="199">
        <v>428046625</v>
      </c>
      <c r="G131" s="199">
        <v>10600253</v>
      </c>
      <c r="H131" s="199">
        <v>438646878</v>
      </c>
      <c r="I131" s="199">
        <v>157901961</v>
      </c>
      <c r="J131" s="199">
        <v>26722</v>
      </c>
      <c r="K131" s="199">
        <v>157928683</v>
      </c>
      <c r="L131" s="199">
        <v>2134493</v>
      </c>
      <c r="M131" s="199">
        <v>37450283</v>
      </c>
      <c r="N131" s="199">
        <v>0</v>
      </c>
      <c r="O131" s="199">
        <v>37450283</v>
      </c>
      <c r="P131" s="199">
        <v>1208868536</v>
      </c>
      <c r="Q131" s="199"/>
      <c r="R131" s="199">
        <v>1208868536</v>
      </c>
      <c r="S131" s="199"/>
      <c r="T131" s="199">
        <v>1111462616</v>
      </c>
      <c r="U131" s="199">
        <v>1111462616</v>
      </c>
      <c r="V131" s="199"/>
      <c r="W131" s="199"/>
      <c r="X131" s="199"/>
      <c r="Y131" s="199"/>
      <c r="Z131" s="199"/>
      <c r="AA131" s="199"/>
      <c r="AB131" s="199"/>
      <c r="AC131" s="199"/>
      <c r="AD131" s="199"/>
      <c r="AE131" s="199"/>
    </row>
    <row r="132" spans="1:31">
      <c r="A132" s="198">
        <v>2021</v>
      </c>
      <c r="B132" s="198" t="s">
        <v>327</v>
      </c>
      <c r="C132" s="199">
        <v>614344414</v>
      </c>
      <c r="D132" s="199">
        <v>20069664</v>
      </c>
      <c r="E132" s="199">
        <v>634414078</v>
      </c>
      <c r="F132" s="199">
        <v>458331581</v>
      </c>
      <c r="G132" s="199">
        <v>9429561</v>
      </c>
      <c r="H132" s="199">
        <v>467761142</v>
      </c>
      <c r="I132" s="199">
        <v>176127803</v>
      </c>
      <c r="J132" s="199">
        <v>-263217</v>
      </c>
      <c r="K132" s="199">
        <v>175864586</v>
      </c>
      <c r="L132" s="199">
        <v>2134493</v>
      </c>
      <c r="M132" s="199">
        <v>40358377</v>
      </c>
      <c r="N132" s="199">
        <v>0</v>
      </c>
      <c r="O132" s="199">
        <v>40358377</v>
      </c>
      <c r="P132" s="199">
        <v>1320532676</v>
      </c>
      <c r="Q132" s="199"/>
      <c r="R132" s="199">
        <v>1320532676</v>
      </c>
      <c r="S132" s="199"/>
      <c r="T132" s="199">
        <v>1250938291</v>
      </c>
      <c r="U132" s="199">
        <v>1250938291</v>
      </c>
      <c r="V132" s="199"/>
      <c r="W132" s="199"/>
      <c r="X132" s="199"/>
      <c r="Y132" s="199"/>
      <c r="Z132" s="199"/>
      <c r="AA132" s="199"/>
      <c r="AB132" s="199"/>
      <c r="AC132" s="199"/>
      <c r="AD132" s="199"/>
      <c r="AE132" s="199"/>
    </row>
    <row r="133" spans="1:31">
      <c r="A133" s="198">
        <v>2021</v>
      </c>
      <c r="B133" s="198" t="s">
        <v>328</v>
      </c>
      <c r="C133" s="199">
        <v>620096559</v>
      </c>
      <c r="D133" s="199">
        <v>-3616564</v>
      </c>
      <c r="E133" s="199">
        <v>616479995</v>
      </c>
      <c r="F133" s="199">
        <v>460108034</v>
      </c>
      <c r="G133" s="199">
        <v>6030635</v>
      </c>
      <c r="H133" s="199">
        <v>466138669</v>
      </c>
      <c r="I133" s="199">
        <v>178524289</v>
      </c>
      <c r="J133" s="199">
        <v>-110884</v>
      </c>
      <c r="K133" s="199">
        <v>178413405</v>
      </c>
      <c r="L133" s="199">
        <v>2134493</v>
      </c>
      <c r="M133" s="199">
        <v>40741698</v>
      </c>
      <c r="N133" s="199">
        <v>0</v>
      </c>
      <c r="O133" s="199">
        <v>40741698</v>
      </c>
      <c r="P133" s="199">
        <v>1303908260</v>
      </c>
      <c r="Q133" s="199"/>
      <c r="R133" s="199">
        <v>1303908260</v>
      </c>
      <c r="S133" s="199"/>
      <c r="T133" s="199">
        <v>1260863375</v>
      </c>
      <c r="U133" s="199">
        <v>1260863375</v>
      </c>
      <c r="V133" s="199"/>
      <c r="W133" s="199"/>
      <c r="X133" s="199"/>
      <c r="Y133" s="199"/>
      <c r="Z133" s="199"/>
      <c r="AA133" s="199"/>
      <c r="AB133" s="199"/>
      <c r="AC133" s="199"/>
      <c r="AD133" s="199"/>
      <c r="AE133" s="199"/>
    </row>
    <row r="134" spans="1:31">
      <c r="A134" s="198">
        <v>2021</v>
      </c>
      <c r="B134" s="198" t="s">
        <v>329</v>
      </c>
      <c r="C134" s="199">
        <v>591656136</v>
      </c>
      <c r="D134" s="199">
        <v>-69993667</v>
      </c>
      <c r="E134" s="199">
        <v>521662469</v>
      </c>
      <c r="F134" s="199">
        <v>459735271</v>
      </c>
      <c r="G134" s="199">
        <v>-32471490</v>
      </c>
      <c r="H134" s="199">
        <v>427263781</v>
      </c>
      <c r="I134" s="199">
        <v>161815750</v>
      </c>
      <c r="J134" s="199">
        <v>-1861666</v>
      </c>
      <c r="K134" s="199">
        <v>159954084</v>
      </c>
      <c r="L134" s="199">
        <v>2134493</v>
      </c>
      <c r="M134" s="199">
        <v>36219178</v>
      </c>
      <c r="N134" s="199">
        <v>0</v>
      </c>
      <c r="O134" s="199">
        <v>36219178</v>
      </c>
      <c r="P134" s="199">
        <v>1147234005</v>
      </c>
      <c r="Q134" s="199"/>
      <c r="R134" s="199">
        <v>1147234005</v>
      </c>
      <c r="S134" s="199"/>
      <c r="T134" s="199">
        <v>1215341650</v>
      </c>
      <c r="U134" s="199">
        <v>1215341650</v>
      </c>
      <c r="V134" s="199"/>
      <c r="W134" s="199"/>
      <c r="X134" s="199"/>
      <c r="Y134" s="199"/>
      <c r="Z134" s="199"/>
      <c r="AA134" s="199"/>
      <c r="AB134" s="199"/>
      <c r="AC134" s="199"/>
      <c r="AD134" s="199"/>
      <c r="AE134" s="199"/>
    </row>
    <row r="135" spans="1:31">
      <c r="A135" s="198">
        <v>2021</v>
      </c>
      <c r="B135" s="198" t="s">
        <v>330</v>
      </c>
      <c r="C135" s="199">
        <v>477901560</v>
      </c>
      <c r="D135" s="199">
        <v>-80883142</v>
      </c>
      <c r="E135" s="199">
        <v>397018418</v>
      </c>
      <c r="F135" s="199">
        <v>415376022</v>
      </c>
      <c r="G135" s="199">
        <v>-31842941</v>
      </c>
      <c r="H135" s="199">
        <v>383533081</v>
      </c>
      <c r="I135" s="199">
        <v>155257058</v>
      </c>
      <c r="J135" s="199">
        <v>-865074</v>
      </c>
      <c r="K135" s="199">
        <v>154391984</v>
      </c>
      <c r="L135" s="199">
        <v>2134493</v>
      </c>
      <c r="M135" s="199">
        <v>32237962</v>
      </c>
      <c r="N135" s="199">
        <v>0</v>
      </c>
      <c r="O135" s="199">
        <v>32237962</v>
      </c>
      <c r="P135" s="199">
        <v>969315938</v>
      </c>
      <c r="Q135" s="199"/>
      <c r="R135" s="199">
        <v>969315938</v>
      </c>
      <c r="S135" s="199"/>
      <c r="T135" s="199">
        <v>1050669133</v>
      </c>
      <c r="U135" s="199">
        <v>1050669133</v>
      </c>
      <c r="V135" s="199"/>
      <c r="W135" s="199"/>
      <c r="X135" s="199"/>
      <c r="Y135" s="199"/>
      <c r="Z135" s="199"/>
      <c r="AA135" s="199"/>
      <c r="AB135" s="199"/>
      <c r="AC135" s="199"/>
      <c r="AD135" s="199"/>
      <c r="AE135" s="199"/>
    </row>
    <row r="136" spans="1:31">
      <c r="A136" s="198">
        <v>2021</v>
      </c>
      <c r="B136" s="198" t="s">
        <v>331</v>
      </c>
      <c r="C136" s="199">
        <v>332567009</v>
      </c>
      <c r="D136" s="199">
        <v>24414543</v>
      </c>
      <c r="E136" s="199">
        <v>356981552</v>
      </c>
      <c r="F136" s="199">
        <v>332287343</v>
      </c>
      <c r="G136" s="199">
        <v>-1946482</v>
      </c>
      <c r="H136" s="199">
        <v>330340861</v>
      </c>
      <c r="I136" s="199">
        <v>135728532</v>
      </c>
      <c r="J136" s="199">
        <v>868829</v>
      </c>
      <c r="K136" s="199">
        <v>136597361</v>
      </c>
      <c r="L136" s="199">
        <v>2134493</v>
      </c>
      <c r="M136" s="199">
        <v>30493032</v>
      </c>
      <c r="N136" s="199">
        <v>0</v>
      </c>
      <c r="O136" s="199">
        <v>30493032</v>
      </c>
      <c r="P136" s="199">
        <v>856547299</v>
      </c>
      <c r="Q136" s="199"/>
      <c r="R136" s="199">
        <v>856547299</v>
      </c>
      <c r="S136" s="199"/>
      <c r="T136" s="199">
        <v>802717377</v>
      </c>
      <c r="U136" s="199">
        <v>802717377</v>
      </c>
      <c r="V136" s="199"/>
      <c r="W136" s="199"/>
      <c r="X136" s="199"/>
      <c r="Y136" s="199"/>
      <c r="Z136" s="199"/>
      <c r="AA136" s="199"/>
      <c r="AB136" s="199"/>
      <c r="AC136" s="199"/>
      <c r="AD136" s="199"/>
      <c r="AE136" s="199"/>
    </row>
    <row r="137" spans="1:31">
      <c r="A137" s="198">
        <v>2021</v>
      </c>
      <c r="B137" s="198" t="s">
        <v>332</v>
      </c>
      <c r="C137" s="199">
        <v>393056338</v>
      </c>
      <c r="D137" s="199">
        <v>48541072</v>
      </c>
      <c r="E137" s="199">
        <v>441597410</v>
      </c>
      <c r="F137" s="199">
        <v>338716757</v>
      </c>
      <c r="G137" s="199">
        <v>1400834</v>
      </c>
      <c r="H137" s="199">
        <v>340117591</v>
      </c>
      <c r="I137" s="199">
        <v>131943367</v>
      </c>
      <c r="J137" s="199">
        <v>552382</v>
      </c>
      <c r="K137" s="199">
        <v>132495749</v>
      </c>
      <c r="L137" s="199">
        <v>2134493</v>
      </c>
      <c r="M137" s="199">
        <v>34847991</v>
      </c>
      <c r="N137" s="199">
        <v>0</v>
      </c>
      <c r="O137" s="199">
        <v>34847991</v>
      </c>
      <c r="P137" s="199">
        <v>951193234</v>
      </c>
      <c r="Q137" s="199"/>
      <c r="R137" s="199">
        <v>951193234</v>
      </c>
      <c r="S137" s="199"/>
      <c r="T137" s="199">
        <v>865850955</v>
      </c>
      <c r="U137" s="199">
        <v>865850955</v>
      </c>
      <c r="V137" s="199"/>
      <c r="W137" s="199"/>
      <c r="X137" s="199"/>
      <c r="Y137" s="199"/>
      <c r="Z137" s="199"/>
      <c r="AA137" s="199"/>
      <c r="AB137" s="199"/>
      <c r="AC137" s="199"/>
      <c r="AD137" s="199"/>
      <c r="AE137" s="199"/>
    </row>
    <row r="138" spans="1:31">
      <c r="A138" s="198">
        <v>2021</v>
      </c>
      <c r="B138" s="198" t="s">
        <v>333</v>
      </c>
      <c r="C138" s="199">
        <v>5560080962</v>
      </c>
      <c r="D138" s="199">
        <v>5284671</v>
      </c>
      <c r="E138" s="199">
        <v>5565365633</v>
      </c>
      <c r="F138" s="199">
        <v>4599837132</v>
      </c>
      <c r="G138" s="199">
        <v>5986762</v>
      </c>
      <c r="H138" s="199">
        <v>4605823894</v>
      </c>
      <c r="I138" s="199">
        <v>1778185153</v>
      </c>
      <c r="J138" s="199">
        <v>242938</v>
      </c>
      <c r="K138" s="199">
        <v>1778428091</v>
      </c>
      <c r="L138" s="199">
        <v>25613916</v>
      </c>
      <c r="M138" s="199">
        <v>410818669</v>
      </c>
      <c r="N138" s="199">
        <v>0</v>
      </c>
      <c r="O138" s="199">
        <v>410818669</v>
      </c>
      <c r="P138" s="199">
        <v>12386050203</v>
      </c>
      <c r="Q138" s="199"/>
      <c r="R138" s="199">
        <v>12386050203</v>
      </c>
      <c r="S138" s="199"/>
      <c r="T138" s="199">
        <v>11963717163</v>
      </c>
      <c r="U138" s="199">
        <v>11963717163</v>
      </c>
      <c r="V138" s="199"/>
      <c r="W138" s="199"/>
      <c r="X138" s="199"/>
      <c r="Y138" s="199"/>
      <c r="Z138" s="199"/>
      <c r="AA138" s="199"/>
      <c r="AB138" s="199"/>
      <c r="AC138" s="199"/>
      <c r="AD138" s="199"/>
      <c r="AE138" s="199"/>
    </row>
    <row r="139" spans="1:31">
      <c r="A139" s="198">
        <v>2022</v>
      </c>
      <c r="B139" s="198" t="s">
        <v>321</v>
      </c>
      <c r="C139" s="199">
        <v>487969734</v>
      </c>
      <c r="D139" s="199">
        <v>-13346096</v>
      </c>
      <c r="E139" s="199">
        <v>474623638</v>
      </c>
      <c r="F139" s="199">
        <v>349746890</v>
      </c>
      <c r="G139" s="199">
        <v>-4318129</v>
      </c>
      <c r="H139" s="199">
        <v>345428761</v>
      </c>
      <c r="I139" s="199">
        <v>133251831</v>
      </c>
      <c r="J139" s="199">
        <v>-1214670</v>
      </c>
      <c r="K139" s="199">
        <v>132037161</v>
      </c>
      <c r="L139" s="199">
        <v>2134493</v>
      </c>
      <c r="M139" s="199">
        <v>35664773</v>
      </c>
      <c r="N139" s="199">
        <v>0</v>
      </c>
      <c r="O139" s="199">
        <v>35664773</v>
      </c>
      <c r="P139" s="199">
        <v>989888826</v>
      </c>
      <c r="Q139" s="199"/>
      <c r="R139" s="199">
        <v>989888826</v>
      </c>
      <c r="S139" s="199"/>
      <c r="T139" s="199">
        <v>973102948</v>
      </c>
      <c r="U139" s="199">
        <v>973102948</v>
      </c>
      <c r="V139" s="199"/>
      <c r="W139" s="199"/>
      <c r="X139" s="199"/>
      <c r="Y139" s="199"/>
      <c r="Z139" s="199"/>
      <c r="AA139" s="199"/>
      <c r="AB139" s="199"/>
      <c r="AC139" s="199"/>
      <c r="AD139" s="199"/>
      <c r="AE139" s="199"/>
    </row>
    <row r="140" spans="1:31">
      <c r="A140" s="198">
        <v>2022</v>
      </c>
      <c r="B140" s="198" t="s">
        <v>322</v>
      </c>
      <c r="C140" s="199">
        <v>445810756</v>
      </c>
      <c r="D140" s="199">
        <v>-58951010</v>
      </c>
      <c r="E140" s="199">
        <v>386859746</v>
      </c>
      <c r="F140" s="199">
        <v>336392489</v>
      </c>
      <c r="G140" s="199">
        <v>-23249266</v>
      </c>
      <c r="H140" s="199">
        <v>313143223</v>
      </c>
      <c r="I140" s="199">
        <v>117145151</v>
      </c>
      <c r="J140" s="199">
        <v>-1535487</v>
      </c>
      <c r="K140" s="199">
        <v>115609664</v>
      </c>
      <c r="L140" s="199">
        <v>2134493</v>
      </c>
      <c r="M140" s="199">
        <v>30435552</v>
      </c>
      <c r="N140" s="199">
        <v>0</v>
      </c>
      <c r="O140" s="199">
        <v>30435552</v>
      </c>
      <c r="P140" s="199">
        <v>848182678</v>
      </c>
      <c r="Q140" s="199"/>
      <c r="R140" s="199">
        <v>848182678</v>
      </c>
      <c r="S140" s="199"/>
      <c r="T140" s="199">
        <v>901482889</v>
      </c>
      <c r="U140" s="199">
        <v>901482889</v>
      </c>
      <c r="V140" s="199"/>
      <c r="W140" s="199"/>
      <c r="X140" s="199"/>
      <c r="Y140" s="199"/>
      <c r="Z140" s="199"/>
      <c r="AA140" s="199"/>
      <c r="AB140" s="199"/>
      <c r="AC140" s="199"/>
      <c r="AD140" s="199"/>
      <c r="AE140" s="199"/>
    </row>
    <row r="141" spans="1:31">
      <c r="A141" s="198">
        <v>2022</v>
      </c>
      <c r="B141" s="198" t="s">
        <v>323</v>
      </c>
      <c r="C141" s="199">
        <v>374342325</v>
      </c>
      <c r="D141" s="199">
        <v>-6827270</v>
      </c>
      <c r="E141" s="199">
        <v>367515055</v>
      </c>
      <c r="F141" s="199">
        <v>328509875</v>
      </c>
      <c r="G141" s="199">
        <v>18356793</v>
      </c>
      <c r="H141" s="199">
        <v>346866668</v>
      </c>
      <c r="I141" s="199">
        <v>135721350</v>
      </c>
      <c r="J141" s="199">
        <v>496383</v>
      </c>
      <c r="K141" s="199">
        <v>136217733</v>
      </c>
      <c r="L141" s="199">
        <v>2134493</v>
      </c>
      <c r="M141" s="199">
        <v>30557942</v>
      </c>
      <c r="N141" s="199">
        <v>0</v>
      </c>
      <c r="O141" s="199">
        <v>30557942</v>
      </c>
      <c r="P141" s="199">
        <v>883291891</v>
      </c>
      <c r="Q141" s="199"/>
      <c r="R141" s="199">
        <v>883291891</v>
      </c>
      <c r="S141" s="199"/>
      <c r="T141" s="199">
        <v>840708043</v>
      </c>
      <c r="U141" s="199">
        <v>840708043</v>
      </c>
      <c r="V141" s="199"/>
      <c r="W141" s="199"/>
      <c r="X141" s="199"/>
      <c r="Y141" s="199"/>
      <c r="Z141" s="199"/>
      <c r="AA141" s="199"/>
      <c r="AB141" s="199"/>
      <c r="AC141" s="199"/>
      <c r="AD141" s="199"/>
      <c r="AE141" s="199"/>
    </row>
    <row r="142" spans="1:31">
      <c r="A142" s="198">
        <v>2022</v>
      </c>
      <c r="B142" s="198" t="s">
        <v>324</v>
      </c>
      <c r="C142" s="199">
        <v>349187260</v>
      </c>
      <c r="D142" s="199">
        <v>-3461552</v>
      </c>
      <c r="E142" s="199">
        <v>345725708</v>
      </c>
      <c r="F142" s="199">
        <v>346422567</v>
      </c>
      <c r="G142" s="199">
        <v>5400563</v>
      </c>
      <c r="H142" s="199">
        <v>351823130</v>
      </c>
      <c r="I142" s="199">
        <v>138696794</v>
      </c>
      <c r="J142" s="199">
        <v>1416050</v>
      </c>
      <c r="K142" s="199">
        <v>140112844</v>
      </c>
      <c r="L142" s="199">
        <v>2134493</v>
      </c>
      <c r="M142" s="199">
        <v>29853014</v>
      </c>
      <c r="N142" s="199">
        <v>0</v>
      </c>
      <c r="O142" s="199">
        <v>29853014</v>
      </c>
      <c r="P142" s="199">
        <v>869649189</v>
      </c>
      <c r="Q142" s="199"/>
      <c r="R142" s="199">
        <v>869649189</v>
      </c>
      <c r="S142" s="199"/>
      <c r="T142" s="199">
        <v>836441114</v>
      </c>
      <c r="U142" s="199">
        <v>836441114</v>
      </c>
      <c r="V142" s="199"/>
      <c r="W142" s="199"/>
      <c r="X142" s="199"/>
      <c r="Y142" s="199"/>
      <c r="Z142" s="199"/>
      <c r="AA142" s="199"/>
      <c r="AB142" s="199"/>
      <c r="AC142" s="199"/>
      <c r="AD142" s="199"/>
      <c r="AE142" s="199"/>
    </row>
    <row r="143" spans="1:31">
      <c r="A143" s="198">
        <v>2022</v>
      </c>
      <c r="B143" s="198" t="s">
        <v>325</v>
      </c>
      <c r="C143" s="199">
        <v>370867922</v>
      </c>
      <c r="D143" s="199">
        <v>100161742</v>
      </c>
      <c r="E143" s="199">
        <v>471029664</v>
      </c>
      <c r="F143" s="199">
        <v>365196690</v>
      </c>
      <c r="G143" s="199">
        <v>49095507</v>
      </c>
      <c r="H143" s="199">
        <v>414292197</v>
      </c>
      <c r="I143" s="199">
        <v>156376818</v>
      </c>
      <c r="J143" s="199">
        <v>2740944</v>
      </c>
      <c r="K143" s="199">
        <v>159117762</v>
      </c>
      <c r="L143" s="199">
        <v>2134493</v>
      </c>
      <c r="M143" s="199">
        <v>35263840</v>
      </c>
      <c r="N143" s="199">
        <v>0</v>
      </c>
      <c r="O143" s="199">
        <v>35263840</v>
      </c>
      <c r="P143" s="199">
        <v>1081837956</v>
      </c>
      <c r="Q143" s="199"/>
      <c r="R143" s="199">
        <v>1081837956</v>
      </c>
      <c r="S143" s="199"/>
      <c r="T143" s="199">
        <v>894575923</v>
      </c>
      <c r="U143" s="199">
        <v>894575923</v>
      </c>
      <c r="V143" s="199"/>
      <c r="W143" s="199"/>
      <c r="X143" s="199"/>
      <c r="Y143" s="199"/>
      <c r="Z143" s="199"/>
      <c r="AA143" s="199"/>
      <c r="AB143" s="199"/>
      <c r="AC143" s="199"/>
      <c r="AD143" s="199"/>
      <c r="AE143" s="199"/>
    </row>
    <row r="144" spans="1:31">
      <c r="A144" s="198">
        <v>2022</v>
      </c>
      <c r="B144" s="198" t="s">
        <v>326</v>
      </c>
      <c r="C144" s="199">
        <v>528836052</v>
      </c>
      <c r="D144" s="199">
        <v>49760934</v>
      </c>
      <c r="E144" s="199">
        <v>578596986</v>
      </c>
      <c r="F144" s="199">
        <v>432873456</v>
      </c>
      <c r="G144" s="199">
        <v>10721472</v>
      </c>
      <c r="H144" s="199">
        <v>443594928</v>
      </c>
      <c r="I144" s="199">
        <v>157937944</v>
      </c>
      <c r="J144" s="199">
        <v>26578</v>
      </c>
      <c r="K144" s="199">
        <v>157964522</v>
      </c>
      <c r="L144" s="199">
        <v>2134493</v>
      </c>
      <c r="M144" s="199">
        <v>38107936</v>
      </c>
      <c r="N144" s="199">
        <v>0</v>
      </c>
      <c r="O144" s="199">
        <v>38107936</v>
      </c>
      <c r="P144" s="199">
        <v>1220398865</v>
      </c>
      <c r="Q144" s="199"/>
      <c r="R144" s="199">
        <v>1220398865</v>
      </c>
      <c r="S144" s="199"/>
      <c r="T144" s="199">
        <v>1121781945</v>
      </c>
      <c r="U144" s="199">
        <v>1121781945</v>
      </c>
      <c r="V144" s="199"/>
      <c r="W144" s="199"/>
      <c r="X144" s="199"/>
      <c r="Y144" s="199"/>
      <c r="Z144" s="199"/>
      <c r="AA144" s="199"/>
      <c r="AB144" s="199"/>
      <c r="AC144" s="199"/>
      <c r="AD144" s="199"/>
      <c r="AE144" s="199"/>
    </row>
    <row r="145" spans="1:31">
      <c r="A145" s="198">
        <v>2022</v>
      </c>
      <c r="B145" s="198" t="s">
        <v>327</v>
      </c>
      <c r="C145" s="199">
        <v>620640372</v>
      </c>
      <c r="D145" s="199">
        <v>20246036</v>
      </c>
      <c r="E145" s="199">
        <v>640886408</v>
      </c>
      <c r="F145" s="199">
        <v>463506862</v>
      </c>
      <c r="G145" s="199">
        <v>9537519</v>
      </c>
      <c r="H145" s="199">
        <v>473044381</v>
      </c>
      <c r="I145" s="199">
        <v>176166245</v>
      </c>
      <c r="J145" s="199">
        <v>-263526</v>
      </c>
      <c r="K145" s="199">
        <v>175902719</v>
      </c>
      <c r="L145" s="199">
        <v>2134493</v>
      </c>
      <c r="M145" s="199">
        <v>41038411</v>
      </c>
      <c r="N145" s="199">
        <v>0</v>
      </c>
      <c r="O145" s="199">
        <v>41038411</v>
      </c>
      <c r="P145" s="199">
        <v>1333006412</v>
      </c>
      <c r="Q145" s="199"/>
      <c r="R145" s="199">
        <v>1333006412</v>
      </c>
      <c r="S145" s="199"/>
      <c r="T145" s="199">
        <v>1262447972</v>
      </c>
      <c r="U145" s="199">
        <v>1262447972</v>
      </c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</row>
    <row r="146" spans="1:31">
      <c r="A146" s="198">
        <v>2022</v>
      </c>
      <c r="B146" s="198" t="s">
        <v>328</v>
      </c>
      <c r="C146" s="199">
        <v>626426042</v>
      </c>
      <c r="D146" s="199">
        <v>-3647973</v>
      </c>
      <c r="E146" s="199">
        <v>622778069</v>
      </c>
      <c r="F146" s="199">
        <v>465300555</v>
      </c>
      <c r="G146" s="199">
        <v>6099058</v>
      </c>
      <c r="H146" s="199">
        <v>471399613</v>
      </c>
      <c r="I146" s="199">
        <v>178579223</v>
      </c>
      <c r="J146" s="199">
        <v>-111650</v>
      </c>
      <c r="K146" s="199">
        <v>178467573</v>
      </c>
      <c r="L146" s="199">
        <v>2134493</v>
      </c>
      <c r="M146" s="199">
        <v>41421885</v>
      </c>
      <c r="N146" s="199">
        <v>0</v>
      </c>
      <c r="O146" s="199">
        <v>41421885</v>
      </c>
      <c r="P146" s="199">
        <v>1316201633</v>
      </c>
      <c r="Q146" s="199"/>
      <c r="R146" s="199">
        <v>1316201633</v>
      </c>
      <c r="S146" s="199"/>
      <c r="T146" s="199">
        <v>1272440313</v>
      </c>
      <c r="U146" s="199">
        <v>1272440313</v>
      </c>
      <c r="V146" s="199"/>
      <c r="W146" s="199"/>
      <c r="X146" s="199"/>
      <c r="Y146" s="199"/>
      <c r="Z146" s="199"/>
      <c r="AA146" s="199"/>
      <c r="AB146" s="199"/>
      <c r="AC146" s="199"/>
      <c r="AD146" s="199"/>
      <c r="AE146" s="199"/>
    </row>
    <row r="147" spans="1:31">
      <c r="A147" s="198">
        <v>2022</v>
      </c>
      <c r="B147" s="198" t="s">
        <v>329</v>
      </c>
      <c r="C147" s="199">
        <v>597643936</v>
      </c>
      <c r="D147" s="199">
        <v>-70604991</v>
      </c>
      <c r="E147" s="199">
        <v>527038945</v>
      </c>
      <c r="F147" s="199">
        <v>464905518</v>
      </c>
      <c r="G147" s="199">
        <v>-32832909</v>
      </c>
      <c r="H147" s="199">
        <v>432072609</v>
      </c>
      <c r="I147" s="199">
        <v>161869267</v>
      </c>
      <c r="J147" s="199">
        <v>-1865187</v>
      </c>
      <c r="K147" s="199">
        <v>160004080</v>
      </c>
      <c r="L147" s="199">
        <v>2134493</v>
      </c>
      <c r="M147" s="199">
        <v>36877201</v>
      </c>
      <c r="N147" s="199">
        <v>0</v>
      </c>
      <c r="O147" s="199">
        <v>36877201</v>
      </c>
      <c r="P147" s="199">
        <v>1158127328</v>
      </c>
      <c r="Q147" s="199"/>
      <c r="R147" s="199">
        <v>1158127328</v>
      </c>
      <c r="S147" s="199"/>
      <c r="T147" s="199">
        <v>1226553214</v>
      </c>
      <c r="U147" s="199">
        <v>1226553214</v>
      </c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</row>
    <row r="148" spans="1:31">
      <c r="A148" s="198">
        <v>2022</v>
      </c>
      <c r="B148" s="198" t="s">
        <v>330</v>
      </c>
      <c r="C148" s="199">
        <v>482757449</v>
      </c>
      <c r="D148" s="199">
        <v>-81590662</v>
      </c>
      <c r="E148" s="199">
        <v>401166787</v>
      </c>
      <c r="F148" s="199">
        <v>420017477</v>
      </c>
      <c r="G148" s="199">
        <v>-32199888</v>
      </c>
      <c r="H148" s="199">
        <v>387817589</v>
      </c>
      <c r="I148" s="199">
        <v>155304355</v>
      </c>
      <c r="J148" s="199">
        <v>-866839</v>
      </c>
      <c r="K148" s="199">
        <v>154437516</v>
      </c>
      <c r="L148" s="199">
        <v>2134493</v>
      </c>
      <c r="M148" s="199">
        <v>32917537</v>
      </c>
      <c r="N148" s="199">
        <v>0</v>
      </c>
      <c r="O148" s="199">
        <v>32917537</v>
      </c>
      <c r="P148" s="199">
        <v>978473922</v>
      </c>
      <c r="Q148" s="199"/>
      <c r="R148" s="199">
        <v>978473922</v>
      </c>
      <c r="S148" s="199"/>
      <c r="T148" s="199">
        <v>1060213774</v>
      </c>
      <c r="U148" s="199">
        <v>1060213774</v>
      </c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</row>
    <row r="149" spans="1:31">
      <c r="A149" s="198">
        <v>2022</v>
      </c>
      <c r="B149" s="198" t="s">
        <v>331</v>
      </c>
      <c r="C149" s="199">
        <v>336124157</v>
      </c>
      <c r="D149" s="199">
        <v>24626353</v>
      </c>
      <c r="E149" s="199">
        <v>360750510</v>
      </c>
      <c r="F149" s="199">
        <v>335980659</v>
      </c>
      <c r="G149" s="199">
        <v>-1973528</v>
      </c>
      <c r="H149" s="199">
        <v>334007131</v>
      </c>
      <c r="I149" s="199">
        <v>135769341</v>
      </c>
      <c r="J149" s="199">
        <v>870740</v>
      </c>
      <c r="K149" s="199">
        <v>136640081</v>
      </c>
      <c r="L149" s="199">
        <v>2134493</v>
      </c>
      <c r="M149" s="199">
        <v>31150463</v>
      </c>
      <c r="N149" s="199">
        <v>0</v>
      </c>
      <c r="O149" s="199">
        <v>31150463</v>
      </c>
      <c r="P149" s="199">
        <v>864682678</v>
      </c>
      <c r="Q149" s="199"/>
      <c r="R149" s="199">
        <v>864682678</v>
      </c>
      <c r="S149" s="199"/>
      <c r="T149" s="199">
        <v>810008650</v>
      </c>
      <c r="U149" s="199">
        <v>810008650</v>
      </c>
      <c r="V149" s="199"/>
      <c r="W149" s="199"/>
      <c r="X149" s="199"/>
      <c r="Y149" s="199"/>
      <c r="Z149" s="199"/>
      <c r="AA149" s="199"/>
      <c r="AB149" s="199"/>
      <c r="AC149" s="199"/>
      <c r="AD149" s="199"/>
      <c r="AE149" s="199"/>
    </row>
    <row r="150" spans="1:31">
      <c r="A150" s="198">
        <v>2022</v>
      </c>
      <c r="B150" s="198" t="s">
        <v>332</v>
      </c>
      <c r="C150" s="199">
        <v>397223864</v>
      </c>
      <c r="D150" s="199">
        <v>48965275</v>
      </c>
      <c r="E150" s="199">
        <v>446189139</v>
      </c>
      <c r="F150" s="199">
        <v>342488930</v>
      </c>
      <c r="G150" s="199">
        <v>1414962</v>
      </c>
      <c r="H150" s="199">
        <v>343903892</v>
      </c>
      <c r="I150" s="199">
        <v>131986364</v>
      </c>
      <c r="J150" s="199">
        <v>552544</v>
      </c>
      <c r="K150" s="199">
        <v>132538908</v>
      </c>
      <c r="L150" s="199">
        <v>2134493</v>
      </c>
      <c r="M150" s="199">
        <v>35527298</v>
      </c>
      <c r="N150" s="199">
        <v>0</v>
      </c>
      <c r="O150" s="199">
        <v>35527298</v>
      </c>
      <c r="P150" s="199">
        <v>960293730</v>
      </c>
      <c r="Q150" s="199"/>
      <c r="R150" s="199">
        <v>960293730</v>
      </c>
      <c r="S150" s="199"/>
      <c r="T150" s="199">
        <v>873833651</v>
      </c>
      <c r="U150" s="199">
        <v>873833651</v>
      </c>
      <c r="V150" s="199"/>
      <c r="W150" s="199"/>
      <c r="X150" s="199"/>
      <c r="Y150" s="199"/>
      <c r="Z150" s="199"/>
      <c r="AA150" s="199"/>
      <c r="AB150" s="199"/>
      <c r="AC150" s="199"/>
      <c r="AD150" s="199"/>
      <c r="AE150" s="199"/>
    </row>
    <row r="151" spans="1:31">
      <c r="A151" s="198">
        <v>2022</v>
      </c>
      <c r="B151" s="198" t="s">
        <v>333</v>
      </c>
      <c r="C151" s="199">
        <v>5617829869</v>
      </c>
      <c r="D151" s="199">
        <v>5330786</v>
      </c>
      <c r="E151" s="199">
        <v>5623160655</v>
      </c>
      <c r="F151" s="199">
        <v>4651341968</v>
      </c>
      <c r="G151" s="199">
        <v>6052154</v>
      </c>
      <c r="H151" s="199">
        <v>4657394122</v>
      </c>
      <c r="I151" s="199">
        <v>1778804683</v>
      </c>
      <c r="J151" s="199">
        <v>245880</v>
      </c>
      <c r="K151" s="199">
        <v>1779050563</v>
      </c>
      <c r="L151" s="199">
        <v>25613916</v>
      </c>
      <c r="M151" s="199">
        <v>418815852</v>
      </c>
      <c r="N151" s="199">
        <v>0</v>
      </c>
      <c r="O151" s="199">
        <v>418815852</v>
      </c>
      <c r="P151" s="199">
        <v>12504035108</v>
      </c>
      <c r="Q151" s="199"/>
      <c r="R151" s="199">
        <v>12504035108</v>
      </c>
      <c r="S151" s="199"/>
      <c r="T151" s="199">
        <v>12073590436</v>
      </c>
      <c r="U151" s="199">
        <v>12073590436</v>
      </c>
      <c r="V151" s="199"/>
      <c r="W151" s="199"/>
      <c r="X151" s="199"/>
      <c r="Y151" s="199"/>
      <c r="Z151" s="199"/>
      <c r="AA151" s="199"/>
      <c r="AB151" s="199"/>
      <c r="AC151" s="199"/>
      <c r="AD151" s="199"/>
      <c r="AE151" s="19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 codeName="Sheet1"/>
  <dimension ref="A1:FH140"/>
  <sheetViews>
    <sheetView defaultGridColor="0" colorId="22" zoomScale="75" zoomScaleNormal="75" workbookViewId="0">
      <pane xSplit="6" ySplit="2" topLeftCell="AG3" activePane="bottomRight" state="frozen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ColWidth="9.77734375" defaultRowHeight="15" outlineLevelCol="1"/>
  <cols>
    <col min="1" max="1" width="30" style="8" hidden="1" customWidth="1" outlineLevel="1"/>
    <col min="2" max="2" width="119.77734375" style="8" hidden="1" customWidth="1" outlineLevel="1"/>
    <col min="3" max="3" width="2.77734375" style="8" customWidth="1" collapsed="1"/>
    <col min="4" max="4" width="5.77734375" style="8" customWidth="1"/>
    <col min="5" max="5" width="20.77734375" style="8" customWidth="1"/>
    <col min="6" max="6" width="9.77734375" style="8"/>
    <col min="7" max="7" width="10.21875" style="150" hidden="1" customWidth="1" outlineLevel="1"/>
    <col min="8" max="8" width="12.5546875" style="150" hidden="1" customWidth="1" outlineLevel="1"/>
    <col min="9" max="11" width="10.109375" style="52" hidden="1" customWidth="1" outlineLevel="1"/>
    <col min="12" max="12" width="10.21875" style="52" hidden="1" customWidth="1" outlineLevel="1"/>
    <col min="13" max="13" width="10.109375" style="52" hidden="1" customWidth="1" outlineLevel="1"/>
    <col min="14" max="14" width="11.44140625" style="52" hidden="1" customWidth="1" outlineLevel="1"/>
    <col min="15" max="15" width="10.21875" style="52" hidden="1" customWidth="1" outlineLevel="1"/>
    <col min="16" max="16" width="11.44140625" style="52" hidden="1" customWidth="1" outlineLevel="1"/>
    <col min="17" max="19" width="10.109375" style="52" hidden="1" customWidth="1" outlineLevel="1"/>
    <col min="20" max="20" width="11.109375" style="52" hidden="1" customWidth="1" outlineLevel="1"/>
    <col min="21" max="23" width="10.109375" style="52" hidden="1" customWidth="1" outlineLevel="1"/>
    <col min="24" max="24" width="10.21875" style="52" hidden="1" customWidth="1" outlineLevel="1"/>
    <col min="25" max="25" width="10.109375" style="52" hidden="1" customWidth="1" outlineLevel="1"/>
    <col min="26" max="26" width="11.44140625" style="52" hidden="1" customWidth="1" outlineLevel="1"/>
    <col min="27" max="27" width="10.21875" style="52" hidden="1" customWidth="1" outlineLevel="1"/>
    <col min="28" max="28" width="11.44140625" style="52" hidden="1" customWidth="1" outlineLevel="1"/>
    <col min="29" max="31" width="10.109375" style="52" hidden="1" customWidth="1" outlineLevel="1"/>
    <col min="32" max="32" width="11.109375" style="52" hidden="1" customWidth="1" outlineLevel="1"/>
    <col min="33" max="33" width="10.88671875" style="52" customWidth="1" collapsed="1"/>
    <col min="34" max="34" width="10.109375" style="52" bestFit="1" customWidth="1"/>
    <col min="35" max="35" width="10.88671875" style="52" customWidth="1"/>
    <col min="36" max="37" width="10.109375" style="52" bestFit="1" customWidth="1"/>
    <col min="38" max="40" width="12.44140625" style="52" bestFit="1" customWidth="1"/>
    <col min="41" max="41" width="10.88671875" style="52" customWidth="1"/>
    <col min="42" max="42" width="11.109375" style="52" bestFit="1" customWidth="1"/>
    <col min="43" max="44" width="11.21875" style="52" bestFit="1" customWidth="1"/>
    <col min="45" max="48" width="11.109375" style="52" bestFit="1" customWidth="1"/>
    <col min="49" max="49" width="11.5546875" style="52" bestFit="1" customWidth="1"/>
    <col min="50" max="53" width="12.44140625" style="52" bestFit="1" customWidth="1"/>
    <col min="54" max="56" width="11.109375" style="52" bestFit="1" customWidth="1"/>
    <col min="57" max="60" width="11.33203125" style="52" bestFit="1" customWidth="1"/>
    <col min="61" max="65" width="12.88671875" style="52" bestFit="1" customWidth="1"/>
    <col min="66" max="68" width="11.33203125" style="52" bestFit="1" customWidth="1"/>
    <col min="69" max="69" width="10" style="52" customWidth="1"/>
    <col min="70" max="92" width="9.77734375" style="52" customWidth="1"/>
    <col min="93" max="93" width="11.33203125" style="52" customWidth="1"/>
    <col min="94" max="95" width="9.77734375" style="52" customWidth="1"/>
    <col min="96" max="96" width="8" style="52" customWidth="1"/>
    <col min="97" max="103" width="9.77734375" style="52" customWidth="1"/>
    <col min="104" max="104" width="10.44140625" style="52" customWidth="1"/>
    <col min="105" max="116" width="9.77734375" style="52" customWidth="1"/>
    <col min="117" max="117" width="12.88671875" style="52" bestFit="1" customWidth="1"/>
    <col min="118" max="120" width="11.33203125" style="52" bestFit="1" customWidth="1"/>
    <col min="121" max="126" width="12.88671875" style="52" bestFit="1" customWidth="1"/>
    <col min="127" max="127" width="11.33203125" style="52" bestFit="1" customWidth="1"/>
    <col min="128" max="128" width="10.88671875" style="52" customWidth="1"/>
    <col min="129" max="129" width="12.88671875" style="52" bestFit="1" customWidth="1"/>
    <col min="130" max="132" width="11.33203125" style="52" bestFit="1" customWidth="1"/>
    <col min="133" max="138" width="12.88671875" style="52" bestFit="1" customWidth="1"/>
    <col min="139" max="139" width="11.33203125" style="52" bestFit="1" customWidth="1"/>
    <col min="140" max="141" width="12.88671875" style="52" bestFit="1" customWidth="1"/>
    <col min="142" max="144" width="11.33203125" style="52" bestFit="1" customWidth="1"/>
    <col min="145" max="150" width="12.88671875" style="52" bestFit="1" customWidth="1"/>
    <col min="151" max="151" width="11.33203125" style="52" bestFit="1" customWidth="1"/>
    <col min="152" max="164" width="12.88671875" style="52" bestFit="1" customWidth="1"/>
    <col min="165" max="16384" width="9.77734375" style="52"/>
  </cols>
  <sheetData>
    <row r="1" spans="1:164" ht="136.5">
      <c r="A1" s="70" t="s">
        <v>0</v>
      </c>
      <c r="B1" s="71"/>
      <c r="C1" s="71"/>
      <c r="D1" s="71"/>
      <c r="F1" s="8">
        <v>1000</v>
      </c>
      <c r="G1" s="126"/>
      <c r="H1" s="126"/>
      <c r="I1" s="72">
        <v>2010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72">
        <f>I1+1</f>
        <v>2011</v>
      </c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72">
        <f>U1+1</f>
        <v>2012</v>
      </c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72">
        <f>AG1+1</f>
        <v>2013</v>
      </c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72">
        <f>AS1+1</f>
        <v>2014</v>
      </c>
      <c r="BF1" s="8"/>
      <c r="BG1" s="8"/>
      <c r="BH1" s="8"/>
      <c r="BI1" s="8"/>
      <c r="BJ1" s="8"/>
      <c r="BK1" s="8"/>
      <c r="BL1" s="8"/>
      <c r="BM1" s="8"/>
      <c r="BN1" s="8"/>
      <c r="BO1" s="8">
        <v>1000</v>
      </c>
      <c r="BP1" s="8"/>
      <c r="BQ1" s="73">
        <f>BE1+1</f>
        <v>2015</v>
      </c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72">
        <f>BQ1+1</f>
        <v>2016</v>
      </c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72">
        <f>CC1+1</f>
        <v>2017</v>
      </c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72">
        <f>CO1+1</f>
        <v>2018</v>
      </c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72">
        <f>DA1+1</f>
        <v>2019</v>
      </c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72">
        <f>DM1+1</f>
        <v>2020</v>
      </c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72">
        <f>DY1+1</f>
        <v>2021</v>
      </c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72">
        <f>EK1+1</f>
        <v>2022</v>
      </c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</row>
    <row r="2" spans="1:164" ht="23.25">
      <c r="A2" s="74"/>
      <c r="B2" s="71"/>
      <c r="C2" s="71"/>
      <c r="D2" s="71"/>
      <c r="E2" s="9"/>
      <c r="F2" s="9"/>
      <c r="G2" s="127" t="s">
        <v>12</v>
      </c>
      <c r="H2" s="127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73" t="s">
        <v>8</v>
      </c>
      <c r="P2" s="7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G3" s="128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</row>
    <row r="4" spans="1:164" ht="15.75">
      <c r="A4" s="9"/>
      <c r="B4" s="9"/>
      <c r="C4" s="9"/>
      <c r="D4" s="75"/>
      <c r="E4" s="8" t="s">
        <v>13</v>
      </c>
      <c r="G4" s="128">
        <v>137.47220999999999</v>
      </c>
      <c r="H4" s="128">
        <v>141.53322</v>
      </c>
      <c r="I4" s="1">
        <f>SUM('2558:D'!I4)</f>
        <v>129.36322999999999</v>
      </c>
      <c r="J4" s="1">
        <f>SUM('2558:D'!J4)</f>
        <v>99.844939999999994</v>
      </c>
      <c r="K4" s="1">
        <f>SUM('2558:D'!K4)</f>
        <v>131.61476999999999</v>
      </c>
      <c r="L4" s="1">
        <f>SUM('2558:D'!L4)</f>
        <v>64.735550000000003</v>
      </c>
      <c r="M4" s="1">
        <f>SUM('2558:D'!M4)</f>
        <v>77.179069999999996</v>
      </c>
      <c r="N4" s="1">
        <f>SUM('2558:D'!N4)</f>
        <v>165.31927999999999</v>
      </c>
      <c r="O4" s="1">
        <f>SUM('2558:D'!O4)</f>
        <v>146.99194</v>
      </c>
      <c r="P4" s="1">
        <f>SUM('2558:D'!P4)</f>
        <v>13.053459999999999</v>
      </c>
      <c r="Q4" s="1">
        <f>SUM('2558:D'!Q4)</f>
        <v>192.70332999999999</v>
      </c>
      <c r="R4" s="1">
        <f>SUM('2558:D'!R4)</f>
        <v>73.669449999999998</v>
      </c>
      <c r="S4" s="1">
        <f>SUM('2558:D'!S4)</f>
        <v>84.041269999999997</v>
      </c>
      <c r="T4" s="1">
        <f>SUM('2558:D'!T4)</f>
        <v>28.70853</v>
      </c>
      <c r="U4" s="1">
        <f>SUM('2558:D'!U4)</f>
        <v>6.3852700000000002</v>
      </c>
      <c r="V4" s="1">
        <f>SUM('2558:D'!V4)</f>
        <v>167.06345999999999</v>
      </c>
      <c r="W4" s="1">
        <f>SUM('2558:D'!W4)</f>
        <v>18.092980000000001</v>
      </c>
      <c r="X4" s="1">
        <f>SUM('2558:D'!X4)</f>
        <v>275.25322999999997</v>
      </c>
      <c r="Y4" s="1">
        <f>SUM('2558:D'!Y4)</f>
        <v>172.22846999999999</v>
      </c>
      <c r="Z4" s="1">
        <f>SUM('2558:D'!Z4)</f>
        <v>196.89507999999901</v>
      </c>
      <c r="AA4" s="1">
        <f>SUM('2558:D'!AA4)</f>
        <v>207.83665999999999</v>
      </c>
      <c r="AB4" s="1">
        <f>SUM('2558:D'!AB4)</f>
        <v>120.01121000000001</v>
      </c>
      <c r="AC4" s="1">
        <f>SUM('2558:D'!AC4)</f>
        <v>234.35740000000001</v>
      </c>
      <c r="AD4" s="1">
        <f>SUM('2558:D'!AD4)</f>
        <v>90.358999999999995</v>
      </c>
      <c r="AE4" s="1">
        <f>SUM('2558:D'!AE4)</f>
        <v>90.358000000000004</v>
      </c>
      <c r="AF4" s="1">
        <f>SUM('2558:D'!AF4)</f>
        <v>72.287000000000006</v>
      </c>
      <c r="AG4" s="1">
        <f>SUM('2558:D'!AG4)</f>
        <v>152.94388000000001</v>
      </c>
      <c r="AH4" s="1">
        <f>SUM('2558:D'!AH4)</f>
        <v>196.41058000000001</v>
      </c>
      <c r="AI4" s="1">
        <f>SUM('2558:D'!AI4)</f>
        <v>163.07400000000001</v>
      </c>
      <c r="AJ4" s="1">
        <f>SUM('2558:D'!AJ4)</f>
        <v>150.07737</v>
      </c>
      <c r="AK4" s="1">
        <f>SUM('2558:D'!AK4)</f>
        <v>334.37180000000001</v>
      </c>
      <c r="AL4" s="1">
        <f>SUM('2558:D'!AL4)</f>
        <v>32.996230000000004</v>
      </c>
      <c r="AM4" s="1">
        <f>SUM('2558:D'!AM4)</f>
        <v>174.78273000000002</v>
      </c>
      <c r="AN4" s="1">
        <f>SUM('2558:D'!AN4)</f>
        <v>240.88185000000001</v>
      </c>
      <c r="AO4" s="1">
        <f>SUM('2558:D'!AO4)</f>
        <v>251.38445000000002</v>
      </c>
      <c r="AP4" s="1">
        <f>SUM('2558:D'!AP4)</f>
        <v>283.38733000000002</v>
      </c>
      <c r="AQ4" s="1">
        <f>SUM('2558:D'!AQ4)</f>
        <v>250.1883</v>
      </c>
      <c r="AR4" s="1">
        <f>SUM('2558:D'!AR4)</f>
        <v>296.43407999999999</v>
      </c>
      <c r="AS4" s="1">
        <f>SUM('2558:D'!AS4)</f>
        <v>189.75899999999999</v>
      </c>
      <c r="AT4" s="1">
        <f>SUM('2558:D'!AT4)</f>
        <v>206.88800000000001</v>
      </c>
      <c r="AU4" s="1">
        <f>SUM('2558:D'!AU4)</f>
        <v>227.49600000000001</v>
      </c>
      <c r="AV4" s="1">
        <f>SUM('2558:D'!AV4)</f>
        <v>241.41399999999999</v>
      </c>
      <c r="AW4" s="1">
        <f>SUM('2558:D'!AW4)</f>
        <v>258.54199999999997</v>
      </c>
      <c r="AX4" s="1">
        <f>SUM('2558:D'!AX4)</f>
        <v>282.63</v>
      </c>
      <c r="AY4" s="1">
        <f>SUM('2558:D'!AY4)</f>
        <v>282.63</v>
      </c>
      <c r="AZ4" s="1">
        <f>SUM('2558:D'!AZ4)</f>
        <v>275.67099999999999</v>
      </c>
      <c r="BA4" s="1">
        <f>SUM('2558:D'!BA4)</f>
        <v>241.14500000000001</v>
      </c>
      <c r="BB4" s="1">
        <f>SUM('2558:D'!BB4)</f>
        <v>224.01599999999999</v>
      </c>
      <c r="BC4" s="1">
        <f>SUM('2558:D'!BC4)</f>
        <v>172.36199999999999</v>
      </c>
      <c r="BD4" s="1">
        <f>SUM('2558:D'!BD4)</f>
        <v>155.23099999999999</v>
      </c>
      <c r="BE4" s="1">
        <f>SUM('2558:D'!BE4)</f>
        <v>190.65899999999999</v>
      </c>
      <c r="BF4" s="1">
        <f>SUM('2558:D'!BF4)</f>
        <v>207.93799999999999</v>
      </c>
      <c r="BG4" s="1">
        <f>SUM('2558:D'!BG4)</f>
        <v>225.21600000000001</v>
      </c>
      <c r="BH4" s="1">
        <f>SUM('2558:D'!BH4)</f>
        <v>225.21600000000001</v>
      </c>
      <c r="BI4" s="1">
        <f>SUM('2558:D'!BI4)</f>
        <v>242.495</v>
      </c>
      <c r="BJ4" s="1">
        <f>SUM('2558:D'!BJ4)</f>
        <v>259.77300000000002</v>
      </c>
      <c r="BK4" s="1">
        <f>SUM('2558:D'!BK4)</f>
        <v>264.43400000000003</v>
      </c>
      <c r="BL4" s="1">
        <f>SUM('2558:D'!BL4)</f>
        <v>264.43400000000003</v>
      </c>
      <c r="BM4" s="1">
        <f>SUM('2558:D'!BM4)</f>
        <v>246.84200000000001</v>
      </c>
      <c r="BN4" s="1">
        <f>SUM('2558:D'!BN4)</f>
        <v>229.25</v>
      </c>
      <c r="BO4" s="1">
        <f>SUM('2558:D'!BO4)</f>
        <v>176.363</v>
      </c>
      <c r="BP4" s="1">
        <f>SUM('2558:D'!BP4)</f>
        <v>158.77199999999999</v>
      </c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</row>
    <row r="5" spans="1:164">
      <c r="E5" s="8" t="s">
        <v>14</v>
      </c>
      <c r="G5" s="128">
        <v>137.47220999999999</v>
      </c>
      <c r="H5" s="128">
        <v>141.53322</v>
      </c>
      <c r="I5" s="1">
        <f>SUM('2558:D'!I5)</f>
        <v>129.36322999999999</v>
      </c>
      <c r="J5" s="1">
        <f>SUM('2558:D'!J5)</f>
        <v>99.844939999999994</v>
      </c>
      <c r="K5" s="1">
        <f>SUM('2558:D'!K5)</f>
        <v>131.61476999999999</v>
      </c>
      <c r="L5" s="1">
        <f>SUM('2558:D'!L5)</f>
        <v>64.735550000000003</v>
      </c>
      <c r="M5" s="1">
        <f>SUM('2558:D'!M5)</f>
        <v>77.179069999999996</v>
      </c>
      <c r="N5" s="1">
        <f>SUM('2558:D'!N5)</f>
        <v>165.31927999999999</v>
      </c>
      <c r="O5" s="1">
        <f>SUM('2558:D'!O5)</f>
        <v>146.99194</v>
      </c>
      <c r="P5" s="1">
        <f>SUM('2558:D'!P5)</f>
        <v>13.053459999999999</v>
      </c>
      <c r="Q5" s="1">
        <f>SUM('2558:D'!Q5)</f>
        <v>192.70332999999999</v>
      </c>
      <c r="R5" s="1">
        <f>SUM('2558:D'!R5)</f>
        <v>73.669449999999998</v>
      </c>
      <c r="S5" s="1">
        <f>SUM('2558:D'!S5)</f>
        <v>84.041269999999997</v>
      </c>
      <c r="T5" s="1">
        <f>SUM('2558:D'!T5)</f>
        <v>28.70853</v>
      </c>
      <c r="U5" s="1">
        <f>SUM('2558:D'!U5)</f>
        <v>6.3852700000000002</v>
      </c>
      <c r="V5" s="1">
        <f>SUM('2558:D'!V5)</f>
        <v>167.06345999999999</v>
      </c>
      <c r="W5" s="1">
        <f>SUM('2558:D'!W5)</f>
        <v>18.092980000000001</v>
      </c>
      <c r="X5" s="1">
        <f>SUM('2558:D'!X5)</f>
        <v>275.25322999999997</v>
      </c>
      <c r="Y5" s="1">
        <f>SUM('2558:D'!Y5)</f>
        <v>172.22846999999999</v>
      </c>
      <c r="Z5" s="1">
        <f>SUM('2558:D'!Z5)</f>
        <v>196.89507999999901</v>
      </c>
      <c r="AA5" s="1">
        <f>SUM('2558:D'!AA5)</f>
        <v>207.83665999999999</v>
      </c>
      <c r="AB5" s="1">
        <f>SUM('2558:D'!AB5)</f>
        <v>120.01121000000001</v>
      </c>
      <c r="AC5" s="1">
        <f>SUM('2558:D'!AC5)</f>
        <v>234.35740000000001</v>
      </c>
      <c r="AD5" s="1">
        <f>SUM('2558:D'!AD5)</f>
        <v>90.358999999999995</v>
      </c>
      <c r="AE5" s="1">
        <f>SUM('2558:D'!AE5)</f>
        <v>90.358000000000004</v>
      </c>
      <c r="AF5" s="1">
        <f>SUM('2558:D'!AF5)</f>
        <v>72.287000000000006</v>
      </c>
      <c r="AG5" s="1">
        <f>SUM('2558:D'!AG5)</f>
        <v>152.94388000000001</v>
      </c>
      <c r="AH5" s="1">
        <f>SUM('2558:D'!AH5)</f>
        <v>196.41058000000001</v>
      </c>
      <c r="AI5" s="1">
        <f>SUM('2558:D'!AI5)</f>
        <v>163.07400000000001</v>
      </c>
      <c r="AJ5" s="1">
        <f>SUM('2558:D'!AJ5)</f>
        <v>150.07737</v>
      </c>
      <c r="AK5" s="1">
        <f>SUM('2558:D'!AK5)</f>
        <v>334.37180000000001</v>
      </c>
      <c r="AL5" s="1">
        <f>SUM('2558:D'!AL5)</f>
        <v>32.996230000000004</v>
      </c>
      <c r="AM5" s="1">
        <f>SUM('2558:D'!AM5)</f>
        <v>174.78273000000002</v>
      </c>
      <c r="AN5" s="1">
        <f>SUM('2558:D'!AN5)</f>
        <v>240.88185000000001</v>
      </c>
      <c r="AO5" s="1">
        <f>SUM('2558:D'!AO5)</f>
        <v>251.38445000000002</v>
      </c>
      <c r="AP5" s="1">
        <f>SUM('2558:D'!AP5)</f>
        <v>283.38733000000002</v>
      </c>
      <c r="AQ5" s="1">
        <f>SUM('2558:D'!AQ5)</f>
        <v>250.1883</v>
      </c>
      <c r="AR5" s="1">
        <f>SUM('2558:D'!AR5)</f>
        <v>296.43407999999999</v>
      </c>
      <c r="AS5" s="1">
        <f>SUM('2558:D'!AS5)</f>
        <v>189.75899999999999</v>
      </c>
      <c r="AT5" s="1">
        <f>SUM('2558:D'!AT5)</f>
        <v>206.88800000000001</v>
      </c>
      <c r="AU5" s="1">
        <f>SUM('2558:D'!AU5)</f>
        <v>227.49600000000001</v>
      </c>
      <c r="AV5" s="1">
        <f>SUM('2558:D'!AV5)</f>
        <v>241.41399999999999</v>
      </c>
      <c r="AW5" s="1">
        <f>SUM('2558:D'!AW5)</f>
        <v>258.54199999999997</v>
      </c>
      <c r="AX5" s="1">
        <f>SUM('2558:D'!AX5)</f>
        <v>282.63</v>
      </c>
      <c r="AY5" s="1">
        <f>SUM('2558:D'!AY5)</f>
        <v>282.63</v>
      </c>
      <c r="AZ5" s="1">
        <f>SUM('2558:D'!AZ5)</f>
        <v>275.67099999999999</v>
      </c>
      <c r="BA5" s="1">
        <f>SUM('2558:D'!BA5)</f>
        <v>241.14500000000001</v>
      </c>
      <c r="BB5" s="1">
        <f>SUM('2558:D'!BB5)</f>
        <v>224.01599999999999</v>
      </c>
      <c r="BC5" s="1">
        <f>SUM('2558:D'!BC5)</f>
        <v>172.36199999999999</v>
      </c>
      <c r="BD5" s="1">
        <f>SUM('2558:D'!BD5)</f>
        <v>155.23099999999999</v>
      </c>
      <c r="BE5" s="1">
        <f>SUM('2558:D'!BE5)</f>
        <v>190.65899999999999</v>
      </c>
      <c r="BF5" s="1">
        <f>SUM('2558:D'!BF5)</f>
        <v>207.93799999999999</v>
      </c>
      <c r="BG5" s="1">
        <f>SUM('2558:D'!BG5)</f>
        <v>225.21600000000001</v>
      </c>
      <c r="BH5" s="1">
        <f>SUM('2558:D'!BH5)</f>
        <v>225.21600000000001</v>
      </c>
      <c r="BI5" s="1">
        <f>SUM('2558:D'!BI5)</f>
        <v>242.495</v>
      </c>
      <c r="BJ5" s="1">
        <f>SUM('2558:D'!BJ5)</f>
        <v>259.77300000000002</v>
      </c>
      <c r="BK5" s="1">
        <f>SUM('2558:D'!BK5)</f>
        <v>264.43400000000003</v>
      </c>
      <c r="BL5" s="1">
        <f>SUM('2558:D'!BL5)</f>
        <v>264.43400000000003</v>
      </c>
      <c r="BM5" s="1">
        <f>SUM('2558:D'!BM5)</f>
        <v>246.84200000000001</v>
      </c>
      <c r="BN5" s="1">
        <f>SUM('2558:D'!BN5)</f>
        <v>229.25</v>
      </c>
      <c r="BO5" s="1">
        <f>SUM('2558:D'!BO5)</f>
        <v>176.363</v>
      </c>
      <c r="BP5" s="1">
        <f>SUM('2558:D'!BP5)</f>
        <v>158.77199999999999</v>
      </c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</row>
    <row r="6" spans="1:164">
      <c r="E6" s="8" t="s">
        <v>15</v>
      </c>
      <c r="G6" s="128">
        <v>1364.66308</v>
      </c>
      <c r="H6" s="128">
        <v>1506.1963000000001</v>
      </c>
      <c r="I6" s="1">
        <f t="shared" ref="I6:BD6" si="0">I4</f>
        <v>129.36322999999999</v>
      </c>
      <c r="J6" s="1">
        <f t="shared" si="0"/>
        <v>99.844939999999994</v>
      </c>
      <c r="K6" s="1">
        <f t="shared" si="0"/>
        <v>131.61476999999999</v>
      </c>
      <c r="L6" s="1">
        <f t="shared" si="0"/>
        <v>64.735550000000003</v>
      </c>
      <c r="M6" s="1">
        <f t="shared" si="0"/>
        <v>77.179069999999996</v>
      </c>
      <c r="N6" s="1">
        <f t="shared" si="0"/>
        <v>165.31927999999999</v>
      </c>
      <c r="O6" s="1">
        <f t="shared" si="0"/>
        <v>146.99194</v>
      </c>
      <c r="P6" s="1">
        <f t="shared" si="0"/>
        <v>13.053459999999999</v>
      </c>
      <c r="Q6" s="1">
        <f t="shared" si="0"/>
        <v>192.70332999999999</v>
      </c>
      <c r="R6" s="1">
        <f t="shared" si="0"/>
        <v>73.669449999999998</v>
      </c>
      <c r="S6" s="1">
        <f t="shared" si="0"/>
        <v>84.041269999999997</v>
      </c>
      <c r="T6" s="1">
        <f t="shared" si="0"/>
        <v>28.70853</v>
      </c>
      <c r="U6" s="1">
        <f t="shared" si="0"/>
        <v>6.3852700000000002</v>
      </c>
      <c r="V6" s="1">
        <f t="shared" si="0"/>
        <v>167.06345999999999</v>
      </c>
      <c r="W6" s="1">
        <f t="shared" si="0"/>
        <v>18.092980000000001</v>
      </c>
      <c r="X6" s="1">
        <f t="shared" si="0"/>
        <v>275.25322999999997</v>
      </c>
      <c r="Y6" s="1">
        <f t="shared" si="0"/>
        <v>172.22846999999999</v>
      </c>
      <c r="Z6" s="1">
        <f t="shared" si="0"/>
        <v>196.89507999999901</v>
      </c>
      <c r="AA6" s="1">
        <f t="shared" si="0"/>
        <v>207.83665999999999</v>
      </c>
      <c r="AB6" s="1">
        <f t="shared" si="0"/>
        <v>120.01121000000001</v>
      </c>
      <c r="AC6" s="1">
        <f t="shared" si="0"/>
        <v>234.35740000000001</v>
      </c>
      <c r="AD6" s="1">
        <f t="shared" si="0"/>
        <v>90.358999999999995</v>
      </c>
      <c r="AE6" s="1">
        <f t="shared" si="0"/>
        <v>90.358000000000004</v>
      </c>
      <c r="AF6" s="1">
        <f t="shared" si="0"/>
        <v>72.287000000000006</v>
      </c>
      <c r="AG6" s="1">
        <f t="shared" si="0"/>
        <v>152.94388000000001</v>
      </c>
      <c r="AH6" s="1">
        <f t="shared" si="0"/>
        <v>196.41058000000001</v>
      </c>
      <c r="AI6" s="1">
        <f t="shared" si="0"/>
        <v>163.07400000000001</v>
      </c>
      <c r="AJ6" s="1">
        <f t="shared" si="0"/>
        <v>150.07737</v>
      </c>
      <c r="AK6" s="1">
        <f t="shared" si="0"/>
        <v>334.37180000000001</v>
      </c>
      <c r="AL6" s="1">
        <f t="shared" si="0"/>
        <v>32.996230000000004</v>
      </c>
      <c r="AM6" s="1">
        <f t="shared" si="0"/>
        <v>174.78273000000002</v>
      </c>
      <c r="AN6" s="1">
        <f t="shared" si="0"/>
        <v>240.88185000000001</v>
      </c>
      <c r="AO6" s="1">
        <f t="shared" si="0"/>
        <v>251.38445000000002</v>
      </c>
      <c r="AP6" s="1">
        <f t="shared" si="0"/>
        <v>283.38733000000002</v>
      </c>
      <c r="AQ6" s="1">
        <f t="shared" si="0"/>
        <v>250.1883</v>
      </c>
      <c r="AR6" s="1">
        <f t="shared" si="0"/>
        <v>296.43407999999999</v>
      </c>
      <c r="AS6" s="1">
        <f t="shared" si="0"/>
        <v>189.75899999999999</v>
      </c>
      <c r="AT6" s="1">
        <f t="shared" si="0"/>
        <v>206.88800000000001</v>
      </c>
      <c r="AU6" s="1">
        <f t="shared" si="0"/>
        <v>227.49600000000001</v>
      </c>
      <c r="AV6" s="1">
        <f t="shared" si="0"/>
        <v>241.41399999999999</v>
      </c>
      <c r="AW6" s="1">
        <f t="shared" si="0"/>
        <v>258.54199999999997</v>
      </c>
      <c r="AX6" s="1">
        <f t="shared" si="0"/>
        <v>282.63</v>
      </c>
      <c r="AY6" s="1">
        <f t="shared" si="0"/>
        <v>282.63</v>
      </c>
      <c r="AZ6" s="1">
        <f t="shared" si="0"/>
        <v>275.67099999999999</v>
      </c>
      <c r="BA6" s="1">
        <f t="shared" si="0"/>
        <v>241.14500000000001</v>
      </c>
      <c r="BB6" s="1">
        <f t="shared" si="0"/>
        <v>224.01599999999999</v>
      </c>
      <c r="BC6" s="1">
        <f t="shared" si="0"/>
        <v>172.36199999999999</v>
      </c>
      <c r="BD6" s="1">
        <f t="shared" si="0"/>
        <v>155.23099999999999</v>
      </c>
      <c r="BE6" s="1">
        <f>BE4</f>
        <v>190.65899999999999</v>
      </c>
      <c r="BF6" s="1">
        <f t="shared" ref="BF6:BP6" si="1">BF4</f>
        <v>207.93799999999999</v>
      </c>
      <c r="BG6" s="1">
        <f t="shared" si="1"/>
        <v>225.21600000000001</v>
      </c>
      <c r="BH6" s="1">
        <f t="shared" si="1"/>
        <v>225.21600000000001</v>
      </c>
      <c r="BI6" s="1">
        <f t="shared" si="1"/>
        <v>242.495</v>
      </c>
      <c r="BJ6" s="1">
        <f t="shared" si="1"/>
        <v>259.77300000000002</v>
      </c>
      <c r="BK6" s="1">
        <f t="shared" si="1"/>
        <v>264.43400000000003</v>
      </c>
      <c r="BL6" s="1">
        <f t="shared" si="1"/>
        <v>264.43400000000003</v>
      </c>
      <c r="BM6" s="1">
        <f t="shared" si="1"/>
        <v>246.84200000000001</v>
      </c>
      <c r="BN6" s="1">
        <f t="shared" si="1"/>
        <v>229.25</v>
      </c>
      <c r="BO6" s="1">
        <f t="shared" si="1"/>
        <v>176.363</v>
      </c>
      <c r="BP6" s="1">
        <f t="shared" si="1"/>
        <v>158.77199999999999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</row>
    <row r="7" spans="1:164">
      <c r="E7" s="8" t="s">
        <v>16</v>
      </c>
      <c r="G7" s="128">
        <v>1364.66308</v>
      </c>
      <c r="H7" s="128">
        <v>1506.1963000000001</v>
      </c>
      <c r="I7" s="1">
        <f t="shared" ref="I7:BD7" si="2">I5</f>
        <v>129.36322999999999</v>
      </c>
      <c r="J7" s="1">
        <f t="shared" si="2"/>
        <v>99.844939999999994</v>
      </c>
      <c r="K7" s="1">
        <f t="shared" si="2"/>
        <v>131.61476999999999</v>
      </c>
      <c r="L7" s="1">
        <f t="shared" si="2"/>
        <v>64.735550000000003</v>
      </c>
      <c r="M7" s="1">
        <f t="shared" si="2"/>
        <v>77.179069999999996</v>
      </c>
      <c r="N7" s="1">
        <f t="shared" si="2"/>
        <v>165.31927999999999</v>
      </c>
      <c r="O7" s="1">
        <f t="shared" si="2"/>
        <v>146.99194</v>
      </c>
      <c r="P7" s="1">
        <f t="shared" si="2"/>
        <v>13.053459999999999</v>
      </c>
      <c r="Q7" s="1">
        <f t="shared" si="2"/>
        <v>192.70332999999999</v>
      </c>
      <c r="R7" s="1">
        <f t="shared" si="2"/>
        <v>73.669449999999998</v>
      </c>
      <c r="S7" s="1">
        <f t="shared" si="2"/>
        <v>84.041269999999997</v>
      </c>
      <c r="T7" s="1">
        <f t="shared" si="2"/>
        <v>28.70853</v>
      </c>
      <c r="U7" s="1">
        <f t="shared" si="2"/>
        <v>6.3852700000000002</v>
      </c>
      <c r="V7" s="1">
        <f t="shared" si="2"/>
        <v>167.06345999999999</v>
      </c>
      <c r="W7" s="1">
        <f t="shared" si="2"/>
        <v>18.092980000000001</v>
      </c>
      <c r="X7" s="1">
        <f t="shared" si="2"/>
        <v>275.25322999999997</v>
      </c>
      <c r="Y7" s="1">
        <f t="shared" si="2"/>
        <v>172.22846999999999</v>
      </c>
      <c r="Z7" s="1">
        <f t="shared" si="2"/>
        <v>196.89507999999901</v>
      </c>
      <c r="AA7" s="1">
        <f t="shared" si="2"/>
        <v>207.83665999999999</v>
      </c>
      <c r="AB7" s="1">
        <f t="shared" si="2"/>
        <v>120.01121000000001</v>
      </c>
      <c r="AC7" s="1">
        <f t="shared" si="2"/>
        <v>234.35740000000001</v>
      </c>
      <c r="AD7" s="1">
        <f t="shared" si="2"/>
        <v>90.358999999999995</v>
      </c>
      <c r="AE7" s="1">
        <f t="shared" si="2"/>
        <v>90.358000000000004</v>
      </c>
      <c r="AF7" s="1">
        <f t="shared" si="2"/>
        <v>72.287000000000006</v>
      </c>
      <c r="AG7" s="1">
        <f t="shared" si="2"/>
        <v>152.94388000000001</v>
      </c>
      <c r="AH7" s="1">
        <f t="shared" si="2"/>
        <v>196.41058000000001</v>
      </c>
      <c r="AI7" s="1">
        <f t="shared" si="2"/>
        <v>163.07400000000001</v>
      </c>
      <c r="AJ7" s="1">
        <f t="shared" si="2"/>
        <v>150.07737</v>
      </c>
      <c r="AK7" s="1">
        <f t="shared" si="2"/>
        <v>334.37180000000001</v>
      </c>
      <c r="AL7" s="1">
        <f t="shared" si="2"/>
        <v>32.996230000000004</v>
      </c>
      <c r="AM7" s="1">
        <f t="shared" si="2"/>
        <v>174.78273000000002</v>
      </c>
      <c r="AN7" s="1">
        <f t="shared" si="2"/>
        <v>240.88185000000001</v>
      </c>
      <c r="AO7" s="1">
        <f t="shared" si="2"/>
        <v>251.38445000000002</v>
      </c>
      <c r="AP7" s="1">
        <f t="shared" si="2"/>
        <v>283.38733000000002</v>
      </c>
      <c r="AQ7" s="1">
        <f t="shared" si="2"/>
        <v>250.1883</v>
      </c>
      <c r="AR7" s="1">
        <f t="shared" si="2"/>
        <v>296.43407999999999</v>
      </c>
      <c r="AS7" s="1">
        <f t="shared" si="2"/>
        <v>189.75899999999999</v>
      </c>
      <c r="AT7" s="1">
        <f t="shared" si="2"/>
        <v>206.88800000000001</v>
      </c>
      <c r="AU7" s="1">
        <f t="shared" si="2"/>
        <v>227.49600000000001</v>
      </c>
      <c r="AV7" s="1">
        <f t="shared" si="2"/>
        <v>241.41399999999999</v>
      </c>
      <c r="AW7" s="1">
        <f t="shared" si="2"/>
        <v>258.54199999999997</v>
      </c>
      <c r="AX7" s="1">
        <f t="shared" si="2"/>
        <v>282.63</v>
      </c>
      <c r="AY7" s="1">
        <f t="shared" si="2"/>
        <v>282.63</v>
      </c>
      <c r="AZ7" s="1">
        <f t="shared" si="2"/>
        <v>275.67099999999999</v>
      </c>
      <c r="BA7" s="1">
        <f t="shared" si="2"/>
        <v>241.14500000000001</v>
      </c>
      <c r="BB7" s="1">
        <f t="shared" si="2"/>
        <v>224.01599999999999</v>
      </c>
      <c r="BC7" s="1">
        <f t="shared" si="2"/>
        <v>172.36199999999999</v>
      </c>
      <c r="BD7" s="1">
        <f t="shared" si="2"/>
        <v>155.23099999999999</v>
      </c>
      <c r="BE7" s="1">
        <f>BE5</f>
        <v>190.65899999999999</v>
      </c>
      <c r="BF7" s="1">
        <f t="shared" ref="BF7:BP7" si="3">BF5</f>
        <v>207.93799999999999</v>
      </c>
      <c r="BG7" s="1">
        <f t="shared" si="3"/>
        <v>225.21600000000001</v>
      </c>
      <c r="BH7" s="1">
        <f t="shared" si="3"/>
        <v>225.21600000000001</v>
      </c>
      <c r="BI7" s="1">
        <f t="shared" si="3"/>
        <v>242.495</v>
      </c>
      <c r="BJ7" s="1">
        <f t="shared" si="3"/>
        <v>259.77300000000002</v>
      </c>
      <c r="BK7" s="1">
        <f t="shared" si="3"/>
        <v>264.43400000000003</v>
      </c>
      <c r="BL7" s="1">
        <f t="shared" si="3"/>
        <v>264.43400000000003</v>
      </c>
      <c r="BM7" s="1">
        <f t="shared" si="3"/>
        <v>246.84200000000001</v>
      </c>
      <c r="BN7" s="1">
        <f t="shared" si="3"/>
        <v>229.25</v>
      </c>
      <c r="BO7" s="1">
        <f t="shared" si="3"/>
        <v>176.363</v>
      </c>
      <c r="BP7" s="1">
        <f t="shared" si="3"/>
        <v>158.77199999999999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</row>
    <row r="8" spans="1:164">
      <c r="E8" s="8" t="s">
        <v>17</v>
      </c>
      <c r="G8" s="128">
        <v>14256.309780000001</v>
      </c>
      <c r="H8" s="128">
        <v>14397.843000000001</v>
      </c>
      <c r="I8" s="1">
        <f t="shared" ref="I8:I9" si="4">H8+I4</f>
        <v>14527.206230000002</v>
      </c>
      <c r="J8" s="1">
        <f t="shared" ref="J8:J9" si="5">I8+J4</f>
        <v>14627.051170000002</v>
      </c>
      <c r="K8" s="1">
        <f t="shared" ref="K8:K9" si="6">J8+K4</f>
        <v>14758.665940000003</v>
      </c>
      <c r="L8" s="1">
        <f t="shared" ref="L8:L9" si="7">K8+L4</f>
        <v>14823.401490000002</v>
      </c>
      <c r="M8" s="1">
        <f t="shared" ref="M8:M9" si="8">L8+M4</f>
        <v>14900.580560000002</v>
      </c>
      <c r="N8" s="1">
        <f t="shared" ref="N8:N9" si="9">M8+N4</f>
        <v>15065.899840000002</v>
      </c>
      <c r="O8" s="1">
        <f t="shared" ref="O8:O9" si="10">N8+O4</f>
        <v>15212.891780000002</v>
      </c>
      <c r="P8" s="1">
        <f t="shared" ref="P8:P9" si="11">O8+P4</f>
        <v>15225.945240000001</v>
      </c>
      <c r="Q8" s="1">
        <f t="shared" ref="Q8:Q9" si="12">P8+Q4</f>
        <v>15418.648570000001</v>
      </c>
      <c r="R8" s="1">
        <f t="shared" ref="R8:R9" si="13">Q8+R4</f>
        <v>15492.318020000001</v>
      </c>
      <c r="S8" s="1">
        <f t="shared" ref="S8:S9" si="14">R8+S4</f>
        <v>15576.35929</v>
      </c>
      <c r="T8" s="1">
        <f t="shared" ref="T8:T9" si="15">S8+T4</f>
        <v>15605.06782</v>
      </c>
      <c r="U8" s="1">
        <f t="shared" ref="U8:U9" si="16">T8+U4</f>
        <v>15611.453090000001</v>
      </c>
      <c r="V8" s="1">
        <f t="shared" ref="V8:V9" si="17">U8+V4</f>
        <v>15778.51655</v>
      </c>
      <c r="W8" s="1">
        <f t="shared" ref="W8:W9" si="18">V8+W4</f>
        <v>15796.60953</v>
      </c>
      <c r="X8" s="1">
        <f t="shared" ref="X8:X9" si="19">W8+X4</f>
        <v>16071.86276</v>
      </c>
      <c r="Y8" s="1">
        <f t="shared" ref="Y8:Y9" si="20">X8+Y4</f>
        <v>16244.09123</v>
      </c>
      <c r="Z8" s="1">
        <f t="shared" ref="Z8:Z9" si="21">Y8+Z4</f>
        <v>16440.98631</v>
      </c>
      <c r="AA8" s="1">
        <f t="shared" ref="AA8:AA9" si="22">Z8+AA4</f>
        <v>16648.822970000001</v>
      </c>
      <c r="AB8" s="1">
        <f t="shared" ref="AB8:AB9" si="23">AA8+AB4</f>
        <v>16768.834180000002</v>
      </c>
      <c r="AC8" s="1">
        <f t="shared" ref="AC8:AC9" si="24">AB8+AC4</f>
        <v>17003.191580000002</v>
      </c>
      <c r="AD8" s="1">
        <f t="shared" ref="AD8:AD9" si="25">AC8+AD4</f>
        <v>17093.550580000003</v>
      </c>
      <c r="AE8" s="1">
        <f t="shared" ref="AE8:AE9" si="26">AD8+AE4</f>
        <v>17183.908580000003</v>
      </c>
      <c r="AF8" s="1">
        <f t="shared" ref="AF8:AF9" si="27">AE8+AF4</f>
        <v>17256.195580000003</v>
      </c>
      <c r="AG8" s="1">
        <f t="shared" ref="AG8:AG9" si="28">AF8+AG4</f>
        <v>17409.139460000002</v>
      </c>
      <c r="AH8" s="1">
        <f t="shared" ref="AH8:AH9" si="29">AG8+AH4</f>
        <v>17605.550040000002</v>
      </c>
      <c r="AI8" s="1">
        <f t="shared" ref="AI8:AI9" si="30">AH8+AI4</f>
        <v>17768.624040000002</v>
      </c>
      <c r="AJ8" s="1">
        <f t="shared" ref="AJ8:AJ9" si="31">AI8+AJ4</f>
        <v>17918.701410000001</v>
      </c>
      <c r="AK8" s="1">
        <f t="shared" ref="AK8:AK9" si="32">AJ8+AK4</f>
        <v>18253.073210000002</v>
      </c>
      <c r="AL8" s="1">
        <f t="shared" ref="AL8:AL9" si="33">AK8+AL4</f>
        <v>18286.069440000003</v>
      </c>
      <c r="AM8" s="1">
        <f t="shared" ref="AM8:AM9" si="34">AL8+AM4</f>
        <v>18460.852170000002</v>
      </c>
      <c r="AN8" s="1">
        <f t="shared" ref="AN8:AN9" si="35">AM8+AN4</f>
        <v>18701.734020000004</v>
      </c>
      <c r="AO8" s="1">
        <f t="shared" ref="AO8:AO9" si="36">AN8+AO4</f>
        <v>18953.118470000005</v>
      </c>
      <c r="AP8" s="1">
        <f t="shared" ref="AP8:AP9" si="37">AO8+AP4</f>
        <v>19236.505800000006</v>
      </c>
      <c r="AQ8" s="1">
        <f t="shared" ref="AQ8:AQ9" si="38">AP8+AQ4</f>
        <v>19486.694100000008</v>
      </c>
      <c r="AR8" s="1">
        <f t="shared" ref="AR8:AR9" si="39">AQ8+AR4</f>
        <v>19783.128180000007</v>
      </c>
      <c r="AS8" s="1">
        <f t="shared" ref="AS8:AS9" si="40">AR8+AS4</f>
        <v>19972.887180000005</v>
      </c>
      <c r="AT8" s="1">
        <f t="shared" ref="AT8:AT9" si="41">AS8+AT4</f>
        <v>20179.775180000004</v>
      </c>
      <c r="AU8" s="1">
        <f t="shared" ref="AU8:AU9" si="42">AT8+AU4</f>
        <v>20407.271180000003</v>
      </c>
      <c r="AV8" s="1">
        <f t="shared" ref="AV8:AV9" si="43">AU8+AV4</f>
        <v>20648.685180000004</v>
      </c>
      <c r="AW8" s="1">
        <f t="shared" ref="AW8:AW9" si="44">AV8+AW4</f>
        <v>20907.227180000005</v>
      </c>
      <c r="AX8" s="1">
        <f t="shared" ref="AX8:AX9" si="45">AW8+AX4</f>
        <v>21189.857180000006</v>
      </c>
      <c r="AY8" s="1">
        <f t="shared" ref="AY8:AY9" si="46">AX8+AY4</f>
        <v>21472.487180000007</v>
      </c>
      <c r="AZ8" s="1">
        <f t="shared" ref="AZ8:AZ9" si="47">AY8+AZ4</f>
        <v>21748.158180000006</v>
      </c>
      <c r="BA8" s="1">
        <f t="shared" ref="BA8:BA9" si="48">AZ8+BA4</f>
        <v>21989.303180000006</v>
      </c>
      <c r="BB8" s="1">
        <f t="shared" ref="BB8:BB9" si="49">BA8+BB4</f>
        <v>22213.319180000006</v>
      </c>
      <c r="BC8" s="1">
        <f t="shared" ref="BC8:BC9" si="50">BB8+BC4</f>
        <v>22385.681180000007</v>
      </c>
      <c r="BD8" s="1">
        <f t="shared" ref="BD8:BD9" si="51">BC8+BD4</f>
        <v>22540.912180000007</v>
      </c>
      <c r="BE8" s="1">
        <f t="shared" ref="BE8" si="52">BD8+BE4</f>
        <v>22731.571180000006</v>
      </c>
      <c r="BF8" s="1">
        <f t="shared" ref="BF8:BF9" si="53">BE8+BF4</f>
        <v>22939.509180000005</v>
      </c>
      <c r="BG8" s="1">
        <f t="shared" ref="BG8:BG9" si="54">BF8+BG4</f>
        <v>23164.725180000005</v>
      </c>
      <c r="BH8" s="1">
        <f t="shared" ref="BH8:BH9" si="55">BG8+BH4</f>
        <v>23389.941180000005</v>
      </c>
      <c r="BI8" s="1">
        <f t="shared" ref="BI8:BI9" si="56">BH8+BI4</f>
        <v>23632.436180000004</v>
      </c>
      <c r="BJ8" s="1">
        <f t="shared" ref="BJ8:BJ9" si="57">BI8+BJ4</f>
        <v>23892.209180000005</v>
      </c>
      <c r="BK8" s="1">
        <f t="shared" ref="BK8:BK9" si="58">BJ8+BK4</f>
        <v>24156.643180000006</v>
      </c>
      <c r="BL8" s="1">
        <f t="shared" ref="BL8:BL9" si="59">BK8+BL4</f>
        <v>24421.077180000008</v>
      </c>
      <c r="BM8" s="1">
        <f t="shared" ref="BM8:BM9" si="60">BL8+BM4</f>
        <v>24667.919180000008</v>
      </c>
      <c r="BN8" s="1">
        <f t="shared" ref="BN8:BN9" si="61">BM8+BN4</f>
        <v>24897.169180000008</v>
      </c>
      <c r="BO8" s="1">
        <f t="shared" ref="BO8:BO9" si="62">BN8+BO4</f>
        <v>25073.532180000009</v>
      </c>
      <c r="BP8" s="1">
        <f t="shared" ref="BP8:BP9" si="63">BO8+BP4</f>
        <v>25232.30418000001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</row>
    <row r="9" spans="1:164">
      <c r="E9" s="8" t="s">
        <v>18</v>
      </c>
      <c r="G9" s="128">
        <v>14256.309780000001</v>
      </c>
      <c r="H9" s="128">
        <v>14397.843000000001</v>
      </c>
      <c r="I9" s="1">
        <f t="shared" si="4"/>
        <v>14527.206230000002</v>
      </c>
      <c r="J9" s="1">
        <f t="shared" si="5"/>
        <v>14627.051170000002</v>
      </c>
      <c r="K9" s="1">
        <f t="shared" si="6"/>
        <v>14758.665940000003</v>
      </c>
      <c r="L9" s="1">
        <f t="shared" si="7"/>
        <v>14823.401490000002</v>
      </c>
      <c r="M9" s="1">
        <f t="shared" si="8"/>
        <v>14900.580560000002</v>
      </c>
      <c r="N9" s="1">
        <f t="shared" si="9"/>
        <v>15065.899840000002</v>
      </c>
      <c r="O9" s="1">
        <f t="shared" si="10"/>
        <v>15212.891780000002</v>
      </c>
      <c r="P9" s="1">
        <f t="shared" si="11"/>
        <v>15225.945240000001</v>
      </c>
      <c r="Q9" s="1">
        <f t="shared" si="12"/>
        <v>15418.648570000001</v>
      </c>
      <c r="R9" s="1">
        <f t="shared" si="13"/>
        <v>15492.318020000001</v>
      </c>
      <c r="S9" s="1">
        <f t="shared" si="14"/>
        <v>15576.35929</v>
      </c>
      <c r="T9" s="1">
        <f t="shared" si="15"/>
        <v>15605.06782</v>
      </c>
      <c r="U9" s="1">
        <f t="shared" si="16"/>
        <v>15611.453090000001</v>
      </c>
      <c r="V9" s="1">
        <f t="shared" si="17"/>
        <v>15778.51655</v>
      </c>
      <c r="W9" s="1">
        <f t="shared" si="18"/>
        <v>15796.60953</v>
      </c>
      <c r="X9" s="1">
        <f t="shared" si="19"/>
        <v>16071.86276</v>
      </c>
      <c r="Y9" s="1">
        <f t="shared" si="20"/>
        <v>16244.09123</v>
      </c>
      <c r="Z9" s="1">
        <f t="shared" si="21"/>
        <v>16440.98631</v>
      </c>
      <c r="AA9" s="1">
        <f t="shared" si="22"/>
        <v>16648.822970000001</v>
      </c>
      <c r="AB9" s="1">
        <f t="shared" si="23"/>
        <v>16768.834180000002</v>
      </c>
      <c r="AC9" s="1">
        <f t="shared" si="24"/>
        <v>17003.191580000002</v>
      </c>
      <c r="AD9" s="1">
        <f t="shared" si="25"/>
        <v>17093.550580000003</v>
      </c>
      <c r="AE9" s="1">
        <f t="shared" si="26"/>
        <v>17183.908580000003</v>
      </c>
      <c r="AF9" s="1">
        <f t="shared" si="27"/>
        <v>17256.195580000003</v>
      </c>
      <c r="AG9" s="1">
        <f t="shared" si="28"/>
        <v>17409.139460000002</v>
      </c>
      <c r="AH9" s="1">
        <f t="shared" si="29"/>
        <v>17605.550040000002</v>
      </c>
      <c r="AI9" s="1">
        <f t="shared" si="30"/>
        <v>17768.624040000002</v>
      </c>
      <c r="AJ9" s="1">
        <f t="shared" si="31"/>
        <v>17918.701410000001</v>
      </c>
      <c r="AK9" s="1">
        <f t="shared" si="32"/>
        <v>18253.073210000002</v>
      </c>
      <c r="AL9" s="1">
        <f t="shared" si="33"/>
        <v>18286.069440000003</v>
      </c>
      <c r="AM9" s="1">
        <f t="shared" si="34"/>
        <v>18460.852170000002</v>
      </c>
      <c r="AN9" s="1">
        <f t="shared" si="35"/>
        <v>18701.734020000004</v>
      </c>
      <c r="AO9" s="1">
        <f t="shared" si="36"/>
        <v>18953.118470000005</v>
      </c>
      <c r="AP9" s="1">
        <f t="shared" si="37"/>
        <v>19236.505800000006</v>
      </c>
      <c r="AQ9" s="1">
        <f t="shared" si="38"/>
        <v>19486.694100000008</v>
      </c>
      <c r="AR9" s="1">
        <f t="shared" si="39"/>
        <v>19783.128180000007</v>
      </c>
      <c r="AS9" s="1">
        <f t="shared" si="40"/>
        <v>19972.887180000005</v>
      </c>
      <c r="AT9" s="1">
        <f t="shared" si="41"/>
        <v>20179.775180000004</v>
      </c>
      <c r="AU9" s="1">
        <f t="shared" si="42"/>
        <v>20407.271180000003</v>
      </c>
      <c r="AV9" s="1">
        <f t="shared" si="43"/>
        <v>20648.685180000004</v>
      </c>
      <c r="AW9" s="1">
        <f t="shared" si="44"/>
        <v>20907.227180000005</v>
      </c>
      <c r="AX9" s="1">
        <f t="shared" si="45"/>
        <v>21189.857180000006</v>
      </c>
      <c r="AY9" s="1">
        <f t="shared" si="46"/>
        <v>21472.487180000007</v>
      </c>
      <c r="AZ9" s="1">
        <f t="shared" si="47"/>
        <v>21748.158180000006</v>
      </c>
      <c r="BA9" s="1">
        <f t="shared" si="48"/>
        <v>21989.303180000006</v>
      </c>
      <c r="BB9" s="1">
        <f t="shared" si="49"/>
        <v>22213.319180000006</v>
      </c>
      <c r="BC9" s="1">
        <f t="shared" si="50"/>
        <v>22385.681180000007</v>
      </c>
      <c r="BD9" s="1">
        <f t="shared" si="51"/>
        <v>22540.912180000007</v>
      </c>
      <c r="BE9" s="1">
        <f t="shared" ref="BE9" si="64">BD9+BE5</f>
        <v>22731.571180000006</v>
      </c>
      <c r="BF9" s="1">
        <f t="shared" si="53"/>
        <v>22939.509180000005</v>
      </c>
      <c r="BG9" s="1">
        <f t="shared" si="54"/>
        <v>23164.725180000005</v>
      </c>
      <c r="BH9" s="1">
        <f t="shared" si="55"/>
        <v>23389.941180000005</v>
      </c>
      <c r="BI9" s="1">
        <f t="shared" si="56"/>
        <v>23632.436180000004</v>
      </c>
      <c r="BJ9" s="1">
        <f t="shared" si="57"/>
        <v>23892.209180000005</v>
      </c>
      <c r="BK9" s="1">
        <f t="shared" si="58"/>
        <v>24156.643180000006</v>
      </c>
      <c r="BL9" s="1">
        <f t="shared" si="59"/>
        <v>24421.077180000008</v>
      </c>
      <c r="BM9" s="1">
        <f t="shared" si="60"/>
        <v>24667.919180000008</v>
      </c>
      <c r="BN9" s="1">
        <f t="shared" si="61"/>
        <v>24897.169180000008</v>
      </c>
      <c r="BO9" s="1">
        <f t="shared" si="62"/>
        <v>25073.532180000009</v>
      </c>
      <c r="BP9" s="1">
        <f t="shared" si="63"/>
        <v>25232.30418000001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</row>
    <row r="10" spans="1:164">
      <c r="E10" s="8" t="s">
        <v>19</v>
      </c>
      <c r="G10" s="128">
        <v>0</v>
      </c>
      <c r="H10" s="128">
        <v>0</v>
      </c>
      <c r="I10" s="1">
        <f t="shared" ref="I10:BD10" si="65">I8-I9</f>
        <v>0</v>
      </c>
      <c r="J10" s="1">
        <f t="shared" si="65"/>
        <v>0</v>
      </c>
      <c r="K10" s="1">
        <f t="shared" si="65"/>
        <v>0</v>
      </c>
      <c r="L10" s="1">
        <f t="shared" si="65"/>
        <v>0</v>
      </c>
      <c r="M10" s="1">
        <f t="shared" si="65"/>
        <v>0</v>
      </c>
      <c r="N10" s="1">
        <f t="shared" si="65"/>
        <v>0</v>
      </c>
      <c r="O10" s="1">
        <f t="shared" si="65"/>
        <v>0</v>
      </c>
      <c r="P10" s="1">
        <f t="shared" si="65"/>
        <v>0</v>
      </c>
      <c r="Q10" s="1">
        <f t="shared" si="65"/>
        <v>0</v>
      </c>
      <c r="R10" s="1">
        <f t="shared" si="65"/>
        <v>0</v>
      </c>
      <c r="S10" s="1">
        <f t="shared" si="65"/>
        <v>0</v>
      </c>
      <c r="T10" s="1">
        <f t="shared" si="65"/>
        <v>0</v>
      </c>
      <c r="U10" s="1">
        <f t="shared" si="65"/>
        <v>0</v>
      </c>
      <c r="V10" s="1">
        <f t="shared" si="65"/>
        <v>0</v>
      </c>
      <c r="W10" s="1">
        <f t="shared" si="65"/>
        <v>0</v>
      </c>
      <c r="X10" s="1">
        <f t="shared" si="65"/>
        <v>0</v>
      </c>
      <c r="Y10" s="1">
        <f t="shared" si="65"/>
        <v>0</v>
      </c>
      <c r="Z10" s="1">
        <f t="shared" si="65"/>
        <v>0</v>
      </c>
      <c r="AA10" s="1">
        <f t="shared" si="65"/>
        <v>0</v>
      </c>
      <c r="AB10" s="1">
        <f t="shared" si="65"/>
        <v>0</v>
      </c>
      <c r="AC10" s="1">
        <f t="shared" si="65"/>
        <v>0</v>
      </c>
      <c r="AD10" s="1">
        <f t="shared" si="65"/>
        <v>0</v>
      </c>
      <c r="AE10" s="1">
        <f t="shared" si="65"/>
        <v>0</v>
      </c>
      <c r="AF10" s="1">
        <f t="shared" si="65"/>
        <v>0</v>
      </c>
      <c r="AG10" s="1">
        <f t="shared" si="65"/>
        <v>0</v>
      </c>
      <c r="AH10" s="1">
        <f t="shared" si="65"/>
        <v>0</v>
      </c>
      <c r="AI10" s="1">
        <f t="shared" si="65"/>
        <v>0</v>
      </c>
      <c r="AJ10" s="1">
        <f t="shared" si="65"/>
        <v>0</v>
      </c>
      <c r="AK10" s="1">
        <f t="shared" si="65"/>
        <v>0</v>
      </c>
      <c r="AL10" s="1">
        <f t="shared" si="65"/>
        <v>0</v>
      </c>
      <c r="AM10" s="1">
        <f t="shared" si="65"/>
        <v>0</v>
      </c>
      <c r="AN10" s="1">
        <f t="shared" si="65"/>
        <v>0</v>
      </c>
      <c r="AO10" s="1">
        <f t="shared" si="65"/>
        <v>0</v>
      </c>
      <c r="AP10" s="1">
        <f t="shared" si="65"/>
        <v>0</v>
      </c>
      <c r="AQ10" s="1">
        <f t="shared" si="65"/>
        <v>0</v>
      </c>
      <c r="AR10" s="1">
        <f t="shared" si="65"/>
        <v>0</v>
      </c>
      <c r="AS10" s="1">
        <f t="shared" si="65"/>
        <v>0</v>
      </c>
      <c r="AT10" s="1">
        <f t="shared" si="65"/>
        <v>0</v>
      </c>
      <c r="AU10" s="1">
        <f t="shared" si="65"/>
        <v>0</v>
      </c>
      <c r="AV10" s="1">
        <f t="shared" si="65"/>
        <v>0</v>
      </c>
      <c r="AW10" s="1">
        <f t="shared" si="65"/>
        <v>0</v>
      </c>
      <c r="AX10" s="1">
        <f t="shared" si="65"/>
        <v>0</v>
      </c>
      <c r="AY10" s="1">
        <f t="shared" si="65"/>
        <v>0</v>
      </c>
      <c r="AZ10" s="1">
        <f t="shared" si="65"/>
        <v>0</v>
      </c>
      <c r="BA10" s="1">
        <f t="shared" si="65"/>
        <v>0</v>
      </c>
      <c r="BB10" s="1">
        <f t="shared" si="65"/>
        <v>0</v>
      </c>
      <c r="BC10" s="1">
        <f t="shared" si="65"/>
        <v>0</v>
      </c>
      <c r="BD10" s="1">
        <f t="shared" si="65"/>
        <v>0</v>
      </c>
      <c r="BE10" s="1">
        <f t="shared" ref="BE10" si="66">BE8-BE9</f>
        <v>0</v>
      </c>
      <c r="BF10" s="1">
        <f t="shared" ref="BF10:BP10" si="67">BF8-BF9</f>
        <v>0</v>
      </c>
      <c r="BG10" s="1">
        <f t="shared" si="67"/>
        <v>0</v>
      </c>
      <c r="BH10" s="1">
        <f t="shared" si="67"/>
        <v>0</v>
      </c>
      <c r="BI10" s="1">
        <f t="shared" si="67"/>
        <v>0</v>
      </c>
      <c r="BJ10" s="1">
        <f t="shared" si="67"/>
        <v>0</v>
      </c>
      <c r="BK10" s="1">
        <f t="shared" si="67"/>
        <v>0</v>
      </c>
      <c r="BL10" s="1">
        <f t="shared" si="67"/>
        <v>0</v>
      </c>
      <c r="BM10" s="1">
        <f t="shared" si="67"/>
        <v>0</v>
      </c>
      <c r="BN10" s="1">
        <f t="shared" si="67"/>
        <v>0</v>
      </c>
      <c r="BO10" s="1">
        <f t="shared" si="67"/>
        <v>0</v>
      </c>
      <c r="BP10" s="1">
        <f t="shared" si="67"/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</row>
    <row r="11" spans="1:164">
      <c r="E11" s="8" t="s">
        <v>20</v>
      </c>
      <c r="G11" s="128">
        <v>0</v>
      </c>
      <c r="H11" s="128">
        <v>0</v>
      </c>
      <c r="I11" s="1">
        <f>SUM('2558:D'!I11)</f>
        <v>0</v>
      </c>
      <c r="J11" s="1">
        <f>SUM('2558:D'!J11)</f>
        <v>0</v>
      </c>
      <c r="K11" s="1">
        <f>SUM('2558:D'!K11)</f>
        <v>0</v>
      </c>
      <c r="L11" s="1">
        <f>SUM('2558:D'!L11)</f>
        <v>0</v>
      </c>
      <c r="M11" s="1">
        <f>SUM('2558:D'!M11)</f>
        <v>0</v>
      </c>
      <c r="N11" s="1">
        <f>SUM('2558:D'!N11)</f>
        <v>0</v>
      </c>
      <c r="O11" s="1">
        <f>SUM('2558:D'!O11)</f>
        <v>0</v>
      </c>
      <c r="P11" s="1">
        <f>SUM('2558:D'!P11)</f>
        <v>0</v>
      </c>
      <c r="Q11" s="1">
        <f>SUM('2558:D'!Q11)</f>
        <v>0</v>
      </c>
      <c r="R11" s="1">
        <f>SUM('2558:D'!R11)</f>
        <v>0</v>
      </c>
      <c r="S11" s="1">
        <f>SUM('2558:D'!S11)</f>
        <v>0</v>
      </c>
      <c r="T11" s="1">
        <f>SUM('2558:D'!T11)</f>
        <v>0</v>
      </c>
      <c r="U11" s="1">
        <f>SUM('2558:D'!U11)</f>
        <v>0</v>
      </c>
      <c r="V11" s="1">
        <f>SUM('2558:D'!V11)</f>
        <v>0</v>
      </c>
      <c r="W11" s="1">
        <f>SUM('2558:D'!W11)</f>
        <v>0</v>
      </c>
      <c r="X11" s="1">
        <f>SUM('2558:D'!X11)</f>
        <v>0</v>
      </c>
      <c r="Y11" s="1">
        <f>SUM('2558:D'!Y11)</f>
        <v>0</v>
      </c>
      <c r="Z11" s="1">
        <f>SUM('2558:D'!Z11)</f>
        <v>0</v>
      </c>
      <c r="AA11" s="1">
        <f>SUM('2558:D'!AA11)</f>
        <v>0</v>
      </c>
      <c r="AB11" s="1">
        <f>SUM('2558:D'!AB11)</f>
        <v>0</v>
      </c>
      <c r="AC11" s="1">
        <f>SUM('2558:D'!AC11)</f>
        <v>0</v>
      </c>
      <c r="AD11" s="1">
        <f>SUM('2558:D'!AD11)</f>
        <v>0</v>
      </c>
      <c r="AE11" s="1">
        <f>SUM('2558:D'!AE11)</f>
        <v>0</v>
      </c>
      <c r="AF11" s="1">
        <f>SUM('2558:D'!AF11)</f>
        <v>0</v>
      </c>
      <c r="AG11" s="1">
        <f>SUM('2558:D'!AG11)</f>
        <v>0</v>
      </c>
      <c r="AH11" s="1">
        <f>SUM('2558:D'!AH11)</f>
        <v>0</v>
      </c>
      <c r="AI11" s="1">
        <f>SUM('2558:D'!AI11)</f>
        <v>0</v>
      </c>
      <c r="AJ11" s="1">
        <f>SUM('2558:D'!AJ11)</f>
        <v>0</v>
      </c>
      <c r="AK11" s="1">
        <f>SUM('2558:D'!AK11)</f>
        <v>0</v>
      </c>
      <c r="AL11" s="1">
        <f>SUM('2558:D'!AL11)</f>
        <v>0</v>
      </c>
      <c r="AM11" s="1">
        <f>SUM('2558:D'!AM11)</f>
        <v>0</v>
      </c>
      <c r="AN11" s="1">
        <f>SUM('2558:D'!AN11)</f>
        <v>0</v>
      </c>
      <c r="AO11" s="1">
        <f>SUM('2558:D'!AO11)</f>
        <v>0</v>
      </c>
      <c r="AP11" s="1">
        <f>SUM('2558:D'!AP11)</f>
        <v>0</v>
      </c>
      <c r="AQ11" s="1">
        <f>SUM('2558:D'!AQ11)</f>
        <v>0</v>
      </c>
      <c r="AR11" s="1">
        <f>SUM('2558:D'!AR11)</f>
        <v>0</v>
      </c>
      <c r="AS11" s="1">
        <f>SUM('2558:D'!AS11)</f>
        <v>0</v>
      </c>
      <c r="AT11" s="1">
        <f>SUM('2558:D'!AT11)</f>
        <v>0</v>
      </c>
      <c r="AU11" s="1">
        <f>SUM('2558:D'!AU11)</f>
        <v>0</v>
      </c>
      <c r="AV11" s="1">
        <f>SUM('2558:D'!AV11)</f>
        <v>0</v>
      </c>
      <c r="AW11" s="1">
        <f>SUM('2558:D'!AW11)</f>
        <v>0</v>
      </c>
      <c r="AX11" s="1">
        <f>SUM('2558:D'!AX11)</f>
        <v>0</v>
      </c>
      <c r="AY11" s="1">
        <f>SUM('2558:D'!AY11)</f>
        <v>0</v>
      </c>
      <c r="AZ11" s="1">
        <f>SUM('2558:D'!AZ11)</f>
        <v>0</v>
      </c>
      <c r="BA11" s="1">
        <f>SUM('2558:D'!BA11)</f>
        <v>0</v>
      </c>
      <c r="BB11" s="1">
        <f>SUM('2558:D'!BB11)</f>
        <v>0</v>
      </c>
      <c r="BC11" s="1">
        <f>SUM('2558:D'!BC11)</f>
        <v>0</v>
      </c>
      <c r="BD11" s="1">
        <f>SUM('2558:D'!BD11)</f>
        <v>0</v>
      </c>
      <c r="BE11" s="1">
        <f>SUM('2558:D'!BE11)</f>
        <v>0</v>
      </c>
      <c r="BF11" s="1">
        <f>SUM('2558:D'!BF11)</f>
        <v>0</v>
      </c>
      <c r="BG11" s="1">
        <f>SUM('2558:D'!BG11)</f>
        <v>0</v>
      </c>
      <c r="BH11" s="1">
        <f>SUM('2558:D'!BH11)</f>
        <v>0</v>
      </c>
      <c r="BI11" s="1">
        <f>SUM('2558:D'!BI11)</f>
        <v>0</v>
      </c>
      <c r="BJ11" s="1">
        <f>SUM('2558:D'!BJ11)</f>
        <v>0</v>
      </c>
      <c r="BK11" s="1">
        <f>SUM('2558:D'!BK11)</f>
        <v>0</v>
      </c>
      <c r="BL11" s="1">
        <f>SUM('2558:D'!BL11)</f>
        <v>0</v>
      </c>
      <c r="BM11" s="1">
        <f>SUM('2558:D'!BM11)</f>
        <v>0</v>
      </c>
      <c r="BN11" s="1">
        <f>SUM('2558:D'!BN11)</f>
        <v>0</v>
      </c>
      <c r="BO11" s="1">
        <f>SUM('2558:D'!BO11)</f>
        <v>0</v>
      </c>
      <c r="BP11" s="1">
        <f>SUM('2558:D'!BP11)</f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</row>
    <row r="12" spans="1:164">
      <c r="E12" s="8" t="s">
        <v>21</v>
      </c>
      <c r="G12" s="128">
        <v>-96.829650000000001</v>
      </c>
      <c r="H12" s="128">
        <v>-134.21931000000001</v>
      </c>
      <c r="I12" s="1">
        <f>SUM('2558:D'!I12)</f>
        <v>-140.93028000000001</v>
      </c>
      <c r="J12" s="1">
        <f>SUM('2558:D'!J12)</f>
        <v>-121.75609</v>
      </c>
      <c r="K12" s="1">
        <f>SUM('2558:D'!K12)</f>
        <v>-163.9393</v>
      </c>
      <c r="L12" s="1">
        <f>SUM('2558:D'!L12)</f>
        <v>-190.78316000000001</v>
      </c>
      <c r="M12" s="1">
        <f>SUM('2558:D'!M12)</f>
        <v>0</v>
      </c>
      <c r="N12" s="1">
        <f>SUM('2558:D'!N12)</f>
        <v>-132.30188999999999</v>
      </c>
      <c r="O12" s="1">
        <f>SUM('2558:D'!O12)</f>
        <v>0</v>
      </c>
      <c r="P12" s="1">
        <f>SUM('2558:D'!P12)</f>
        <v>-206.12251000000001</v>
      </c>
      <c r="Q12" s="1">
        <f>SUM('2558:D'!Q12)</f>
        <v>-113.12770999999999</v>
      </c>
      <c r="R12" s="1">
        <f>SUM('2558:D'!R12)</f>
        <v>-201.16380000000001</v>
      </c>
      <c r="S12" s="1">
        <f>SUM('2558:D'!S12)</f>
        <v>-189.82445000000001</v>
      </c>
      <c r="T12" s="1">
        <f>SUM('2558:D'!T12)</f>
        <v>0</v>
      </c>
      <c r="U12" s="1">
        <f>SUM('2558:D'!U12)</f>
        <v>0</v>
      </c>
      <c r="V12" s="1">
        <f>SUM('2558:D'!V12)</f>
        <v>0</v>
      </c>
      <c r="W12" s="1">
        <f>SUM('2558:D'!W12)</f>
        <v>0</v>
      </c>
      <c r="X12" s="1">
        <f>SUM('2558:D'!X12)</f>
        <v>0</v>
      </c>
      <c r="Y12" s="1">
        <f>SUM('2558:D'!Y12)</f>
        <v>0</v>
      </c>
      <c r="Z12" s="1">
        <f>SUM('2558:D'!Z12)</f>
        <v>0</v>
      </c>
      <c r="AA12" s="1">
        <f>SUM('2558:D'!AA12)</f>
        <v>0</v>
      </c>
      <c r="AB12" s="1">
        <f>SUM('2558:D'!AB12)</f>
        <v>0</v>
      </c>
      <c r="AC12" s="1">
        <f>SUM('2558:D'!AC12)</f>
        <v>0</v>
      </c>
      <c r="AD12" s="1">
        <f>SUM('2558:D'!AD12)</f>
        <v>0</v>
      </c>
      <c r="AE12" s="1">
        <f>SUM('2558:D'!AE12)</f>
        <v>0</v>
      </c>
      <c r="AF12" s="1">
        <f>SUM('2558:D'!AF12)</f>
        <v>0</v>
      </c>
      <c r="AG12" s="1">
        <f>SUM('2558:D'!AG12)</f>
        <v>0</v>
      </c>
      <c r="AH12" s="1">
        <f>SUM('2558:D'!AH12)</f>
        <v>0</v>
      </c>
      <c r="AI12" s="1">
        <f>SUM('2558:D'!AI12)</f>
        <v>0</v>
      </c>
      <c r="AJ12" s="1">
        <f>SUM('2558:D'!AJ12)</f>
        <v>0</v>
      </c>
      <c r="AK12" s="1">
        <f>SUM('2558:D'!AK12)</f>
        <v>0</v>
      </c>
      <c r="AL12" s="1">
        <f>SUM('2558:D'!AL12)</f>
        <v>0</v>
      </c>
      <c r="AM12" s="1">
        <f>SUM('2558:D'!AM12)</f>
        <v>0</v>
      </c>
      <c r="AN12" s="1">
        <f>SUM('2558:D'!AN12)</f>
        <v>0</v>
      </c>
      <c r="AO12" s="1">
        <f>SUM('2558:D'!AO12)</f>
        <v>0</v>
      </c>
      <c r="AP12" s="1">
        <f>SUM('2558:D'!AP12)</f>
        <v>0</v>
      </c>
      <c r="AQ12" s="1">
        <f>SUM('2558:D'!AQ12)</f>
        <v>0</v>
      </c>
      <c r="AR12" s="1">
        <f>SUM('2558:D'!AR12)</f>
        <v>0</v>
      </c>
      <c r="AS12" s="1">
        <f>SUM('2558:D'!AS12)</f>
        <v>0</v>
      </c>
      <c r="AT12" s="1">
        <f>SUM('2558:D'!AT12)</f>
        <v>0</v>
      </c>
      <c r="AU12" s="1">
        <f>SUM('2558:D'!AU12)</f>
        <v>0</v>
      </c>
      <c r="AV12" s="1">
        <f>SUM('2558:D'!AV12)</f>
        <v>0</v>
      </c>
      <c r="AW12" s="1">
        <f>SUM('2558:D'!AW12)</f>
        <v>0</v>
      </c>
      <c r="AX12" s="1">
        <f>SUM('2558:D'!AX12)</f>
        <v>0</v>
      </c>
      <c r="AY12" s="1">
        <f>SUM('2558:D'!AY12)</f>
        <v>0</v>
      </c>
      <c r="AZ12" s="1">
        <f>SUM('2558:D'!AZ12)</f>
        <v>0</v>
      </c>
      <c r="BA12" s="1">
        <f>SUM('2558:D'!BA12)</f>
        <v>0</v>
      </c>
      <c r="BB12" s="1">
        <f>SUM('2558:D'!BB12)</f>
        <v>0</v>
      </c>
      <c r="BC12" s="1">
        <f>SUM('2558:D'!BC12)</f>
        <v>0</v>
      </c>
      <c r="BD12" s="1">
        <f>SUM('2558:D'!BD12)</f>
        <v>0</v>
      </c>
      <c r="BE12" s="1">
        <f>SUM('2558:D'!BE12)</f>
        <v>0</v>
      </c>
      <c r="BF12" s="1">
        <f>SUM('2558:D'!BF12)</f>
        <v>0</v>
      </c>
      <c r="BG12" s="1">
        <f>SUM('2558:D'!BG12)</f>
        <v>0</v>
      </c>
      <c r="BH12" s="1">
        <f>SUM('2558:D'!BH12)</f>
        <v>0</v>
      </c>
      <c r="BI12" s="1">
        <f>SUM('2558:D'!BI12)</f>
        <v>0</v>
      </c>
      <c r="BJ12" s="1">
        <f>SUM('2558:D'!BJ12)</f>
        <v>0</v>
      </c>
      <c r="BK12" s="1">
        <f>SUM('2558:D'!BK12)</f>
        <v>0</v>
      </c>
      <c r="BL12" s="1">
        <f>SUM('2558:D'!BL12)</f>
        <v>0</v>
      </c>
      <c r="BM12" s="1">
        <f>SUM('2558:D'!BM12)</f>
        <v>0</v>
      </c>
      <c r="BN12" s="1">
        <f>SUM('2558:D'!BN12)</f>
        <v>0</v>
      </c>
      <c r="BO12" s="1">
        <f>SUM('2558:D'!BO12)</f>
        <v>0</v>
      </c>
      <c r="BP12" s="1">
        <f>SUM('2558:D'!BP12)</f>
        <v>0</v>
      </c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B13" s="9"/>
      <c r="C13" s="9"/>
      <c r="D13" s="9"/>
      <c r="E13" s="9"/>
      <c r="F13" s="9"/>
      <c r="G13" s="129"/>
      <c r="H13" s="129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128">
        <v>9698.0259400000032</v>
      </c>
      <c r="H14" s="128">
        <v>9705.3398500000021</v>
      </c>
      <c r="I14" s="1">
        <f>SUM('2558:D'!I14)</f>
        <v>10098.412030000001</v>
      </c>
      <c r="J14" s="1">
        <f>SUM('2558:D'!J14)</f>
        <v>10076.500880000001</v>
      </c>
      <c r="K14" s="1">
        <f>SUM('2558:D'!K14)</f>
        <v>10044.176350000002</v>
      </c>
      <c r="L14" s="1">
        <f>SUM('2558:D'!L14)</f>
        <v>9918.1287400000001</v>
      </c>
      <c r="M14" s="1">
        <f>SUM('2558:D'!M14)</f>
        <v>9995.3078100000002</v>
      </c>
      <c r="N14" s="1">
        <f>SUM('2558:D'!N14)</f>
        <v>10028.325199999999</v>
      </c>
      <c r="O14" s="1">
        <f>SUM('2558:D'!O14)</f>
        <v>10175.317139999999</v>
      </c>
      <c r="P14" s="1">
        <f>SUM('2558:D'!P14)</f>
        <v>9982.2480899999991</v>
      </c>
      <c r="Q14" s="1">
        <f>SUM('2558:D'!Q14)</f>
        <v>10061.823709999999</v>
      </c>
      <c r="R14" s="1">
        <f>SUM('2558:D'!R14)</f>
        <v>9934.3293599999979</v>
      </c>
      <c r="S14" s="1">
        <f>SUM('2558:D'!S14)</f>
        <v>10286.147489999999</v>
      </c>
      <c r="T14" s="1">
        <f>SUM('2558:D'!T14)</f>
        <v>10204.604440000001</v>
      </c>
      <c r="U14" s="1">
        <f>SUM('2558:D'!U14)</f>
        <v>10137.169089999999</v>
      </c>
      <c r="V14" s="1">
        <f>SUM('2558:D'!V14)</f>
        <v>10095.13882</v>
      </c>
      <c r="W14" s="1">
        <f>SUM('2558:D'!W14)</f>
        <v>10113.2318</v>
      </c>
      <c r="X14" s="1">
        <f>SUM('2558:D'!X14)</f>
        <v>10096.078669999999</v>
      </c>
      <c r="Y14" s="1">
        <f>SUM('2558:D'!Y14)</f>
        <v>10110.120099999998</v>
      </c>
      <c r="Z14" s="1">
        <f>SUM('2558:D'!Z14)</f>
        <v>10151.704259999999</v>
      </c>
      <c r="AA14" s="1">
        <f>SUM('2558:D'!AA14)</f>
        <v>10234.908699999998</v>
      </c>
      <c r="AB14" s="1">
        <f>SUM('2558:D'!AB14)</f>
        <v>10249.83642</v>
      </c>
      <c r="AC14" s="1">
        <f>SUM('2558:D'!AC14)</f>
        <v>10470.352459999998</v>
      </c>
      <c r="AD14" s="1">
        <f>SUM('2558:D'!AD14)</f>
        <v>10272.404659999997</v>
      </c>
      <c r="AE14" s="1">
        <f>SUM('2558:D'!AE14)</f>
        <v>10276.477229999999</v>
      </c>
      <c r="AF14" s="1">
        <f>SUM('2558:D'!AF14)</f>
        <v>10272.267389999997</v>
      </c>
      <c r="AG14" s="1">
        <f>SUM('2558:D'!AG14)</f>
        <v>10334.088989999998</v>
      </c>
      <c r="AH14" s="1">
        <f>SUM('2558:D'!AH14)</f>
        <v>10363.249819999997</v>
      </c>
      <c r="AI14" s="1">
        <f>SUM('2558:D'!AI14)</f>
        <v>10384.449889999998</v>
      </c>
      <c r="AJ14" s="1">
        <f>SUM('2558:D'!AJ14)</f>
        <v>10438.791189999998</v>
      </c>
      <c r="AK14" s="1">
        <f>SUM('2558:D'!AK14)</f>
        <v>10773.162989999999</v>
      </c>
      <c r="AL14" s="1">
        <f>SUM('2558:D'!AL14)</f>
        <v>10419.754609999998</v>
      </c>
      <c r="AM14" s="1">
        <f>SUM('2558:D'!AM14)</f>
        <v>10367.288930000001</v>
      </c>
      <c r="AN14" s="1">
        <f>SUM('2558:D'!AN14)</f>
        <v>10330.19015</v>
      </c>
      <c r="AO14" s="1">
        <f>SUM('2558:D'!AO14)</f>
        <v>10357.805960000002</v>
      </c>
      <c r="AP14" s="1">
        <f>SUM('2558:D'!AP14)</f>
        <v>10480.864220000001</v>
      </c>
      <c r="AQ14" s="1">
        <f>SUM('2558:D'!AQ14)</f>
        <v>10537.273490000001</v>
      </c>
      <c r="AR14" s="1">
        <f>SUM('2558:D'!AR14)</f>
        <v>10644.54233</v>
      </c>
      <c r="AS14" s="1">
        <f>SUM('2558:D'!AS14)</f>
        <v>10834.30133</v>
      </c>
      <c r="AT14" s="1">
        <f>SUM('2558:D'!AT14)</f>
        <v>11041.189330000001</v>
      </c>
      <c r="AU14" s="1">
        <f>SUM('2558:D'!AU14)</f>
        <v>11268.68533</v>
      </c>
      <c r="AV14" s="1">
        <f>SUM('2558:D'!AV14)</f>
        <v>11510.099330000001</v>
      </c>
      <c r="AW14" s="1">
        <f>SUM('2558:D'!AW14)</f>
        <v>11768.64133</v>
      </c>
      <c r="AX14" s="1">
        <f>SUM('2558:D'!AX14)</f>
        <v>12051.27133</v>
      </c>
      <c r="AY14" s="1">
        <f>SUM('2558:D'!AY14)</f>
        <v>12333.901329999999</v>
      </c>
      <c r="AZ14" s="1">
        <f>SUM('2558:D'!AZ14)</f>
        <v>12609.572329999999</v>
      </c>
      <c r="BA14" s="1">
        <f>SUM('2558:D'!BA14)</f>
        <v>12850.717329999999</v>
      </c>
      <c r="BB14" s="1">
        <f>SUM('2558:D'!BB14)</f>
        <v>13074.733329999999</v>
      </c>
      <c r="BC14" s="1">
        <f>SUM('2558:D'!BC14)</f>
        <v>13247.095329999998</v>
      </c>
      <c r="BD14" s="1">
        <f>SUM('2558:D'!BD14)</f>
        <v>13402.326329999998</v>
      </c>
      <c r="BE14" s="1">
        <f>SUM('2558:D'!BE14)</f>
        <v>13592.985329999998</v>
      </c>
      <c r="BF14" s="1">
        <f>SUM('2558:D'!BF14)</f>
        <v>13800.923329999998</v>
      </c>
      <c r="BG14" s="1">
        <f>SUM('2558:D'!BG14)</f>
        <v>14026.139329999998</v>
      </c>
      <c r="BH14" s="1">
        <f>SUM('2558:D'!BH14)</f>
        <v>14251.355329999999</v>
      </c>
      <c r="BI14" s="1">
        <f>SUM('2558:D'!BI14)</f>
        <v>14493.850329999999</v>
      </c>
      <c r="BJ14" s="1">
        <f>SUM('2558:D'!BJ14)</f>
        <v>14753.623329999999</v>
      </c>
      <c r="BK14" s="1">
        <f>SUM('2558:D'!BK14)</f>
        <v>15018.057329999998</v>
      </c>
      <c r="BL14" s="1">
        <f>SUM('2558:D'!BL14)</f>
        <v>15282.491329999997</v>
      </c>
      <c r="BM14" s="1">
        <f>SUM('2558:D'!BM14)</f>
        <v>15529.333329999998</v>
      </c>
      <c r="BN14" s="1">
        <f>SUM('2558:D'!BN14)</f>
        <v>15758.583329999998</v>
      </c>
      <c r="BO14" s="1">
        <f>SUM('2558:D'!BO14)</f>
        <v>15934.946329999997</v>
      </c>
      <c r="BP14" s="1">
        <f>SUM('2558:D'!BP14)</f>
        <v>16093.718329999998</v>
      </c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</row>
    <row r="15" spans="1:164">
      <c r="A15" s="9"/>
      <c r="B15" s="76"/>
      <c r="C15" s="9"/>
      <c r="D15" s="9"/>
      <c r="E15" s="9"/>
      <c r="F15" s="76" t="s">
        <v>24</v>
      </c>
      <c r="G15" s="128">
        <v>0</v>
      </c>
      <c r="H15" s="128">
        <v>0</v>
      </c>
      <c r="I15" s="1">
        <f>SUM('2558:D'!I15)</f>
        <v>0</v>
      </c>
      <c r="J15" s="1">
        <f>SUM('2558:D'!J15)</f>
        <v>0</v>
      </c>
      <c r="K15" s="1">
        <f>SUM('2558:D'!K15)</f>
        <v>0</v>
      </c>
      <c r="L15" s="1">
        <f>SUM('2558:D'!L15)</f>
        <v>0</v>
      </c>
      <c r="M15" s="1">
        <f>SUM('2558:D'!M15)</f>
        <v>0</v>
      </c>
      <c r="N15" s="1">
        <f>SUM('2558:D'!N15)</f>
        <v>0</v>
      </c>
      <c r="O15" s="1">
        <f>SUM('2558:D'!O15)</f>
        <v>0</v>
      </c>
      <c r="P15" s="1">
        <f>SUM('2558:D'!P15)</f>
        <v>0</v>
      </c>
      <c r="Q15" s="1">
        <f>SUM('2558:D'!Q15)</f>
        <v>0</v>
      </c>
      <c r="R15" s="1">
        <f>SUM('2558:D'!R15)</f>
        <v>0</v>
      </c>
      <c r="S15" s="1">
        <f>SUM('2558:D'!S15)</f>
        <v>0</v>
      </c>
      <c r="T15" s="1">
        <f>SUM('2558:D'!T15)</f>
        <v>0</v>
      </c>
      <c r="U15" s="1">
        <f>SUM('2558:D'!U15)</f>
        <v>0</v>
      </c>
      <c r="V15" s="1">
        <f>SUM('2558:D'!V15)</f>
        <v>0</v>
      </c>
      <c r="W15" s="1">
        <f>SUM('2558:D'!W15)</f>
        <v>0</v>
      </c>
      <c r="X15" s="1">
        <f>SUM('2558:D'!X15)</f>
        <v>0</v>
      </c>
      <c r="Y15" s="1">
        <f>SUM('2558:D'!Y15)</f>
        <v>0</v>
      </c>
      <c r="Z15" s="1">
        <f>SUM('2558:D'!Z15)</f>
        <v>0</v>
      </c>
      <c r="AA15" s="1">
        <f>SUM('2558:D'!AA15)</f>
        <v>0</v>
      </c>
      <c r="AB15" s="1">
        <f>SUM('2558:D'!AB15)</f>
        <v>0</v>
      </c>
      <c r="AC15" s="1">
        <f>SUM('2558:D'!AC15)</f>
        <v>0</v>
      </c>
      <c r="AD15" s="1">
        <f>SUM('2558:D'!AD15)</f>
        <v>0</v>
      </c>
      <c r="AE15" s="1">
        <f>SUM('2558:D'!AE15)</f>
        <v>0</v>
      </c>
      <c r="AF15" s="1">
        <f>SUM('2558:D'!AF15)</f>
        <v>0</v>
      </c>
      <c r="AG15" s="1">
        <f>SUM('2558:D'!AG15)</f>
        <v>0</v>
      </c>
      <c r="AH15" s="1">
        <f>SUM('2558:D'!AH15)</f>
        <v>0</v>
      </c>
      <c r="AI15" s="1">
        <f>SUM('2558:D'!AI15)</f>
        <v>0</v>
      </c>
      <c r="AJ15" s="1">
        <f>SUM('2558:D'!AJ15)</f>
        <v>0</v>
      </c>
      <c r="AK15" s="1">
        <f>SUM('2558:D'!AK15)</f>
        <v>0</v>
      </c>
      <c r="AL15" s="1">
        <f>SUM('2558:D'!AL15)</f>
        <v>0</v>
      </c>
      <c r="AM15" s="1">
        <f>SUM('2558:D'!AM15)</f>
        <v>0</v>
      </c>
      <c r="AN15" s="1">
        <f>SUM('2558:D'!AN15)</f>
        <v>0</v>
      </c>
      <c r="AO15" s="1">
        <f>SUM('2558:D'!AO15)</f>
        <v>0</v>
      </c>
      <c r="AP15" s="1">
        <f>SUM('2558:D'!AP15)</f>
        <v>0</v>
      </c>
      <c r="AQ15" s="1">
        <f>SUM('2558:D'!AQ15)</f>
        <v>0</v>
      </c>
      <c r="AR15" s="1">
        <f>SUM('2558:D'!AR15)</f>
        <v>0</v>
      </c>
      <c r="AS15" s="1">
        <f>SUM('2558:D'!AS15)</f>
        <v>0</v>
      </c>
      <c r="AT15" s="1">
        <f>SUM('2558:D'!AT15)</f>
        <v>0</v>
      </c>
      <c r="AU15" s="1">
        <f>SUM('2558:D'!AU15)</f>
        <v>0</v>
      </c>
      <c r="AV15" s="1">
        <f>SUM('2558:D'!AV15)</f>
        <v>0</v>
      </c>
      <c r="AW15" s="1">
        <f>SUM('2558:D'!AW15)</f>
        <v>0</v>
      </c>
      <c r="AX15" s="1">
        <f>SUM('2558:D'!AX15)</f>
        <v>0</v>
      </c>
      <c r="AY15" s="1">
        <f>SUM('2558:D'!AY15)</f>
        <v>0</v>
      </c>
      <c r="AZ15" s="1">
        <f>SUM('2558:D'!AZ15)</f>
        <v>0</v>
      </c>
      <c r="BA15" s="1">
        <f>SUM('2558:D'!BA15)</f>
        <v>0</v>
      </c>
      <c r="BB15" s="1">
        <f>SUM('2558:D'!BB15)</f>
        <v>0</v>
      </c>
      <c r="BC15" s="1">
        <f>SUM('2558:D'!BC15)</f>
        <v>0</v>
      </c>
      <c r="BD15" s="1">
        <f>SUM('2558:D'!BD15)</f>
        <v>0</v>
      </c>
      <c r="BE15" s="1">
        <f>SUM('2558:D'!BE15)</f>
        <v>0</v>
      </c>
      <c r="BF15" s="1">
        <f>SUM('2558:D'!BF15)</f>
        <v>0</v>
      </c>
      <c r="BG15" s="1">
        <f>SUM('2558:D'!BG15)</f>
        <v>0</v>
      </c>
      <c r="BH15" s="1">
        <f>SUM('2558:D'!BH15)</f>
        <v>0</v>
      </c>
      <c r="BI15" s="1">
        <f>SUM('2558:D'!BI15)</f>
        <v>0</v>
      </c>
      <c r="BJ15" s="1">
        <f>SUM('2558:D'!BJ15)</f>
        <v>0</v>
      </c>
      <c r="BK15" s="1">
        <f>SUM('2558:D'!BK15)</f>
        <v>0</v>
      </c>
      <c r="BL15" s="1">
        <f>SUM('2558:D'!BL15)</f>
        <v>0</v>
      </c>
      <c r="BM15" s="1">
        <f>SUM('2558:D'!BM15)</f>
        <v>0</v>
      </c>
      <c r="BN15" s="1">
        <f>SUM('2558:D'!BN15)</f>
        <v>0</v>
      </c>
      <c r="BO15" s="1">
        <f>SUM('2558:D'!BO15)</f>
        <v>0</v>
      </c>
      <c r="BP15" s="1">
        <f>SUM('2558:D'!BP15)</f>
        <v>0</v>
      </c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</row>
    <row r="16" spans="1:164">
      <c r="A16" s="9"/>
      <c r="B16" s="76"/>
      <c r="C16" s="9"/>
      <c r="D16" s="9"/>
      <c r="E16" s="9"/>
      <c r="F16" s="76"/>
      <c r="G16" s="128">
        <v>0</v>
      </c>
      <c r="H16" s="128">
        <v>0</v>
      </c>
      <c r="I16" s="1">
        <f>SUM('2558:D'!I16)</f>
        <v>0</v>
      </c>
      <c r="J16" s="1">
        <f>SUM('2558:D'!J16)</f>
        <v>0</v>
      </c>
      <c r="K16" s="1">
        <f>SUM('2558:D'!K16)</f>
        <v>0</v>
      </c>
      <c r="L16" s="1">
        <f>SUM('2558:D'!L16)</f>
        <v>0</v>
      </c>
      <c r="M16" s="1">
        <f>SUM('2558:D'!M16)</f>
        <v>0</v>
      </c>
      <c r="N16" s="1">
        <f>SUM('2558:D'!N16)</f>
        <v>0</v>
      </c>
      <c r="O16" s="1">
        <f>SUM('2558:D'!O16)</f>
        <v>0</v>
      </c>
      <c r="P16" s="1">
        <f>SUM('2558:D'!P16)</f>
        <v>0</v>
      </c>
      <c r="Q16" s="1">
        <f>SUM('2558:D'!Q16)</f>
        <v>0</v>
      </c>
      <c r="R16" s="1">
        <f>SUM('2558:D'!R16)</f>
        <v>0</v>
      </c>
      <c r="S16" s="1">
        <f>SUM('2558:D'!S16)</f>
        <v>0</v>
      </c>
      <c r="T16" s="1">
        <f>SUM('2558:D'!T16)</f>
        <v>0</v>
      </c>
      <c r="U16" s="1">
        <f>SUM('2558:D'!U16)</f>
        <v>0</v>
      </c>
      <c r="V16" s="1">
        <f>SUM('2558:D'!V16)</f>
        <v>0</v>
      </c>
      <c r="W16" s="1">
        <f>SUM('2558:D'!W16)</f>
        <v>0</v>
      </c>
      <c r="X16" s="1">
        <f>SUM('2558:D'!X16)</f>
        <v>0</v>
      </c>
      <c r="Y16" s="1">
        <f>SUM('2558:D'!Y16)</f>
        <v>0</v>
      </c>
      <c r="Z16" s="1">
        <f>SUM('2558:D'!Z16)</f>
        <v>0</v>
      </c>
      <c r="AA16" s="1">
        <f>SUM('2558:D'!AA16)</f>
        <v>0</v>
      </c>
      <c r="AB16" s="1">
        <f>SUM('2558:D'!AB16)</f>
        <v>0</v>
      </c>
      <c r="AC16" s="1">
        <f>SUM('2558:D'!AC16)</f>
        <v>0</v>
      </c>
      <c r="AD16" s="1">
        <f>SUM('2558:D'!AD16)</f>
        <v>0</v>
      </c>
      <c r="AE16" s="1">
        <f>SUM('2558:D'!AE16)</f>
        <v>0</v>
      </c>
      <c r="AF16" s="1">
        <f>SUM('2558:D'!AF16)</f>
        <v>0</v>
      </c>
      <c r="AG16" s="1">
        <f>SUM('2558:D'!AG16)</f>
        <v>0</v>
      </c>
      <c r="AH16" s="1">
        <f>SUM('2558:D'!AH16)</f>
        <v>0</v>
      </c>
      <c r="AI16" s="1">
        <f>SUM('2558:D'!AI16)</f>
        <v>0</v>
      </c>
      <c r="AJ16" s="1">
        <f>SUM('2558:D'!AJ16)</f>
        <v>0</v>
      </c>
      <c r="AK16" s="1">
        <f>SUM('2558:D'!AK16)</f>
        <v>0</v>
      </c>
      <c r="AL16" s="1">
        <f>SUM('2558:D'!AL16)</f>
        <v>0</v>
      </c>
      <c r="AM16" s="1">
        <f>SUM('2558:D'!AM16)</f>
        <v>0</v>
      </c>
      <c r="AN16" s="1">
        <f>SUM('2558:D'!AN16)</f>
        <v>0</v>
      </c>
      <c r="AO16" s="1">
        <f>SUM('2558:D'!AO16)</f>
        <v>0</v>
      </c>
      <c r="AP16" s="1">
        <f>SUM('2558:D'!AP16)</f>
        <v>0</v>
      </c>
      <c r="AQ16" s="1">
        <f>SUM('2558:D'!AQ16)</f>
        <v>0</v>
      </c>
      <c r="AR16" s="1">
        <f>SUM('2558:D'!AR16)</f>
        <v>0</v>
      </c>
      <c r="AS16" s="1">
        <f>SUM('2558:D'!AS16)</f>
        <v>0</v>
      </c>
      <c r="AT16" s="1">
        <f>SUM('2558:D'!AT16)</f>
        <v>0</v>
      </c>
      <c r="AU16" s="1">
        <f>SUM('2558:D'!AU16)</f>
        <v>0</v>
      </c>
      <c r="AV16" s="1">
        <f>SUM('2558:D'!AV16)</f>
        <v>0</v>
      </c>
      <c r="AW16" s="1">
        <f>SUM('2558:D'!AW16)</f>
        <v>0</v>
      </c>
      <c r="AX16" s="1">
        <f>SUM('2558:D'!AX16)</f>
        <v>0</v>
      </c>
      <c r="AY16" s="1">
        <f>SUM('2558:D'!AY16)</f>
        <v>0</v>
      </c>
      <c r="AZ16" s="1">
        <f>SUM('2558:D'!AZ16)</f>
        <v>0</v>
      </c>
      <c r="BA16" s="1">
        <f>SUM('2558:D'!BA16)</f>
        <v>0</v>
      </c>
      <c r="BB16" s="1">
        <f>SUM('2558:D'!BB16)</f>
        <v>0</v>
      </c>
      <c r="BC16" s="1">
        <f>SUM('2558:D'!BC16)</f>
        <v>0</v>
      </c>
      <c r="BD16" s="1">
        <f>SUM('2558:D'!BD16)</f>
        <v>0</v>
      </c>
      <c r="BE16" s="1">
        <f>SUM('2558:D'!BE16)</f>
        <v>0</v>
      </c>
      <c r="BF16" s="1">
        <f>SUM('2558:D'!BF16)</f>
        <v>0</v>
      </c>
      <c r="BG16" s="1">
        <f>SUM('2558:D'!BG16)</f>
        <v>0</v>
      </c>
      <c r="BH16" s="1">
        <f>SUM('2558:D'!BH16)</f>
        <v>0</v>
      </c>
      <c r="BI16" s="1">
        <f>SUM('2558:D'!BI16)</f>
        <v>0</v>
      </c>
      <c r="BJ16" s="1">
        <f>SUM('2558:D'!BJ16)</f>
        <v>0</v>
      </c>
      <c r="BK16" s="1">
        <f>SUM('2558:D'!BK16)</f>
        <v>0</v>
      </c>
      <c r="BL16" s="1">
        <f>SUM('2558:D'!BL16)</f>
        <v>0</v>
      </c>
      <c r="BM16" s="1">
        <f>SUM('2558:D'!BM16)</f>
        <v>0</v>
      </c>
      <c r="BN16" s="1">
        <f>SUM('2558:D'!BN16)</f>
        <v>0</v>
      </c>
      <c r="BO16" s="1">
        <f>SUM('2558:D'!BO16)</f>
        <v>0</v>
      </c>
      <c r="BP16" s="1">
        <f>SUM('2558:D'!BP16)</f>
        <v>0</v>
      </c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</row>
    <row r="17" spans="1:164">
      <c r="A17" s="9"/>
      <c r="B17" s="76"/>
      <c r="C17" s="9"/>
      <c r="D17" s="9"/>
      <c r="E17" s="9"/>
      <c r="F17" s="76"/>
      <c r="G17" s="128">
        <v>0</v>
      </c>
      <c r="H17" s="128">
        <v>0</v>
      </c>
      <c r="I17" s="1">
        <f>SUM('2558:D'!I17)</f>
        <v>0</v>
      </c>
      <c r="J17" s="1">
        <f>SUM('2558:D'!J17)</f>
        <v>0</v>
      </c>
      <c r="K17" s="1">
        <f>SUM('2558:D'!K17)</f>
        <v>0</v>
      </c>
      <c r="L17" s="1">
        <f>SUM('2558:D'!L17)</f>
        <v>0</v>
      </c>
      <c r="M17" s="1">
        <f>SUM('2558:D'!M17)</f>
        <v>0</v>
      </c>
      <c r="N17" s="1">
        <f>SUM('2558:D'!N17)</f>
        <v>0</v>
      </c>
      <c r="O17" s="1">
        <f>SUM('2558:D'!O17)</f>
        <v>0</v>
      </c>
      <c r="P17" s="1">
        <f>SUM('2558:D'!P17)</f>
        <v>0</v>
      </c>
      <c r="Q17" s="1">
        <f>SUM('2558:D'!Q17)</f>
        <v>0</v>
      </c>
      <c r="R17" s="1">
        <f>SUM('2558:D'!R17)</f>
        <v>0</v>
      </c>
      <c r="S17" s="1">
        <f>SUM('2558:D'!S17)</f>
        <v>0</v>
      </c>
      <c r="T17" s="1">
        <f>SUM('2558:D'!T17)</f>
        <v>0</v>
      </c>
      <c r="U17" s="1">
        <f>SUM('2558:D'!U17)</f>
        <v>0</v>
      </c>
      <c r="V17" s="1">
        <f>SUM('2558:D'!V17)</f>
        <v>0</v>
      </c>
      <c r="W17" s="1">
        <f>SUM('2558:D'!W17)</f>
        <v>0</v>
      </c>
      <c r="X17" s="1">
        <f>SUM('2558:D'!X17)</f>
        <v>0</v>
      </c>
      <c r="Y17" s="1">
        <f>SUM('2558:D'!Y17)</f>
        <v>0</v>
      </c>
      <c r="Z17" s="1">
        <f>SUM('2558:D'!Z17)</f>
        <v>0</v>
      </c>
      <c r="AA17" s="1">
        <f>SUM('2558:D'!AA17)</f>
        <v>0</v>
      </c>
      <c r="AB17" s="1">
        <f>SUM('2558:D'!AB17)</f>
        <v>0</v>
      </c>
      <c r="AC17" s="1">
        <f>SUM('2558:D'!AC17)</f>
        <v>0</v>
      </c>
      <c r="AD17" s="1">
        <f>SUM('2558:D'!AD17)</f>
        <v>0</v>
      </c>
      <c r="AE17" s="1">
        <f>SUM('2558:D'!AE17)</f>
        <v>0</v>
      </c>
      <c r="AF17" s="1">
        <f>SUM('2558:D'!AF17)</f>
        <v>0</v>
      </c>
      <c r="AG17" s="1">
        <f>SUM('2558:D'!AG17)</f>
        <v>0</v>
      </c>
      <c r="AH17" s="1">
        <f>SUM('2558:D'!AH17)</f>
        <v>0</v>
      </c>
      <c r="AI17" s="1">
        <f>SUM('2558:D'!AI17)</f>
        <v>0</v>
      </c>
      <c r="AJ17" s="1">
        <f>SUM('2558:D'!AJ17)</f>
        <v>0</v>
      </c>
      <c r="AK17" s="1">
        <f>SUM('2558:D'!AK17)</f>
        <v>0</v>
      </c>
      <c r="AL17" s="1">
        <f>SUM('2558:D'!AL17)</f>
        <v>0</v>
      </c>
      <c r="AM17" s="1">
        <f>SUM('2558:D'!AM17)</f>
        <v>0</v>
      </c>
      <c r="AN17" s="1">
        <f>SUM('2558:D'!AN17)</f>
        <v>0</v>
      </c>
      <c r="AO17" s="1">
        <f>SUM('2558:D'!AO17)</f>
        <v>0</v>
      </c>
      <c r="AP17" s="1">
        <f>SUM('2558:D'!AP17)</f>
        <v>0</v>
      </c>
      <c r="AQ17" s="1">
        <f>SUM('2558:D'!AQ17)</f>
        <v>0</v>
      </c>
      <c r="AR17" s="1">
        <f>SUM('2558:D'!AR17)</f>
        <v>0</v>
      </c>
      <c r="AS17" s="1">
        <f>SUM('2558:D'!AS17)</f>
        <v>0</v>
      </c>
      <c r="AT17" s="1">
        <f>SUM('2558:D'!AT17)</f>
        <v>0</v>
      </c>
      <c r="AU17" s="1">
        <f>SUM('2558:D'!AU17)</f>
        <v>0</v>
      </c>
      <c r="AV17" s="1">
        <f>SUM('2558:D'!AV17)</f>
        <v>0</v>
      </c>
      <c r="AW17" s="1">
        <f>SUM('2558:D'!AW17)</f>
        <v>0</v>
      </c>
      <c r="AX17" s="1">
        <f>SUM('2558:D'!AX17)</f>
        <v>0</v>
      </c>
      <c r="AY17" s="1">
        <f>SUM('2558:D'!AY17)</f>
        <v>0</v>
      </c>
      <c r="AZ17" s="1">
        <f>SUM('2558:D'!AZ17)</f>
        <v>0</v>
      </c>
      <c r="BA17" s="1">
        <f>SUM('2558:D'!BA17)</f>
        <v>0</v>
      </c>
      <c r="BB17" s="1">
        <f>SUM('2558:D'!BB17)</f>
        <v>0</v>
      </c>
      <c r="BC17" s="1">
        <f>SUM('2558:D'!BC17)</f>
        <v>0</v>
      </c>
      <c r="BD17" s="1">
        <f>SUM('2558:D'!BD17)</f>
        <v>0</v>
      </c>
      <c r="BE17" s="1">
        <f>SUM('2558:D'!BE17)</f>
        <v>0</v>
      </c>
      <c r="BF17" s="1">
        <f>SUM('2558:D'!BF17)</f>
        <v>0</v>
      </c>
      <c r="BG17" s="1">
        <f>SUM('2558:D'!BG17)</f>
        <v>0</v>
      </c>
      <c r="BH17" s="1">
        <f>SUM('2558:D'!BH17)</f>
        <v>0</v>
      </c>
      <c r="BI17" s="1">
        <f>SUM('2558:D'!BI17)</f>
        <v>0</v>
      </c>
      <c r="BJ17" s="1">
        <f>SUM('2558:D'!BJ17)</f>
        <v>0</v>
      </c>
      <c r="BK17" s="1">
        <f>SUM('2558:D'!BK17)</f>
        <v>0</v>
      </c>
      <c r="BL17" s="1">
        <f>SUM('2558:D'!BL17)</f>
        <v>0</v>
      </c>
      <c r="BM17" s="1">
        <f>SUM('2558:D'!BM17)</f>
        <v>0</v>
      </c>
      <c r="BN17" s="1">
        <f>SUM('2558:D'!BN17)</f>
        <v>0</v>
      </c>
      <c r="BO17" s="1">
        <f>SUM('2558:D'!BO17)</f>
        <v>0</v>
      </c>
      <c r="BP17" s="1">
        <f>SUM('2558:D'!BP17)</f>
        <v>0</v>
      </c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</row>
    <row r="18" spans="1:164">
      <c r="A18" s="9"/>
      <c r="B18" s="76"/>
      <c r="C18" s="9"/>
      <c r="D18" s="9"/>
      <c r="E18" s="9"/>
      <c r="F18" s="76"/>
      <c r="G18" s="128">
        <v>0</v>
      </c>
      <c r="H18" s="128">
        <v>0</v>
      </c>
      <c r="I18" s="1">
        <f>SUM('2558:D'!I18)</f>
        <v>0</v>
      </c>
      <c r="J18" s="1">
        <f>SUM('2558:D'!J18)</f>
        <v>0</v>
      </c>
      <c r="K18" s="1">
        <f>SUM('2558:D'!K18)</f>
        <v>0</v>
      </c>
      <c r="L18" s="1">
        <f>SUM('2558:D'!L18)</f>
        <v>0</v>
      </c>
      <c r="M18" s="1">
        <f>SUM('2558:D'!M18)</f>
        <v>0</v>
      </c>
      <c r="N18" s="1">
        <f>SUM('2558:D'!N18)</f>
        <v>0</v>
      </c>
      <c r="O18" s="1">
        <f>SUM('2558:D'!O18)</f>
        <v>0</v>
      </c>
      <c r="P18" s="1">
        <f>SUM('2558:D'!P18)</f>
        <v>0</v>
      </c>
      <c r="Q18" s="1">
        <f>SUM('2558:D'!Q18)</f>
        <v>0</v>
      </c>
      <c r="R18" s="1">
        <f>SUM('2558:D'!R18)</f>
        <v>0</v>
      </c>
      <c r="S18" s="1">
        <f>SUM('2558:D'!S18)</f>
        <v>0</v>
      </c>
      <c r="T18" s="1">
        <f>SUM('2558:D'!T18)</f>
        <v>0</v>
      </c>
      <c r="U18" s="1">
        <f>SUM('2558:D'!U18)</f>
        <v>0</v>
      </c>
      <c r="V18" s="1">
        <f>SUM('2558:D'!V18)</f>
        <v>0</v>
      </c>
      <c r="W18" s="1">
        <f>SUM('2558:D'!W18)</f>
        <v>0</v>
      </c>
      <c r="X18" s="1">
        <f>SUM('2558:D'!X18)</f>
        <v>0</v>
      </c>
      <c r="Y18" s="1">
        <f>SUM('2558:D'!Y18)</f>
        <v>0</v>
      </c>
      <c r="Z18" s="1">
        <f>SUM('2558:D'!Z18)</f>
        <v>0</v>
      </c>
      <c r="AA18" s="1">
        <f>SUM('2558:D'!AA18)</f>
        <v>0</v>
      </c>
      <c r="AB18" s="1">
        <f>SUM('2558:D'!AB18)</f>
        <v>0</v>
      </c>
      <c r="AC18" s="1">
        <f>SUM('2558:D'!AC18)</f>
        <v>0</v>
      </c>
      <c r="AD18" s="1">
        <f>SUM('2558:D'!AD18)</f>
        <v>0</v>
      </c>
      <c r="AE18" s="1">
        <f>SUM('2558:D'!AE18)</f>
        <v>0</v>
      </c>
      <c r="AF18" s="1">
        <f>SUM('2558:D'!AF18)</f>
        <v>0</v>
      </c>
      <c r="AG18" s="1">
        <f>SUM('2558:D'!AG18)</f>
        <v>0</v>
      </c>
      <c r="AH18" s="1">
        <f>SUM('2558:D'!AH18)</f>
        <v>0</v>
      </c>
      <c r="AI18" s="1">
        <f>SUM('2558:D'!AI18)</f>
        <v>0</v>
      </c>
      <c r="AJ18" s="1">
        <f>SUM('2558:D'!AJ18)</f>
        <v>0</v>
      </c>
      <c r="AK18" s="1">
        <f>SUM('2558:D'!AK18)</f>
        <v>0</v>
      </c>
      <c r="AL18" s="1">
        <f>SUM('2558:D'!AL18)</f>
        <v>0</v>
      </c>
      <c r="AM18" s="1">
        <f>SUM('2558:D'!AM18)</f>
        <v>0</v>
      </c>
      <c r="AN18" s="1">
        <f>SUM('2558:D'!AN18)</f>
        <v>0</v>
      </c>
      <c r="AO18" s="1">
        <f>SUM('2558:D'!AO18)</f>
        <v>0</v>
      </c>
      <c r="AP18" s="1">
        <f>SUM('2558:D'!AP18)</f>
        <v>0</v>
      </c>
      <c r="AQ18" s="1">
        <f>SUM('2558:D'!AQ18)</f>
        <v>0</v>
      </c>
      <c r="AR18" s="1">
        <f>SUM('2558:D'!AR18)</f>
        <v>0</v>
      </c>
      <c r="AS18" s="1">
        <f>SUM('2558:D'!AS18)</f>
        <v>0</v>
      </c>
      <c r="AT18" s="1">
        <f>SUM('2558:D'!AT18)</f>
        <v>0</v>
      </c>
      <c r="AU18" s="1">
        <f>SUM('2558:D'!AU18)</f>
        <v>0</v>
      </c>
      <c r="AV18" s="1">
        <f>SUM('2558:D'!AV18)</f>
        <v>0</v>
      </c>
      <c r="AW18" s="1">
        <f>SUM('2558:D'!AW18)</f>
        <v>0</v>
      </c>
      <c r="AX18" s="1">
        <f>SUM('2558:D'!AX18)</f>
        <v>0</v>
      </c>
      <c r="AY18" s="1">
        <f>SUM('2558:D'!AY18)</f>
        <v>0</v>
      </c>
      <c r="AZ18" s="1">
        <f>SUM('2558:D'!AZ18)</f>
        <v>0</v>
      </c>
      <c r="BA18" s="1">
        <f>SUM('2558:D'!BA18)</f>
        <v>0</v>
      </c>
      <c r="BB18" s="1">
        <f>SUM('2558:D'!BB18)</f>
        <v>0</v>
      </c>
      <c r="BC18" s="1">
        <f>SUM('2558:D'!BC18)</f>
        <v>0</v>
      </c>
      <c r="BD18" s="1">
        <f>SUM('2558:D'!BD18)</f>
        <v>0</v>
      </c>
      <c r="BE18" s="1">
        <f>SUM('2558:D'!BE18)</f>
        <v>0</v>
      </c>
      <c r="BF18" s="1">
        <f>SUM('2558:D'!BF18)</f>
        <v>0</v>
      </c>
      <c r="BG18" s="1">
        <f>SUM('2558:D'!BG18)</f>
        <v>0</v>
      </c>
      <c r="BH18" s="1">
        <f>SUM('2558:D'!BH18)</f>
        <v>0</v>
      </c>
      <c r="BI18" s="1">
        <f>SUM('2558:D'!BI18)</f>
        <v>0</v>
      </c>
      <c r="BJ18" s="1">
        <f>SUM('2558:D'!BJ18)</f>
        <v>0</v>
      </c>
      <c r="BK18" s="1">
        <f>SUM('2558:D'!BK18)</f>
        <v>0</v>
      </c>
      <c r="BL18" s="1">
        <f>SUM('2558:D'!BL18)</f>
        <v>0</v>
      </c>
      <c r="BM18" s="1">
        <f>SUM('2558:D'!BM18)</f>
        <v>0</v>
      </c>
      <c r="BN18" s="1">
        <f>SUM('2558:D'!BN18)</f>
        <v>0</v>
      </c>
      <c r="BO18" s="1">
        <f>SUM('2558:D'!BO18)</f>
        <v>0</v>
      </c>
      <c r="BP18" s="1">
        <f>SUM('2558:D'!BP18)</f>
        <v>0</v>
      </c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</row>
    <row r="19" spans="1:164">
      <c r="A19" s="9"/>
      <c r="B19" s="76"/>
      <c r="C19" s="9"/>
      <c r="D19" s="9"/>
      <c r="E19" s="9"/>
      <c r="F19" s="76"/>
      <c r="G19" s="128">
        <v>0</v>
      </c>
      <c r="H19" s="128">
        <v>0</v>
      </c>
      <c r="I19" s="1">
        <f>SUM('2558:D'!I19)</f>
        <v>0</v>
      </c>
      <c r="J19" s="1">
        <f>SUM('2558:D'!J19)</f>
        <v>0</v>
      </c>
      <c r="K19" s="1">
        <f>SUM('2558:D'!K19)</f>
        <v>0</v>
      </c>
      <c r="L19" s="1">
        <f>SUM('2558:D'!L19)</f>
        <v>0</v>
      </c>
      <c r="M19" s="1">
        <f>SUM('2558:D'!M19)</f>
        <v>0</v>
      </c>
      <c r="N19" s="1">
        <f>SUM('2558:D'!N19)</f>
        <v>0</v>
      </c>
      <c r="O19" s="1">
        <f>SUM('2558:D'!O19)</f>
        <v>0</v>
      </c>
      <c r="P19" s="1">
        <f>SUM('2558:D'!P19)</f>
        <v>0</v>
      </c>
      <c r="Q19" s="1">
        <f>SUM('2558:D'!Q19)</f>
        <v>0</v>
      </c>
      <c r="R19" s="1">
        <f>SUM('2558:D'!R19)</f>
        <v>0</v>
      </c>
      <c r="S19" s="1">
        <f>SUM('2558:D'!S19)</f>
        <v>0</v>
      </c>
      <c r="T19" s="1">
        <f>SUM('2558:D'!T19)</f>
        <v>0</v>
      </c>
      <c r="U19" s="1">
        <f>SUM('2558:D'!U19)</f>
        <v>0</v>
      </c>
      <c r="V19" s="1">
        <f>SUM('2558:D'!V19)</f>
        <v>0</v>
      </c>
      <c r="W19" s="1">
        <f>SUM('2558:D'!W19)</f>
        <v>0</v>
      </c>
      <c r="X19" s="1">
        <f>SUM('2558:D'!X19)</f>
        <v>0</v>
      </c>
      <c r="Y19" s="1">
        <f>SUM('2558:D'!Y19)</f>
        <v>0</v>
      </c>
      <c r="Z19" s="1">
        <f>SUM('2558:D'!Z19)</f>
        <v>0</v>
      </c>
      <c r="AA19" s="1">
        <f>SUM('2558:D'!AA19)</f>
        <v>0</v>
      </c>
      <c r="AB19" s="1">
        <f>SUM('2558:D'!AB19)</f>
        <v>0</v>
      </c>
      <c r="AC19" s="1">
        <f>SUM('2558:D'!AC19)</f>
        <v>0</v>
      </c>
      <c r="AD19" s="1">
        <f>SUM('2558:D'!AD19)</f>
        <v>0</v>
      </c>
      <c r="AE19" s="1">
        <f>SUM('2558:D'!AE19)</f>
        <v>0</v>
      </c>
      <c r="AF19" s="1">
        <f>SUM('2558:D'!AF19)</f>
        <v>0</v>
      </c>
      <c r="AG19" s="1">
        <f>SUM('2558:D'!AG19)</f>
        <v>0</v>
      </c>
      <c r="AH19" s="1">
        <f>SUM('2558:D'!AH19)</f>
        <v>0</v>
      </c>
      <c r="AI19" s="1">
        <f>SUM('2558:D'!AI19)</f>
        <v>0</v>
      </c>
      <c r="AJ19" s="1">
        <f>SUM('2558:D'!AJ19)</f>
        <v>0</v>
      </c>
      <c r="AK19" s="1">
        <f>SUM('2558:D'!AK19)</f>
        <v>0</v>
      </c>
      <c r="AL19" s="1">
        <f>SUM('2558:D'!AL19)</f>
        <v>0</v>
      </c>
      <c r="AM19" s="1">
        <f>SUM('2558:D'!AM19)</f>
        <v>0</v>
      </c>
      <c r="AN19" s="1">
        <f>SUM('2558:D'!AN19)</f>
        <v>0</v>
      </c>
      <c r="AO19" s="1">
        <f>SUM('2558:D'!AO19)</f>
        <v>0</v>
      </c>
      <c r="AP19" s="1">
        <f>SUM('2558:D'!AP19)</f>
        <v>0</v>
      </c>
      <c r="AQ19" s="1">
        <f>SUM('2558:D'!AQ19)</f>
        <v>0</v>
      </c>
      <c r="AR19" s="1">
        <f>SUM('2558:D'!AR19)</f>
        <v>0</v>
      </c>
      <c r="AS19" s="1">
        <f>SUM('2558:D'!AS19)</f>
        <v>0</v>
      </c>
      <c r="AT19" s="1">
        <f>SUM('2558:D'!AT19)</f>
        <v>0</v>
      </c>
      <c r="AU19" s="1">
        <f>SUM('2558:D'!AU19)</f>
        <v>0</v>
      </c>
      <c r="AV19" s="1">
        <f>SUM('2558:D'!AV19)</f>
        <v>0</v>
      </c>
      <c r="AW19" s="1">
        <f>SUM('2558:D'!AW19)</f>
        <v>0</v>
      </c>
      <c r="AX19" s="1">
        <f>SUM('2558:D'!AX19)</f>
        <v>0</v>
      </c>
      <c r="AY19" s="1">
        <f>SUM('2558:D'!AY19)</f>
        <v>0</v>
      </c>
      <c r="AZ19" s="1">
        <f>SUM('2558:D'!AZ19)</f>
        <v>0</v>
      </c>
      <c r="BA19" s="1">
        <f>SUM('2558:D'!BA19)</f>
        <v>0</v>
      </c>
      <c r="BB19" s="1">
        <f>SUM('2558:D'!BB19)</f>
        <v>0</v>
      </c>
      <c r="BC19" s="1">
        <f>SUM('2558:D'!BC19)</f>
        <v>0</v>
      </c>
      <c r="BD19" s="1">
        <f>SUM('2558:D'!BD19)</f>
        <v>0</v>
      </c>
      <c r="BE19" s="1">
        <f>SUM('2558:D'!BE19)</f>
        <v>0</v>
      </c>
      <c r="BF19" s="1">
        <f>SUM('2558:D'!BF19)</f>
        <v>0</v>
      </c>
      <c r="BG19" s="1">
        <f>SUM('2558:D'!BG19)</f>
        <v>0</v>
      </c>
      <c r="BH19" s="1">
        <f>SUM('2558:D'!BH19)</f>
        <v>0</v>
      </c>
      <c r="BI19" s="1">
        <f>SUM('2558:D'!BI19)</f>
        <v>0</v>
      </c>
      <c r="BJ19" s="1">
        <f>SUM('2558:D'!BJ19)</f>
        <v>0</v>
      </c>
      <c r="BK19" s="1">
        <f>SUM('2558:D'!BK19)</f>
        <v>0</v>
      </c>
      <c r="BL19" s="1">
        <f>SUM('2558:D'!BL19)</f>
        <v>0</v>
      </c>
      <c r="BM19" s="1">
        <f>SUM('2558:D'!BM19)</f>
        <v>0</v>
      </c>
      <c r="BN19" s="1">
        <f>SUM('2558:D'!BN19)</f>
        <v>0</v>
      </c>
      <c r="BO19" s="1">
        <f>SUM('2558:D'!BO19)</f>
        <v>0</v>
      </c>
      <c r="BP19" s="1">
        <f>SUM('2558:D'!BP19)</f>
        <v>0</v>
      </c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</row>
    <row r="20" spans="1:164">
      <c r="A20" s="9"/>
      <c r="B20" s="76"/>
      <c r="C20" s="9"/>
      <c r="D20" s="9"/>
      <c r="E20" s="9"/>
      <c r="F20" s="76"/>
      <c r="G20" s="128">
        <v>0</v>
      </c>
      <c r="H20" s="128">
        <v>0</v>
      </c>
      <c r="I20" s="1">
        <f>SUM('2558:D'!I20)</f>
        <v>0</v>
      </c>
      <c r="J20" s="1">
        <f>SUM('2558:D'!J20)</f>
        <v>0</v>
      </c>
      <c r="K20" s="1">
        <f>SUM('2558:D'!K20)</f>
        <v>0</v>
      </c>
      <c r="L20" s="1">
        <f>SUM('2558:D'!L20)</f>
        <v>0</v>
      </c>
      <c r="M20" s="1">
        <f>SUM('2558:D'!M20)</f>
        <v>0</v>
      </c>
      <c r="N20" s="1">
        <f>SUM('2558:D'!N20)</f>
        <v>0</v>
      </c>
      <c r="O20" s="1">
        <f>SUM('2558:D'!O20)</f>
        <v>0</v>
      </c>
      <c r="P20" s="1">
        <f>SUM('2558:D'!P20)</f>
        <v>0</v>
      </c>
      <c r="Q20" s="1">
        <f>SUM('2558:D'!Q20)</f>
        <v>0</v>
      </c>
      <c r="R20" s="1">
        <f>SUM('2558:D'!R20)</f>
        <v>0</v>
      </c>
      <c r="S20" s="1">
        <f>SUM('2558:D'!S20)</f>
        <v>0</v>
      </c>
      <c r="T20" s="1">
        <f>SUM('2558:D'!T20)</f>
        <v>0</v>
      </c>
      <c r="U20" s="1">
        <f>SUM('2558:D'!U20)</f>
        <v>0</v>
      </c>
      <c r="V20" s="1">
        <f>SUM('2558:D'!V20)</f>
        <v>0</v>
      </c>
      <c r="W20" s="1">
        <f>SUM('2558:D'!W20)</f>
        <v>0</v>
      </c>
      <c r="X20" s="1">
        <f>SUM('2558:D'!X20)</f>
        <v>0</v>
      </c>
      <c r="Y20" s="1">
        <f>SUM('2558:D'!Y20)</f>
        <v>0</v>
      </c>
      <c r="Z20" s="1">
        <f>SUM('2558:D'!Z20)</f>
        <v>0</v>
      </c>
      <c r="AA20" s="1">
        <f>SUM('2558:D'!AA20)</f>
        <v>0</v>
      </c>
      <c r="AB20" s="1">
        <f>SUM('2558:D'!AB20)</f>
        <v>0</v>
      </c>
      <c r="AC20" s="1">
        <f>SUM('2558:D'!AC20)</f>
        <v>0</v>
      </c>
      <c r="AD20" s="1">
        <f>SUM('2558:D'!AD20)</f>
        <v>0</v>
      </c>
      <c r="AE20" s="1">
        <f>SUM('2558:D'!AE20)</f>
        <v>0</v>
      </c>
      <c r="AF20" s="1">
        <f>SUM('2558:D'!AF20)</f>
        <v>0</v>
      </c>
      <c r="AG20" s="1">
        <f>SUM('2558:D'!AG20)</f>
        <v>0</v>
      </c>
      <c r="AH20" s="1">
        <f>SUM('2558:D'!AH20)</f>
        <v>0</v>
      </c>
      <c r="AI20" s="1">
        <f>SUM('2558:D'!AI20)</f>
        <v>0</v>
      </c>
      <c r="AJ20" s="1">
        <f>SUM('2558:D'!AJ20)</f>
        <v>0</v>
      </c>
      <c r="AK20" s="1">
        <f>SUM('2558:D'!AK20)</f>
        <v>0</v>
      </c>
      <c r="AL20" s="1">
        <f>SUM('2558:D'!AL20)</f>
        <v>0</v>
      </c>
      <c r="AM20" s="1">
        <f>SUM('2558:D'!AM20)</f>
        <v>0</v>
      </c>
      <c r="AN20" s="1">
        <f>SUM('2558:D'!AN20)</f>
        <v>0</v>
      </c>
      <c r="AO20" s="1">
        <f>SUM('2558:D'!AO20)</f>
        <v>0</v>
      </c>
      <c r="AP20" s="1">
        <f>SUM('2558:D'!AP20)</f>
        <v>0</v>
      </c>
      <c r="AQ20" s="1">
        <f>SUM('2558:D'!AQ20)</f>
        <v>0</v>
      </c>
      <c r="AR20" s="1">
        <f>SUM('2558:D'!AR20)</f>
        <v>0</v>
      </c>
      <c r="AS20" s="1">
        <f>SUM('2558:D'!AS20)</f>
        <v>0</v>
      </c>
      <c r="AT20" s="1">
        <f>SUM('2558:D'!AT20)</f>
        <v>0</v>
      </c>
      <c r="AU20" s="1">
        <f>SUM('2558:D'!AU20)</f>
        <v>0</v>
      </c>
      <c r="AV20" s="1">
        <f>SUM('2558:D'!AV20)</f>
        <v>0</v>
      </c>
      <c r="AW20" s="1">
        <f>SUM('2558:D'!AW20)</f>
        <v>0</v>
      </c>
      <c r="AX20" s="1">
        <f>SUM('2558:D'!AX20)</f>
        <v>0</v>
      </c>
      <c r="AY20" s="1">
        <f>SUM('2558:D'!AY20)</f>
        <v>0</v>
      </c>
      <c r="AZ20" s="1">
        <f>SUM('2558:D'!AZ20)</f>
        <v>0</v>
      </c>
      <c r="BA20" s="1">
        <f>SUM('2558:D'!BA20)</f>
        <v>0</v>
      </c>
      <c r="BB20" s="1">
        <f>SUM('2558:D'!BB20)</f>
        <v>0</v>
      </c>
      <c r="BC20" s="1">
        <f>SUM('2558:D'!BC20)</f>
        <v>0</v>
      </c>
      <c r="BD20" s="1">
        <f>SUM('2558:D'!BD20)</f>
        <v>0</v>
      </c>
      <c r="BE20" s="1">
        <f>SUM('2558:D'!BE20)</f>
        <v>0</v>
      </c>
      <c r="BF20" s="1">
        <f>SUM('2558:D'!BF20)</f>
        <v>0</v>
      </c>
      <c r="BG20" s="1">
        <f>SUM('2558:D'!BG20)</f>
        <v>0</v>
      </c>
      <c r="BH20" s="1">
        <f>SUM('2558:D'!BH20)</f>
        <v>0</v>
      </c>
      <c r="BI20" s="1">
        <f>SUM('2558:D'!BI20)</f>
        <v>0</v>
      </c>
      <c r="BJ20" s="1">
        <f>SUM('2558:D'!BJ20)</f>
        <v>0</v>
      </c>
      <c r="BK20" s="1">
        <f>SUM('2558:D'!BK20)</f>
        <v>0</v>
      </c>
      <c r="BL20" s="1">
        <f>SUM('2558:D'!BL20)</f>
        <v>0</v>
      </c>
      <c r="BM20" s="1">
        <f>SUM('2558:D'!BM20)</f>
        <v>0</v>
      </c>
      <c r="BN20" s="1">
        <f>SUM('2558:D'!BN20)</f>
        <v>0</v>
      </c>
      <c r="BO20" s="1">
        <f>SUM('2558:D'!BO20)</f>
        <v>0</v>
      </c>
      <c r="BP20" s="1">
        <f>SUM('2558:D'!BP20)</f>
        <v>0</v>
      </c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</row>
    <row r="21" spans="1:164">
      <c r="A21" s="9"/>
      <c r="B21" s="76"/>
      <c r="C21" s="9"/>
      <c r="D21" s="9"/>
      <c r="E21" s="9"/>
      <c r="F21" s="76"/>
      <c r="G21" s="128">
        <v>0</v>
      </c>
      <c r="H21" s="128">
        <v>0</v>
      </c>
      <c r="I21" s="1">
        <f>SUM('2558:D'!I21)</f>
        <v>0</v>
      </c>
      <c r="J21" s="1">
        <f>SUM('2558:D'!J21)</f>
        <v>0</v>
      </c>
      <c r="K21" s="1">
        <f>SUM('2558:D'!K21)</f>
        <v>0</v>
      </c>
      <c r="L21" s="1">
        <f>SUM('2558:D'!L21)</f>
        <v>0</v>
      </c>
      <c r="M21" s="1">
        <f>SUM('2558:D'!M21)</f>
        <v>0</v>
      </c>
      <c r="N21" s="1">
        <f>SUM('2558:D'!N21)</f>
        <v>0</v>
      </c>
      <c r="O21" s="1">
        <f>SUM('2558:D'!O21)</f>
        <v>0</v>
      </c>
      <c r="P21" s="1">
        <f>SUM('2558:D'!P21)</f>
        <v>0</v>
      </c>
      <c r="Q21" s="1">
        <f>SUM('2558:D'!Q21)</f>
        <v>0</v>
      </c>
      <c r="R21" s="1">
        <f>SUM('2558:D'!R21)</f>
        <v>0</v>
      </c>
      <c r="S21" s="1">
        <f>SUM('2558:D'!S21)</f>
        <v>0</v>
      </c>
      <c r="T21" s="1">
        <f>SUM('2558:D'!T21)</f>
        <v>0</v>
      </c>
      <c r="U21" s="1">
        <f>SUM('2558:D'!U21)</f>
        <v>0</v>
      </c>
      <c r="V21" s="1">
        <f>SUM('2558:D'!V21)</f>
        <v>0</v>
      </c>
      <c r="W21" s="1">
        <f>SUM('2558:D'!W21)</f>
        <v>0</v>
      </c>
      <c r="X21" s="1">
        <f>SUM('2558:D'!X21)</f>
        <v>0</v>
      </c>
      <c r="Y21" s="1">
        <f>SUM('2558:D'!Y21)</f>
        <v>0</v>
      </c>
      <c r="Z21" s="1">
        <f>SUM('2558:D'!Z21)</f>
        <v>0</v>
      </c>
      <c r="AA21" s="1">
        <f>SUM('2558:D'!AA21)</f>
        <v>0</v>
      </c>
      <c r="AB21" s="1">
        <f>SUM('2558:D'!AB21)</f>
        <v>0</v>
      </c>
      <c r="AC21" s="1">
        <f>SUM('2558:D'!AC21)</f>
        <v>0</v>
      </c>
      <c r="AD21" s="1">
        <f>SUM('2558:D'!AD21)</f>
        <v>0</v>
      </c>
      <c r="AE21" s="1">
        <f>SUM('2558:D'!AE21)</f>
        <v>0</v>
      </c>
      <c r="AF21" s="1">
        <f>SUM('2558:D'!AF21)</f>
        <v>0</v>
      </c>
      <c r="AG21" s="1">
        <f>SUM('2558:D'!AG21)</f>
        <v>0</v>
      </c>
      <c r="AH21" s="1">
        <f>SUM('2558:D'!AH21)</f>
        <v>0</v>
      </c>
      <c r="AI21" s="1">
        <f>SUM('2558:D'!AI21)</f>
        <v>0</v>
      </c>
      <c r="AJ21" s="1">
        <f>SUM('2558:D'!AJ21)</f>
        <v>0</v>
      </c>
      <c r="AK21" s="1">
        <f>SUM('2558:D'!AK21)</f>
        <v>0</v>
      </c>
      <c r="AL21" s="1">
        <f>SUM('2558:D'!AL21)</f>
        <v>0</v>
      </c>
      <c r="AM21" s="1">
        <f>SUM('2558:D'!AM21)</f>
        <v>0</v>
      </c>
      <c r="AN21" s="1">
        <f>SUM('2558:D'!AN21)</f>
        <v>0</v>
      </c>
      <c r="AO21" s="1">
        <f>SUM('2558:D'!AO21)</f>
        <v>0</v>
      </c>
      <c r="AP21" s="1">
        <f>SUM('2558:D'!AP21)</f>
        <v>0</v>
      </c>
      <c r="AQ21" s="1">
        <f>SUM('2558:D'!AQ21)</f>
        <v>0</v>
      </c>
      <c r="AR21" s="1">
        <f>SUM('2558:D'!AR21)</f>
        <v>0</v>
      </c>
      <c r="AS21" s="1">
        <f>SUM('2558:D'!AS21)</f>
        <v>0</v>
      </c>
      <c r="AT21" s="1">
        <f>SUM('2558:D'!AT21)</f>
        <v>0</v>
      </c>
      <c r="AU21" s="1">
        <f>SUM('2558:D'!AU21)</f>
        <v>0</v>
      </c>
      <c r="AV21" s="1">
        <f>SUM('2558:D'!AV21)</f>
        <v>0</v>
      </c>
      <c r="AW21" s="1">
        <f>SUM('2558:D'!AW21)</f>
        <v>0</v>
      </c>
      <c r="AX21" s="1">
        <f>SUM('2558:D'!AX21)</f>
        <v>0</v>
      </c>
      <c r="AY21" s="1">
        <f>SUM('2558:D'!AY21)</f>
        <v>0</v>
      </c>
      <c r="AZ21" s="1">
        <f>SUM('2558:D'!AZ21)</f>
        <v>0</v>
      </c>
      <c r="BA21" s="1">
        <f>SUM('2558:D'!BA21)</f>
        <v>0</v>
      </c>
      <c r="BB21" s="1">
        <f>SUM('2558:D'!BB21)</f>
        <v>0</v>
      </c>
      <c r="BC21" s="1">
        <f>SUM('2558:D'!BC21)</f>
        <v>0</v>
      </c>
      <c r="BD21" s="1">
        <f>SUM('2558:D'!BD21)</f>
        <v>0</v>
      </c>
      <c r="BE21" s="1">
        <f>SUM('2558:D'!BE21)</f>
        <v>0</v>
      </c>
      <c r="BF21" s="1">
        <f>SUM('2558:D'!BF21)</f>
        <v>0</v>
      </c>
      <c r="BG21" s="1">
        <f>SUM('2558:D'!BG21)</f>
        <v>0</v>
      </c>
      <c r="BH21" s="1">
        <f>SUM('2558:D'!BH21)</f>
        <v>0</v>
      </c>
      <c r="BI21" s="1">
        <f>SUM('2558:D'!BI21)</f>
        <v>0</v>
      </c>
      <c r="BJ21" s="1">
        <f>SUM('2558:D'!BJ21)</f>
        <v>0</v>
      </c>
      <c r="BK21" s="1">
        <f>SUM('2558:D'!BK21)</f>
        <v>0</v>
      </c>
      <c r="BL21" s="1">
        <f>SUM('2558:D'!BL21)</f>
        <v>0</v>
      </c>
      <c r="BM21" s="1">
        <f>SUM('2558:D'!BM21)</f>
        <v>0</v>
      </c>
      <c r="BN21" s="1">
        <f>SUM('2558:D'!BN21)</f>
        <v>0</v>
      </c>
      <c r="BO21" s="1">
        <f>SUM('2558:D'!BO21)</f>
        <v>0</v>
      </c>
      <c r="BP21" s="1">
        <f>SUM('2558:D'!BP21)</f>
        <v>0</v>
      </c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</row>
    <row r="22" spans="1:164">
      <c r="A22" s="9"/>
      <c r="B22" s="76"/>
      <c r="C22" s="9"/>
      <c r="D22" s="9"/>
      <c r="E22" s="9"/>
      <c r="F22" s="76"/>
      <c r="G22" s="128">
        <v>0</v>
      </c>
      <c r="H22" s="128">
        <v>0</v>
      </c>
      <c r="I22" s="1">
        <f>SUM('2558:D'!I22)</f>
        <v>0</v>
      </c>
      <c r="J22" s="1">
        <f>SUM('2558:D'!J22)</f>
        <v>0</v>
      </c>
      <c r="K22" s="1">
        <f>SUM('2558:D'!K22)</f>
        <v>0</v>
      </c>
      <c r="L22" s="1">
        <f>SUM('2558:D'!L22)</f>
        <v>0</v>
      </c>
      <c r="M22" s="1">
        <f>SUM('2558:D'!M22)</f>
        <v>0</v>
      </c>
      <c r="N22" s="1">
        <f>SUM('2558:D'!N22)</f>
        <v>0</v>
      </c>
      <c r="O22" s="1">
        <f>SUM('2558:D'!O22)</f>
        <v>0</v>
      </c>
      <c r="P22" s="1">
        <f>SUM('2558:D'!P22)</f>
        <v>0</v>
      </c>
      <c r="Q22" s="1">
        <f>SUM('2558:D'!Q22)</f>
        <v>0</v>
      </c>
      <c r="R22" s="1">
        <f>SUM('2558:D'!R22)</f>
        <v>0</v>
      </c>
      <c r="S22" s="1">
        <f>SUM('2558:D'!S22)</f>
        <v>0</v>
      </c>
      <c r="T22" s="1">
        <f>SUM('2558:D'!T22)</f>
        <v>0</v>
      </c>
      <c r="U22" s="1">
        <f>SUM('2558:D'!U22)</f>
        <v>0</v>
      </c>
      <c r="V22" s="1">
        <f>SUM('2558:D'!V22)</f>
        <v>0</v>
      </c>
      <c r="W22" s="1">
        <f>SUM('2558:D'!W22)</f>
        <v>0</v>
      </c>
      <c r="X22" s="1">
        <f>SUM('2558:D'!X22)</f>
        <v>0</v>
      </c>
      <c r="Y22" s="1">
        <f>SUM('2558:D'!Y22)</f>
        <v>0</v>
      </c>
      <c r="Z22" s="1">
        <f>SUM('2558:D'!Z22)</f>
        <v>0</v>
      </c>
      <c r="AA22" s="1">
        <f>SUM('2558:D'!AA22)</f>
        <v>0</v>
      </c>
      <c r="AB22" s="1">
        <f>SUM('2558:D'!AB22)</f>
        <v>0</v>
      </c>
      <c r="AC22" s="1">
        <f>SUM('2558:D'!AC22)</f>
        <v>0</v>
      </c>
      <c r="AD22" s="1">
        <f>SUM('2558:D'!AD22)</f>
        <v>0</v>
      </c>
      <c r="AE22" s="1">
        <f>SUM('2558:D'!AE22)</f>
        <v>0</v>
      </c>
      <c r="AF22" s="1">
        <f>SUM('2558:D'!AF22)</f>
        <v>0</v>
      </c>
      <c r="AG22" s="1">
        <f>SUM('2558:D'!AG22)</f>
        <v>0</v>
      </c>
      <c r="AH22" s="1">
        <f>SUM('2558:D'!AH22)</f>
        <v>0</v>
      </c>
      <c r="AI22" s="1">
        <f>SUM('2558:D'!AI22)</f>
        <v>0</v>
      </c>
      <c r="AJ22" s="1">
        <f>SUM('2558:D'!AJ22)</f>
        <v>0</v>
      </c>
      <c r="AK22" s="1">
        <f>SUM('2558:D'!AK22)</f>
        <v>0</v>
      </c>
      <c r="AL22" s="1">
        <f>SUM('2558:D'!AL22)</f>
        <v>0</v>
      </c>
      <c r="AM22" s="1">
        <f>SUM('2558:D'!AM22)</f>
        <v>0</v>
      </c>
      <c r="AN22" s="1">
        <f>SUM('2558:D'!AN22)</f>
        <v>0</v>
      </c>
      <c r="AO22" s="1">
        <f>SUM('2558:D'!AO22)</f>
        <v>0</v>
      </c>
      <c r="AP22" s="1">
        <f>SUM('2558:D'!AP22)</f>
        <v>0</v>
      </c>
      <c r="AQ22" s="1">
        <f>SUM('2558:D'!AQ22)</f>
        <v>0</v>
      </c>
      <c r="AR22" s="1">
        <f>SUM('2558:D'!AR22)</f>
        <v>0</v>
      </c>
      <c r="AS22" s="1">
        <f>SUM('2558:D'!AS22)</f>
        <v>0</v>
      </c>
      <c r="AT22" s="1">
        <f>SUM('2558:D'!AT22)</f>
        <v>0</v>
      </c>
      <c r="AU22" s="1">
        <f>SUM('2558:D'!AU22)</f>
        <v>0</v>
      </c>
      <c r="AV22" s="1">
        <f>SUM('2558:D'!AV22)</f>
        <v>0</v>
      </c>
      <c r="AW22" s="1">
        <f>SUM('2558:D'!AW22)</f>
        <v>0</v>
      </c>
      <c r="AX22" s="1">
        <f>SUM('2558:D'!AX22)</f>
        <v>0</v>
      </c>
      <c r="AY22" s="1">
        <f>SUM('2558:D'!AY22)</f>
        <v>0</v>
      </c>
      <c r="AZ22" s="1">
        <f>SUM('2558:D'!AZ22)</f>
        <v>0</v>
      </c>
      <c r="BA22" s="1">
        <f>SUM('2558:D'!BA22)</f>
        <v>0</v>
      </c>
      <c r="BB22" s="1">
        <f>SUM('2558:D'!BB22)</f>
        <v>0</v>
      </c>
      <c r="BC22" s="1">
        <f>SUM('2558:D'!BC22)</f>
        <v>0</v>
      </c>
      <c r="BD22" s="1">
        <f>SUM('2558:D'!BD22)</f>
        <v>0</v>
      </c>
      <c r="BE22" s="1">
        <f>SUM('2558:D'!BE22)</f>
        <v>0</v>
      </c>
      <c r="BF22" s="1">
        <f>SUM('2558:D'!BF22)</f>
        <v>0</v>
      </c>
      <c r="BG22" s="1">
        <f>SUM('2558:D'!BG22)</f>
        <v>0</v>
      </c>
      <c r="BH22" s="1">
        <f>SUM('2558:D'!BH22)</f>
        <v>0</v>
      </c>
      <c r="BI22" s="1">
        <f>SUM('2558:D'!BI22)</f>
        <v>0</v>
      </c>
      <c r="BJ22" s="1">
        <f>SUM('2558:D'!BJ22)</f>
        <v>0</v>
      </c>
      <c r="BK22" s="1">
        <f>SUM('2558:D'!BK22)</f>
        <v>0</v>
      </c>
      <c r="BL22" s="1">
        <f>SUM('2558:D'!BL22)</f>
        <v>0</v>
      </c>
      <c r="BM22" s="1">
        <f>SUM('2558:D'!BM22)</f>
        <v>0</v>
      </c>
      <c r="BN22" s="1">
        <f>SUM('2558:D'!BN22)</f>
        <v>0</v>
      </c>
      <c r="BO22" s="1">
        <f>SUM('2558:D'!BO22)</f>
        <v>0</v>
      </c>
      <c r="BP22" s="1">
        <f>SUM('2558:D'!BP22)</f>
        <v>0</v>
      </c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</row>
    <row r="23" spans="1:164">
      <c r="A23" s="9"/>
      <c r="B23" s="9"/>
      <c r="C23" s="9"/>
      <c r="D23" s="9"/>
      <c r="E23" s="9"/>
      <c r="F23" s="76" t="s">
        <v>25</v>
      </c>
      <c r="G23" s="130">
        <v>9698.0259400000032</v>
      </c>
      <c r="H23" s="130">
        <v>9705.3398500000021</v>
      </c>
      <c r="I23" s="3">
        <f t="shared" ref="I23:BD23" si="68">SUM(I14:I22)</f>
        <v>10098.412030000001</v>
      </c>
      <c r="J23" s="3">
        <f t="shared" si="68"/>
        <v>10076.500880000001</v>
      </c>
      <c r="K23" s="3">
        <f t="shared" si="68"/>
        <v>10044.176350000002</v>
      </c>
      <c r="L23" s="3">
        <f t="shared" si="68"/>
        <v>9918.1287400000001</v>
      </c>
      <c r="M23" s="3">
        <f t="shared" si="68"/>
        <v>9995.3078100000002</v>
      </c>
      <c r="N23" s="3">
        <f t="shared" si="68"/>
        <v>10028.325199999999</v>
      </c>
      <c r="O23" s="3">
        <f t="shared" si="68"/>
        <v>10175.317139999999</v>
      </c>
      <c r="P23" s="3">
        <f t="shared" si="68"/>
        <v>9982.2480899999991</v>
      </c>
      <c r="Q23" s="3">
        <f t="shared" si="68"/>
        <v>10061.823709999999</v>
      </c>
      <c r="R23" s="3">
        <f t="shared" si="68"/>
        <v>9934.3293599999979</v>
      </c>
      <c r="S23" s="3">
        <f t="shared" si="68"/>
        <v>10286.147489999999</v>
      </c>
      <c r="T23" s="3">
        <f t="shared" si="68"/>
        <v>10204.604440000001</v>
      </c>
      <c r="U23" s="3">
        <f t="shared" si="68"/>
        <v>10137.169089999999</v>
      </c>
      <c r="V23" s="3">
        <f t="shared" si="68"/>
        <v>10095.13882</v>
      </c>
      <c r="W23" s="3">
        <f t="shared" si="68"/>
        <v>10113.2318</v>
      </c>
      <c r="X23" s="3">
        <f t="shared" si="68"/>
        <v>10096.078669999999</v>
      </c>
      <c r="Y23" s="3">
        <f t="shared" si="68"/>
        <v>10110.120099999998</v>
      </c>
      <c r="Z23" s="3">
        <f t="shared" si="68"/>
        <v>10151.704259999999</v>
      </c>
      <c r="AA23" s="3">
        <f t="shared" si="68"/>
        <v>10234.908699999998</v>
      </c>
      <c r="AB23" s="3">
        <f t="shared" si="68"/>
        <v>10249.83642</v>
      </c>
      <c r="AC23" s="3">
        <f t="shared" si="68"/>
        <v>10470.352459999998</v>
      </c>
      <c r="AD23" s="3">
        <f t="shared" si="68"/>
        <v>10272.404659999997</v>
      </c>
      <c r="AE23" s="3">
        <f t="shared" si="68"/>
        <v>10276.477229999999</v>
      </c>
      <c r="AF23" s="3">
        <f t="shared" si="68"/>
        <v>10272.267389999997</v>
      </c>
      <c r="AG23" s="3">
        <f t="shared" si="68"/>
        <v>10334.088989999998</v>
      </c>
      <c r="AH23" s="3">
        <f t="shared" si="68"/>
        <v>10363.249819999997</v>
      </c>
      <c r="AI23" s="3">
        <f t="shared" si="68"/>
        <v>10384.449889999998</v>
      </c>
      <c r="AJ23" s="3">
        <f t="shared" si="68"/>
        <v>10438.791189999998</v>
      </c>
      <c r="AK23" s="3">
        <f t="shared" si="68"/>
        <v>10773.162989999999</v>
      </c>
      <c r="AL23" s="3">
        <f t="shared" si="68"/>
        <v>10419.754609999998</v>
      </c>
      <c r="AM23" s="3">
        <f t="shared" si="68"/>
        <v>10367.288930000001</v>
      </c>
      <c r="AN23" s="3">
        <f t="shared" si="68"/>
        <v>10330.19015</v>
      </c>
      <c r="AO23" s="3">
        <f t="shared" si="68"/>
        <v>10357.805960000002</v>
      </c>
      <c r="AP23" s="3">
        <f t="shared" si="68"/>
        <v>10480.864220000001</v>
      </c>
      <c r="AQ23" s="3">
        <f t="shared" si="68"/>
        <v>10537.273490000001</v>
      </c>
      <c r="AR23" s="3">
        <f t="shared" si="68"/>
        <v>10644.54233</v>
      </c>
      <c r="AS23" s="3">
        <f t="shared" si="68"/>
        <v>10834.30133</v>
      </c>
      <c r="AT23" s="3">
        <f t="shared" si="68"/>
        <v>11041.189330000001</v>
      </c>
      <c r="AU23" s="3">
        <f t="shared" si="68"/>
        <v>11268.68533</v>
      </c>
      <c r="AV23" s="3">
        <f t="shared" si="68"/>
        <v>11510.099330000001</v>
      </c>
      <c r="AW23" s="3">
        <f t="shared" si="68"/>
        <v>11768.64133</v>
      </c>
      <c r="AX23" s="3">
        <f t="shared" si="68"/>
        <v>12051.27133</v>
      </c>
      <c r="AY23" s="3">
        <f t="shared" si="68"/>
        <v>12333.901329999999</v>
      </c>
      <c r="AZ23" s="3">
        <f t="shared" si="68"/>
        <v>12609.572329999999</v>
      </c>
      <c r="BA23" s="3">
        <f t="shared" si="68"/>
        <v>12850.717329999999</v>
      </c>
      <c r="BB23" s="3">
        <f t="shared" si="68"/>
        <v>13074.733329999999</v>
      </c>
      <c r="BC23" s="3">
        <f t="shared" si="68"/>
        <v>13247.095329999998</v>
      </c>
      <c r="BD23" s="3">
        <f t="shared" si="68"/>
        <v>13402.326329999998</v>
      </c>
      <c r="BE23" s="3">
        <f t="shared" ref="BE23" si="69">SUM(BE14:BE22)</f>
        <v>13592.985329999998</v>
      </c>
      <c r="BF23" s="3">
        <f t="shared" ref="BF23:BP23" si="70">SUM(BF14:BF22)</f>
        <v>13800.923329999998</v>
      </c>
      <c r="BG23" s="3">
        <f t="shared" si="70"/>
        <v>14026.139329999998</v>
      </c>
      <c r="BH23" s="3">
        <f t="shared" si="70"/>
        <v>14251.355329999999</v>
      </c>
      <c r="BI23" s="3">
        <f t="shared" si="70"/>
        <v>14493.850329999999</v>
      </c>
      <c r="BJ23" s="3">
        <f t="shared" si="70"/>
        <v>14753.623329999999</v>
      </c>
      <c r="BK23" s="3">
        <f t="shared" si="70"/>
        <v>15018.057329999998</v>
      </c>
      <c r="BL23" s="3">
        <f t="shared" si="70"/>
        <v>15282.491329999997</v>
      </c>
      <c r="BM23" s="3">
        <f t="shared" si="70"/>
        <v>15529.333329999998</v>
      </c>
      <c r="BN23" s="3">
        <f t="shared" si="70"/>
        <v>15758.583329999998</v>
      </c>
      <c r="BO23" s="3">
        <f t="shared" si="70"/>
        <v>15934.946329999997</v>
      </c>
      <c r="BP23" s="3">
        <f t="shared" si="70"/>
        <v>16093.718329999998</v>
      </c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</row>
    <row r="24" spans="1:164">
      <c r="A24" s="9"/>
      <c r="B24" s="9"/>
      <c r="C24" s="9"/>
      <c r="D24" s="9"/>
      <c r="E24" s="9"/>
      <c r="F24" s="76"/>
      <c r="G24" s="128"/>
      <c r="H24" s="128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</row>
    <row r="25" spans="1:164">
      <c r="A25" s="9"/>
      <c r="B25" s="9"/>
      <c r="C25" s="9"/>
      <c r="D25" s="9"/>
      <c r="E25" s="9" t="s">
        <v>26</v>
      </c>
      <c r="F25" s="76" t="s">
        <v>23</v>
      </c>
      <c r="G25" s="128">
        <v>21.729112609999998</v>
      </c>
      <c r="H25" s="128">
        <v>21.820558370000001</v>
      </c>
      <c r="I25" s="1">
        <f>SUM('2558:D'!I25)</f>
        <v>23.330690530000002</v>
      </c>
      <c r="J25" s="1">
        <f>SUM('2558:D'!J25)</f>
        <v>23.304086310000002</v>
      </c>
      <c r="K25" s="1">
        <f>SUM('2558:D'!K25)</f>
        <v>23.253690670000001</v>
      </c>
      <c r="L25" s="1">
        <f>SUM('2558:D'!L25)</f>
        <v>23.179344250000003</v>
      </c>
      <c r="M25" s="1">
        <f>SUM('2558:D'!M25)</f>
        <v>22.889434740000002</v>
      </c>
      <c r="N25" s="1">
        <f>SUM('2558:D'!N25)</f>
        <v>23.066946610000002</v>
      </c>
      <c r="O25" s="1">
        <f>SUM('2558:D'!O25)</f>
        <v>23.142886600000001</v>
      </c>
      <c r="P25" s="1">
        <f>SUM('2558:D'!P25)</f>
        <v>23.480968060000002</v>
      </c>
      <c r="Q25" s="1">
        <f>SUM('2558:D'!Q25)</f>
        <v>23.036909250000001</v>
      </c>
      <c r="R25" s="1">
        <f>SUM('2558:D'!R25)</f>
        <v>23.219933180000002</v>
      </c>
      <c r="S25" s="1">
        <f>SUM('2558:D'!S25)</f>
        <v>22.926696170000003</v>
      </c>
      <c r="T25" s="1">
        <f>SUM('2558:D'!T25)</f>
        <v>24.307044919999999</v>
      </c>
      <c r="U25" s="1">
        <f>SUM('2558:D'!U25)</f>
        <v>24.1194959</v>
      </c>
      <c r="V25" s="1">
        <f>SUM('2558:D'!V25)</f>
        <v>23.964394600000002</v>
      </c>
      <c r="W25" s="1">
        <f>SUM('2558:D'!W25)</f>
        <v>23.867724980000002</v>
      </c>
      <c r="X25" s="1">
        <f>SUM('2558:D'!X25)</f>
        <v>23.909338829999999</v>
      </c>
      <c r="Y25" s="1">
        <f>SUM('2558:D'!Y25)</f>
        <v>23.86988663</v>
      </c>
      <c r="Z25" s="1">
        <f>SUM('2558:D'!Z25)</f>
        <v>23.90218192</v>
      </c>
      <c r="AA25" s="1">
        <f>SUM('2558:D'!AA25)</f>
        <v>23.99782549</v>
      </c>
      <c r="AB25" s="1">
        <f>SUM('2558:D'!AB25)</f>
        <v>24.189195699999999</v>
      </c>
      <c r="AC25" s="1">
        <f>SUM('2558:D'!AC25)</f>
        <v>24.223529460000002</v>
      </c>
      <c r="AD25" s="1">
        <f>SUM('2558:D'!AD25)</f>
        <v>24.730716350000002</v>
      </c>
      <c r="AE25" s="1">
        <f>SUM('2558:D'!AE25)</f>
        <v>24.275436410000001</v>
      </c>
      <c r="AF25" s="1">
        <f>SUM('2558:D'!AF25)</f>
        <v>24.284803320000002</v>
      </c>
      <c r="AG25" s="1">
        <f>SUM('2558:D'!AG25)</f>
        <v>24.275120690000001</v>
      </c>
      <c r="AH25" s="1">
        <f>SUM('2558:D'!AH25)</f>
        <v>24.417310369999999</v>
      </c>
      <c r="AI25" s="1">
        <f>SUM('2558:D'!AI25)</f>
        <v>24.48438028</v>
      </c>
      <c r="AJ25" s="1">
        <f>SUM('2558:D'!AJ25)</f>
        <v>24.53314044</v>
      </c>
      <c r="AK25" s="1">
        <f>SUM('2558:D'!AK25)</f>
        <v>24.658125430000002</v>
      </c>
      <c r="AL25" s="1">
        <f>SUM('2558:D'!AL25)</f>
        <v>25.427180570000001</v>
      </c>
      <c r="AM25" s="1">
        <f>SUM('2558:D'!AM25)</f>
        <v>24.614341290000002</v>
      </c>
      <c r="AN25" s="1">
        <f>SUM('2558:D'!AN25)</f>
        <v>24.41593159</v>
      </c>
      <c r="AO25" s="1">
        <f>SUM('2558:D'!AO25)</f>
        <v>24.330604389999998</v>
      </c>
      <c r="AP25" s="1">
        <f>SUM('2558:D'!AP25)</f>
        <v>24.39412076</v>
      </c>
      <c r="AQ25" s="1">
        <f>SUM('2558:D'!AQ25)</f>
        <v>24.677154760000001</v>
      </c>
      <c r="AR25" s="1">
        <f>SUM('2558:D'!AR25)</f>
        <v>24.806896079999998</v>
      </c>
      <c r="AS25" s="1">
        <f>SUM('2558:D'!AS25)</f>
        <v>25.053614409999998</v>
      </c>
      <c r="AT25" s="1">
        <f>SUM('2558:D'!AT25)</f>
        <v>25.490060109999998</v>
      </c>
      <c r="AU25" s="1">
        <f>SUM('2558:D'!AU25)</f>
        <v>25.965902509999999</v>
      </c>
      <c r="AV25" s="1">
        <f>SUM('2558:D'!AV25)</f>
        <v>26.489143309999999</v>
      </c>
      <c r="AW25" s="1">
        <f>SUM('2558:D'!AW25)</f>
        <v>27.044395509999998</v>
      </c>
      <c r="AX25" s="1">
        <f>SUM('2558:D'!AX25)</f>
        <v>27.639042109999998</v>
      </c>
      <c r="AY25" s="1">
        <f>SUM('2558:D'!AY25)</f>
        <v>28.289091109999998</v>
      </c>
      <c r="AZ25" s="1">
        <f>SUM('2558:D'!AZ25)</f>
        <v>28.93914011</v>
      </c>
      <c r="BA25" s="1">
        <f>SUM('2558:D'!BA25)</f>
        <v>29.573183409999999</v>
      </c>
      <c r="BB25" s="1">
        <f>SUM('2558:D'!BB25)</f>
        <v>30.12781691</v>
      </c>
      <c r="BC25" s="1">
        <f>SUM('2558:D'!BC25)</f>
        <v>30.64305371</v>
      </c>
      <c r="BD25" s="1">
        <f>SUM('2558:D'!BD25)</f>
        <v>31.039486309999997</v>
      </c>
      <c r="BE25" s="1">
        <f>SUM('2558:D'!BE25)</f>
        <v>31.39651761</v>
      </c>
      <c r="BF25" s="1">
        <f>SUM('2558:D'!BF25)</f>
        <v>31.83503331</v>
      </c>
      <c r="BG25" s="1">
        <f>SUM('2558:D'!BG25)</f>
        <v>32.313290710000004</v>
      </c>
      <c r="BH25" s="1">
        <f>SUM('2558:D'!BH25)</f>
        <v>32.831287510000003</v>
      </c>
      <c r="BI25" s="1">
        <f>SUM('2558:D'!BI25)</f>
        <v>33.349284310000002</v>
      </c>
      <c r="BJ25" s="1">
        <f>SUM('2558:D'!BJ25)</f>
        <v>33.907022810000001</v>
      </c>
      <c r="BK25" s="1">
        <f>SUM('2558:D'!BK25)</f>
        <v>34.504500710000002</v>
      </c>
      <c r="BL25" s="1">
        <f>SUM('2558:D'!BL25)</f>
        <v>35.112698910000006</v>
      </c>
      <c r="BM25" s="1">
        <f>SUM('2558:D'!BM25)</f>
        <v>35.720897110000003</v>
      </c>
      <c r="BN25" s="1">
        <f>SUM('2558:D'!BN25)</f>
        <v>36.288633709999999</v>
      </c>
      <c r="BO25" s="1">
        <f>SUM('2558:D'!BO25)</f>
        <v>36.815908710000002</v>
      </c>
      <c r="BP25" s="1">
        <f>SUM('2558:D'!BP25)</f>
        <v>37.221543610000005</v>
      </c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</row>
    <row r="26" spans="1:164">
      <c r="A26" s="9"/>
      <c r="B26" s="9"/>
      <c r="C26" s="9"/>
      <c r="D26" s="9"/>
      <c r="E26" s="9"/>
      <c r="F26" s="76"/>
      <c r="G26" s="131">
        <v>0</v>
      </c>
      <c r="H26" s="131">
        <v>0</v>
      </c>
      <c r="I26" s="4">
        <f>SUM('2558:D'!I26)</f>
        <v>0</v>
      </c>
      <c r="J26" s="4">
        <f>SUM('2558:D'!J26)</f>
        <v>0</v>
      </c>
      <c r="K26" s="4">
        <f>SUM('2558:D'!K26)</f>
        <v>0</v>
      </c>
      <c r="L26" s="4">
        <f>SUM('2558:D'!L26)</f>
        <v>0</v>
      </c>
      <c r="M26" s="4">
        <f>SUM('2558:D'!M26)</f>
        <v>0</v>
      </c>
      <c r="N26" s="4">
        <f>SUM('2558:D'!N26)</f>
        <v>0</v>
      </c>
      <c r="O26" s="4">
        <f>SUM('2558:D'!O26)</f>
        <v>0</v>
      </c>
      <c r="P26" s="4">
        <f>SUM('2558:D'!P26)</f>
        <v>0</v>
      </c>
      <c r="Q26" s="4">
        <f>SUM('2558:D'!Q26)</f>
        <v>0</v>
      </c>
      <c r="R26" s="4">
        <f>SUM('2558:D'!R26)</f>
        <v>0</v>
      </c>
      <c r="S26" s="4">
        <f>SUM('2558:D'!S26)</f>
        <v>0</v>
      </c>
      <c r="T26" s="4">
        <f>SUM('2558:D'!T26)</f>
        <v>0</v>
      </c>
      <c r="U26" s="4">
        <f>SUM('2558:D'!U26)</f>
        <v>0</v>
      </c>
      <c r="V26" s="4">
        <f>SUM('2558:D'!V26)</f>
        <v>0</v>
      </c>
      <c r="W26" s="4">
        <f>SUM('2558:D'!W26)</f>
        <v>0</v>
      </c>
      <c r="X26" s="4">
        <f>SUM('2558:D'!X26)</f>
        <v>0</v>
      </c>
      <c r="Y26" s="4">
        <f>SUM('2558:D'!Y26)</f>
        <v>0</v>
      </c>
      <c r="Z26" s="4">
        <f>SUM('2558:D'!Z26)</f>
        <v>0</v>
      </c>
      <c r="AA26" s="4">
        <f>SUM('2558:D'!AA26)</f>
        <v>0</v>
      </c>
      <c r="AB26" s="4">
        <f>SUM('2558:D'!AB26)</f>
        <v>0</v>
      </c>
      <c r="AC26" s="4">
        <f>SUM('2558:D'!AC26)</f>
        <v>0</v>
      </c>
      <c r="AD26" s="4">
        <f>SUM('2558:D'!AD26)</f>
        <v>0</v>
      </c>
      <c r="AE26" s="4">
        <f>SUM('2558:D'!AE26)</f>
        <v>0</v>
      </c>
      <c r="AF26" s="4">
        <f>SUM('2558:D'!AF26)</f>
        <v>0</v>
      </c>
      <c r="AG26" s="4">
        <f>SUM('2558:D'!AG26)</f>
        <v>0</v>
      </c>
      <c r="AH26" s="4">
        <f>SUM('2558:D'!AH26)</f>
        <v>0</v>
      </c>
      <c r="AI26" s="4">
        <f>SUM('2558:D'!AI26)</f>
        <v>0</v>
      </c>
      <c r="AJ26" s="4">
        <f>SUM('2558:D'!AJ26)</f>
        <v>0</v>
      </c>
      <c r="AK26" s="4">
        <f>SUM('2558:D'!AK26)</f>
        <v>0</v>
      </c>
      <c r="AL26" s="4">
        <f>SUM('2558:D'!AL26)</f>
        <v>0</v>
      </c>
      <c r="AM26" s="4">
        <f>SUM('2558:D'!AM26)</f>
        <v>0</v>
      </c>
      <c r="AN26" s="4">
        <f>SUM('2558:D'!AN26)</f>
        <v>0</v>
      </c>
      <c r="AO26" s="4">
        <f>SUM('2558:D'!AO26)</f>
        <v>0</v>
      </c>
      <c r="AP26" s="4">
        <f>SUM('2558:D'!AP26)</f>
        <v>0</v>
      </c>
      <c r="AQ26" s="4">
        <f>SUM('2558:D'!AQ26)</f>
        <v>0</v>
      </c>
      <c r="AR26" s="4">
        <f>SUM('2558:D'!AR26)</f>
        <v>0</v>
      </c>
      <c r="AS26" s="4">
        <f>SUM('2558:D'!AS26)</f>
        <v>0</v>
      </c>
      <c r="AT26" s="4">
        <f>SUM('2558:D'!AT26)</f>
        <v>0</v>
      </c>
      <c r="AU26" s="4">
        <f>SUM('2558:D'!AU26)</f>
        <v>0</v>
      </c>
      <c r="AV26" s="4">
        <f>SUM('2558:D'!AV26)</f>
        <v>0</v>
      </c>
      <c r="AW26" s="4">
        <f>SUM('2558:D'!AW26)</f>
        <v>0</v>
      </c>
      <c r="AX26" s="4">
        <f>SUM('2558:D'!AX26)</f>
        <v>0</v>
      </c>
      <c r="AY26" s="4">
        <f>SUM('2558:D'!AY26)</f>
        <v>0</v>
      </c>
      <c r="AZ26" s="4">
        <f>SUM('2558:D'!AZ26)</f>
        <v>0</v>
      </c>
      <c r="BA26" s="4">
        <f>SUM('2558:D'!BA26)</f>
        <v>0</v>
      </c>
      <c r="BB26" s="4">
        <f>SUM('2558:D'!BB26)</f>
        <v>0</v>
      </c>
      <c r="BC26" s="4">
        <f>SUM('2558:D'!BC26)</f>
        <v>0</v>
      </c>
      <c r="BD26" s="4">
        <f>SUM('2558:D'!BD26)</f>
        <v>0</v>
      </c>
      <c r="BE26" s="4">
        <f>SUM('2558:D'!BE26)</f>
        <v>0</v>
      </c>
      <c r="BF26" s="4">
        <f>SUM('2558:D'!BF26)</f>
        <v>0</v>
      </c>
      <c r="BG26" s="4">
        <f>SUM('2558:D'!BG26)</f>
        <v>0</v>
      </c>
      <c r="BH26" s="4">
        <f>SUM('2558:D'!BH26)</f>
        <v>0</v>
      </c>
      <c r="BI26" s="4">
        <f>SUM('2558:D'!BI26)</f>
        <v>0</v>
      </c>
      <c r="BJ26" s="4">
        <f>SUM('2558:D'!BJ26)</f>
        <v>0</v>
      </c>
      <c r="BK26" s="4">
        <f>SUM('2558:D'!BK26)</f>
        <v>0</v>
      </c>
      <c r="BL26" s="4">
        <f>SUM('2558:D'!BL26)</f>
        <v>0</v>
      </c>
      <c r="BM26" s="4">
        <f>SUM('2558:D'!BM26)</f>
        <v>0</v>
      </c>
      <c r="BN26" s="4">
        <f>SUM('2558:D'!BN26)</f>
        <v>0</v>
      </c>
      <c r="BO26" s="4">
        <f>SUM('2558:D'!BO26)</f>
        <v>0</v>
      </c>
      <c r="BP26" s="4">
        <f>SUM('2558:D'!BP26)</f>
        <v>0</v>
      </c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</row>
    <row r="27" spans="1:164">
      <c r="A27" s="9"/>
      <c r="B27" s="9"/>
      <c r="C27" s="9"/>
      <c r="D27" s="9"/>
      <c r="E27" s="9"/>
      <c r="F27" s="76"/>
      <c r="G27" s="128">
        <v>0</v>
      </c>
      <c r="H27" s="128">
        <v>0</v>
      </c>
      <c r="I27" s="1">
        <f>SUM('2558:D'!I27)</f>
        <v>0</v>
      </c>
      <c r="J27" s="1">
        <f>SUM('2558:D'!J27)</f>
        <v>0</v>
      </c>
      <c r="K27" s="1">
        <f>SUM('2558:D'!K27)</f>
        <v>0</v>
      </c>
      <c r="L27" s="1">
        <f>SUM('2558:D'!L27)</f>
        <v>0</v>
      </c>
      <c r="M27" s="1">
        <f>SUM('2558:D'!M27)</f>
        <v>0</v>
      </c>
      <c r="N27" s="1">
        <f>SUM('2558:D'!N27)</f>
        <v>0</v>
      </c>
      <c r="O27" s="1">
        <f>SUM('2558:D'!O27)</f>
        <v>0</v>
      </c>
      <c r="P27" s="1">
        <f>SUM('2558:D'!P27)</f>
        <v>0</v>
      </c>
      <c r="Q27" s="1">
        <f>SUM('2558:D'!Q27)</f>
        <v>0</v>
      </c>
      <c r="R27" s="1">
        <f>SUM('2558:D'!R27)</f>
        <v>0</v>
      </c>
      <c r="S27" s="1">
        <f>SUM('2558:D'!S27)</f>
        <v>0</v>
      </c>
      <c r="T27" s="1">
        <f>SUM('2558:D'!T27)</f>
        <v>0</v>
      </c>
      <c r="U27" s="1">
        <f>SUM('2558:D'!U27)</f>
        <v>0</v>
      </c>
      <c r="V27" s="1">
        <f>SUM('2558:D'!V27)</f>
        <v>0</v>
      </c>
      <c r="W27" s="1">
        <f>SUM('2558:D'!W27)</f>
        <v>0</v>
      </c>
      <c r="X27" s="1">
        <f>SUM('2558:D'!X27)</f>
        <v>0</v>
      </c>
      <c r="Y27" s="1">
        <f>SUM('2558:D'!Y27)</f>
        <v>0</v>
      </c>
      <c r="Z27" s="1">
        <f>SUM('2558:D'!Z27)</f>
        <v>0</v>
      </c>
      <c r="AA27" s="1">
        <f>SUM('2558:D'!AA27)</f>
        <v>0</v>
      </c>
      <c r="AB27" s="1">
        <f>SUM('2558:D'!AB27)</f>
        <v>0</v>
      </c>
      <c r="AC27" s="1">
        <f>SUM('2558:D'!AC27)</f>
        <v>0</v>
      </c>
      <c r="AD27" s="1">
        <f>SUM('2558:D'!AD27)</f>
        <v>0</v>
      </c>
      <c r="AE27" s="1">
        <f>SUM('2558:D'!AE27)</f>
        <v>0</v>
      </c>
      <c r="AF27" s="1">
        <f>SUM('2558:D'!AF27)</f>
        <v>0</v>
      </c>
      <c r="AG27" s="1">
        <f>SUM('2558:D'!AG27)</f>
        <v>0</v>
      </c>
      <c r="AH27" s="1">
        <f>SUM('2558:D'!AH27)</f>
        <v>0</v>
      </c>
      <c r="AI27" s="1">
        <f>SUM('2558:D'!AI27)</f>
        <v>0</v>
      </c>
      <c r="AJ27" s="1">
        <f>SUM('2558:D'!AJ27)</f>
        <v>0</v>
      </c>
      <c r="AK27" s="1">
        <f>SUM('2558:D'!AK27)</f>
        <v>0</v>
      </c>
      <c r="AL27" s="1">
        <f>SUM('2558:D'!AL27)</f>
        <v>0</v>
      </c>
      <c r="AM27" s="1">
        <f>SUM('2558:D'!AM27)</f>
        <v>0</v>
      </c>
      <c r="AN27" s="1">
        <f>SUM('2558:D'!AN27)</f>
        <v>0</v>
      </c>
      <c r="AO27" s="1">
        <f>SUM('2558:D'!AO27)</f>
        <v>0</v>
      </c>
      <c r="AP27" s="1">
        <f>SUM('2558:D'!AP27)</f>
        <v>0</v>
      </c>
      <c r="AQ27" s="1">
        <f>SUM('2558:D'!AQ27)</f>
        <v>0</v>
      </c>
      <c r="AR27" s="1">
        <f>SUM('2558:D'!AR27)</f>
        <v>0</v>
      </c>
      <c r="AS27" s="1">
        <f>SUM('2558:D'!AS27)</f>
        <v>0</v>
      </c>
      <c r="AT27" s="1">
        <f>SUM('2558:D'!AT27)</f>
        <v>0</v>
      </c>
      <c r="AU27" s="1">
        <f>SUM('2558:D'!AU27)</f>
        <v>0</v>
      </c>
      <c r="AV27" s="1">
        <f>SUM('2558:D'!AV27)</f>
        <v>0</v>
      </c>
      <c r="AW27" s="1">
        <f>SUM('2558:D'!AW27)</f>
        <v>0</v>
      </c>
      <c r="AX27" s="1">
        <f>SUM('2558:D'!AX27)</f>
        <v>0</v>
      </c>
      <c r="AY27" s="1">
        <f>SUM('2558:D'!AY27)</f>
        <v>0</v>
      </c>
      <c r="AZ27" s="1">
        <f>SUM('2558:D'!AZ27)</f>
        <v>0</v>
      </c>
      <c r="BA27" s="1">
        <f>SUM('2558:D'!BA27)</f>
        <v>0</v>
      </c>
      <c r="BB27" s="1">
        <f>SUM('2558:D'!BB27)</f>
        <v>0</v>
      </c>
      <c r="BC27" s="1">
        <f>SUM('2558:D'!BC27)</f>
        <v>0</v>
      </c>
      <c r="BD27" s="1">
        <f>SUM('2558:D'!BD27)</f>
        <v>0</v>
      </c>
      <c r="BE27" s="1">
        <f>SUM('2558:D'!BE27)</f>
        <v>0</v>
      </c>
      <c r="BF27" s="1">
        <f>SUM('2558:D'!BF27)</f>
        <v>0</v>
      </c>
      <c r="BG27" s="1">
        <f>SUM('2558:D'!BG27)</f>
        <v>0</v>
      </c>
      <c r="BH27" s="1">
        <f>SUM('2558:D'!BH27)</f>
        <v>0</v>
      </c>
      <c r="BI27" s="1">
        <f>SUM('2558:D'!BI27)</f>
        <v>0</v>
      </c>
      <c r="BJ27" s="1">
        <f>SUM('2558:D'!BJ27)</f>
        <v>0</v>
      </c>
      <c r="BK27" s="1">
        <f>SUM('2558:D'!BK27)</f>
        <v>0</v>
      </c>
      <c r="BL27" s="1">
        <f>SUM('2558:D'!BL27)</f>
        <v>0</v>
      </c>
      <c r="BM27" s="1">
        <f>SUM('2558:D'!BM27)</f>
        <v>0</v>
      </c>
      <c r="BN27" s="1">
        <f>SUM('2558:D'!BN27)</f>
        <v>0</v>
      </c>
      <c r="BO27" s="1">
        <f>SUM('2558:D'!BO27)</f>
        <v>0</v>
      </c>
      <c r="BP27" s="1">
        <f>SUM('2558:D'!BP27)</f>
        <v>0</v>
      </c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</row>
    <row r="28" spans="1:164">
      <c r="A28" s="9"/>
      <c r="B28" s="9"/>
      <c r="C28" s="9"/>
      <c r="D28" s="9"/>
      <c r="E28" s="9"/>
      <c r="F28" s="76"/>
      <c r="G28" s="128">
        <v>0</v>
      </c>
      <c r="H28" s="128">
        <v>0</v>
      </c>
      <c r="I28" s="1">
        <f>SUM('2558:D'!I28)</f>
        <v>0</v>
      </c>
      <c r="J28" s="1">
        <f>SUM('2558:D'!J28)</f>
        <v>0</v>
      </c>
      <c r="K28" s="1">
        <f>SUM('2558:D'!K28)</f>
        <v>0</v>
      </c>
      <c r="L28" s="1">
        <f>SUM('2558:D'!L28)</f>
        <v>0</v>
      </c>
      <c r="M28" s="1">
        <f>SUM('2558:D'!M28)</f>
        <v>0</v>
      </c>
      <c r="N28" s="1">
        <f>SUM('2558:D'!N28)</f>
        <v>0</v>
      </c>
      <c r="O28" s="1">
        <f>SUM('2558:D'!O28)</f>
        <v>0</v>
      </c>
      <c r="P28" s="1">
        <f>SUM('2558:D'!P28)</f>
        <v>0</v>
      </c>
      <c r="Q28" s="1">
        <f>SUM('2558:D'!Q28)</f>
        <v>0</v>
      </c>
      <c r="R28" s="1">
        <f>SUM('2558:D'!R28)</f>
        <v>0</v>
      </c>
      <c r="S28" s="1">
        <f>SUM('2558:D'!S28)</f>
        <v>0</v>
      </c>
      <c r="T28" s="1">
        <f>SUM('2558:D'!T28)</f>
        <v>0</v>
      </c>
      <c r="U28" s="1">
        <f>SUM('2558:D'!U28)</f>
        <v>0</v>
      </c>
      <c r="V28" s="1">
        <f>SUM('2558:D'!V28)</f>
        <v>0</v>
      </c>
      <c r="W28" s="1">
        <f>SUM('2558:D'!W28)</f>
        <v>0</v>
      </c>
      <c r="X28" s="1">
        <f>SUM('2558:D'!X28)</f>
        <v>0</v>
      </c>
      <c r="Y28" s="1">
        <f>SUM('2558:D'!Y28)</f>
        <v>0</v>
      </c>
      <c r="Z28" s="1">
        <f>SUM('2558:D'!Z28)</f>
        <v>0</v>
      </c>
      <c r="AA28" s="1">
        <f>SUM('2558:D'!AA28)</f>
        <v>0</v>
      </c>
      <c r="AB28" s="1">
        <f>SUM('2558:D'!AB28)</f>
        <v>0</v>
      </c>
      <c r="AC28" s="1">
        <f>SUM('2558:D'!AC28)</f>
        <v>0</v>
      </c>
      <c r="AD28" s="1">
        <f>SUM('2558:D'!AD28)</f>
        <v>0</v>
      </c>
      <c r="AE28" s="1">
        <f>SUM('2558:D'!AE28)</f>
        <v>0</v>
      </c>
      <c r="AF28" s="1">
        <f>SUM('2558:D'!AF28)</f>
        <v>0</v>
      </c>
      <c r="AG28" s="1">
        <f>SUM('2558:D'!AG28)</f>
        <v>0</v>
      </c>
      <c r="AH28" s="1">
        <f>SUM('2558:D'!AH28)</f>
        <v>0</v>
      </c>
      <c r="AI28" s="1">
        <f>SUM('2558:D'!AI28)</f>
        <v>0</v>
      </c>
      <c r="AJ28" s="1">
        <f>SUM('2558:D'!AJ28)</f>
        <v>0</v>
      </c>
      <c r="AK28" s="1">
        <f>SUM('2558:D'!AK28)</f>
        <v>0</v>
      </c>
      <c r="AL28" s="1">
        <f>SUM('2558:D'!AL28)</f>
        <v>0</v>
      </c>
      <c r="AM28" s="1">
        <f>SUM('2558:D'!AM28)</f>
        <v>0</v>
      </c>
      <c r="AN28" s="1">
        <f>SUM('2558:D'!AN28)</f>
        <v>0</v>
      </c>
      <c r="AO28" s="1">
        <f>SUM('2558:D'!AO28)</f>
        <v>0</v>
      </c>
      <c r="AP28" s="1">
        <f>SUM('2558:D'!AP28)</f>
        <v>0</v>
      </c>
      <c r="AQ28" s="1">
        <f>SUM('2558:D'!AQ28)</f>
        <v>0</v>
      </c>
      <c r="AR28" s="1">
        <f>SUM('2558:D'!AR28)</f>
        <v>0</v>
      </c>
      <c r="AS28" s="1">
        <f>SUM('2558:D'!AS28)</f>
        <v>0</v>
      </c>
      <c r="AT28" s="1">
        <f>SUM('2558:D'!AT28)</f>
        <v>0</v>
      </c>
      <c r="AU28" s="1">
        <f>SUM('2558:D'!AU28)</f>
        <v>0</v>
      </c>
      <c r="AV28" s="1">
        <f>SUM('2558:D'!AV28)</f>
        <v>0</v>
      </c>
      <c r="AW28" s="1">
        <f>SUM('2558:D'!AW28)</f>
        <v>0</v>
      </c>
      <c r="AX28" s="1">
        <f>SUM('2558:D'!AX28)</f>
        <v>0</v>
      </c>
      <c r="AY28" s="1">
        <f>SUM('2558:D'!AY28)</f>
        <v>0</v>
      </c>
      <c r="AZ28" s="1">
        <f>SUM('2558:D'!AZ28)</f>
        <v>0</v>
      </c>
      <c r="BA28" s="1">
        <f>SUM('2558:D'!BA28)</f>
        <v>0</v>
      </c>
      <c r="BB28" s="1">
        <f>SUM('2558:D'!BB28)</f>
        <v>0</v>
      </c>
      <c r="BC28" s="1">
        <f>SUM('2558:D'!BC28)</f>
        <v>0</v>
      </c>
      <c r="BD28" s="1">
        <f>SUM('2558:D'!BD28)</f>
        <v>0</v>
      </c>
      <c r="BE28" s="1">
        <f>SUM('2558:D'!BE28)</f>
        <v>0</v>
      </c>
      <c r="BF28" s="1">
        <f>SUM('2558:D'!BF28)</f>
        <v>0</v>
      </c>
      <c r="BG28" s="1">
        <f>SUM('2558:D'!BG28)</f>
        <v>0</v>
      </c>
      <c r="BH28" s="1">
        <f>SUM('2558:D'!BH28)</f>
        <v>0</v>
      </c>
      <c r="BI28" s="1">
        <f>SUM('2558:D'!BI28)</f>
        <v>0</v>
      </c>
      <c r="BJ28" s="1">
        <f>SUM('2558:D'!BJ28)</f>
        <v>0</v>
      </c>
      <c r="BK28" s="1">
        <f>SUM('2558:D'!BK28)</f>
        <v>0</v>
      </c>
      <c r="BL28" s="1">
        <f>SUM('2558:D'!BL28)</f>
        <v>0</v>
      </c>
      <c r="BM28" s="1">
        <f>SUM('2558:D'!BM28)</f>
        <v>0</v>
      </c>
      <c r="BN28" s="1">
        <f>SUM('2558:D'!BN28)</f>
        <v>0</v>
      </c>
      <c r="BO28" s="1">
        <f>SUM('2558:D'!BO28)</f>
        <v>0</v>
      </c>
      <c r="BP28" s="1">
        <f>SUM('2558:D'!BP28)</f>
        <v>0</v>
      </c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</row>
    <row r="29" spans="1:164">
      <c r="A29" s="9"/>
      <c r="B29" s="9"/>
      <c r="C29" s="9"/>
      <c r="D29" s="9"/>
      <c r="E29" s="9"/>
      <c r="F29" s="76"/>
      <c r="G29" s="128">
        <v>0</v>
      </c>
      <c r="H29" s="128">
        <v>0</v>
      </c>
      <c r="I29" s="1">
        <f>SUM('2558:D'!I29)</f>
        <v>0</v>
      </c>
      <c r="J29" s="1">
        <f>SUM('2558:D'!J29)</f>
        <v>0</v>
      </c>
      <c r="K29" s="1">
        <f>SUM('2558:D'!K29)</f>
        <v>0</v>
      </c>
      <c r="L29" s="1">
        <f>SUM('2558:D'!L29)</f>
        <v>0</v>
      </c>
      <c r="M29" s="1">
        <f>SUM('2558:D'!M29)</f>
        <v>0</v>
      </c>
      <c r="N29" s="1">
        <f>SUM('2558:D'!N29)</f>
        <v>0</v>
      </c>
      <c r="O29" s="1">
        <f>SUM('2558:D'!O29)</f>
        <v>0</v>
      </c>
      <c r="P29" s="1">
        <f>SUM('2558:D'!P29)</f>
        <v>0</v>
      </c>
      <c r="Q29" s="1">
        <f>SUM('2558:D'!Q29)</f>
        <v>0</v>
      </c>
      <c r="R29" s="1">
        <f>SUM('2558:D'!R29)</f>
        <v>0</v>
      </c>
      <c r="S29" s="1">
        <f>SUM('2558:D'!S29)</f>
        <v>0</v>
      </c>
      <c r="T29" s="1">
        <f>SUM('2558:D'!T29)</f>
        <v>0</v>
      </c>
      <c r="U29" s="1">
        <f>SUM('2558:D'!U29)</f>
        <v>0</v>
      </c>
      <c r="V29" s="1">
        <f>SUM('2558:D'!V29)</f>
        <v>0</v>
      </c>
      <c r="W29" s="1">
        <f>SUM('2558:D'!W29)</f>
        <v>0</v>
      </c>
      <c r="X29" s="1">
        <f>SUM('2558:D'!X29)</f>
        <v>0</v>
      </c>
      <c r="Y29" s="1">
        <f>SUM('2558:D'!Y29)</f>
        <v>0</v>
      </c>
      <c r="Z29" s="1">
        <f>SUM('2558:D'!Z29)</f>
        <v>0</v>
      </c>
      <c r="AA29" s="1">
        <f>SUM('2558:D'!AA29)</f>
        <v>0</v>
      </c>
      <c r="AB29" s="1">
        <f>SUM('2558:D'!AB29)</f>
        <v>0</v>
      </c>
      <c r="AC29" s="1">
        <f>SUM('2558:D'!AC29)</f>
        <v>0</v>
      </c>
      <c r="AD29" s="1">
        <f>SUM('2558:D'!AD29)</f>
        <v>0</v>
      </c>
      <c r="AE29" s="1">
        <f>SUM('2558:D'!AE29)</f>
        <v>0</v>
      </c>
      <c r="AF29" s="1">
        <f>SUM('2558:D'!AF29)</f>
        <v>0</v>
      </c>
      <c r="AG29" s="1">
        <f>SUM('2558:D'!AG29)</f>
        <v>0</v>
      </c>
      <c r="AH29" s="1">
        <f>SUM('2558:D'!AH29)</f>
        <v>0</v>
      </c>
      <c r="AI29" s="1">
        <f>SUM('2558:D'!AI29)</f>
        <v>0</v>
      </c>
      <c r="AJ29" s="1">
        <f>SUM('2558:D'!AJ29)</f>
        <v>0</v>
      </c>
      <c r="AK29" s="1">
        <f>SUM('2558:D'!AK29)</f>
        <v>0</v>
      </c>
      <c r="AL29" s="1">
        <f>SUM('2558:D'!AL29)</f>
        <v>0</v>
      </c>
      <c r="AM29" s="1">
        <f>SUM('2558:D'!AM29)</f>
        <v>0</v>
      </c>
      <c r="AN29" s="1">
        <f>SUM('2558:D'!AN29)</f>
        <v>0</v>
      </c>
      <c r="AO29" s="1">
        <f>SUM('2558:D'!AO29)</f>
        <v>0</v>
      </c>
      <c r="AP29" s="1">
        <f>SUM('2558:D'!AP29)</f>
        <v>0</v>
      </c>
      <c r="AQ29" s="1">
        <f>SUM('2558:D'!AQ29)</f>
        <v>0</v>
      </c>
      <c r="AR29" s="1">
        <f>SUM('2558:D'!AR29)</f>
        <v>0</v>
      </c>
      <c r="AS29" s="1">
        <f>SUM('2558:D'!AS29)</f>
        <v>0</v>
      </c>
      <c r="AT29" s="1">
        <f>SUM('2558:D'!AT29)</f>
        <v>0</v>
      </c>
      <c r="AU29" s="1">
        <f>SUM('2558:D'!AU29)</f>
        <v>0</v>
      </c>
      <c r="AV29" s="1">
        <f>SUM('2558:D'!AV29)</f>
        <v>0</v>
      </c>
      <c r="AW29" s="1">
        <f>SUM('2558:D'!AW29)</f>
        <v>0</v>
      </c>
      <c r="AX29" s="1">
        <f>SUM('2558:D'!AX29)</f>
        <v>0</v>
      </c>
      <c r="AY29" s="1">
        <f>SUM('2558:D'!AY29)</f>
        <v>0</v>
      </c>
      <c r="AZ29" s="1">
        <f>SUM('2558:D'!AZ29)</f>
        <v>0</v>
      </c>
      <c r="BA29" s="1">
        <f>SUM('2558:D'!BA29)</f>
        <v>0</v>
      </c>
      <c r="BB29" s="1">
        <f>SUM('2558:D'!BB29)</f>
        <v>0</v>
      </c>
      <c r="BC29" s="1">
        <f>SUM('2558:D'!BC29)</f>
        <v>0</v>
      </c>
      <c r="BD29" s="1">
        <f>SUM('2558:D'!BD29)</f>
        <v>0</v>
      </c>
      <c r="BE29" s="1">
        <f>SUM('2558:D'!BE29)</f>
        <v>0</v>
      </c>
      <c r="BF29" s="1">
        <f>SUM('2558:D'!BF29)</f>
        <v>0</v>
      </c>
      <c r="BG29" s="1">
        <f>SUM('2558:D'!BG29)</f>
        <v>0</v>
      </c>
      <c r="BH29" s="1">
        <f>SUM('2558:D'!BH29)</f>
        <v>0</v>
      </c>
      <c r="BI29" s="1">
        <f>SUM('2558:D'!BI29)</f>
        <v>0</v>
      </c>
      <c r="BJ29" s="1">
        <f>SUM('2558:D'!BJ29)</f>
        <v>0</v>
      </c>
      <c r="BK29" s="1">
        <f>SUM('2558:D'!BK29)</f>
        <v>0</v>
      </c>
      <c r="BL29" s="1">
        <f>SUM('2558:D'!BL29)</f>
        <v>0</v>
      </c>
      <c r="BM29" s="1">
        <f>SUM('2558:D'!BM29)</f>
        <v>0</v>
      </c>
      <c r="BN29" s="1">
        <f>SUM('2558:D'!BN29)</f>
        <v>0</v>
      </c>
      <c r="BO29" s="1">
        <f>SUM('2558:D'!BO29)</f>
        <v>0</v>
      </c>
      <c r="BP29" s="1">
        <f>SUM('2558:D'!BP29)</f>
        <v>0</v>
      </c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</row>
    <row r="30" spans="1:164">
      <c r="A30" s="9"/>
      <c r="B30" s="9"/>
      <c r="C30" s="9"/>
      <c r="D30" s="9"/>
      <c r="E30" s="9"/>
      <c r="F30" s="76"/>
      <c r="G30" s="128">
        <v>0</v>
      </c>
      <c r="H30" s="128">
        <v>0</v>
      </c>
      <c r="I30" s="1">
        <f>SUM('2558:D'!I30)</f>
        <v>0</v>
      </c>
      <c r="J30" s="1">
        <f>SUM('2558:D'!J30)</f>
        <v>0</v>
      </c>
      <c r="K30" s="1">
        <f>SUM('2558:D'!K30)</f>
        <v>0</v>
      </c>
      <c r="L30" s="1">
        <f>SUM('2558:D'!L30)</f>
        <v>0</v>
      </c>
      <c r="M30" s="1">
        <f>SUM('2558:D'!M30)</f>
        <v>0</v>
      </c>
      <c r="N30" s="1">
        <f>SUM('2558:D'!N30)</f>
        <v>0</v>
      </c>
      <c r="O30" s="1">
        <f>SUM('2558:D'!O30)</f>
        <v>0</v>
      </c>
      <c r="P30" s="1">
        <f>SUM('2558:D'!P30)</f>
        <v>0</v>
      </c>
      <c r="Q30" s="1">
        <f>SUM('2558:D'!Q30)</f>
        <v>0</v>
      </c>
      <c r="R30" s="1">
        <f>SUM('2558:D'!R30)</f>
        <v>0</v>
      </c>
      <c r="S30" s="1">
        <f>SUM('2558:D'!S30)</f>
        <v>0</v>
      </c>
      <c r="T30" s="1">
        <f>SUM('2558:D'!T30)</f>
        <v>0</v>
      </c>
      <c r="U30" s="1">
        <f>SUM('2558:D'!U30)</f>
        <v>0</v>
      </c>
      <c r="V30" s="1">
        <f>SUM('2558:D'!V30)</f>
        <v>0</v>
      </c>
      <c r="W30" s="1">
        <f>SUM('2558:D'!W30)</f>
        <v>0</v>
      </c>
      <c r="X30" s="1">
        <f>SUM('2558:D'!X30)</f>
        <v>0</v>
      </c>
      <c r="Y30" s="1">
        <f>SUM('2558:D'!Y30)</f>
        <v>0</v>
      </c>
      <c r="Z30" s="1">
        <f>SUM('2558:D'!Z30)</f>
        <v>0</v>
      </c>
      <c r="AA30" s="1">
        <f>SUM('2558:D'!AA30)</f>
        <v>0</v>
      </c>
      <c r="AB30" s="1">
        <f>SUM('2558:D'!AB30)</f>
        <v>0</v>
      </c>
      <c r="AC30" s="1">
        <f>SUM('2558:D'!AC30)</f>
        <v>0</v>
      </c>
      <c r="AD30" s="1">
        <f>SUM('2558:D'!AD30)</f>
        <v>0</v>
      </c>
      <c r="AE30" s="1">
        <f>SUM('2558:D'!AE30)</f>
        <v>0</v>
      </c>
      <c r="AF30" s="1">
        <f>SUM('2558:D'!AF30)</f>
        <v>0</v>
      </c>
      <c r="AG30" s="1">
        <f>SUM('2558:D'!AG30)</f>
        <v>0</v>
      </c>
      <c r="AH30" s="1">
        <f>SUM('2558:D'!AH30)</f>
        <v>0</v>
      </c>
      <c r="AI30" s="1">
        <f>SUM('2558:D'!AI30)</f>
        <v>0</v>
      </c>
      <c r="AJ30" s="1">
        <f>SUM('2558:D'!AJ30)</f>
        <v>0</v>
      </c>
      <c r="AK30" s="1">
        <f>SUM('2558:D'!AK30)</f>
        <v>0</v>
      </c>
      <c r="AL30" s="1">
        <f>SUM('2558:D'!AL30)</f>
        <v>0</v>
      </c>
      <c r="AM30" s="1">
        <f>SUM('2558:D'!AM30)</f>
        <v>0</v>
      </c>
      <c r="AN30" s="1">
        <f>SUM('2558:D'!AN30)</f>
        <v>0</v>
      </c>
      <c r="AO30" s="1">
        <f>SUM('2558:D'!AO30)</f>
        <v>0</v>
      </c>
      <c r="AP30" s="1">
        <f>SUM('2558:D'!AP30)</f>
        <v>0</v>
      </c>
      <c r="AQ30" s="1">
        <f>SUM('2558:D'!AQ30)</f>
        <v>0</v>
      </c>
      <c r="AR30" s="1">
        <f>SUM('2558:D'!AR30)</f>
        <v>0</v>
      </c>
      <c r="AS30" s="1">
        <f>SUM('2558:D'!AS30)</f>
        <v>0</v>
      </c>
      <c r="AT30" s="1">
        <f>SUM('2558:D'!AT30)</f>
        <v>0</v>
      </c>
      <c r="AU30" s="1">
        <f>SUM('2558:D'!AU30)</f>
        <v>0</v>
      </c>
      <c r="AV30" s="1">
        <f>SUM('2558:D'!AV30)</f>
        <v>0</v>
      </c>
      <c r="AW30" s="1">
        <f>SUM('2558:D'!AW30)</f>
        <v>0</v>
      </c>
      <c r="AX30" s="1">
        <f>SUM('2558:D'!AX30)</f>
        <v>0</v>
      </c>
      <c r="AY30" s="1">
        <f>SUM('2558:D'!AY30)</f>
        <v>0</v>
      </c>
      <c r="AZ30" s="1">
        <f>SUM('2558:D'!AZ30)</f>
        <v>0</v>
      </c>
      <c r="BA30" s="1">
        <f>SUM('2558:D'!BA30)</f>
        <v>0</v>
      </c>
      <c r="BB30" s="1">
        <f>SUM('2558:D'!BB30)</f>
        <v>0</v>
      </c>
      <c r="BC30" s="1">
        <f>SUM('2558:D'!BC30)</f>
        <v>0</v>
      </c>
      <c r="BD30" s="1">
        <f>SUM('2558:D'!BD30)</f>
        <v>0</v>
      </c>
      <c r="BE30" s="1">
        <f>SUM('2558:D'!BE30)</f>
        <v>0</v>
      </c>
      <c r="BF30" s="1">
        <f>SUM('2558:D'!BF30)</f>
        <v>0</v>
      </c>
      <c r="BG30" s="1">
        <f>SUM('2558:D'!BG30)</f>
        <v>0</v>
      </c>
      <c r="BH30" s="1">
        <f>SUM('2558:D'!BH30)</f>
        <v>0</v>
      </c>
      <c r="BI30" s="1">
        <f>SUM('2558:D'!BI30)</f>
        <v>0</v>
      </c>
      <c r="BJ30" s="1">
        <f>SUM('2558:D'!BJ30)</f>
        <v>0</v>
      </c>
      <c r="BK30" s="1">
        <f>SUM('2558:D'!BK30)</f>
        <v>0</v>
      </c>
      <c r="BL30" s="1">
        <f>SUM('2558:D'!BL30)</f>
        <v>0</v>
      </c>
      <c r="BM30" s="1">
        <f>SUM('2558:D'!BM30)</f>
        <v>0</v>
      </c>
      <c r="BN30" s="1">
        <f>SUM('2558:D'!BN30)</f>
        <v>0</v>
      </c>
      <c r="BO30" s="1">
        <f>SUM('2558:D'!BO30)</f>
        <v>0</v>
      </c>
      <c r="BP30" s="1">
        <f>SUM('2558:D'!BP30)</f>
        <v>0</v>
      </c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</row>
    <row r="31" spans="1:164">
      <c r="A31" s="9"/>
      <c r="B31" s="9"/>
      <c r="C31" s="9"/>
      <c r="D31" s="9"/>
      <c r="E31" s="9"/>
      <c r="F31" s="76"/>
      <c r="G31" s="128">
        <v>0</v>
      </c>
      <c r="H31" s="128">
        <v>0</v>
      </c>
      <c r="I31" s="1">
        <f>SUM('2558:D'!I31)</f>
        <v>0</v>
      </c>
      <c r="J31" s="1">
        <f>SUM('2558:D'!J31)</f>
        <v>0</v>
      </c>
      <c r="K31" s="1">
        <f>SUM('2558:D'!K31)</f>
        <v>0</v>
      </c>
      <c r="L31" s="1">
        <f>SUM('2558:D'!L31)</f>
        <v>0</v>
      </c>
      <c r="M31" s="1">
        <f>SUM('2558:D'!M31)</f>
        <v>0</v>
      </c>
      <c r="N31" s="1">
        <f>SUM('2558:D'!N31)</f>
        <v>0</v>
      </c>
      <c r="O31" s="1">
        <f>SUM('2558:D'!O31)</f>
        <v>0</v>
      </c>
      <c r="P31" s="1">
        <f>SUM('2558:D'!P31)</f>
        <v>0</v>
      </c>
      <c r="Q31" s="1">
        <f>SUM('2558:D'!Q31)</f>
        <v>0</v>
      </c>
      <c r="R31" s="1">
        <f>SUM('2558:D'!R31)</f>
        <v>0</v>
      </c>
      <c r="S31" s="1">
        <f>SUM('2558:D'!S31)</f>
        <v>0</v>
      </c>
      <c r="T31" s="1">
        <f>SUM('2558:D'!T31)</f>
        <v>0</v>
      </c>
      <c r="U31" s="1">
        <f>SUM('2558:D'!U31)</f>
        <v>0</v>
      </c>
      <c r="V31" s="1">
        <f>SUM('2558:D'!V31)</f>
        <v>0</v>
      </c>
      <c r="W31" s="1">
        <f>SUM('2558:D'!W31)</f>
        <v>0</v>
      </c>
      <c r="X31" s="1">
        <f>SUM('2558:D'!X31)</f>
        <v>0</v>
      </c>
      <c r="Y31" s="1">
        <f>SUM('2558:D'!Y31)</f>
        <v>0</v>
      </c>
      <c r="Z31" s="1">
        <f>SUM('2558:D'!Z31)</f>
        <v>0</v>
      </c>
      <c r="AA31" s="1">
        <f>SUM('2558:D'!AA31)</f>
        <v>0</v>
      </c>
      <c r="AB31" s="1">
        <f>SUM('2558:D'!AB31)</f>
        <v>0</v>
      </c>
      <c r="AC31" s="1">
        <f>SUM('2558:D'!AC31)</f>
        <v>0</v>
      </c>
      <c r="AD31" s="1">
        <f>SUM('2558:D'!AD31)</f>
        <v>0</v>
      </c>
      <c r="AE31" s="1">
        <f>SUM('2558:D'!AE31)</f>
        <v>0</v>
      </c>
      <c r="AF31" s="1">
        <f>SUM('2558:D'!AF31)</f>
        <v>0</v>
      </c>
      <c r="AG31" s="1">
        <f>SUM('2558:D'!AG31)</f>
        <v>0</v>
      </c>
      <c r="AH31" s="1">
        <f>SUM('2558:D'!AH31)</f>
        <v>0</v>
      </c>
      <c r="AI31" s="1">
        <f>SUM('2558:D'!AI31)</f>
        <v>0</v>
      </c>
      <c r="AJ31" s="1">
        <f>SUM('2558:D'!AJ31)</f>
        <v>0</v>
      </c>
      <c r="AK31" s="1">
        <f>SUM('2558:D'!AK31)</f>
        <v>0</v>
      </c>
      <c r="AL31" s="1">
        <f>SUM('2558:D'!AL31)</f>
        <v>0</v>
      </c>
      <c r="AM31" s="1">
        <f>SUM('2558:D'!AM31)</f>
        <v>0</v>
      </c>
      <c r="AN31" s="1">
        <f>SUM('2558:D'!AN31)</f>
        <v>0</v>
      </c>
      <c r="AO31" s="1">
        <f>SUM('2558:D'!AO31)</f>
        <v>0</v>
      </c>
      <c r="AP31" s="1">
        <f>SUM('2558:D'!AP31)</f>
        <v>0</v>
      </c>
      <c r="AQ31" s="1">
        <f>SUM('2558:D'!AQ31)</f>
        <v>0</v>
      </c>
      <c r="AR31" s="1">
        <f>SUM('2558:D'!AR31)</f>
        <v>0</v>
      </c>
      <c r="AS31" s="1">
        <f>SUM('2558:D'!AS31)</f>
        <v>0</v>
      </c>
      <c r="AT31" s="1">
        <f>SUM('2558:D'!AT31)</f>
        <v>0</v>
      </c>
      <c r="AU31" s="1">
        <f>SUM('2558:D'!AU31)</f>
        <v>0</v>
      </c>
      <c r="AV31" s="1">
        <f>SUM('2558:D'!AV31)</f>
        <v>0</v>
      </c>
      <c r="AW31" s="1">
        <f>SUM('2558:D'!AW31)</f>
        <v>0</v>
      </c>
      <c r="AX31" s="1">
        <f>SUM('2558:D'!AX31)</f>
        <v>0</v>
      </c>
      <c r="AY31" s="1">
        <f>SUM('2558:D'!AY31)</f>
        <v>0</v>
      </c>
      <c r="AZ31" s="1">
        <f>SUM('2558:D'!AZ31)</f>
        <v>0</v>
      </c>
      <c r="BA31" s="1">
        <f>SUM('2558:D'!BA31)</f>
        <v>0</v>
      </c>
      <c r="BB31" s="1">
        <f>SUM('2558:D'!BB31)</f>
        <v>0</v>
      </c>
      <c r="BC31" s="1">
        <f>SUM('2558:D'!BC31)</f>
        <v>0</v>
      </c>
      <c r="BD31" s="1">
        <f>SUM('2558:D'!BD31)</f>
        <v>0</v>
      </c>
      <c r="BE31" s="1">
        <f>SUM('2558:D'!BE31)</f>
        <v>0</v>
      </c>
      <c r="BF31" s="1">
        <f>SUM('2558:D'!BF31)</f>
        <v>0</v>
      </c>
      <c r="BG31" s="1">
        <f>SUM('2558:D'!BG31)</f>
        <v>0</v>
      </c>
      <c r="BH31" s="1">
        <f>SUM('2558:D'!BH31)</f>
        <v>0</v>
      </c>
      <c r="BI31" s="1">
        <f>SUM('2558:D'!BI31)</f>
        <v>0</v>
      </c>
      <c r="BJ31" s="1">
        <f>SUM('2558:D'!BJ31)</f>
        <v>0</v>
      </c>
      <c r="BK31" s="1">
        <f>SUM('2558:D'!BK31)</f>
        <v>0</v>
      </c>
      <c r="BL31" s="1">
        <f>SUM('2558:D'!BL31)</f>
        <v>0</v>
      </c>
      <c r="BM31" s="1">
        <f>SUM('2558:D'!BM31)</f>
        <v>0</v>
      </c>
      <c r="BN31" s="1">
        <f>SUM('2558:D'!BN31)</f>
        <v>0</v>
      </c>
      <c r="BO31" s="1">
        <f>SUM('2558:D'!BO31)</f>
        <v>0</v>
      </c>
      <c r="BP31" s="1">
        <f>SUM('2558:D'!BP31)</f>
        <v>0</v>
      </c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</row>
    <row r="32" spans="1:164">
      <c r="A32" s="9"/>
      <c r="B32" s="9"/>
      <c r="C32" s="9"/>
      <c r="D32" s="9"/>
      <c r="E32" s="9"/>
      <c r="F32" s="76"/>
      <c r="G32" s="128">
        <v>0</v>
      </c>
      <c r="H32" s="128">
        <v>0</v>
      </c>
      <c r="I32" s="1">
        <f>SUM('2558:D'!I32)</f>
        <v>0</v>
      </c>
      <c r="J32" s="1">
        <f>SUM('2558:D'!J32)</f>
        <v>0</v>
      </c>
      <c r="K32" s="1">
        <f>SUM('2558:D'!K32)</f>
        <v>0</v>
      </c>
      <c r="L32" s="1">
        <f>SUM('2558:D'!L32)</f>
        <v>0</v>
      </c>
      <c r="M32" s="1">
        <f>SUM('2558:D'!M32)</f>
        <v>0</v>
      </c>
      <c r="N32" s="1">
        <f>SUM('2558:D'!N32)</f>
        <v>0</v>
      </c>
      <c r="O32" s="1">
        <f>SUM('2558:D'!O32)</f>
        <v>0</v>
      </c>
      <c r="P32" s="1">
        <f>SUM('2558:D'!P32)</f>
        <v>0</v>
      </c>
      <c r="Q32" s="1">
        <f>SUM('2558:D'!Q32)</f>
        <v>0</v>
      </c>
      <c r="R32" s="1">
        <f>SUM('2558:D'!R32)</f>
        <v>0</v>
      </c>
      <c r="S32" s="1">
        <f>SUM('2558:D'!S32)</f>
        <v>0</v>
      </c>
      <c r="T32" s="1">
        <f>SUM('2558:D'!T32)</f>
        <v>0</v>
      </c>
      <c r="U32" s="1">
        <f>SUM('2558:D'!U32)</f>
        <v>0</v>
      </c>
      <c r="V32" s="1">
        <f>SUM('2558:D'!V32)</f>
        <v>0</v>
      </c>
      <c r="W32" s="1">
        <f>SUM('2558:D'!W32)</f>
        <v>0</v>
      </c>
      <c r="X32" s="1">
        <f>SUM('2558:D'!X32)</f>
        <v>0</v>
      </c>
      <c r="Y32" s="1">
        <f>SUM('2558:D'!Y32)</f>
        <v>0</v>
      </c>
      <c r="Z32" s="1">
        <f>SUM('2558:D'!Z32)</f>
        <v>0</v>
      </c>
      <c r="AA32" s="1">
        <f>SUM('2558:D'!AA32)</f>
        <v>0</v>
      </c>
      <c r="AB32" s="1">
        <f>SUM('2558:D'!AB32)</f>
        <v>0</v>
      </c>
      <c r="AC32" s="1">
        <f>SUM('2558:D'!AC32)</f>
        <v>0</v>
      </c>
      <c r="AD32" s="1">
        <f>SUM('2558:D'!AD32)</f>
        <v>0</v>
      </c>
      <c r="AE32" s="1">
        <f>SUM('2558:D'!AE32)</f>
        <v>0</v>
      </c>
      <c r="AF32" s="1">
        <f>SUM('2558:D'!AF32)</f>
        <v>0</v>
      </c>
      <c r="AG32" s="1">
        <f>SUM('2558:D'!AG32)</f>
        <v>0</v>
      </c>
      <c r="AH32" s="1">
        <f>SUM('2558:D'!AH32)</f>
        <v>0</v>
      </c>
      <c r="AI32" s="1">
        <f>SUM('2558:D'!AI32)</f>
        <v>0</v>
      </c>
      <c r="AJ32" s="1">
        <f>SUM('2558:D'!AJ32)</f>
        <v>0</v>
      </c>
      <c r="AK32" s="1">
        <f>SUM('2558:D'!AK32)</f>
        <v>0</v>
      </c>
      <c r="AL32" s="1">
        <f>SUM('2558:D'!AL32)</f>
        <v>0</v>
      </c>
      <c r="AM32" s="1">
        <f>SUM('2558:D'!AM32)</f>
        <v>0</v>
      </c>
      <c r="AN32" s="1">
        <f>SUM('2558:D'!AN32)</f>
        <v>0</v>
      </c>
      <c r="AO32" s="1">
        <f>SUM('2558:D'!AO32)</f>
        <v>0</v>
      </c>
      <c r="AP32" s="1">
        <f>SUM('2558:D'!AP32)</f>
        <v>0</v>
      </c>
      <c r="AQ32" s="1">
        <f>SUM('2558:D'!AQ32)</f>
        <v>0</v>
      </c>
      <c r="AR32" s="1">
        <f>SUM('2558:D'!AR32)</f>
        <v>0</v>
      </c>
      <c r="AS32" s="1">
        <f>SUM('2558:D'!AS32)</f>
        <v>0</v>
      </c>
      <c r="AT32" s="1">
        <f>SUM('2558:D'!AT32)</f>
        <v>0</v>
      </c>
      <c r="AU32" s="1">
        <f>SUM('2558:D'!AU32)</f>
        <v>0</v>
      </c>
      <c r="AV32" s="1">
        <f>SUM('2558:D'!AV32)</f>
        <v>0</v>
      </c>
      <c r="AW32" s="1">
        <f>SUM('2558:D'!AW32)</f>
        <v>0</v>
      </c>
      <c r="AX32" s="1">
        <f>SUM('2558:D'!AX32)</f>
        <v>0</v>
      </c>
      <c r="AY32" s="1">
        <f>SUM('2558:D'!AY32)</f>
        <v>0</v>
      </c>
      <c r="AZ32" s="1">
        <f>SUM('2558:D'!AZ32)</f>
        <v>0</v>
      </c>
      <c r="BA32" s="1">
        <f>SUM('2558:D'!BA32)</f>
        <v>0</v>
      </c>
      <c r="BB32" s="1">
        <f>SUM('2558:D'!BB32)</f>
        <v>0</v>
      </c>
      <c r="BC32" s="1">
        <f>SUM('2558:D'!BC32)</f>
        <v>0</v>
      </c>
      <c r="BD32" s="1">
        <f>SUM('2558:D'!BD32)</f>
        <v>0</v>
      </c>
      <c r="BE32" s="1">
        <f>SUM('2558:D'!BE32)</f>
        <v>0</v>
      </c>
      <c r="BF32" s="1">
        <f>SUM('2558:D'!BF32)</f>
        <v>0</v>
      </c>
      <c r="BG32" s="1">
        <f>SUM('2558:D'!BG32)</f>
        <v>0</v>
      </c>
      <c r="BH32" s="1">
        <f>SUM('2558:D'!BH32)</f>
        <v>0</v>
      </c>
      <c r="BI32" s="1">
        <f>SUM('2558:D'!BI32)</f>
        <v>0</v>
      </c>
      <c r="BJ32" s="1">
        <f>SUM('2558:D'!BJ32)</f>
        <v>0</v>
      </c>
      <c r="BK32" s="1">
        <f>SUM('2558:D'!BK32)</f>
        <v>0</v>
      </c>
      <c r="BL32" s="1">
        <f>SUM('2558:D'!BL32)</f>
        <v>0</v>
      </c>
      <c r="BM32" s="1">
        <f>SUM('2558:D'!BM32)</f>
        <v>0</v>
      </c>
      <c r="BN32" s="1">
        <f>SUM('2558:D'!BN32)</f>
        <v>0</v>
      </c>
      <c r="BO32" s="1">
        <f>SUM('2558:D'!BO32)</f>
        <v>0</v>
      </c>
      <c r="BP32" s="1">
        <f>SUM('2558:D'!BP32)</f>
        <v>0</v>
      </c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</row>
    <row r="33" spans="1:164">
      <c r="A33" s="9"/>
      <c r="B33" s="9"/>
      <c r="C33" s="9"/>
      <c r="D33" s="9"/>
      <c r="E33" s="9"/>
      <c r="F33" s="76"/>
      <c r="G33" s="128">
        <v>0</v>
      </c>
      <c r="H33" s="128">
        <v>0</v>
      </c>
      <c r="I33" s="1">
        <f>SUM('2558:D'!I33)</f>
        <v>0</v>
      </c>
      <c r="J33" s="1">
        <f>SUM('2558:D'!J33)</f>
        <v>0</v>
      </c>
      <c r="K33" s="1">
        <f>SUM('2558:D'!K33)</f>
        <v>0</v>
      </c>
      <c r="L33" s="1">
        <f>SUM('2558:D'!L33)</f>
        <v>0</v>
      </c>
      <c r="M33" s="1">
        <f>SUM('2558:D'!M33)</f>
        <v>0</v>
      </c>
      <c r="N33" s="1">
        <f>SUM('2558:D'!N33)</f>
        <v>0</v>
      </c>
      <c r="O33" s="1">
        <f>SUM('2558:D'!O33)</f>
        <v>0</v>
      </c>
      <c r="P33" s="1">
        <f>SUM('2558:D'!P33)</f>
        <v>0</v>
      </c>
      <c r="Q33" s="1">
        <f>SUM('2558:D'!Q33)</f>
        <v>0</v>
      </c>
      <c r="R33" s="1">
        <f>SUM('2558:D'!R33)</f>
        <v>0</v>
      </c>
      <c r="S33" s="1">
        <f>SUM('2558:D'!S33)</f>
        <v>0</v>
      </c>
      <c r="T33" s="1">
        <f>SUM('2558:D'!T33)</f>
        <v>0</v>
      </c>
      <c r="U33" s="1">
        <f>SUM('2558:D'!U33)</f>
        <v>0</v>
      </c>
      <c r="V33" s="1">
        <f>SUM('2558:D'!V33)</f>
        <v>0</v>
      </c>
      <c r="W33" s="1">
        <f>SUM('2558:D'!W33)</f>
        <v>0</v>
      </c>
      <c r="X33" s="1">
        <f>SUM('2558:D'!X33)</f>
        <v>0</v>
      </c>
      <c r="Y33" s="1">
        <f>SUM('2558:D'!Y33)</f>
        <v>0</v>
      </c>
      <c r="Z33" s="1">
        <f>SUM('2558:D'!Z33)</f>
        <v>0</v>
      </c>
      <c r="AA33" s="1">
        <f>SUM('2558:D'!AA33)</f>
        <v>0</v>
      </c>
      <c r="AB33" s="1">
        <f>SUM('2558:D'!AB33)</f>
        <v>0</v>
      </c>
      <c r="AC33" s="1">
        <f>SUM('2558:D'!AC33)</f>
        <v>0</v>
      </c>
      <c r="AD33" s="1">
        <f>SUM('2558:D'!AD33)</f>
        <v>0</v>
      </c>
      <c r="AE33" s="1">
        <f>SUM('2558:D'!AE33)</f>
        <v>0</v>
      </c>
      <c r="AF33" s="1">
        <f>SUM('2558:D'!AF33)</f>
        <v>0</v>
      </c>
      <c r="AG33" s="1">
        <f>SUM('2558:D'!AG33)</f>
        <v>0</v>
      </c>
      <c r="AH33" s="1">
        <f>SUM('2558:D'!AH33)</f>
        <v>0</v>
      </c>
      <c r="AI33" s="1">
        <f>SUM('2558:D'!AI33)</f>
        <v>0</v>
      </c>
      <c r="AJ33" s="1">
        <f>SUM('2558:D'!AJ33)</f>
        <v>0</v>
      </c>
      <c r="AK33" s="1">
        <f>SUM('2558:D'!AK33)</f>
        <v>0</v>
      </c>
      <c r="AL33" s="1">
        <f>SUM('2558:D'!AL33)</f>
        <v>0</v>
      </c>
      <c r="AM33" s="1">
        <f>SUM('2558:D'!AM33)</f>
        <v>0</v>
      </c>
      <c r="AN33" s="1">
        <f>SUM('2558:D'!AN33)</f>
        <v>0</v>
      </c>
      <c r="AO33" s="1">
        <f>SUM('2558:D'!AO33)</f>
        <v>0</v>
      </c>
      <c r="AP33" s="1">
        <f>SUM('2558:D'!AP33)</f>
        <v>0</v>
      </c>
      <c r="AQ33" s="1">
        <f>SUM('2558:D'!AQ33)</f>
        <v>0</v>
      </c>
      <c r="AR33" s="1">
        <f>SUM('2558:D'!AR33)</f>
        <v>0</v>
      </c>
      <c r="AS33" s="1">
        <f>SUM('2558:D'!AS33)</f>
        <v>0</v>
      </c>
      <c r="AT33" s="1">
        <f>SUM('2558:D'!AT33)</f>
        <v>0</v>
      </c>
      <c r="AU33" s="1">
        <f>SUM('2558:D'!AU33)</f>
        <v>0</v>
      </c>
      <c r="AV33" s="1">
        <f>SUM('2558:D'!AV33)</f>
        <v>0</v>
      </c>
      <c r="AW33" s="1">
        <f>SUM('2558:D'!AW33)</f>
        <v>0</v>
      </c>
      <c r="AX33" s="1">
        <f>SUM('2558:D'!AX33)</f>
        <v>0</v>
      </c>
      <c r="AY33" s="1">
        <f>SUM('2558:D'!AY33)</f>
        <v>0</v>
      </c>
      <c r="AZ33" s="1">
        <f>SUM('2558:D'!AZ33)</f>
        <v>0</v>
      </c>
      <c r="BA33" s="1">
        <f>SUM('2558:D'!BA33)</f>
        <v>0</v>
      </c>
      <c r="BB33" s="1">
        <f>SUM('2558:D'!BB33)</f>
        <v>0</v>
      </c>
      <c r="BC33" s="1">
        <f>SUM('2558:D'!BC33)</f>
        <v>0</v>
      </c>
      <c r="BD33" s="1">
        <f>SUM('2558:D'!BD33)</f>
        <v>0</v>
      </c>
      <c r="BE33" s="1">
        <f>SUM('2558:D'!BE33)</f>
        <v>0</v>
      </c>
      <c r="BF33" s="1">
        <f>SUM('2558:D'!BF33)</f>
        <v>0</v>
      </c>
      <c r="BG33" s="1">
        <f>SUM('2558:D'!BG33)</f>
        <v>0</v>
      </c>
      <c r="BH33" s="1">
        <f>SUM('2558:D'!BH33)</f>
        <v>0</v>
      </c>
      <c r="BI33" s="1">
        <f>SUM('2558:D'!BI33)</f>
        <v>0</v>
      </c>
      <c r="BJ33" s="1">
        <f>SUM('2558:D'!BJ33)</f>
        <v>0</v>
      </c>
      <c r="BK33" s="1">
        <f>SUM('2558:D'!BK33)</f>
        <v>0</v>
      </c>
      <c r="BL33" s="1">
        <f>SUM('2558:D'!BL33)</f>
        <v>0</v>
      </c>
      <c r="BM33" s="1">
        <f>SUM('2558:D'!BM33)</f>
        <v>0</v>
      </c>
      <c r="BN33" s="1">
        <f>SUM('2558:D'!BN33)</f>
        <v>0</v>
      </c>
      <c r="BO33" s="1">
        <f>SUM('2558:D'!BO33)</f>
        <v>0</v>
      </c>
      <c r="BP33" s="1">
        <f>SUM('2558:D'!BP33)</f>
        <v>0</v>
      </c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</row>
    <row r="34" spans="1:164">
      <c r="A34" s="9"/>
      <c r="B34" s="9"/>
      <c r="C34" s="9"/>
      <c r="D34" s="9"/>
      <c r="E34" s="9"/>
      <c r="F34" s="76" t="s">
        <v>27</v>
      </c>
      <c r="G34" s="132">
        <v>0</v>
      </c>
      <c r="H34" s="132">
        <v>0</v>
      </c>
      <c r="I34" s="5">
        <f>SUM('2558:D'!I34)</f>
        <v>0</v>
      </c>
      <c r="J34" s="5">
        <f>SUM('2558:D'!J34)</f>
        <v>0</v>
      </c>
      <c r="K34" s="5">
        <f>SUM('2558:D'!K34)</f>
        <v>0</v>
      </c>
      <c r="L34" s="5">
        <f>SUM('2558:D'!L34)</f>
        <v>0</v>
      </c>
      <c r="M34" s="5">
        <f>SUM('2558:D'!M34)</f>
        <v>0</v>
      </c>
      <c r="N34" s="5">
        <f>SUM('2558:D'!N34)</f>
        <v>0</v>
      </c>
      <c r="O34" s="5">
        <f>SUM('2558:D'!O34)</f>
        <v>0</v>
      </c>
      <c r="P34" s="5">
        <f>SUM('2558:D'!P34)</f>
        <v>0</v>
      </c>
      <c r="Q34" s="5">
        <f>SUM('2558:D'!Q34)</f>
        <v>0</v>
      </c>
      <c r="R34" s="5">
        <f>SUM('2558:D'!R34)</f>
        <v>0</v>
      </c>
      <c r="S34" s="5">
        <f>SUM('2558:D'!S34)</f>
        <v>0</v>
      </c>
      <c r="T34" s="5">
        <f>SUM('2558:D'!T34)</f>
        <v>0</v>
      </c>
      <c r="U34" s="5">
        <f>SUM('2558:D'!U34)</f>
        <v>0</v>
      </c>
      <c r="V34" s="5">
        <f>SUM('2558:D'!V34)</f>
        <v>0</v>
      </c>
      <c r="W34" s="5">
        <f>SUM('2558:D'!W34)</f>
        <v>0</v>
      </c>
      <c r="X34" s="5">
        <f>SUM('2558:D'!X34)</f>
        <v>0</v>
      </c>
      <c r="Y34" s="5">
        <f>SUM('2558:D'!Y34)</f>
        <v>0</v>
      </c>
      <c r="Z34" s="5">
        <f>SUM('2558:D'!Z34)</f>
        <v>0</v>
      </c>
      <c r="AA34" s="5">
        <f>SUM('2558:D'!AA34)</f>
        <v>0</v>
      </c>
      <c r="AB34" s="5">
        <f>SUM('2558:D'!AB34)</f>
        <v>0</v>
      </c>
      <c r="AC34" s="5">
        <f>SUM('2558:D'!AC34)</f>
        <v>0</v>
      </c>
      <c r="AD34" s="5">
        <f>SUM('2558:D'!AD34)</f>
        <v>0</v>
      </c>
      <c r="AE34" s="5">
        <f>SUM('2558:D'!AE34)</f>
        <v>0</v>
      </c>
      <c r="AF34" s="5">
        <f>SUM('2558:D'!AF34)</f>
        <v>0</v>
      </c>
      <c r="AG34" s="5">
        <f>SUM('2558:D'!AG34)</f>
        <v>0</v>
      </c>
      <c r="AH34" s="5">
        <f>SUM('2558:D'!AH34)</f>
        <v>0</v>
      </c>
      <c r="AI34" s="5">
        <f>SUM('2558:D'!AI34)</f>
        <v>0</v>
      </c>
      <c r="AJ34" s="5">
        <f>SUM('2558:D'!AJ34)</f>
        <v>0</v>
      </c>
      <c r="AK34" s="5">
        <f>SUM('2558:D'!AK34)</f>
        <v>0</v>
      </c>
      <c r="AL34" s="5">
        <f>SUM('2558:D'!AL34)</f>
        <v>0</v>
      </c>
      <c r="AM34" s="5">
        <f>SUM('2558:D'!AM34)</f>
        <v>0</v>
      </c>
      <c r="AN34" s="5">
        <f>SUM('2558:D'!AN34)</f>
        <v>0</v>
      </c>
      <c r="AO34" s="5">
        <f>SUM('2558:D'!AO34)</f>
        <v>0</v>
      </c>
      <c r="AP34" s="5">
        <f>SUM('2558:D'!AP34)</f>
        <v>0</v>
      </c>
      <c r="AQ34" s="5">
        <f>SUM('2558:D'!AQ34)</f>
        <v>0</v>
      </c>
      <c r="AR34" s="5">
        <f>SUM('2558:D'!AR34)</f>
        <v>0</v>
      </c>
      <c r="AS34" s="5">
        <f>SUM('2558:D'!AS34)</f>
        <v>0</v>
      </c>
      <c r="AT34" s="5">
        <f>SUM('2558:D'!AT34)</f>
        <v>0</v>
      </c>
      <c r="AU34" s="5">
        <f>SUM('2558:D'!AU34)</f>
        <v>0</v>
      </c>
      <c r="AV34" s="5">
        <f>SUM('2558:D'!AV34)</f>
        <v>0</v>
      </c>
      <c r="AW34" s="5">
        <f>SUM('2558:D'!AW34)</f>
        <v>0</v>
      </c>
      <c r="AX34" s="5">
        <f>SUM('2558:D'!AX34)</f>
        <v>0</v>
      </c>
      <c r="AY34" s="5">
        <f>SUM('2558:D'!AY34)</f>
        <v>0</v>
      </c>
      <c r="AZ34" s="5">
        <f>SUM('2558:D'!AZ34)</f>
        <v>0</v>
      </c>
      <c r="BA34" s="5">
        <f>SUM('2558:D'!BA34)</f>
        <v>0</v>
      </c>
      <c r="BB34" s="5">
        <f>SUM('2558:D'!BB34)</f>
        <v>0</v>
      </c>
      <c r="BC34" s="5">
        <f>SUM('2558:D'!BC34)</f>
        <v>0</v>
      </c>
      <c r="BD34" s="5">
        <f>SUM('2558:D'!BD34)</f>
        <v>0</v>
      </c>
      <c r="BE34" s="5">
        <f>SUM('2558:D'!BE34)</f>
        <v>0</v>
      </c>
      <c r="BF34" s="5">
        <f>SUM('2558:D'!BF34)</f>
        <v>0</v>
      </c>
      <c r="BG34" s="5">
        <f>SUM('2558:D'!BG34)</f>
        <v>0</v>
      </c>
      <c r="BH34" s="5">
        <f>SUM('2558:D'!BH34)</f>
        <v>0</v>
      </c>
      <c r="BI34" s="5">
        <f>SUM('2558:D'!BI34)</f>
        <v>0</v>
      </c>
      <c r="BJ34" s="5">
        <f>SUM('2558:D'!BJ34)</f>
        <v>0</v>
      </c>
      <c r="BK34" s="5">
        <f>SUM('2558:D'!BK34)</f>
        <v>0</v>
      </c>
      <c r="BL34" s="5">
        <f>SUM('2558:D'!BL34)</f>
        <v>0</v>
      </c>
      <c r="BM34" s="5">
        <f>SUM('2558:D'!BM34)</f>
        <v>0</v>
      </c>
      <c r="BN34" s="5">
        <f>SUM('2558:D'!BN34)</f>
        <v>0</v>
      </c>
      <c r="BO34" s="5">
        <f>SUM('2558:D'!BO34)</f>
        <v>0</v>
      </c>
      <c r="BP34" s="5">
        <f>SUM('2558:D'!BP34)</f>
        <v>0</v>
      </c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</row>
    <row r="35" spans="1:164">
      <c r="A35" s="9"/>
      <c r="B35" s="9"/>
      <c r="C35" s="9"/>
      <c r="D35" s="9"/>
      <c r="E35" s="9"/>
      <c r="F35" s="76" t="s">
        <v>28</v>
      </c>
      <c r="G35" s="132">
        <v>0</v>
      </c>
      <c r="H35" s="132">
        <v>0</v>
      </c>
      <c r="I35" s="5">
        <f>SUM('2558:D'!I35)</f>
        <v>0</v>
      </c>
      <c r="J35" s="5">
        <f>SUM('2558:D'!J35)</f>
        <v>0</v>
      </c>
      <c r="K35" s="5">
        <f>SUM('2558:D'!K35)</f>
        <v>0</v>
      </c>
      <c r="L35" s="5">
        <f>SUM('2558:D'!L35)</f>
        <v>0</v>
      </c>
      <c r="M35" s="5">
        <f>SUM('2558:D'!M35)</f>
        <v>0</v>
      </c>
      <c r="N35" s="5">
        <f>SUM('2558:D'!N35)</f>
        <v>0</v>
      </c>
      <c r="O35" s="5">
        <f>SUM('2558:D'!O35)</f>
        <v>0</v>
      </c>
      <c r="P35" s="5">
        <f>SUM('2558:D'!P35)</f>
        <v>0</v>
      </c>
      <c r="Q35" s="5">
        <f>SUM('2558:D'!Q35)</f>
        <v>0</v>
      </c>
      <c r="R35" s="5">
        <f>SUM('2558:D'!R35)</f>
        <v>0</v>
      </c>
      <c r="S35" s="5">
        <f>SUM('2558:D'!S35)</f>
        <v>0</v>
      </c>
      <c r="T35" s="5">
        <f>SUM('2558:D'!T35)</f>
        <v>0</v>
      </c>
      <c r="U35" s="5">
        <f>SUM('2558:D'!U35)</f>
        <v>0</v>
      </c>
      <c r="V35" s="5">
        <f>SUM('2558:D'!V35)</f>
        <v>0</v>
      </c>
      <c r="W35" s="5">
        <f>SUM('2558:D'!W35)</f>
        <v>0</v>
      </c>
      <c r="X35" s="5">
        <f>SUM('2558:D'!X35)</f>
        <v>0</v>
      </c>
      <c r="Y35" s="5">
        <f>SUM('2558:D'!Y35)</f>
        <v>0</v>
      </c>
      <c r="Z35" s="5">
        <f>SUM('2558:D'!Z35)</f>
        <v>0</v>
      </c>
      <c r="AA35" s="5">
        <f>SUM('2558:D'!AA35)</f>
        <v>0</v>
      </c>
      <c r="AB35" s="5">
        <f>SUM('2558:D'!AB35)</f>
        <v>0</v>
      </c>
      <c r="AC35" s="5">
        <f>SUM('2558:D'!AC35)</f>
        <v>0</v>
      </c>
      <c r="AD35" s="5">
        <f>SUM('2558:D'!AD35)</f>
        <v>0</v>
      </c>
      <c r="AE35" s="5">
        <f>SUM('2558:D'!AE35)</f>
        <v>0</v>
      </c>
      <c r="AF35" s="5">
        <f>SUM('2558:D'!AF35)</f>
        <v>0</v>
      </c>
      <c r="AG35" s="5">
        <f>SUM('2558:D'!AG35)</f>
        <v>0</v>
      </c>
      <c r="AH35" s="5">
        <f>SUM('2558:D'!AH35)</f>
        <v>0</v>
      </c>
      <c r="AI35" s="5">
        <f>SUM('2558:D'!AI35)</f>
        <v>0</v>
      </c>
      <c r="AJ35" s="5">
        <f>SUM('2558:D'!AJ35)</f>
        <v>0</v>
      </c>
      <c r="AK35" s="5">
        <f>SUM('2558:D'!AK35)</f>
        <v>0</v>
      </c>
      <c r="AL35" s="5">
        <f>SUM('2558:D'!AL35)</f>
        <v>0</v>
      </c>
      <c r="AM35" s="5">
        <f>SUM('2558:D'!AM35)</f>
        <v>0</v>
      </c>
      <c r="AN35" s="5">
        <f>SUM('2558:D'!AN35)</f>
        <v>0</v>
      </c>
      <c r="AO35" s="5">
        <f>SUM('2558:D'!AO35)</f>
        <v>0</v>
      </c>
      <c r="AP35" s="5">
        <f>SUM('2558:D'!AP35)</f>
        <v>0</v>
      </c>
      <c r="AQ35" s="5">
        <f>SUM('2558:D'!AQ35)</f>
        <v>0</v>
      </c>
      <c r="AR35" s="5">
        <f>SUM('2558:D'!AR35)</f>
        <v>0</v>
      </c>
      <c r="AS35" s="5">
        <f>SUM('2558:D'!AS35)</f>
        <v>0</v>
      </c>
      <c r="AT35" s="5">
        <f>SUM('2558:D'!AT35)</f>
        <v>0</v>
      </c>
      <c r="AU35" s="5">
        <f>SUM('2558:D'!AU35)</f>
        <v>0</v>
      </c>
      <c r="AV35" s="5">
        <f>SUM('2558:D'!AV35)</f>
        <v>0</v>
      </c>
      <c r="AW35" s="5">
        <f>SUM('2558:D'!AW35)</f>
        <v>0</v>
      </c>
      <c r="AX35" s="5">
        <f>SUM('2558:D'!AX35)</f>
        <v>0</v>
      </c>
      <c r="AY35" s="5">
        <f>SUM('2558:D'!AY35)</f>
        <v>0</v>
      </c>
      <c r="AZ35" s="5">
        <f>SUM('2558:D'!AZ35)</f>
        <v>0</v>
      </c>
      <c r="BA35" s="5">
        <f>SUM('2558:D'!BA35)</f>
        <v>0</v>
      </c>
      <c r="BB35" s="5">
        <f>SUM('2558:D'!BB35)</f>
        <v>0</v>
      </c>
      <c r="BC35" s="5">
        <f>SUM('2558:D'!BC35)</f>
        <v>0</v>
      </c>
      <c r="BD35" s="5">
        <f>SUM('2558:D'!BD35)</f>
        <v>0</v>
      </c>
      <c r="BE35" s="5">
        <f>SUM('2558:D'!BE35)</f>
        <v>0</v>
      </c>
      <c r="BF35" s="5">
        <f>SUM('2558:D'!BF35)</f>
        <v>0</v>
      </c>
      <c r="BG35" s="5">
        <f>SUM('2558:D'!BG35)</f>
        <v>0</v>
      </c>
      <c r="BH35" s="5">
        <f>SUM('2558:D'!BH35)</f>
        <v>0</v>
      </c>
      <c r="BI35" s="5">
        <f>SUM('2558:D'!BI35)</f>
        <v>0</v>
      </c>
      <c r="BJ35" s="5">
        <f>SUM('2558:D'!BJ35)</f>
        <v>0</v>
      </c>
      <c r="BK35" s="5">
        <f>SUM('2558:D'!BK35)</f>
        <v>0</v>
      </c>
      <c r="BL35" s="5">
        <f>SUM('2558:D'!BL35)</f>
        <v>0</v>
      </c>
      <c r="BM35" s="5">
        <f>SUM('2558:D'!BM35)</f>
        <v>0</v>
      </c>
      <c r="BN35" s="5">
        <f>SUM('2558:D'!BN35)</f>
        <v>0</v>
      </c>
      <c r="BO35" s="5">
        <f>SUM('2558:D'!BO35)</f>
        <v>0</v>
      </c>
      <c r="BP35" s="5">
        <f>SUM('2558:D'!BP35)</f>
        <v>0</v>
      </c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</row>
    <row r="36" spans="1:164">
      <c r="A36" s="9"/>
      <c r="B36" s="9"/>
      <c r="C36" s="9"/>
      <c r="D36" s="9"/>
      <c r="E36" s="9"/>
      <c r="F36" s="76" t="s">
        <v>25</v>
      </c>
      <c r="G36" s="130">
        <v>21.729112609999998</v>
      </c>
      <c r="H36" s="130">
        <v>21.820558370000001</v>
      </c>
      <c r="I36" s="3">
        <f t="shared" ref="I36:BD36" si="71">SUM(I25:I35)</f>
        <v>23.330690530000002</v>
      </c>
      <c r="J36" s="3">
        <f t="shared" si="71"/>
        <v>23.304086310000002</v>
      </c>
      <c r="K36" s="3">
        <f t="shared" si="71"/>
        <v>23.253690670000001</v>
      </c>
      <c r="L36" s="3">
        <f t="shared" si="71"/>
        <v>23.179344250000003</v>
      </c>
      <c r="M36" s="3">
        <f t="shared" si="71"/>
        <v>22.889434740000002</v>
      </c>
      <c r="N36" s="3">
        <f t="shared" si="71"/>
        <v>23.066946610000002</v>
      </c>
      <c r="O36" s="3">
        <f t="shared" si="71"/>
        <v>23.142886600000001</v>
      </c>
      <c r="P36" s="3">
        <f t="shared" si="71"/>
        <v>23.480968060000002</v>
      </c>
      <c r="Q36" s="3">
        <f t="shared" si="71"/>
        <v>23.036909250000001</v>
      </c>
      <c r="R36" s="3">
        <f t="shared" si="71"/>
        <v>23.219933180000002</v>
      </c>
      <c r="S36" s="3">
        <f t="shared" si="71"/>
        <v>22.926696170000003</v>
      </c>
      <c r="T36" s="3">
        <f t="shared" si="71"/>
        <v>24.307044919999999</v>
      </c>
      <c r="U36" s="3">
        <f t="shared" si="71"/>
        <v>24.1194959</v>
      </c>
      <c r="V36" s="3">
        <f t="shared" si="71"/>
        <v>23.964394600000002</v>
      </c>
      <c r="W36" s="3">
        <f t="shared" si="71"/>
        <v>23.867724980000002</v>
      </c>
      <c r="X36" s="3">
        <f t="shared" si="71"/>
        <v>23.909338829999999</v>
      </c>
      <c r="Y36" s="3">
        <f t="shared" si="71"/>
        <v>23.86988663</v>
      </c>
      <c r="Z36" s="3">
        <f t="shared" si="71"/>
        <v>23.90218192</v>
      </c>
      <c r="AA36" s="3">
        <f t="shared" si="71"/>
        <v>23.99782549</v>
      </c>
      <c r="AB36" s="3">
        <f t="shared" si="71"/>
        <v>24.189195699999999</v>
      </c>
      <c r="AC36" s="3">
        <f t="shared" si="71"/>
        <v>24.223529460000002</v>
      </c>
      <c r="AD36" s="3">
        <f t="shared" si="71"/>
        <v>24.730716350000002</v>
      </c>
      <c r="AE36" s="3">
        <f t="shared" si="71"/>
        <v>24.275436410000001</v>
      </c>
      <c r="AF36" s="3">
        <f t="shared" si="71"/>
        <v>24.284803320000002</v>
      </c>
      <c r="AG36" s="3">
        <f t="shared" si="71"/>
        <v>24.275120690000001</v>
      </c>
      <c r="AH36" s="3">
        <f t="shared" si="71"/>
        <v>24.417310369999999</v>
      </c>
      <c r="AI36" s="3">
        <f t="shared" si="71"/>
        <v>24.48438028</v>
      </c>
      <c r="AJ36" s="3">
        <f t="shared" si="71"/>
        <v>24.53314044</v>
      </c>
      <c r="AK36" s="3">
        <f t="shared" si="71"/>
        <v>24.658125430000002</v>
      </c>
      <c r="AL36" s="3">
        <f t="shared" si="71"/>
        <v>25.427180570000001</v>
      </c>
      <c r="AM36" s="3">
        <f t="shared" si="71"/>
        <v>24.614341290000002</v>
      </c>
      <c r="AN36" s="3">
        <f t="shared" si="71"/>
        <v>24.41593159</v>
      </c>
      <c r="AO36" s="3">
        <f t="shared" si="71"/>
        <v>24.330604389999998</v>
      </c>
      <c r="AP36" s="3">
        <f t="shared" si="71"/>
        <v>24.39412076</v>
      </c>
      <c r="AQ36" s="3">
        <f t="shared" si="71"/>
        <v>24.677154760000001</v>
      </c>
      <c r="AR36" s="3">
        <f t="shared" si="71"/>
        <v>24.806896079999998</v>
      </c>
      <c r="AS36" s="3">
        <f t="shared" si="71"/>
        <v>25.053614409999998</v>
      </c>
      <c r="AT36" s="3">
        <f t="shared" si="71"/>
        <v>25.490060109999998</v>
      </c>
      <c r="AU36" s="3">
        <f t="shared" si="71"/>
        <v>25.965902509999999</v>
      </c>
      <c r="AV36" s="3">
        <f t="shared" si="71"/>
        <v>26.489143309999999</v>
      </c>
      <c r="AW36" s="3">
        <f t="shared" si="71"/>
        <v>27.044395509999998</v>
      </c>
      <c r="AX36" s="3">
        <f t="shared" si="71"/>
        <v>27.639042109999998</v>
      </c>
      <c r="AY36" s="3">
        <f t="shared" si="71"/>
        <v>28.289091109999998</v>
      </c>
      <c r="AZ36" s="3">
        <f t="shared" si="71"/>
        <v>28.93914011</v>
      </c>
      <c r="BA36" s="3">
        <f t="shared" si="71"/>
        <v>29.573183409999999</v>
      </c>
      <c r="BB36" s="3">
        <f t="shared" si="71"/>
        <v>30.12781691</v>
      </c>
      <c r="BC36" s="3">
        <f t="shared" si="71"/>
        <v>30.64305371</v>
      </c>
      <c r="BD36" s="3">
        <f t="shared" si="71"/>
        <v>31.039486309999997</v>
      </c>
      <c r="BE36" s="3">
        <f t="shared" ref="BE36" si="72">SUM(BE25:BE35)</f>
        <v>31.39651761</v>
      </c>
      <c r="BF36" s="3">
        <f t="shared" ref="BF36:BP36" si="73">SUM(BF25:BF35)</f>
        <v>31.83503331</v>
      </c>
      <c r="BG36" s="3">
        <f t="shared" si="73"/>
        <v>32.313290710000004</v>
      </c>
      <c r="BH36" s="3">
        <f t="shared" si="73"/>
        <v>32.831287510000003</v>
      </c>
      <c r="BI36" s="3">
        <f t="shared" si="73"/>
        <v>33.349284310000002</v>
      </c>
      <c r="BJ36" s="3">
        <f t="shared" si="73"/>
        <v>33.907022810000001</v>
      </c>
      <c r="BK36" s="3">
        <f t="shared" si="73"/>
        <v>34.504500710000002</v>
      </c>
      <c r="BL36" s="3">
        <f t="shared" si="73"/>
        <v>35.112698910000006</v>
      </c>
      <c r="BM36" s="3">
        <f t="shared" si="73"/>
        <v>35.720897110000003</v>
      </c>
      <c r="BN36" s="3">
        <f t="shared" si="73"/>
        <v>36.288633709999999</v>
      </c>
      <c r="BO36" s="3">
        <f t="shared" si="73"/>
        <v>36.815908710000002</v>
      </c>
      <c r="BP36" s="3">
        <f t="shared" si="73"/>
        <v>37.221543610000005</v>
      </c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</row>
    <row r="37" spans="1:164">
      <c r="A37" s="9"/>
      <c r="B37" s="9"/>
      <c r="C37" s="9"/>
      <c r="D37" s="9"/>
      <c r="E37" s="9"/>
      <c r="F37" s="76"/>
      <c r="G37" s="128"/>
      <c r="H37" s="128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</row>
    <row r="38" spans="1:164">
      <c r="A38" s="9"/>
      <c r="B38" s="9"/>
      <c r="C38" s="9"/>
      <c r="D38" s="9"/>
      <c r="E38" s="9" t="s">
        <v>29</v>
      </c>
      <c r="F38" s="76"/>
      <c r="G38" s="128">
        <v>0</v>
      </c>
      <c r="H38" s="128">
        <v>222.74160999999998</v>
      </c>
      <c r="I38" s="1">
        <f>SUM('2558:D'!I38)</f>
        <v>224.58844999999999</v>
      </c>
      <c r="J38" s="1">
        <f>SUM('2558:D'!J38)</f>
        <v>168.84486000000001</v>
      </c>
      <c r="K38" s="1">
        <f>SUM('2558:D'!K38)</f>
        <v>467.26483999999999</v>
      </c>
      <c r="L38" s="1">
        <f>SUM('2558:D'!L38)</f>
        <v>236.38772</v>
      </c>
      <c r="M38" s="1">
        <f>SUM('2558:D'!M38)</f>
        <v>0</v>
      </c>
      <c r="N38" s="1">
        <f>SUM('2558:D'!N38)</f>
        <v>157.63655</v>
      </c>
      <c r="O38" s="1">
        <f>SUM('2558:D'!O38)</f>
        <v>0</v>
      </c>
      <c r="P38" s="1">
        <f>SUM('2558:D'!P38)</f>
        <v>0</v>
      </c>
      <c r="Q38" s="1">
        <f>SUM('2558:D'!Q38)</f>
        <v>0</v>
      </c>
      <c r="R38" s="1">
        <f>SUM('2558:D'!R38)</f>
        <v>0</v>
      </c>
      <c r="S38" s="1">
        <f>SUM('2558:D'!S38)</f>
        <v>0</v>
      </c>
      <c r="T38" s="1">
        <f>SUM('2558:D'!T38)</f>
        <v>0</v>
      </c>
      <c r="U38" s="1">
        <f>SUM('2558:D'!U38)</f>
        <v>0</v>
      </c>
      <c r="V38" s="1">
        <f>SUM('2558:D'!V38)</f>
        <v>0</v>
      </c>
      <c r="W38" s="1">
        <f>SUM('2558:D'!W38)</f>
        <v>0</v>
      </c>
      <c r="X38" s="1">
        <f>SUM('2558:D'!X38)</f>
        <v>0</v>
      </c>
      <c r="Y38" s="1">
        <f>SUM('2558:D'!Y38)</f>
        <v>0</v>
      </c>
      <c r="Z38" s="1">
        <f>SUM('2558:D'!Z38)</f>
        <v>0</v>
      </c>
      <c r="AA38" s="1">
        <f>SUM('2558:D'!AA38)</f>
        <v>0</v>
      </c>
      <c r="AB38" s="1">
        <f>SUM('2558:D'!AB38)</f>
        <v>0</v>
      </c>
      <c r="AC38" s="1">
        <f>SUM('2558:D'!AC38)</f>
        <v>0</v>
      </c>
      <c r="AD38" s="1">
        <f>SUM('2558:D'!AD38)</f>
        <v>0</v>
      </c>
      <c r="AE38" s="1">
        <f>SUM('2558:D'!AE38)</f>
        <v>0</v>
      </c>
      <c r="AF38" s="1">
        <f>SUM('2558:D'!AF38)</f>
        <v>0</v>
      </c>
      <c r="AG38" s="1">
        <f>SUM('2558:D'!AG38)</f>
        <v>0</v>
      </c>
      <c r="AH38" s="1">
        <f>SUM('2558:D'!AH38)</f>
        <v>0</v>
      </c>
      <c r="AI38" s="1">
        <f>SUM('2558:D'!AI38)</f>
        <v>0</v>
      </c>
      <c r="AJ38" s="1">
        <f>SUM('2558:D'!AJ38)</f>
        <v>0</v>
      </c>
      <c r="AK38" s="1">
        <f>SUM('2558:D'!AK38)</f>
        <v>0</v>
      </c>
      <c r="AL38" s="1">
        <f>SUM('2558:D'!AL38)</f>
        <v>0</v>
      </c>
      <c r="AM38" s="1">
        <f>SUM('2558:D'!AM38)</f>
        <v>0</v>
      </c>
      <c r="AN38" s="1">
        <f>SUM('2558:D'!AN38)</f>
        <v>0</v>
      </c>
      <c r="AO38" s="1">
        <f>SUM('2558:D'!AO38)</f>
        <v>0</v>
      </c>
      <c r="AP38" s="1">
        <f>SUM('2558:D'!AP38)</f>
        <v>0</v>
      </c>
      <c r="AQ38" s="1">
        <f>SUM('2558:D'!AQ38)</f>
        <v>0</v>
      </c>
      <c r="AR38" s="1">
        <f>SUM('2558:D'!AR38)</f>
        <v>0</v>
      </c>
      <c r="AS38" s="1">
        <f>SUM('2558:D'!AS38)</f>
        <v>0</v>
      </c>
      <c r="AT38" s="1">
        <f>SUM('2558:D'!AT38)</f>
        <v>0</v>
      </c>
      <c r="AU38" s="1">
        <f>SUM('2558:D'!AU38)</f>
        <v>0</v>
      </c>
      <c r="AV38" s="1">
        <f>SUM('2558:D'!AV38)</f>
        <v>0</v>
      </c>
      <c r="AW38" s="1">
        <f>SUM('2558:D'!AW38)</f>
        <v>0</v>
      </c>
      <c r="AX38" s="1">
        <f>SUM('2558:D'!AX38)</f>
        <v>0</v>
      </c>
      <c r="AY38" s="1">
        <f>SUM('2558:D'!AY38)</f>
        <v>0</v>
      </c>
      <c r="AZ38" s="1">
        <f>SUM('2558:D'!AZ38)</f>
        <v>0</v>
      </c>
      <c r="BA38" s="1">
        <f>SUM('2558:D'!BA38)</f>
        <v>0</v>
      </c>
      <c r="BB38" s="1">
        <f>SUM('2558:D'!BB38)</f>
        <v>0</v>
      </c>
      <c r="BC38" s="1">
        <f>SUM('2558:D'!BC38)</f>
        <v>0</v>
      </c>
      <c r="BD38" s="1">
        <f>SUM('2558:D'!BD38)</f>
        <v>0</v>
      </c>
      <c r="BE38" s="1">
        <f>SUM('2558:D'!BE38)</f>
        <v>0</v>
      </c>
      <c r="BF38" s="1">
        <f>SUM('2558:D'!BF38)</f>
        <v>0</v>
      </c>
      <c r="BG38" s="1">
        <f>SUM('2558:D'!BG38)</f>
        <v>0</v>
      </c>
      <c r="BH38" s="1">
        <f>SUM('2558:D'!BH38)</f>
        <v>0</v>
      </c>
      <c r="BI38" s="1">
        <f>SUM('2558:D'!BI38)</f>
        <v>0</v>
      </c>
      <c r="BJ38" s="1">
        <f>SUM('2558:D'!BJ38)</f>
        <v>0</v>
      </c>
      <c r="BK38" s="1">
        <f>SUM('2558:D'!BK38)</f>
        <v>0</v>
      </c>
      <c r="BL38" s="1">
        <f>SUM('2558:D'!BL38)</f>
        <v>0</v>
      </c>
      <c r="BM38" s="1">
        <f>SUM('2558:D'!BM38)</f>
        <v>0</v>
      </c>
      <c r="BN38" s="1">
        <f>SUM('2558:D'!BN38)</f>
        <v>0</v>
      </c>
      <c r="BO38" s="1">
        <f>SUM('2558:D'!BO38)</f>
        <v>0</v>
      </c>
      <c r="BP38" s="1">
        <f>SUM('2558:D'!BP38)</f>
        <v>0</v>
      </c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</row>
    <row r="39" spans="1:164">
      <c r="A39" s="9"/>
      <c r="B39" s="9"/>
      <c r="C39" s="9"/>
      <c r="D39" s="9"/>
      <c r="E39" s="9" t="s">
        <v>30</v>
      </c>
      <c r="F39" s="76"/>
      <c r="G39" s="131">
        <v>608.6179345700001</v>
      </c>
      <c r="H39" s="131">
        <v>853.1801029400001</v>
      </c>
      <c r="I39" s="4">
        <f>SUM('2558:D'!I39)</f>
        <v>1902.3664562499998</v>
      </c>
      <c r="J39" s="4">
        <f>SUM('2558:D'!J39)</f>
        <v>2094.51540256</v>
      </c>
      <c r="K39" s="4">
        <f>SUM('2558:D'!K39)</f>
        <v>2585.0339332299995</v>
      </c>
      <c r="L39" s="4">
        <f>SUM('2558:D'!L39)</f>
        <v>2844.6009974799999</v>
      </c>
      <c r="M39" s="4">
        <f>SUM('2558:D'!M39)</f>
        <v>2867.49043222</v>
      </c>
      <c r="N39" s="4">
        <f>SUM('2558:D'!N39)</f>
        <v>-697.82583025999998</v>
      </c>
      <c r="O39" s="4">
        <f>SUM('2558:D'!O39)</f>
        <v>-674.68294365999998</v>
      </c>
      <c r="P39" s="4">
        <f>SUM('2558:D'!P39)</f>
        <v>-651.20197559999997</v>
      </c>
      <c r="Q39" s="4">
        <f>SUM('2558:D'!Q39)</f>
        <v>-628.16506634999996</v>
      </c>
      <c r="R39" s="4">
        <f>SUM('2558:D'!R39)</f>
        <v>-604.94513316999996</v>
      </c>
      <c r="S39" s="4">
        <f>SUM('2558:D'!S39)</f>
        <v>-926.74320272699993</v>
      </c>
      <c r="T39" s="4">
        <f>SUM('2558:D'!T39)</f>
        <v>-986.17798272699997</v>
      </c>
      <c r="U39" s="4">
        <f>SUM('2558:D'!U39)</f>
        <v>-1041.5091427269999</v>
      </c>
      <c r="V39" s="4">
        <f>SUM('2558:D'!V39)</f>
        <v>-1121.6663427269998</v>
      </c>
      <c r="W39" s="4">
        <f>SUM('2558:D'!W39)</f>
        <v>-1117.7875027269999</v>
      </c>
      <c r="X39" s="4">
        <f>SUM('2558:D'!X39)</f>
        <v>-1214.1314427269999</v>
      </c>
      <c r="Y39" s="4">
        <f>SUM('2558:D'!Y39)</f>
        <v>-1272.5062327269995</v>
      </c>
      <c r="Z39" s="4">
        <f>SUM('2558:D'!Z39)</f>
        <v>-1331.7100027269996</v>
      </c>
      <c r="AA39" s="4">
        <f>SUM('2558:D'!AA39)</f>
        <v>-1429.6394227269996</v>
      </c>
      <c r="AB39" s="4">
        <f>SUM('2558:D'!AB39)</f>
        <v>-1539.2835427269997</v>
      </c>
      <c r="AC39" s="4">
        <f>SUM('2558:D'!AC39)</f>
        <v>-1538.1099027269997</v>
      </c>
      <c r="AD39" s="4">
        <f>SUM('2558:D'!AD39)</f>
        <v>-1906.0707827269996</v>
      </c>
      <c r="AE39" s="4">
        <f>SUM('2558:D'!AE39)</f>
        <v>-1964.2823027269997</v>
      </c>
      <c r="AF39" s="4">
        <f>SUM('2558:D'!AF39)</f>
        <v>-2099.9538927269991</v>
      </c>
      <c r="AG39" s="4">
        <f>SUM('2558:D'!AG39)</f>
        <v>-2183.1776027269993</v>
      </c>
      <c r="AH39" s="4">
        <f>SUM('2558:D'!AH39)</f>
        <v>-2295.5539327269994</v>
      </c>
      <c r="AI39" s="4">
        <f>SUM('2558:D'!AI39)</f>
        <v>-2441.3228027270002</v>
      </c>
      <c r="AJ39" s="4">
        <f>SUM('2558:D'!AJ39)</f>
        <v>-2518.606542727</v>
      </c>
      <c r="AK39" s="4">
        <f>SUM('2558:D'!AK39)</f>
        <v>-2510.5747627270002</v>
      </c>
      <c r="AL39" s="4">
        <f>SUM('2558:D'!AL39)</f>
        <v>-2886.6085327269998</v>
      </c>
      <c r="AM39" s="4">
        <f>SUM('2558:D'!AM39)</f>
        <v>-3095.6397827269993</v>
      </c>
      <c r="AN39" s="4">
        <f>SUM('2558:D'!AN39)</f>
        <v>-3386.3144727269992</v>
      </c>
      <c r="AO39" s="4">
        <f>SUM('2558:D'!AO39)</f>
        <v>-3605.8325027269989</v>
      </c>
      <c r="AP39" s="4">
        <f>SUM('2558:D'!AP39)</f>
        <v>-3741.7674427269985</v>
      </c>
      <c r="AQ39" s="4">
        <f>SUM('2558:D'!AQ39)</f>
        <v>-3944.1693127269987</v>
      </c>
      <c r="AR39" s="4">
        <f>SUM('2558:D'!AR39)</f>
        <v>-4121.6226527269982</v>
      </c>
      <c r="AS39" s="4">
        <f>SUM('2558:D'!AS39)</f>
        <v>-4096.5690383169986</v>
      </c>
      <c r="AT39" s="4">
        <f>SUM('2558:D'!AT39)</f>
        <v>-4071.0789782069987</v>
      </c>
      <c r="AU39" s="4">
        <f>SUM('2558:D'!AU39)</f>
        <v>-4045.1130756969987</v>
      </c>
      <c r="AV39" s="4">
        <f>SUM('2558:D'!AV39)</f>
        <v>-4018.6239323869986</v>
      </c>
      <c r="AW39" s="4">
        <f>SUM('2558:D'!AW39)</f>
        <v>-3991.5795368769986</v>
      </c>
      <c r="AX39" s="4">
        <f>SUM('2558:D'!AX39)</f>
        <v>-3963.9404947669987</v>
      </c>
      <c r="AY39" s="4">
        <f>SUM('2558:D'!AY39)</f>
        <v>-3935.6514036569988</v>
      </c>
      <c r="AZ39" s="4">
        <f>SUM('2558:D'!AZ39)</f>
        <v>-3906.7122635469991</v>
      </c>
      <c r="BA39" s="4">
        <f>SUM('2558:D'!BA39)</f>
        <v>-3877.1390801369985</v>
      </c>
      <c r="BB39" s="4">
        <f>SUM('2558:D'!BB39)</f>
        <v>-3847.0112632269988</v>
      </c>
      <c r="BC39" s="4">
        <f>SUM('2558:D'!BC39)</f>
        <v>-3816.3682095169984</v>
      </c>
      <c r="BD39" s="4">
        <f>SUM('2558:D'!BD39)</f>
        <v>-3785.3287232069988</v>
      </c>
      <c r="BE39" s="4">
        <f>SUM('2558:D'!BE39)</f>
        <v>-3753.9322055969983</v>
      </c>
      <c r="BF39" s="4">
        <f>SUM('2558:D'!BF39)</f>
        <v>-3722.0971722869986</v>
      </c>
      <c r="BG39" s="4">
        <f>SUM('2558:D'!BG39)</f>
        <v>-3689.7838815769987</v>
      </c>
      <c r="BH39" s="4">
        <f>SUM('2558:D'!BH39)</f>
        <v>-3656.9525940669987</v>
      </c>
      <c r="BI39" s="4">
        <f>SUM('2558:D'!BI39)</f>
        <v>-3623.6033097569989</v>
      </c>
      <c r="BJ39" s="4">
        <f>SUM('2558:D'!BJ39)</f>
        <v>-3589.696286946999</v>
      </c>
      <c r="BK39" s="4">
        <f>SUM('2558:D'!BK39)</f>
        <v>-3555.1917862369987</v>
      </c>
      <c r="BL39" s="4">
        <f>SUM('2558:D'!BL39)</f>
        <v>-3520.0790873269989</v>
      </c>
      <c r="BM39" s="4">
        <f>SUM('2558:D'!BM39)</f>
        <v>-3484.358190216999</v>
      </c>
      <c r="BN39" s="4">
        <f>SUM('2558:D'!BN39)</f>
        <v>-3448.0695565069996</v>
      </c>
      <c r="BO39" s="4">
        <f>SUM('2558:D'!BO39)</f>
        <v>-3411.2536477969993</v>
      </c>
      <c r="BP39" s="4">
        <f>SUM('2558:D'!BP39)</f>
        <v>-3374.0321041869993</v>
      </c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</row>
    <row r="40" spans="1:164">
      <c r="A40" s="9"/>
      <c r="B40" s="9"/>
      <c r="C40" s="9"/>
      <c r="D40" s="9"/>
      <c r="E40" s="9" t="s">
        <v>31</v>
      </c>
      <c r="F40" s="76"/>
      <c r="G40" s="128">
        <v>23</v>
      </c>
      <c r="H40" s="128">
        <v>20</v>
      </c>
      <c r="I40" s="1">
        <f>SUM('2558:D'!I40)</f>
        <v>22</v>
      </c>
      <c r="J40" s="1">
        <f>SUM('2558:D'!J40)</f>
        <v>12</v>
      </c>
      <c r="K40" s="1">
        <f>SUM('2558:D'!K40)</f>
        <v>16</v>
      </c>
      <c r="L40" s="1">
        <f>SUM('2558:D'!L40)</f>
        <v>16</v>
      </c>
      <c r="M40" s="1">
        <f>SUM('2558:D'!M40)</f>
        <v>16</v>
      </c>
      <c r="N40" s="1">
        <f>SUM('2558:D'!N40)</f>
        <v>16</v>
      </c>
      <c r="O40" s="1">
        <f>SUM('2558:D'!O40)</f>
        <v>18</v>
      </c>
      <c r="P40" s="1">
        <f>SUM('2558:D'!P40)</f>
        <v>19</v>
      </c>
      <c r="Q40" s="1">
        <f>SUM('2558:D'!Q40)</f>
        <v>18</v>
      </c>
      <c r="R40" s="1">
        <f>SUM('2558:D'!R40)</f>
        <v>18</v>
      </c>
      <c r="S40" s="1">
        <f>SUM('2558:D'!S40)</f>
        <v>19</v>
      </c>
      <c r="T40" s="1">
        <f>SUM('2558:D'!T40)</f>
        <v>19</v>
      </c>
      <c r="U40" s="1">
        <f>SUM('2558:D'!U40)</f>
        <v>19</v>
      </c>
      <c r="V40" s="1">
        <f>SUM('2558:D'!V40)</f>
        <v>19</v>
      </c>
      <c r="W40" s="1">
        <f>SUM('2558:D'!W40)</f>
        <v>19</v>
      </c>
      <c r="X40" s="1">
        <f>SUM('2558:D'!X40)</f>
        <v>19</v>
      </c>
      <c r="Y40" s="1">
        <f>SUM('2558:D'!Y40)</f>
        <v>19</v>
      </c>
      <c r="Z40" s="1">
        <f>SUM('2558:D'!Z40)</f>
        <v>15</v>
      </c>
      <c r="AA40" s="1">
        <f>SUM('2558:D'!AA40)</f>
        <v>15</v>
      </c>
      <c r="AB40" s="1">
        <f>SUM('2558:D'!AB40)</f>
        <v>16</v>
      </c>
      <c r="AC40" s="1">
        <f>SUM('2558:D'!AC40)</f>
        <v>17</v>
      </c>
      <c r="AD40" s="1">
        <f>SUM('2558:D'!AD40)</f>
        <v>17</v>
      </c>
      <c r="AE40" s="1">
        <f>SUM('2558:D'!AE40)</f>
        <v>18</v>
      </c>
      <c r="AF40" s="1">
        <f>SUM('2558:D'!AF40)</f>
        <v>18</v>
      </c>
      <c r="AG40" s="1">
        <f>SUM('2558:D'!AG40)</f>
        <v>18</v>
      </c>
      <c r="AH40" s="1">
        <f>SUM('2558:D'!AH40)</f>
        <v>18</v>
      </c>
      <c r="AI40" s="1">
        <f>SUM('2558:D'!AI40)</f>
        <v>18</v>
      </c>
      <c r="AJ40" s="1">
        <f>SUM('2558:D'!AJ40)</f>
        <v>19</v>
      </c>
      <c r="AK40" s="1">
        <f>SUM('2558:D'!AK40)</f>
        <v>19</v>
      </c>
      <c r="AL40" s="1">
        <f>SUM('2558:D'!AL40)</f>
        <v>20</v>
      </c>
      <c r="AM40" s="1">
        <f>SUM('2558:D'!AM40)</f>
        <v>21</v>
      </c>
      <c r="AN40" s="1">
        <f>SUM('2558:D'!AN40)</f>
        <v>21</v>
      </c>
      <c r="AO40" s="1">
        <f>SUM('2558:D'!AO40)</f>
        <v>22</v>
      </c>
      <c r="AP40" s="1">
        <f>SUM('2558:D'!AP40)</f>
        <v>22</v>
      </c>
      <c r="AQ40" s="1">
        <f>SUM('2558:D'!AQ40)</f>
        <v>22</v>
      </c>
      <c r="AR40" s="1">
        <f>SUM('2558:D'!AR40)</f>
        <v>22</v>
      </c>
      <c r="AS40" s="1">
        <f>SUM('2558:D'!AS40)</f>
        <v>23</v>
      </c>
      <c r="AT40" s="1">
        <f>SUM('2558:D'!AT40)</f>
        <v>23</v>
      </c>
      <c r="AU40" s="1">
        <f>SUM('2558:D'!AU40)</f>
        <v>23</v>
      </c>
      <c r="AV40" s="1">
        <f>SUM('2558:D'!AV40)</f>
        <v>24</v>
      </c>
      <c r="AW40" s="1">
        <f>SUM('2558:D'!AW40)</f>
        <v>24</v>
      </c>
      <c r="AX40" s="1">
        <f>SUM('2558:D'!AX40)</f>
        <v>24</v>
      </c>
      <c r="AY40" s="1">
        <f>SUM('2558:D'!AY40)</f>
        <v>24</v>
      </c>
      <c r="AZ40" s="1">
        <f>SUM('2558:D'!AZ40)</f>
        <v>24</v>
      </c>
      <c r="BA40" s="1">
        <f>SUM('2558:D'!BA40)</f>
        <v>24</v>
      </c>
      <c r="BB40" s="1">
        <f>SUM('2558:D'!BB40)</f>
        <v>25</v>
      </c>
      <c r="BC40" s="1">
        <f>SUM('2558:D'!BC40)</f>
        <v>26</v>
      </c>
      <c r="BD40" s="1">
        <f>SUM('2558:D'!BD40)</f>
        <v>26</v>
      </c>
      <c r="BE40" s="1">
        <f>SUM('2558:D'!BE40)</f>
        <v>26</v>
      </c>
      <c r="BF40" s="1">
        <f>SUM('2558:D'!BF40)</f>
        <v>26</v>
      </c>
      <c r="BG40" s="1">
        <f>SUM('2558:D'!BG40)</f>
        <v>26</v>
      </c>
      <c r="BH40" s="1">
        <f>SUM('2558:D'!BH40)</f>
        <v>26</v>
      </c>
      <c r="BI40" s="1">
        <f>SUM('2558:D'!BI40)</f>
        <v>26</v>
      </c>
      <c r="BJ40" s="1">
        <f>SUM('2558:D'!BJ40)</f>
        <v>26</v>
      </c>
      <c r="BK40" s="1">
        <f>SUM('2558:D'!BK40)</f>
        <v>27</v>
      </c>
      <c r="BL40" s="1">
        <f>SUM('2558:D'!BL40)</f>
        <v>27</v>
      </c>
      <c r="BM40" s="1">
        <f>SUM('2558:D'!BM40)</f>
        <v>28</v>
      </c>
      <c r="BN40" s="1">
        <f>SUM('2558:D'!BN40)</f>
        <v>28</v>
      </c>
      <c r="BO40" s="1">
        <f>SUM('2558:D'!BO40)</f>
        <v>28</v>
      </c>
      <c r="BP40" s="1">
        <f>SUM('2558:D'!BP40)</f>
        <v>28</v>
      </c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</row>
    <row r="41" spans="1:164">
      <c r="G41" s="128"/>
      <c r="H41" s="128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</row>
    <row r="42" spans="1:164">
      <c r="D42" s="133"/>
      <c r="E42" s="8" t="s">
        <v>32</v>
      </c>
      <c r="G42" s="128">
        <v>9698.0259400000032</v>
      </c>
      <c r="H42" s="128">
        <v>9705.3398500000021</v>
      </c>
      <c r="I42" s="1">
        <f t="shared" ref="I42:BD42" si="74">I23</f>
        <v>10098.412030000001</v>
      </c>
      <c r="J42" s="1">
        <f t="shared" si="74"/>
        <v>10076.500880000001</v>
      </c>
      <c r="K42" s="1">
        <f t="shared" si="74"/>
        <v>10044.176350000002</v>
      </c>
      <c r="L42" s="1">
        <f t="shared" si="74"/>
        <v>9918.1287400000001</v>
      </c>
      <c r="M42" s="1">
        <f t="shared" si="74"/>
        <v>9995.3078100000002</v>
      </c>
      <c r="N42" s="1">
        <f t="shared" si="74"/>
        <v>10028.325199999999</v>
      </c>
      <c r="O42" s="1">
        <f t="shared" si="74"/>
        <v>10175.317139999999</v>
      </c>
      <c r="P42" s="1">
        <f t="shared" si="74"/>
        <v>9982.2480899999991</v>
      </c>
      <c r="Q42" s="1">
        <f t="shared" si="74"/>
        <v>10061.823709999999</v>
      </c>
      <c r="R42" s="1">
        <f t="shared" si="74"/>
        <v>9934.3293599999979</v>
      </c>
      <c r="S42" s="1">
        <f t="shared" si="74"/>
        <v>10286.147489999999</v>
      </c>
      <c r="T42" s="1">
        <f t="shared" si="74"/>
        <v>10204.604440000001</v>
      </c>
      <c r="U42" s="1">
        <f t="shared" si="74"/>
        <v>10137.169089999999</v>
      </c>
      <c r="V42" s="1">
        <f t="shared" si="74"/>
        <v>10095.13882</v>
      </c>
      <c r="W42" s="1">
        <f t="shared" si="74"/>
        <v>10113.2318</v>
      </c>
      <c r="X42" s="1">
        <f t="shared" si="74"/>
        <v>10096.078669999999</v>
      </c>
      <c r="Y42" s="1">
        <f t="shared" si="74"/>
        <v>10110.120099999998</v>
      </c>
      <c r="Z42" s="1">
        <f t="shared" si="74"/>
        <v>10151.704259999999</v>
      </c>
      <c r="AA42" s="1">
        <f t="shared" si="74"/>
        <v>10234.908699999998</v>
      </c>
      <c r="AB42" s="1">
        <f t="shared" si="74"/>
        <v>10249.83642</v>
      </c>
      <c r="AC42" s="1">
        <f t="shared" si="74"/>
        <v>10470.352459999998</v>
      </c>
      <c r="AD42" s="1">
        <f t="shared" si="74"/>
        <v>10272.404659999997</v>
      </c>
      <c r="AE42" s="1">
        <f t="shared" si="74"/>
        <v>10276.477229999999</v>
      </c>
      <c r="AF42" s="1">
        <f t="shared" si="74"/>
        <v>10272.267389999997</v>
      </c>
      <c r="AG42" s="1">
        <f t="shared" si="74"/>
        <v>10334.088989999998</v>
      </c>
      <c r="AH42" s="1">
        <f t="shared" si="74"/>
        <v>10363.249819999997</v>
      </c>
      <c r="AI42" s="1">
        <f t="shared" si="74"/>
        <v>10384.449889999998</v>
      </c>
      <c r="AJ42" s="1">
        <f t="shared" si="74"/>
        <v>10438.791189999998</v>
      </c>
      <c r="AK42" s="1">
        <f t="shared" si="74"/>
        <v>10773.162989999999</v>
      </c>
      <c r="AL42" s="1">
        <f t="shared" si="74"/>
        <v>10419.754609999998</v>
      </c>
      <c r="AM42" s="1">
        <f t="shared" si="74"/>
        <v>10367.288930000001</v>
      </c>
      <c r="AN42" s="1">
        <f t="shared" si="74"/>
        <v>10330.19015</v>
      </c>
      <c r="AO42" s="1">
        <f t="shared" si="74"/>
        <v>10357.805960000002</v>
      </c>
      <c r="AP42" s="1">
        <f t="shared" si="74"/>
        <v>10480.864220000001</v>
      </c>
      <c r="AQ42" s="1">
        <f t="shared" si="74"/>
        <v>10537.273490000001</v>
      </c>
      <c r="AR42" s="1">
        <f t="shared" si="74"/>
        <v>10644.54233</v>
      </c>
      <c r="AS42" s="1">
        <f t="shared" si="74"/>
        <v>10834.30133</v>
      </c>
      <c r="AT42" s="1">
        <f t="shared" si="74"/>
        <v>11041.189330000001</v>
      </c>
      <c r="AU42" s="1">
        <f t="shared" si="74"/>
        <v>11268.68533</v>
      </c>
      <c r="AV42" s="1">
        <f t="shared" si="74"/>
        <v>11510.099330000001</v>
      </c>
      <c r="AW42" s="1">
        <f t="shared" si="74"/>
        <v>11768.64133</v>
      </c>
      <c r="AX42" s="1">
        <f t="shared" si="74"/>
        <v>12051.27133</v>
      </c>
      <c r="AY42" s="1">
        <f t="shared" si="74"/>
        <v>12333.901329999999</v>
      </c>
      <c r="AZ42" s="1">
        <f t="shared" si="74"/>
        <v>12609.572329999999</v>
      </c>
      <c r="BA42" s="1">
        <f t="shared" si="74"/>
        <v>12850.717329999999</v>
      </c>
      <c r="BB42" s="1">
        <f t="shared" si="74"/>
        <v>13074.733329999999</v>
      </c>
      <c r="BC42" s="1">
        <f t="shared" si="74"/>
        <v>13247.095329999998</v>
      </c>
      <c r="BD42" s="1">
        <f t="shared" si="74"/>
        <v>13402.326329999998</v>
      </c>
      <c r="BE42" s="1">
        <f t="shared" ref="BE42" si="75">BE23</f>
        <v>13592.985329999998</v>
      </c>
      <c r="BF42" s="1">
        <f t="shared" ref="BF42:BP42" si="76">BF23</f>
        <v>13800.923329999998</v>
      </c>
      <c r="BG42" s="1">
        <f t="shared" si="76"/>
        <v>14026.139329999998</v>
      </c>
      <c r="BH42" s="1">
        <f t="shared" si="76"/>
        <v>14251.355329999999</v>
      </c>
      <c r="BI42" s="1">
        <f t="shared" si="76"/>
        <v>14493.850329999999</v>
      </c>
      <c r="BJ42" s="1">
        <f t="shared" si="76"/>
        <v>14753.623329999999</v>
      </c>
      <c r="BK42" s="1">
        <f t="shared" si="76"/>
        <v>15018.057329999998</v>
      </c>
      <c r="BL42" s="1">
        <f t="shared" si="76"/>
        <v>15282.491329999997</v>
      </c>
      <c r="BM42" s="1">
        <f t="shared" si="76"/>
        <v>15529.333329999998</v>
      </c>
      <c r="BN42" s="1">
        <f t="shared" si="76"/>
        <v>15758.583329999998</v>
      </c>
      <c r="BO42" s="1">
        <f t="shared" si="76"/>
        <v>15934.946329999997</v>
      </c>
      <c r="BP42" s="1">
        <f t="shared" si="76"/>
        <v>16093.718329999998</v>
      </c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</row>
    <row r="43" spans="1:164">
      <c r="A43" s="9"/>
      <c r="B43" s="9"/>
      <c r="C43" s="9"/>
      <c r="D43" s="133"/>
      <c r="E43" s="9" t="s">
        <v>33</v>
      </c>
      <c r="F43" s="9"/>
      <c r="G43" s="131">
        <v>-608.6179345700001</v>
      </c>
      <c r="H43" s="131">
        <v>-853.1801029400001</v>
      </c>
      <c r="I43" s="4">
        <f t="shared" ref="I43:BD43" si="77">-I39</f>
        <v>-1902.3664562499998</v>
      </c>
      <c r="J43" s="4">
        <f t="shared" si="77"/>
        <v>-2094.51540256</v>
      </c>
      <c r="K43" s="4">
        <f t="shared" si="77"/>
        <v>-2585.0339332299995</v>
      </c>
      <c r="L43" s="4">
        <f t="shared" si="77"/>
        <v>-2844.6009974799999</v>
      </c>
      <c r="M43" s="4">
        <f t="shared" si="77"/>
        <v>-2867.49043222</v>
      </c>
      <c r="N43" s="4">
        <f t="shared" si="77"/>
        <v>697.82583025999998</v>
      </c>
      <c r="O43" s="4">
        <f t="shared" si="77"/>
        <v>674.68294365999998</v>
      </c>
      <c r="P43" s="4">
        <f t="shared" si="77"/>
        <v>651.20197559999997</v>
      </c>
      <c r="Q43" s="4">
        <f t="shared" si="77"/>
        <v>628.16506634999996</v>
      </c>
      <c r="R43" s="4">
        <f t="shared" si="77"/>
        <v>604.94513316999996</v>
      </c>
      <c r="S43" s="4">
        <f t="shared" si="77"/>
        <v>926.74320272699993</v>
      </c>
      <c r="T43" s="4">
        <f t="shared" si="77"/>
        <v>986.17798272699997</v>
      </c>
      <c r="U43" s="4">
        <f t="shared" si="77"/>
        <v>1041.5091427269999</v>
      </c>
      <c r="V43" s="4">
        <f t="shared" si="77"/>
        <v>1121.6663427269998</v>
      </c>
      <c r="W43" s="4">
        <f t="shared" si="77"/>
        <v>1117.7875027269999</v>
      </c>
      <c r="X43" s="4">
        <f t="shared" si="77"/>
        <v>1214.1314427269999</v>
      </c>
      <c r="Y43" s="4">
        <f t="shared" si="77"/>
        <v>1272.5062327269995</v>
      </c>
      <c r="Z43" s="4">
        <f t="shared" si="77"/>
        <v>1331.7100027269996</v>
      </c>
      <c r="AA43" s="4">
        <f t="shared" si="77"/>
        <v>1429.6394227269996</v>
      </c>
      <c r="AB43" s="4">
        <f t="shared" si="77"/>
        <v>1539.2835427269997</v>
      </c>
      <c r="AC43" s="4">
        <f t="shared" si="77"/>
        <v>1538.1099027269997</v>
      </c>
      <c r="AD43" s="4">
        <f t="shared" si="77"/>
        <v>1906.0707827269996</v>
      </c>
      <c r="AE43" s="4">
        <f t="shared" si="77"/>
        <v>1964.2823027269997</v>
      </c>
      <c r="AF43" s="4">
        <f t="shared" si="77"/>
        <v>2099.9538927269991</v>
      </c>
      <c r="AG43" s="4">
        <f t="shared" si="77"/>
        <v>2183.1776027269993</v>
      </c>
      <c r="AH43" s="4">
        <f t="shared" si="77"/>
        <v>2295.5539327269994</v>
      </c>
      <c r="AI43" s="4">
        <f t="shared" si="77"/>
        <v>2441.3228027270002</v>
      </c>
      <c r="AJ43" s="4">
        <f t="shared" si="77"/>
        <v>2518.606542727</v>
      </c>
      <c r="AK43" s="4">
        <f t="shared" si="77"/>
        <v>2510.5747627270002</v>
      </c>
      <c r="AL43" s="4">
        <f t="shared" si="77"/>
        <v>2886.6085327269998</v>
      </c>
      <c r="AM43" s="4">
        <f t="shared" si="77"/>
        <v>3095.6397827269993</v>
      </c>
      <c r="AN43" s="4">
        <f t="shared" si="77"/>
        <v>3386.3144727269992</v>
      </c>
      <c r="AO43" s="4">
        <f t="shared" si="77"/>
        <v>3605.8325027269989</v>
      </c>
      <c r="AP43" s="4">
        <f t="shared" si="77"/>
        <v>3741.7674427269985</v>
      </c>
      <c r="AQ43" s="4">
        <f t="shared" si="77"/>
        <v>3944.1693127269987</v>
      </c>
      <c r="AR43" s="4">
        <f t="shared" si="77"/>
        <v>4121.6226527269982</v>
      </c>
      <c r="AS43" s="4">
        <f t="shared" si="77"/>
        <v>4096.5690383169986</v>
      </c>
      <c r="AT43" s="4">
        <f t="shared" si="77"/>
        <v>4071.0789782069987</v>
      </c>
      <c r="AU43" s="4">
        <f t="shared" si="77"/>
        <v>4045.1130756969987</v>
      </c>
      <c r="AV43" s="4">
        <f t="shared" si="77"/>
        <v>4018.6239323869986</v>
      </c>
      <c r="AW43" s="4">
        <f t="shared" si="77"/>
        <v>3991.5795368769986</v>
      </c>
      <c r="AX43" s="4">
        <f t="shared" si="77"/>
        <v>3963.9404947669987</v>
      </c>
      <c r="AY43" s="4">
        <f t="shared" si="77"/>
        <v>3935.6514036569988</v>
      </c>
      <c r="AZ43" s="4">
        <f t="shared" si="77"/>
        <v>3906.7122635469991</v>
      </c>
      <c r="BA43" s="4">
        <f t="shared" si="77"/>
        <v>3877.1390801369985</v>
      </c>
      <c r="BB43" s="4">
        <f t="shared" si="77"/>
        <v>3847.0112632269988</v>
      </c>
      <c r="BC43" s="4">
        <f t="shared" si="77"/>
        <v>3816.3682095169984</v>
      </c>
      <c r="BD43" s="4">
        <f t="shared" si="77"/>
        <v>3785.3287232069988</v>
      </c>
      <c r="BE43" s="4">
        <f t="shared" ref="BE43" si="78">-BE39</f>
        <v>3753.9322055969983</v>
      </c>
      <c r="BF43" s="4">
        <f t="shared" ref="BF43:BP43" si="79">-BF39</f>
        <v>3722.0971722869986</v>
      </c>
      <c r="BG43" s="4">
        <f t="shared" si="79"/>
        <v>3689.7838815769987</v>
      </c>
      <c r="BH43" s="4">
        <f t="shared" si="79"/>
        <v>3656.9525940669987</v>
      </c>
      <c r="BI43" s="4">
        <f t="shared" si="79"/>
        <v>3623.6033097569989</v>
      </c>
      <c r="BJ43" s="4">
        <f t="shared" si="79"/>
        <v>3589.696286946999</v>
      </c>
      <c r="BK43" s="4">
        <f t="shared" si="79"/>
        <v>3555.1917862369987</v>
      </c>
      <c r="BL43" s="4">
        <f t="shared" si="79"/>
        <v>3520.0790873269989</v>
      </c>
      <c r="BM43" s="4">
        <f t="shared" si="79"/>
        <v>3484.358190216999</v>
      </c>
      <c r="BN43" s="4">
        <f t="shared" si="79"/>
        <v>3448.0695565069996</v>
      </c>
      <c r="BO43" s="4">
        <f t="shared" si="79"/>
        <v>3411.2536477969993</v>
      </c>
      <c r="BP43" s="4">
        <f t="shared" si="79"/>
        <v>3374.0321041869993</v>
      </c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</row>
    <row r="44" spans="1:164">
      <c r="A44" s="9"/>
      <c r="B44" s="9"/>
      <c r="C44" s="9"/>
      <c r="D44" s="9"/>
      <c r="E44" s="9" t="s">
        <v>34</v>
      </c>
      <c r="F44" s="9"/>
      <c r="G44" s="130">
        <v>9089.408005430003</v>
      </c>
      <c r="H44" s="130">
        <v>8852.1597470600027</v>
      </c>
      <c r="I44" s="3">
        <f t="shared" ref="I44:BD44" si="80">I42+I43</f>
        <v>8196.0455737500015</v>
      </c>
      <c r="J44" s="3">
        <f t="shared" si="80"/>
        <v>7981.985477440001</v>
      </c>
      <c r="K44" s="3">
        <f t="shared" si="80"/>
        <v>7459.1424167700025</v>
      </c>
      <c r="L44" s="3">
        <f t="shared" si="80"/>
        <v>7073.5277425200002</v>
      </c>
      <c r="M44" s="3">
        <f t="shared" si="80"/>
        <v>7127.8173777800002</v>
      </c>
      <c r="N44" s="3">
        <f t="shared" si="80"/>
        <v>10726.15103026</v>
      </c>
      <c r="O44" s="3">
        <f t="shared" si="80"/>
        <v>10850.000083659999</v>
      </c>
      <c r="P44" s="3">
        <f t="shared" si="80"/>
        <v>10633.450065599998</v>
      </c>
      <c r="Q44" s="3">
        <f t="shared" si="80"/>
        <v>10689.988776349999</v>
      </c>
      <c r="R44" s="3">
        <f t="shared" si="80"/>
        <v>10539.274493169998</v>
      </c>
      <c r="S44" s="3">
        <f t="shared" si="80"/>
        <v>11212.890692727</v>
      </c>
      <c r="T44" s="3">
        <f t="shared" si="80"/>
        <v>11190.782422727001</v>
      </c>
      <c r="U44" s="3">
        <f t="shared" si="80"/>
        <v>11178.678232726999</v>
      </c>
      <c r="V44" s="3">
        <f t="shared" si="80"/>
        <v>11216.805162727</v>
      </c>
      <c r="W44" s="3">
        <f t="shared" si="80"/>
        <v>11231.019302727</v>
      </c>
      <c r="X44" s="3">
        <f t="shared" si="80"/>
        <v>11310.210112727</v>
      </c>
      <c r="Y44" s="3">
        <f t="shared" si="80"/>
        <v>11382.626332726997</v>
      </c>
      <c r="Z44" s="3">
        <f t="shared" si="80"/>
        <v>11483.414262726998</v>
      </c>
      <c r="AA44" s="3">
        <f t="shared" si="80"/>
        <v>11664.548122726997</v>
      </c>
      <c r="AB44" s="3">
        <f t="shared" si="80"/>
        <v>11789.119962727</v>
      </c>
      <c r="AC44" s="3">
        <f t="shared" si="80"/>
        <v>12008.462362726998</v>
      </c>
      <c r="AD44" s="3">
        <f t="shared" si="80"/>
        <v>12178.475442726996</v>
      </c>
      <c r="AE44" s="3">
        <f t="shared" si="80"/>
        <v>12240.759532726999</v>
      </c>
      <c r="AF44" s="3">
        <f t="shared" si="80"/>
        <v>12372.221282726996</v>
      </c>
      <c r="AG44" s="3">
        <f t="shared" si="80"/>
        <v>12517.266592726997</v>
      </c>
      <c r="AH44" s="3">
        <f t="shared" si="80"/>
        <v>12658.803752726997</v>
      </c>
      <c r="AI44" s="3">
        <f t="shared" si="80"/>
        <v>12825.772692726998</v>
      </c>
      <c r="AJ44" s="3">
        <f t="shared" si="80"/>
        <v>12957.397732726999</v>
      </c>
      <c r="AK44" s="3">
        <f t="shared" si="80"/>
        <v>13283.737752727</v>
      </c>
      <c r="AL44" s="3">
        <f t="shared" si="80"/>
        <v>13306.363142726997</v>
      </c>
      <c r="AM44" s="3">
        <f t="shared" si="80"/>
        <v>13462.928712727</v>
      </c>
      <c r="AN44" s="3">
        <f t="shared" si="80"/>
        <v>13716.504622727</v>
      </c>
      <c r="AO44" s="3">
        <f t="shared" si="80"/>
        <v>13963.638462727</v>
      </c>
      <c r="AP44" s="3">
        <f t="shared" si="80"/>
        <v>14222.631662726999</v>
      </c>
      <c r="AQ44" s="3">
        <f t="shared" si="80"/>
        <v>14481.442802727001</v>
      </c>
      <c r="AR44" s="3">
        <f t="shared" si="80"/>
        <v>14766.164982726998</v>
      </c>
      <c r="AS44" s="3">
        <f t="shared" si="80"/>
        <v>14930.870368316999</v>
      </c>
      <c r="AT44" s="3">
        <f t="shared" si="80"/>
        <v>15112.268308207</v>
      </c>
      <c r="AU44" s="3">
        <f t="shared" si="80"/>
        <v>15313.798405696998</v>
      </c>
      <c r="AV44" s="3">
        <f t="shared" si="80"/>
        <v>15528.723262387</v>
      </c>
      <c r="AW44" s="3">
        <f t="shared" si="80"/>
        <v>15760.220866877</v>
      </c>
      <c r="AX44" s="3">
        <f t="shared" si="80"/>
        <v>16015.211824766999</v>
      </c>
      <c r="AY44" s="3">
        <f t="shared" si="80"/>
        <v>16269.552733656998</v>
      </c>
      <c r="AZ44" s="3">
        <f t="shared" si="80"/>
        <v>16516.284593547</v>
      </c>
      <c r="BA44" s="3">
        <f t="shared" si="80"/>
        <v>16727.856410136999</v>
      </c>
      <c r="BB44" s="3">
        <f t="shared" si="80"/>
        <v>16921.744593226998</v>
      </c>
      <c r="BC44" s="3">
        <f t="shared" si="80"/>
        <v>17063.463539516997</v>
      </c>
      <c r="BD44" s="3">
        <f t="shared" si="80"/>
        <v>17187.655053206996</v>
      </c>
      <c r="BE44" s="3">
        <f t="shared" ref="BE44" si="81">BE42+BE43</f>
        <v>17346.917535596996</v>
      </c>
      <c r="BF44" s="3">
        <f t="shared" ref="BF44:BP44" si="82">BF42+BF43</f>
        <v>17523.020502286996</v>
      </c>
      <c r="BG44" s="3">
        <f t="shared" si="82"/>
        <v>17715.923211576996</v>
      </c>
      <c r="BH44" s="3">
        <f t="shared" si="82"/>
        <v>17908.307924066998</v>
      </c>
      <c r="BI44" s="3">
        <f t="shared" si="82"/>
        <v>18117.453639756997</v>
      </c>
      <c r="BJ44" s="3">
        <f t="shared" si="82"/>
        <v>18343.319616946996</v>
      </c>
      <c r="BK44" s="3">
        <f t="shared" si="82"/>
        <v>18573.249116236995</v>
      </c>
      <c r="BL44" s="3">
        <f t="shared" si="82"/>
        <v>18802.570417326995</v>
      </c>
      <c r="BM44" s="3">
        <f t="shared" si="82"/>
        <v>19013.691520216998</v>
      </c>
      <c r="BN44" s="3">
        <f t="shared" si="82"/>
        <v>19206.652886506996</v>
      </c>
      <c r="BO44" s="3">
        <f t="shared" si="82"/>
        <v>19346.199977796998</v>
      </c>
      <c r="BP44" s="3">
        <f t="shared" si="82"/>
        <v>19467.750434186997</v>
      </c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</row>
    <row r="45" spans="1:164">
      <c r="E45" s="8" t="s">
        <v>35</v>
      </c>
      <c r="G45" s="128">
        <v>0</v>
      </c>
      <c r="H45" s="128">
        <v>0</v>
      </c>
      <c r="I45" s="1">
        <f t="shared" ref="I45:BD45" si="83">I10</f>
        <v>0</v>
      </c>
      <c r="J45" s="1">
        <f t="shared" si="83"/>
        <v>0</v>
      </c>
      <c r="K45" s="1">
        <f t="shared" si="83"/>
        <v>0</v>
      </c>
      <c r="L45" s="1">
        <f t="shared" si="83"/>
        <v>0</v>
      </c>
      <c r="M45" s="1">
        <f t="shared" si="83"/>
        <v>0</v>
      </c>
      <c r="N45" s="1">
        <f t="shared" si="83"/>
        <v>0</v>
      </c>
      <c r="O45" s="1">
        <f t="shared" si="83"/>
        <v>0</v>
      </c>
      <c r="P45" s="1">
        <f t="shared" si="83"/>
        <v>0</v>
      </c>
      <c r="Q45" s="1">
        <f t="shared" si="83"/>
        <v>0</v>
      </c>
      <c r="R45" s="1">
        <f t="shared" si="83"/>
        <v>0</v>
      </c>
      <c r="S45" s="1">
        <f t="shared" si="83"/>
        <v>0</v>
      </c>
      <c r="T45" s="1">
        <f t="shared" si="83"/>
        <v>0</v>
      </c>
      <c r="U45" s="1">
        <f t="shared" si="83"/>
        <v>0</v>
      </c>
      <c r="V45" s="1">
        <f t="shared" si="83"/>
        <v>0</v>
      </c>
      <c r="W45" s="1">
        <f t="shared" si="83"/>
        <v>0</v>
      </c>
      <c r="X45" s="1">
        <f t="shared" si="83"/>
        <v>0</v>
      </c>
      <c r="Y45" s="1">
        <f t="shared" si="83"/>
        <v>0</v>
      </c>
      <c r="Z45" s="1">
        <f t="shared" si="83"/>
        <v>0</v>
      </c>
      <c r="AA45" s="1">
        <f t="shared" si="83"/>
        <v>0</v>
      </c>
      <c r="AB45" s="1">
        <f t="shared" si="83"/>
        <v>0</v>
      </c>
      <c r="AC45" s="1">
        <f t="shared" si="83"/>
        <v>0</v>
      </c>
      <c r="AD45" s="1">
        <f t="shared" si="83"/>
        <v>0</v>
      </c>
      <c r="AE45" s="1">
        <f t="shared" si="83"/>
        <v>0</v>
      </c>
      <c r="AF45" s="1">
        <f t="shared" si="83"/>
        <v>0</v>
      </c>
      <c r="AG45" s="1">
        <f t="shared" si="83"/>
        <v>0</v>
      </c>
      <c r="AH45" s="1">
        <f t="shared" si="83"/>
        <v>0</v>
      </c>
      <c r="AI45" s="1">
        <f t="shared" si="83"/>
        <v>0</v>
      </c>
      <c r="AJ45" s="1">
        <f t="shared" si="83"/>
        <v>0</v>
      </c>
      <c r="AK45" s="1">
        <f t="shared" si="83"/>
        <v>0</v>
      </c>
      <c r="AL45" s="1">
        <f t="shared" si="83"/>
        <v>0</v>
      </c>
      <c r="AM45" s="1">
        <f t="shared" si="83"/>
        <v>0</v>
      </c>
      <c r="AN45" s="1">
        <f t="shared" si="83"/>
        <v>0</v>
      </c>
      <c r="AO45" s="1">
        <f t="shared" si="83"/>
        <v>0</v>
      </c>
      <c r="AP45" s="1">
        <f t="shared" si="83"/>
        <v>0</v>
      </c>
      <c r="AQ45" s="1">
        <f t="shared" si="83"/>
        <v>0</v>
      </c>
      <c r="AR45" s="1">
        <f t="shared" si="83"/>
        <v>0</v>
      </c>
      <c r="AS45" s="1">
        <f t="shared" si="83"/>
        <v>0</v>
      </c>
      <c r="AT45" s="1">
        <f t="shared" si="83"/>
        <v>0</v>
      </c>
      <c r="AU45" s="1">
        <f t="shared" si="83"/>
        <v>0</v>
      </c>
      <c r="AV45" s="1">
        <f t="shared" si="83"/>
        <v>0</v>
      </c>
      <c r="AW45" s="1">
        <f t="shared" si="83"/>
        <v>0</v>
      </c>
      <c r="AX45" s="1">
        <f t="shared" si="83"/>
        <v>0</v>
      </c>
      <c r="AY45" s="1">
        <f t="shared" si="83"/>
        <v>0</v>
      </c>
      <c r="AZ45" s="1">
        <f t="shared" si="83"/>
        <v>0</v>
      </c>
      <c r="BA45" s="1">
        <f t="shared" si="83"/>
        <v>0</v>
      </c>
      <c r="BB45" s="1">
        <f t="shared" si="83"/>
        <v>0</v>
      </c>
      <c r="BC45" s="1">
        <f t="shared" si="83"/>
        <v>0</v>
      </c>
      <c r="BD45" s="1">
        <f t="shared" si="83"/>
        <v>0</v>
      </c>
      <c r="BE45" s="1">
        <f t="shared" ref="BE45" si="84">BE10</f>
        <v>0</v>
      </c>
      <c r="BF45" s="1">
        <f t="shared" ref="BF45:BP45" si="85">BF10</f>
        <v>0</v>
      </c>
      <c r="BG45" s="1">
        <f t="shared" si="85"/>
        <v>0</v>
      </c>
      <c r="BH45" s="1">
        <f t="shared" si="85"/>
        <v>0</v>
      </c>
      <c r="BI45" s="1">
        <f t="shared" si="85"/>
        <v>0</v>
      </c>
      <c r="BJ45" s="1">
        <f t="shared" si="85"/>
        <v>0</v>
      </c>
      <c r="BK45" s="1">
        <f t="shared" si="85"/>
        <v>0</v>
      </c>
      <c r="BL45" s="1">
        <f t="shared" si="85"/>
        <v>0</v>
      </c>
      <c r="BM45" s="1">
        <f t="shared" si="85"/>
        <v>0</v>
      </c>
      <c r="BN45" s="1">
        <f t="shared" si="85"/>
        <v>0</v>
      </c>
      <c r="BO45" s="1">
        <f t="shared" si="85"/>
        <v>0</v>
      </c>
      <c r="BP45" s="1">
        <f t="shared" si="85"/>
        <v>0</v>
      </c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</row>
    <row r="46" spans="1:164">
      <c r="A46" s="9" t="s">
        <v>542</v>
      </c>
      <c r="B46" s="134" t="s">
        <v>543</v>
      </c>
      <c r="C46" s="9"/>
      <c r="D46" s="9"/>
      <c r="E46" s="9" t="s">
        <v>36</v>
      </c>
      <c r="F46" s="9"/>
      <c r="G46" s="135">
        <v>4293.3793599999999</v>
      </c>
      <c r="H46" s="135">
        <v>3645.7366299999999</v>
      </c>
      <c r="I46" s="135">
        <v>3586.3230000000003</v>
      </c>
      <c r="J46" s="135">
        <v>1543.7123799999999</v>
      </c>
      <c r="K46" s="135">
        <v>2054.0302299999998</v>
      </c>
      <c r="L46" s="135">
        <v>2045.0109500000001</v>
      </c>
      <c r="M46" s="135">
        <v>2029.8841299999999</v>
      </c>
      <c r="N46" s="135">
        <v>1923.0942600000001</v>
      </c>
      <c r="O46" s="135">
        <v>1844.11034</v>
      </c>
      <c r="P46" s="135">
        <v>1825.4358</v>
      </c>
      <c r="Q46" s="135">
        <v>1805.0493100000001</v>
      </c>
      <c r="R46" s="135">
        <v>1861.04331</v>
      </c>
      <c r="S46" s="135">
        <v>2209.1963300000002</v>
      </c>
      <c r="T46" s="135">
        <v>2188.6452999999901</v>
      </c>
      <c r="U46" s="135">
        <v>2218.0128599999998</v>
      </c>
      <c r="V46" s="135">
        <v>2305.5799900000002</v>
      </c>
      <c r="W46" s="135">
        <v>2170.8600099999999</v>
      </c>
      <c r="X46" s="135">
        <v>2129.96173</v>
      </c>
      <c r="Y46" s="135">
        <v>1952.5802000000001</v>
      </c>
      <c r="Z46" s="135">
        <v>1757.11232</v>
      </c>
      <c r="AA46" s="135">
        <v>1719.6396499999901</v>
      </c>
      <c r="AB46" s="135">
        <v>1779.31105</v>
      </c>
      <c r="AC46" s="135">
        <v>1890.70751</v>
      </c>
      <c r="AD46" s="135">
        <v>1810.41338</v>
      </c>
      <c r="AE46" s="135">
        <v>1806.0647100000001</v>
      </c>
      <c r="AF46" s="135">
        <v>1856.2740200000001</v>
      </c>
      <c r="AG46" s="136">
        <f>'GULF - Materials &amp; Supplies'!B$6</f>
        <v>1826.08123</v>
      </c>
      <c r="AH46" s="136">
        <f>'GULF - Materials &amp; Supplies'!C$6</f>
        <v>1682.6465599999999</v>
      </c>
      <c r="AI46" s="136">
        <f>'GULF - Materials &amp; Supplies'!D$6</f>
        <v>1597.90193</v>
      </c>
      <c r="AJ46" s="136">
        <f>'GULF - Materials &amp; Supplies'!E$6</f>
        <v>1687.5685000000001</v>
      </c>
      <c r="AK46" s="136">
        <f>'GULF - Materials &amp; Supplies'!F$6</f>
        <v>1689.16319</v>
      </c>
      <c r="AL46" s="136">
        <f>'GULF - Materials &amp; Supplies'!G$6</f>
        <v>1906.41473</v>
      </c>
      <c r="AM46" s="136">
        <f>'GULF - Materials &amp; Supplies'!H$6</f>
        <v>2765.0978399999999</v>
      </c>
      <c r="AN46" s="136">
        <f>'GULF - Materials &amp; Supplies'!I$6</f>
        <v>3158.9494599999998</v>
      </c>
      <c r="AO46" s="136">
        <f>'GULF - Materials &amp; Supplies'!J$6</f>
        <v>3253.5025000000001</v>
      </c>
      <c r="AP46" s="136">
        <f>'GULF - Materials &amp; Supplies'!K$6</f>
        <v>3076.2250600000002</v>
      </c>
      <c r="AQ46" s="136">
        <f>'GULF - Materials &amp; Supplies'!L$6</f>
        <v>2954.8472299999999</v>
      </c>
      <c r="AR46" s="136">
        <f>'GULF - Materials &amp; Supplies'!M$6</f>
        <v>2867.2230800000002</v>
      </c>
      <c r="AS46" s="136">
        <f>'GULF - Materials &amp; Supplies'!N$6</f>
        <v>2756.3769793749998</v>
      </c>
      <c r="AT46" s="136">
        <f>'GULF - Materials &amp; Supplies'!O$6</f>
        <v>2594.9420859375</v>
      </c>
      <c r="AU46" s="136">
        <f>'GULF - Materials &amp; Supplies'!P$6</f>
        <v>2842.9471425000002</v>
      </c>
      <c r="AV46" s="136">
        <f>'GULF - Materials &amp; Supplies'!Q$6</f>
        <v>3344.6737631249998</v>
      </c>
      <c r="AW46" s="136">
        <f>'GULF - Materials &amp; Supplies'!R$6</f>
        <v>3147.0755899999999</v>
      </c>
      <c r="AX46" s="136">
        <f>'GULF - Materials &amp; Supplies'!S$6</f>
        <v>2935.5195543750001</v>
      </c>
      <c r="AY46" s="136">
        <f>'GULF - Materials &amp; Supplies'!T$6</f>
        <v>2681.5870743750002</v>
      </c>
      <c r="AZ46" s="136">
        <f>'GULF - Materials &amp; Supplies'!U$6</f>
        <v>2461.3720293749998</v>
      </c>
      <c r="BA46" s="136">
        <f>'GULF - Materials &amp; Supplies'!V$6</f>
        <v>2253.2334437499999</v>
      </c>
      <c r="BB46" s="136">
        <f>'GULF - Materials &amp; Supplies'!W$6</f>
        <v>2468.4293378124999</v>
      </c>
      <c r="BC46" s="136">
        <f>'GULF - Materials &amp; Supplies'!X$6</f>
        <v>3008.576531875</v>
      </c>
      <c r="BD46" s="136">
        <f>'GULF - Materials &amp; Supplies'!Y$6</f>
        <v>2868.275443125</v>
      </c>
      <c r="BE46" s="136">
        <f>'GULF - Materials &amp; Supplies'!Z$6</f>
        <v>2707.1680293750001</v>
      </c>
      <c r="BF46" s="136">
        <f>'GULF - Materials &amp; Supplies'!AA$6</f>
        <v>2566.9201509374998</v>
      </c>
      <c r="BG46" s="136">
        <f>'GULF - Materials &amp; Supplies'!AB$6</f>
        <v>2414.5100349999998</v>
      </c>
      <c r="BH46" s="136">
        <f>'GULF - Materials &amp; Supplies'!AC$6</f>
        <v>2254.5851815625001</v>
      </c>
      <c r="BI46" s="136">
        <f>'GULF - Materials &amp; Supplies'!AD$6</f>
        <v>2090.0128281249999</v>
      </c>
      <c r="BJ46" s="136">
        <f>'GULF - Materials &amp; Supplies'!AE$6</f>
        <v>2352.6782371875001</v>
      </c>
      <c r="BK46" s="136">
        <f>'GULF - Materials &amp; Supplies'!AF$6</f>
        <v>2902.43541353311</v>
      </c>
      <c r="BL46" s="136">
        <f>'GULF - Materials &amp; Supplies'!AG$6</f>
        <v>2713.67169058529</v>
      </c>
      <c r="BM46" s="136">
        <f>'GULF - Materials &amp; Supplies'!AH$6</f>
        <v>2529.6720815069302</v>
      </c>
      <c r="BN46" s="136">
        <f>'GULF - Materials &amp; Supplies'!AI$6</f>
        <v>2358.1326985511801</v>
      </c>
      <c r="BO46" s="136">
        <f>'GULF - Materials &amp; Supplies'!AJ$6</f>
        <v>2208.4193564841498</v>
      </c>
      <c r="BP46" s="136">
        <f>'GULF - Materials &amp; Supplies'!AK$6</f>
        <v>2086.3894928648201</v>
      </c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</row>
    <row r="47" spans="1:164">
      <c r="G47" s="128"/>
      <c r="H47" s="128"/>
      <c r="I47" s="1"/>
      <c r="J47" s="1"/>
      <c r="K47" s="1"/>
      <c r="L47" s="1"/>
      <c r="M47" s="137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37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</row>
    <row r="48" spans="1:164" ht="15.75" thickBot="1">
      <c r="A48" s="9"/>
      <c r="B48" s="9"/>
      <c r="C48" s="9"/>
      <c r="D48" s="9"/>
      <c r="E48" s="9" t="s">
        <v>37</v>
      </c>
      <c r="F48" s="9"/>
      <c r="G48" s="138">
        <v>13382.787365430002</v>
      </c>
      <c r="H48" s="138">
        <v>12497.896377060002</v>
      </c>
      <c r="I48" s="6">
        <f t="shared" ref="I48:BD48" si="86">I44+I45+I46</f>
        <v>11782.368573750002</v>
      </c>
      <c r="J48" s="6">
        <f t="shared" si="86"/>
        <v>9525.6978574400018</v>
      </c>
      <c r="K48" s="6">
        <f t="shared" si="86"/>
        <v>9513.1726467700028</v>
      </c>
      <c r="L48" s="6">
        <f t="shared" si="86"/>
        <v>9118.53869252</v>
      </c>
      <c r="M48" s="6">
        <f t="shared" si="86"/>
        <v>9157.7015077800006</v>
      </c>
      <c r="N48" s="6">
        <f t="shared" si="86"/>
        <v>12649.24529026</v>
      </c>
      <c r="O48" s="6">
        <f t="shared" si="86"/>
        <v>12694.110423659999</v>
      </c>
      <c r="P48" s="6">
        <f t="shared" si="86"/>
        <v>12458.885865599997</v>
      </c>
      <c r="Q48" s="6">
        <f t="shared" si="86"/>
        <v>12495.03808635</v>
      </c>
      <c r="R48" s="6">
        <f t="shared" si="86"/>
        <v>12400.317803169997</v>
      </c>
      <c r="S48" s="6">
        <f t="shared" si="86"/>
        <v>13422.087022727001</v>
      </c>
      <c r="T48" s="6">
        <f t="shared" si="86"/>
        <v>13379.427722726992</v>
      </c>
      <c r="U48" s="6">
        <f t="shared" si="86"/>
        <v>13396.691092727</v>
      </c>
      <c r="V48" s="6">
        <f t="shared" si="86"/>
        <v>13522.385152727</v>
      </c>
      <c r="W48" s="6">
        <f t="shared" si="86"/>
        <v>13401.879312727</v>
      </c>
      <c r="X48" s="6">
        <f t="shared" si="86"/>
        <v>13440.171842726999</v>
      </c>
      <c r="Y48" s="6">
        <f t="shared" si="86"/>
        <v>13335.206532726997</v>
      </c>
      <c r="Z48" s="6">
        <f t="shared" si="86"/>
        <v>13240.526582726998</v>
      </c>
      <c r="AA48" s="6">
        <f t="shared" si="86"/>
        <v>13384.187772726988</v>
      </c>
      <c r="AB48" s="6">
        <f t="shared" si="86"/>
        <v>13568.431012727</v>
      </c>
      <c r="AC48" s="6">
        <f t="shared" si="86"/>
        <v>13899.169872726998</v>
      </c>
      <c r="AD48" s="6">
        <f t="shared" si="86"/>
        <v>13988.888822726996</v>
      </c>
      <c r="AE48" s="6">
        <f t="shared" si="86"/>
        <v>14046.824242727</v>
      </c>
      <c r="AF48" s="6">
        <f t="shared" si="86"/>
        <v>14228.495302726997</v>
      </c>
      <c r="AG48" s="6">
        <f t="shared" si="86"/>
        <v>14343.347822726997</v>
      </c>
      <c r="AH48" s="6">
        <f t="shared" si="86"/>
        <v>14341.450312726996</v>
      </c>
      <c r="AI48" s="6">
        <f t="shared" si="86"/>
        <v>14423.674622726998</v>
      </c>
      <c r="AJ48" s="6">
        <f t="shared" si="86"/>
        <v>14644.966232726998</v>
      </c>
      <c r="AK48" s="6">
        <f t="shared" si="86"/>
        <v>14972.900942726999</v>
      </c>
      <c r="AL48" s="6">
        <f t="shared" si="86"/>
        <v>15212.777872726998</v>
      </c>
      <c r="AM48" s="6">
        <f t="shared" si="86"/>
        <v>16228.026552727</v>
      </c>
      <c r="AN48" s="6">
        <f t="shared" si="86"/>
        <v>16875.454082726999</v>
      </c>
      <c r="AO48" s="6">
        <f t="shared" si="86"/>
        <v>17217.140962727</v>
      </c>
      <c r="AP48" s="6">
        <f t="shared" si="86"/>
        <v>17298.856722727</v>
      </c>
      <c r="AQ48" s="6">
        <f t="shared" si="86"/>
        <v>17436.290032727</v>
      </c>
      <c r="AR48" s="6">
        <f t="shared" si="86"/>
        <v>17633.388062726997</v>
      </c>
      <c r="AS48" s="6">
        <f t="shared" si="86"/>
        <v>17687.247347691999</v>
      </c>
      <c r="AT48" s="6">
        <f t="shared" si="86"/>
        <v>17707.210394144498</v>
      </c>
      <c r="AU48" s="6">
        <f t="shared" si="86"/>
        <v>18156.745548196999</v>
      </c>
      <c r="AV48" s="6">
        <f t="shared" si="86"/>
        <v>18873.397025512</v>
      </c>
      <c r="AW48" s="6">
        <f t="shared" si="86"/>
        <v>18907.296456877</v>
      </c>
      <c r="AX48" s="6">
        <f t="shared" si="86"/>
        <v>18950.731379141998</v>
      </c>
      <c r="AY48" s="6">
        <f t="shared" si="86"/>
        <v>18951.139808032</v>
      </c>
      <c r="AZ48" s="6">
        <f t="shared" si="86"/>
        <v>18977.656622922001</v>
      </c>
      <c r="BA48" s="6">
        <f t="shared" si="86"/>
        <v>18981.089853886999</v>
      </c>
      <c r="BB48" s="6">
        <f t="shared" si="86"/>
        <v>19390.173931039499</v>
      </c>
      <c r="BC48" s="6">
        <f t="shared" si="86"/>
        <v>20072.040071391995</v>
      </c>
      <c r="BD48" s="6">
        <f t="shared" si="86"/>
        <v>20055.930496331996</v>
      </c>
      <c r="BE48" s="6">
        <f t="shared" ref="BE48:BP48" si="87">BE44+BE45+BE46</f>
        <v>20054.085564971996</v>
      </c>
      <c r="BF48" s="6">
        <f t="shared" si="87"/>
        <v>20089.940653224498</v>
      </c>
      <c r="BG48" s="6">
        <f t="shared" si="87"/>
        <v>20130.433246576995</v>
      </c>
      <c r="BH48" s="6">
        <f t="shared" si="87"/>
        <v>20162.893105629497</v>
      </c>
      <c r="BI48" s="6">
        <f t="shared" si="87"/>
        <v>20207.466467881997</v>
      </c>
      <c r="BJ48" s="6">
        <f t="shared" si="87"/>
        <v>20695.997854134497</v>
      </c>
      <c r="BK48" s="6">
        <f t="shared" si="87"/>
        <v>21475.684529770104</v>
      </c>
      <c r="BL48" s="6">
        <f t="shared" si="87"/>
        <v>21516.242107912287</v>
      </c>
      <c r="BM48" s="6">
        <f t="shared" si="87"/>
        <v>21543.36360172393</v>
      </c>
      <c r="BN48" s="6">
        <f t="shared" si="87"/>
        <v>21564.785585058176</v>
      </c>
      <c r="BO48" s="6">
        <f t="shared" si="87"/>
        <v>21554.619334281146</v>
      </c>
      <c r="BP48" s="6">
        <f t="shared" si="87"/>
        <v>21554.139927051816</v>
      </c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</row>
    <row r="49" spans="1:164" ht="15.75" thickTop="1">
      <c r="A49" s="9" t="s">
        <v>542</v>
      </c>
      <c r="B49" s="134" t="s">
        <v>541</v>
      </c>
      <c r="C49" s="9"/>
      <c r="D49" s="9"/>
      <c r="E49" s="9" t="s">
        <v>38</v>
      </c>
      <c r="F49" s="9"/>
      <c r="G49" s="139">
        <v>9.4339999999999997E-3</v>
      </c>
      <c r="H49" s="139">
        <v>9.4339999999999997E-3</v>
      </c>
      <c r="I49" s="139">
        <v>9.4339999999999997E-3</v>
      </c>
      <c r="J49" s="139">
        <v>9.4339999999999997E-3</v>
      </c>
      <c r="K49" s="139">
        <v>9.4339999999999997E-3</v>
      </c>
      <c r="L49" s="139">
        <v>9.4339999999999997E-3</v>
      </c>
      <c r="M49" s="139">
        <v>9.4339999999999997E-3</v>
      </c>
      <c r="N49" s="139">
        <v>9.4339999999999997E-3</v>
      </c>
      <c r="O49" s="139">
        <v>9.4339999999999997E-3</v>
      </c>
      <c r="P49" s="139">
        <v>9.4339999999999997E-3</v>
      </c>
      <c r="Q49" s="139">
        <v>9.4339999999999997E-3</v>
      </c>
      <c r="R49" s="139">
        <v>9.4339999999999997E-3</v>
      </c>
      <c r="S49" s="139">
        <v>9.4339999999999997E-3</v>
      </c>
      <c r="T49" s="139">
        <v>9.4339999999999997E-3</v>
      </c>
      <c r="U49" s="139">
        <v>9.4339999999999997E-3</v>
      </c>
      <c r="V49" s="139">
        <v>9.4339999999999997E-3</v>
      </c>
      <c r="W49" s="139">
        <v>9.4339999999999997E-3</v>
      </c>
      <c r="X49" s="139">
        <v>9.4339999999999997E-3</v>
      </c>
      <c r="Y49" s="139">
        <v>9.4339999999999997E-3</v>
      </c>
      <c r="Z49" s="139">
        <v>9.4339999999999997E-3</v>
      </c>
      <c r="AA49" s="139">
        <v>9.4339999999999997E-3</v>
      </c>
      <c r="AB49" s="139">
        <v>9.4339999999999997E-3</v>
      </c>
      <c r="AC49" s="139">
        <v>9.4339999999999997E-3</v>
      </c>
      <c r="AD49" s="139">
        <v>9.4339999999999997E-3</v>
      </c>
      <c r="AE49" s="139">
        <v>9.4339999999999997E-3</v>
      </c>
      <c r="AF49" s="139">
        <v>9.4339999999999997E-3</v>
      </c>
      <c r="AG49" s="139">
        <v>9.4339999999999997E-3</v>
      </c>
      <c r="AH49" s="139">
        <v>9.4339999999999997E-3</v>
      </c>
      <c r="AI49" s="139">
        <v>9.4339999999999997E-3</v>
      </c>
      <c r="AJ49" s="139">
        <v>8.1700000000000002E-3</v>
      </c>
      <c r="AK49" s="139">
        <v>7.5460000000000006E-3</v>
      </c>
      <c r="AL49" s="139">
        <v>7.5460000000000006E-3</v>
      </c>
      <c r="AM49" s="139">
        <v>7.5460000000000006E-3</v>
      </c>
      <c r="AN49" s="139">
        <v>7.5460000000000006E-3</v>
      </c>
      <c r="AO49" s="139">
        <v>7.5460000000000006E-3</v>
      </c>
      <c r="AP49" s="139">
        <v>7.5460000000000006E-3</v>
      </c>
      <c r="AQ49" s="139">
        <v>7.5460000000000006E-3</v>
      </c>
      <c r="AR49" s="139">
        <v>7.5460000000000006E-3</v>
      </c>
      <c r="AS49" s="139">
        <v>7.3440000000000007E-3</v>
      </c>
      <c r="AT49" s="139">
        <v>7.3440000000000007E-3</v>
      </c>
      <c r="AU49" s="139">
        <v>7.3440000000000007E-3</v>
      </c>
      <c r="AV49" s="139">
        <v>7.3440000000000007E-3</v>
      </c>
      <c r="AW49" s="139">
        <v>7.3440000000000007E-3</v>
      </c>
      <c r="AX49" s="139">
        <v>7.3440000000000007E-3</v>
      </c>
      <c r="AY49" s="139">
        <v>7.0599999999999994E-3</v>
      </c>
      <c r="AZ49" s="139">
        <v>7.0599999999999994E-3</v>
      </c>
      <c r="BA49" s="139">
        <v>7.0599999999999994E-3</v>
      </c>
      <c r="BB49" s="139">
        <v>7.0599999999999994E-3</v>
      </c>
      <c r="BC49" s="139">
        <v>7.0599999999999994E-3</v>
      </c>
      <c r="BD49" s="139">
        <v>7.0599999999999994E-3</v>
      </c>
      <c r="BE49" s="139">
        <v>7.0599999999999994E-3</v>
      </c>
      <c r="BF49" s="139">
        <v>7.0599999999999994E-3</v>
      </c>
      <c r="BG49" s="139">
        <v>7.0599999999999994E-3</v>
      </c>
      <c r="BH49" s="139">
        <v>7.0599999999999994E-3</v>
      </c>
      <c r="BI49" s="139">
        <v>7.0599999999999994E-3</v>
      </c>
      <c r="BJ49" s="139">
        <v>7.0599999999999994E-3</v>
      </c>
      <c r="BK49" s="139">
        <v>7.0550000000000005E-3</v>
      </c>
      <c r="BL49" s="139">
        <v>7.0550000000000005E-3</v>
      </c>
      <c r="BM49" s="139">
        <v>7.0550000000000005E-3</v>
      </c>
      <c r="BN49" s="139">
        <v>7.0550000000000005E-3</v>
      </c>
      <c r="BO49" s="139">
        <v>7.0550000000000005E-3</v>
      </c>
      <c r="BP49" s="139">
        <v>7.0550000000000005E-3</v>
      </c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  <c r="CA49" s="139"/>
      <c r="CB49" s="139"/>
      <c r="CC49" s="139"/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</row>
    <row r="50" spans="1:164">
      <c r="A50" s="9"/>
      <c r="B50" s="9"/>
      <c r="C50" s="9"/>
      <c r="D50" s="9"/>
      <c r="E50" s="9" t="s">
        <v>39</v>
      </c>
      <c r="F50" s="9"/>
      <c r="G50" s="130">
        <v>13399</v>
      </c>
      <c r="H50" s="130">
        <v>12940</v>
      </c>
      <c r="I50" s="3">
        <f t="shared" ref="I50" si="88">ROUND(AVERAGEA(H48:I48),0)</f>
        <v>12140</v>
      </c>
      <c r="J50" s="3">
        <f t="shared" ref="J50" si="89">ROUND(AVERAGEA(I48:J48),0)</f>
        <v>10654</v>
      </c>
      <c r="K50" s="3">
        <f t="shared" ref="K50" si="90">ROUND(AVERAGEA(J48:K48),0)</f>
        <v>9519</v>
      </c>
      <c r="L50" s="3">
        <f t="shared" ref="L50" si="91">ROUND(AVERAGEA(K48:L48),0)</f>
        <v>9316</v>
      </c>
      <c r="M50" s="3">
        <f t="shared" ref="M50" si="92">ROUND(AVERAGEA(L48:M48),0)</f>
        <v>9138</v>
      </c>
      <c r="N50" s="3">
        <f t="shared" ref="N50" si="93">ROUND(AVERAGEA(M48:N48),0)</f>
        <v>10903</v>
      </c>
      <c r="O50" s="3">
        <f t="shared" ref="O50" si="94">ROUND(AVERAGEA(N48:O48),0)</f>
        <v>12672</v>
      </c>
      <c r="P50" s="3">
        <f t="shared" ref="P50" si="95">ROUND(AVERAGEA(O48:P48),0)</f>
        <v>12576</v>
      </c>
      <c r="Q50" s="3">
        <f t="shared" ref="Q50" si="96">ROUND(AVERAGEA(P48:Q48),0)</f>
        <v>12477</v>
      </c>
      <c r="R50" s="3">
        <f t="shared" ref="R50" si="97">ROUND(AVERAGEA(Q48:R48),0)</f>
        <v>12448</v>
      </c>
      <c r="S50" s="3">
        <f t="shared" ref="S50" si="98">ROUND(AVERAGEA(R48:S48),0)</f>
        <v>12911</v>
      </c>
      <c r="T50" s="3">
        <f t="shared" ref="T50" si="99">ROUND(AVERAGEA(S48:T48),0)</f>
        <v>13401</v>
      </c>
      <c r="U50" s="3">
        <f t="shared" ref="U50" si="100">ROUND(AVERAGEA(T48:U48),0)</f>
        <v>13388</v>
      </c>
      <c r="V50" s="3">
        <f t="shared" ref="V50" si="101">ROUND(AVERAGEA(U48:V48),0)</f>
        <v>13460</v>
      </c>
      <c r="W50" s="3">
        <f t="shared" ref="W50" si="102">ROUND(AVERAGEA(V48:W48),0)</f>
        <v>13462</v>
      </c>
      <c r="X50" s="3">
        <f t="shared" ref="X50" si="103">ROUND(AVERAGEA(W48:X48),0)</f>
        <v>13421</v>
      </c>
      <c r="Y50" s="3">
        <f t="shared" ref="Y50" si="104">ROUND(AVERAGEA(X48:Y48),0)</f>
        <v>13388</v>
      </c>
      <c r="Z50" s="3">
        <f t="shared" ref="Z50" si="105">ROUND(AVERAGEA(Y48:Z48),0)</f>
        <v>13288</v>
      </c>
      <c r="AA50" s="3">
        <f t="shared" ref="AA50" si="106">ROUND(AVERAGEA(Z48:AA48),0)</f>
        <v>13312</v>
      </c>
      <c r="AB50" s="3">
        <f t="shared" ref="AB50" si="107">ROUND(AVERAGEA(AA48:AB48),0)</f>
        <v>13476</v>
      </c>
      <c r="AC50" s="3">
        <f t="shared" ref="AC50" si="108">ROUND(AVERAGEA(AB48:AC48),0)</f>
        <v>13734</v>
      </c>
      <c r="AD50" s="3">
        <f t="shared" ref="AD50" si="109">ROUND(AVERAGEA(AC48:AD48),0)</f>
        <v>13944</v>
      </c>
      <c r="AE50" s="3">
        <f t="shared" ref="AE50" si="110">ROUND(AVERAGEA(AD48:AE48),0)</f>
        <v>14018</v>
      </c>
      <c r="AF50" s="3">
        <f t="shared" ref="AF50" si="111">ROUND(AVERAGEA(AE48:AF48),0)</f>
        <v>14138</v>
      </c>
      <c r="AG50" s="3">
        <f t="shared" ref="AG50" si="112">ROUND(AVERAGEA(AF48:AG48),0)</f>
        <v>14286</v>
      </c>
      <c r="AH50" s="3">
        <f t="shared" ref="AH50" si="113">ROUND(AVERAGEA(AG48:AH48),0)</f>
        <v>14342</v>
      </c>
      <c r="AI50" s="3">
        <f t="shared" ref="AI50" si="114">ROUND(AVERAGEA(AH48:AI48),0)</f>
        <v>14383</v>
      </c>
      <c r="AJ50" s="3">
        <f t="shared" ref="AJ50" si="115">ROUND(AVERAGEA(AI48:AJ48),0)</f>
        <v>14534</v>
      </c>
      <c r="AK50" s="3">
        <f t="shared" ref="AK50" si="116">ROUND(AVERAGEA(AJ48:AK48),0)</f>
        <v>14809</v>
      </c>
      <c r="AL50" s="3">
        <f t="shared" ref="AL50" si="117">ROUND(AVERAGEA(AK48:AL48),0)</f>
        <v>15093</v>
      </c>
      <c r="AM50" s="3">
        <f t="shared" ref="AM50" si="118">ROUND(AVERAGEA(AL48:AM48),0)</f>
        <v>15720</v>
      </c>
      <c r="AN50" s="3">
        <f t="shared" ref="AN50" si="119">ROUND(AVERAGEA(AM48:AN48),0)</f>
        <v>16552</v>
      </c>
      <c r="AO50" s="3">
        <f t="shared" ref="AO50" si="120">ROUND(AVERAGEA(AN48:AO48),0)</f>
        <v>17046</v>
      </c>
      <c r="AP50" s="3">
        <f t="shared" ref="AP50" si="121">ROUND(AVERAGEA(AO48:AP48),0)</f>
        <v>17258</v>
      </c>
      <c r="AQ50" s="3">
        <f t="shared" ref="AQ50" si="122">ROUND(AVERAGEA(AP48:AQ48),0)</f>
        <v>17368</v>
      </c>
      <c r="AR50" s="3">
        <f t="shared" ref="AR50" si="123">ROUND(AVERAGEA(AQ48:AR48),0)</f>
        <v>17535</v>
      </c>
      <c r="AS50" s="3">
        <f t="shared" ref="AS50" si="124">ROUND(AVERAGEA(AR48:AS48),0)</f>
        <v>17660</v>
      </c>
      <c r="AT50" s="3">
        <f t="shared" ref="AT50" si="125">ROUND(AVERAGEA(AS48:AT48),0)</f>
        <v>17697</v>
      </c>
      <c r="AU50" s="3">
        <f t="shared" ref="AU50" si="126">ROUND(AVERAGEA(AT48:AU48),0)</f>
        <v>17932</v>
      </c>
      <c r="AV50" s="3">
        <f t="shared" ref="AV50" si="127">ROUND(AVERAGEA(AU48:AV48),0)</f>
        <v>18515</v>
      </c>
      <c r="AW50" s="3">
        <f t="shared" ref="AW50" si="128">ROUND(AVERAGEA(AV48:AW48),0)</f>
        <v>18890</v>
      </c>
      <c r="AX50" s="3">
        <f t="shared" ref="AX50" si="129">ROUND(AVERAGEA(AW48:AX48),0)</f>
        <v>18929</v>
      </c>
      <c r="AY50" s="3">
        <f t="shared" ref="AY50" si="130">ROUND(AVERAGEA(AX48:AY48),0)</f>
        <v>18951</v>
      </c>
      <c r="AZ50" s="3">
        <f t="shared" ref="AZ50" si="131">ROUND(AVERAGEA(AY48:AZ48),0)</f>
        <v>18964</v>
      </c>
      <c r="BA50" s="3">
        <f t="shared" ref="BA50" si="132">ROUND(AVERAGEA(AZ48:BA48),0)</f>
        <v>18979</v>
      </c>
      <c r="BB50" s="3">
        <f t="shared" ref="BB50" si="133">ROUND(AVERAGEA(BA48:BB48),0)</f>
        <v>19186</v>
      </c>
      <c r="BC50" s="3">
        <f t="shared" ref="BC50" si="134">ROUND(AVERAGEA(BB48:BC48),0)</f>
        <v>19731</v>
      </c>
      <c r="BD50" s="3">
        <f t="shared" ref="BD50" si="135">ROUND(AVERAGEA(BC48:BD48),0)</f>
        <v>20064</v>
      </c>
      <c r="BE50" s="3">
        <f t="shared" ref="BE50" si="136">ROUND(AVERAGEA(BD48:BE48),0)</f>
        <v>20055</v>
      </c>
      <c r="BF50" s="3">
        <f t="shared" ref="BF50" si="137">ROUND(AVERAGEA(BE48:BF48),0)</f>
        <v>20072</v>
      </c>
      <c r="BG50" s="3">
        <f t="shared" ref="BG50" si="138">ROUND(AVERAGEA(BF48:BG48),0)</f>
        <v>20110</v>
      </c>
      <c r="BH50" s="3">
        <f t="shared" ref="BH50" si="139">ROUND(AVERAGEA(BG48:BH48),0)</f>
        <v>20147</v>
      </c>
      <c r="BI50" s="3">
        <f t="shared" ref="BI50" si="140">ROUND(AVERAGEA(BH48:BI48),0)</f>
        <v>20185</v>
      </c>
      <c r="BJ50" s="3">
        <f t="shared" ref="BJ50" si="141">ROUND(AVERAGEA(BI48:BJ48),0)</f>
        <v>20452</v>
      </c>
      <c r="BK50" s="3">
        <f t="shared" ref="BK50" si="142">ROUND(AVERAGEA(BJ48:BK48),0)</f>
        <v>21086</v>
      </c>
      <c r="BL50" s="3">
        <f t="shared" ref="BL50" si="143">ROUND(AVERAGEA(BK48:BL48),0)</f>
        <v>21496</v>
      </c>
      <c r="BM50" s="3">
        <f t="shared" ref="BM50" si="144">ROUND(AVERAGEA(BL48:BM48),0)</f>
        <v>21530</v>
      </c>
      <c r="BN50" s="3">
        <f t="shared" ref="BN50" si="145">ROUND(AVERAGEA(BM48:BN48),0)</f>
        <v>21554</v>
      </c>
      <c r="BO50" s="3">
        <f t="shared" ref="BO50" si="146">ROUND(AVERAGEA(BN48:BO48),0)</f>
        <v>21560</v>
      </c>
      <c r="BP50" s="3">
        <f t="shared" ref="BP50" si="147">ROUND(AVERAGEA(BO48:BP48),0)</f>
        <v>21554</v>
      </c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</row>
    <row r="51" spans="1:164">
      <c r="A51" s="9"/>
      <c r="B51" s="9"/>
      <c r="C51" s="9"/>
      <c r="D51" s="9"/>
      <c r="E51" s="9" t="s">
        <v>40</v>
      </c>
      <c r="F51" s="9"/>
      <c r="G51" s="130">
        <v>126</v>
      </c>
      <c r="H51" s="130">
        <v>122</v>
      </c>
      <c r="I51" s="3">
        <f t="shared" ref="I51" si="148">ROUND(AVERAGEA(H48:I48)*I49,0)</f>
        <v>115</v>
      </c>
      <c r="J51" s="3">
        <f t="shared" ref="J51" si="149">ROUND(AVERAGEA(I48:J48)*J49,0)</f>
        <v>101</v>
      </c>
      <c r="K51" s="3">
        <f t="shared" ref="K51" si="150">ROUND(AVERAGEA(J48:K48)*K49,0)</f>
        <v>90</v>
      </c>
      <c r="L51" s="3">
        <f t="shared" ref="L51" si="151">ROUND(AVERAGEA(K48:L48)*L49,0)</f>
        <v>88</v>
      </c>
      <c r="M51" s="3">
        <f t="shared" ref="M51" si="152">ROUND(AVERAGEA(L48:M48)*M49,0)</f>
        <v>86</v>
      </c>
      <c r="N51" s="3">
        <f t="shared" ref="N51" si="153">ROUND(AVERAGEA(M48:N48)*N49,0)</f>
        <v>103</v>
      </c>
      <c r="O51" s="3">
        <f t="shared" ref="O51" si="154">ROUND(AVERAGEA(N48:O48)*O49,0)</f>
        <v>120</v>
      </c>
      <c r="P51" s="3">
        <f t="shared" ref="P51" si="155">ROUND(AVERAGEA(O48:P48)*P49,0)</f>
        <v>119</v>
      </c>
      <c r="Q51" s="3">
        <f t="shared" ref="Q51" si="156">ROUND(AVERAGEA(P48:Q48)*Q49,0)</f>
        <v>118</v>
      </c>
      <c r="R51" s="3">
        <f t="shared" ref="R51" si="157">ROUND(AVERAGEA(Q48:R48)*R49,0)</f>
        <v>117</v>
      </c>
      <c r="S51" s="3">
        <f t="shared" ref="S51" si="158">ROUND(AVERAGEA(R48:S48)*S49,0)</f>
        <v>122</v>
      </c>
      <c r="T51" s="3">
        <f t="shared" ref="T51" si="159">ROUND(AVERAGEA(S48:T48)*T49,0)</f>
        <v>126</v>
      </c>
      <c r="U51" s="3">
        <f t="shared" ref="U51" si="160">ROUND(AVERAGEA(T48:U48)*U49,0)</f>
        <v>126</v>
      </c>
      <c r="V51" s="3">
        <f t="shared" ref="V51" si="161">ROUND(AVERAGEA(U48:V48)*V49,0)</f>
        <v>127</v>
      </c>
      <c r="W51" s="3">
        <f t="shared" ref="W51" si="162">ROUND(AVERAGEA(V48:W48)*W49,0)</f>
        <v>127</v>
      </c>
      <c r="X51" s="3">
        <f t="shared" ref="X51" si="163">ROUND(AVERAGEA(W48:X48)*X49,0)</f>
        <v>127</v>
      </c>
      <c r="Y51" s="3">
        <f t="shared" ref="Y51" si="164">ROUND(AVERAGEA(X48:Y48)*Y49,0)</f>
        <v>126</v>
      </c>
      <c r="Z51" s="3">
        <f t="shared" ref="Z51" si="165">ROUND(AVERAGEA(Y48:Z48)*Z49,0)</f>
        <v>125</v>
      </c>
      <c r="AA51" s="3">
        <f t="shared" ref="AA51" si="166">ROUND(AVERAGEA(Z48:AA48)*AA49,0)</f>
        <v>126</v>
      </c>
      <c r="AB51" s="3">
        <f t="shared" ref="AB51" si="167">ROUND(AVERAGEA(AA48:AB48)*AB49,0)</f>
        <v>127</v>
      </c>
      <c r="AC51" s="3">
        <f t="shared" ref="AC51" si="168">ROUND(AVERAGEA(AB48:AC48)*AC49,0)</f>
        <v>130</v>
      </c>
      <c r="AD51" s="3">
        <f t="shared" ref="AD51" si="169">ROUND(AVERAGEA(AC48:AD48)*AD49,0)</f>
        <v>132</v>
      </c>
      <c r="AE51" s="3">
        <f t="shared" ref="AE51" si="170">ROUND(AVERAGEA(AD48:AE48)*AE49,0)</f>
        <v>132</v>
      </c>
      <c r="AF51" s="3">
        <f t="shared" ref="AF51" si="171">ROUND(AVERAGEA(AE48:AF48)*AF49,0)</f>
        <v>133</v>
      </c>
      <c r="AG51" s="3">
        <f t="shared" ref="AG51" si="172">ROUND(AVERAGEA(AF48:AG48)*AG49,0)</f>
        <v>135</v>
      </c>
      <c r="AH51" s="3">
        <f t="shared" ref="AH51" si="173">ROUND(AVERAGEA(AG48:AH48)*AH49,0)</f>
        <v>135</v>
      </c>
      <c r="AI51" s="3">
        <f t="shared" ref="AI51" si="174">ROUND(AVERAGEA(AH48:AI48)*AI49,0)</f>
        <v>136</v>
      </c>
      <c r="AJ51" s="3">
        <f t="shared" ref="AJ51" si="175">ROUND(AVERAGEA(AI48:AJ48)*AJ49,0)</f>
        <v>119</v>
      </c>
      <c r="AK51" s="3">
        <f t="shared" ref="AK51" si="176">ROUND(AVERAGEA(AJ48:AK48)*AK49,0)</f>
        <v>112</v>
      </c>
      <c r="AL51" s="3">
        <f t="shared" ref="AL51" si="177">ROUND(AVERAGEA(AK48:AL48)*AL49,0)</f>
        <v>114</v>
      </c>
      <c r="AM51" s="3">
        <f t="shared" ref="AM51" si="178">ROUND(AVERAGEA(AL48:AM48)*AM49,0)</f>
        <v>119</v>
      </c>
      <c r="AN51" s="3">
        <f t="shared" ref="AN51" si="179">ROUND(AVERAGEA(AM48:AN48)*AN49,0)</f>
        <v>125</v>
      </c>
      <c r="AO51" s="3">
        <f t="shared" ref="AO51" si="180">ROUND(AVERAGEA(AN48:AO48)*AO49,0)</f>
        <v>129</v>
      </c>
      <c r="AP51" s="3">
        <f t="shared" ref="AP51" si="181">ROUND(AVERAGEA(AO48:AP48)*AP49,0)</f>
        <v>130</v>
      </c>
      <c r="AQ51" s="3">
        <f t="shared" ref="AQ51" si="182">ROUND(AVERAGEA(AP48:AQ48)*AQ49,0)</f>
        <v>131</v>
      </c>
      <c r="AR51" s="3">
        <f t="shared" ref="AR51" si="183">ROUND(AVERAGEA(AQ48:AR48)*AR49,0)</f>
        <v>132</v>
      </c>
      <c r="AS51" s="3">
        <f t="shared" ref="AS51" si="184">ROUND(AVERAGEA(AR48:AS48)*AS49,0)</f>
        <v>130</v>
      </c>
      <c r="AT51" s="3">
        <f t="shared" ref="AT51" si="185">ROUND(AVERAGEA(AS48:AT48)*AT49,0)</f>
        <v>130</v>
      </c>
      <c r="AU51" s="3">
        <f t="shared" ref="AU51" si="186">ROUND(AVERAGEA(AT48:AU48)*AU49,0)</f>
        <v>132</v>
      </c>
      <c r="AV51" s="3">
        <f t="shared" ref="AV51" si="187">ROUND(AVERAGEA(AU48:AV48)*AV49,0)</f>
        <v>136</v>
      </c>
      <c r="AW51" s="3">
        <f t="shared" ref="AW51" si="188">ROUND(AVERAGEA(AV48:AW48)*AW49,0)</f>
        <v>139</v>
      </c>
      <c r="AX51" s="3">
        <f t="shared" ref="AX51" si="189">ROUND(AVERAGEA(AW48:AX48)*AX49,0)</f>
        <v>139</v>
      </c>
      <c r="AY51" s="3">
        <f t="shared" ref="AY51" si="190">ROUND(AVERAGEA(AX48:AY48)*AY49,0)</f>
        <v>134</v>
      </c>
      <c r="AZ51" s="3">
        <f t="shared" ref="AZ51" si="191">ROUND(AVERAGEA(AY48:AZ48)*AZ49,0)</f>
        <v>134</v>
      </c>
      <c r="BA51" s="3">
        <f t="shared" ref="BA51" si="192">ROUND(AVERAGEA(AZ48:BA48)*BA49,0)</f>
        <v>134</v>
      </c>
      <c r="BB51" s="3">
        <f t="shared" ref="BB51" si="193">ROUND(AVERAGEA(BA48:BB48)*BB49,0)</f>
        <v>135</v>
      </c>
      <c r="BC51" s="3">
        <f t="shared" ref="BC51" si="194">ROUND(AVERAGEA(BB48:BC48)*BC49,0)</f>
        <v>139</v>
      </c>
      <c r="BD51" s="3">
        <f t="shared" ref="BD51" si="195">ROUND(AVERAGEA(BC48:BD48)*BD49,0)</f>
        <v>142</v>
      </c>
      <c r="BE51" s="3">
        <f t="shared" ref="BE51" si="196">ROUND(AVERAGEA(BD48:BE48)*BE49,0)</f>
        <v>142</v>
      </c>
      <c r="BF51" s="3">
        <f t="shared" ref="BF51" si="197">ROUND(AVERAGEA(BE48:BF48)*BF49,0)</f>
        <v>142</v>
      </c>
      <c r="BG51" s="3">
        <f t="shared" ref="BG51" si="198">ROUND(AVERAGEA(BF48:BG48)*BG49,0)</f>
        <v>142</v>
      </c>
      <c r="BH51" s="3">
        <f t="shared" ref="BH51" si="199">ROUND(AVERAGEA(BG48:BH48)*BH49,0)</f>
        <v>142</v>
      </c>
      <c r="BI51" s="3">
        <f t="shared" ref="BI51" si="200">ROUND(AVERAGEA(BH48:BI48)*BI49,0)</f>
        <v>143</v>
      </c>
      <c r="BJ51" s="3">
        <f t="shared" ref="BJ51" si="201">ROUND(AVERAGEA(BI48:BJ48)*BJ49,0)</f>
        <v>144</v>
      </c>
      <c r="BK51" s="3">
        <f t="shared" ref="BK51" si="202">ROUND(AVERAGEA(BJ48:BK48)*BK49,0)</f>
        <v>149</v>
      </c>
      <c r="BL51" s="3">
        <f t="shared" ref="BL51" si="203">ROUND(AVERAGEA(BK48:BL48)*BL49,0)</f>
        <v>152</v>
      </c>
      <c r="BM51" s="3">
        <f t="shared" ref="BM51" si="204">ROUND(AVERAGEA(BL48:BM48)*BM49,0)</f>
        <v>152</v>
      </c>
      <c r="BN51" s="3">
        <f t="shared" ref="BN51" si="205">ROUND(AVERAGEA(BM48:BN48)*BN49,0)</f>
        <v>152</v>
      </c>
      <c r="BO51" s="3">
        <f t="shared" ref="BO51" si="206">ROUND(AVERAGEA(BN48:BO48)*BO49,0)</f>
        <v>152</v>
      </c>
      <c r="BP51" s="3">
        <f t="shared" ref="BP51" si="207">ROUND(AVERAGEA(BO48:BP48)*BP49,0)</f>
        <v>152</v>
      </c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</row>
    <row r="52" spans="1:164">
      <c r="A52" s="9"/>
      <c r="B52" s="9"/>
      <c r="C52" s="9"/>
      <c r="D52" s="9"/>
      <c r="E52" s="9"/>
      <c r="F52" s="9"/>
      <c r="G52" s="140">
        <v>8131.1094900000007</v>
      </c>
      <c r="H52" s="140">
        <v>145.34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80">
        <f>SUM(I54:T54)</f>
        <v>169.6272079</v>
      </c>
      <c r="T52" s="80">
        <f>SUM(I53:T53)</f>
        <v>9399.358086799999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80">
        <f>SUM(U54:AF54)</f>
        <v>294.40891652400001</v>
      </c>
      <c r="AF52" s="80">
        <f>SUM(U53:AF53)</f>
        <v>17081.816772473001</v>
      </c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80">
        <f>SUM(AG54:AR54)</f>
        <v>362.68580667199996</v>
      </c>
      <c r="AR52" s="80">
        <f>SUM(AG53:AR53)</f>
        <v>20577.379199999999</v>
      </c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80">
        <f>SUM(AS54:BD54)</f>
        <v>359.46651155199999</v>
      </c>
      <c r="BD52" s="80">
        <f>SUM(AS53:BD53)</f>
        <v>23261.828850000005</v>
      </c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80">
        <f>SUM(BE54:BP54)</f>
        <v>369.45749419999999</v>
      </c>
      <c r="BP52" s="80">
        <f>SUM(BE53:BP53)</f>
        <v>23519.54075</v>
      </c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80"/>
      <c r="CB52" s="80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80"/>
      <c r="CN52" s="80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80"/>
      <c r="CZ52" s="80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80"/>
      <c r="DL52" s="80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</row>
    <row r="53" spans="1:164">
      <c r="A53" s="9" t="s">
        <v>601</v>
      </c>
      <c r="B53" s="134" t="s">
        <v>602</v>
      </c>
      <c r="C53" s="14"/>
      <c r="D53" s="14"/>
      <c r="E53" s="81" t="s">
        <v>41</v>
      </c>
      <c r="F53" s="14"/>
      <c r="G53" s="141">
        <v>584.17132000000004</v>
      </c>
      <c r="H53" s="141">
        <v>1385.84239</v>
      </c>
      <c r="I53" s="141">
        <v>759.13707879999993</v>
      </c>
      <c r="J53" s="141">
        <v>759.13707879999993</v>
      </c>
      <c r="K53" s="141">
        <v>759.13707879999993</v>
      </c>
      <c r="L53" s="141">
        <v>759.13707879999993</v>
      </c>
      <c r="M53" s="141">
        <v>759.13707879999993</v>
      </c>
      <c r="N53" s="141">
        <v>759.13707879999993</v>
      </c>
      <c r="O53" s="141">
        <v>834.20332819999999</v>
      </c>
      <c r="P53" s="141">
        <v>770.29765540000005</v>
      </c>
      <c r="Q53" s="141">
        <v>760.50617099999999</v>
      </c>
      <c r="R53" s="141">
        <v>792.11518119999994</v>
      </c>
      <c r="S53" s="141">
        <v>941.61469</v>
      </c>
      <c r="T53" s="141">
        <v>745.79858820000004</v>
      </c>
      <c r="U53" s="141">
        <v>1409.502806359</v>
      </c>
      <c r="V53" s="141">
        <v>1331.9408951999999</v>
      </c>
      <c r="W53" s="141">
        <v>1389.0499926140001</v>
      </c>
      <c r="X53" s="141">
        <v>1415.7210611149999</v>
      </c>
      <c r="Y53" s="141">
        <v>1404.8428100039998</v>
      </c>
      <c r="Z53" s="141">
        <v>1534.614618844</v>
      </c>
      <c r="AA53" s="141">
        <v>1471.81014325</v>
      </c>
      <c r="AB53" s="141">
        <v>1401.5477705829999</v>
      </c>
      <c r="AC53" s="141">
        <v>1404.3033299310002</v>
      </c>
      <c r="AD53" s="141">
        <v>1421.439002995</v>
      </c>
      <c r="AE53" s="141">
        <v>1408.142981874</v>
      </c>
      <c r="AF53" s="141">
        <v>1488.901359704</v>
      </c>
      <c r="AG53" s="141">
        <v>1691.2823000000001</v>
      </c>
      <c r="AH53" s="141">
        <v>1665.5979299999999</v>
      </c>
      <c r="AI53" s="141">
        <v>1718.9936700000001</v>
      </c>
      <c r="AJ53" s="141">
        <v>1692.0886699999999</v>
      </c>
      <c r="AK53" s="141">
        <v>1736.2082800000001</v>
      </c>
      <c r="AL53" s="141">
        <v>1696.1665399999999</v>
      </c>
      <c r="AM53" s="141">
        <v>1696.39806</v>
      </c>
      <c r="AN53" s="141">
        <v>1718.8792599999999</v>
      </c>
      <c r="AO53" s="141">
        <v>1696.10067</v>
      </c>
      <c r="AP53" s="141">
        <v>1740.9229399999999</v>
      </c>
      <c r="AQ53" s="141">
        <v>1752.53386</v>
      </c>
      <c r="AR53" s="141">
        <v>1772.2070200000001</v>
      </c>
      <c r="AS53" s="142">
        <f>'2013 FINMOD ECCR 01-18-13(2013)'!C$14 / 1000</f>
        <v>1552.36841</v>
      </c>
      <c r="AT53" s="142">
        <f>'2013 FINMOD ECCR 01-18-13(2013)'!D$14 / 1000</f>
        <v>1615.5583799999999</v>
      </c>
      <c r="AU53" s="142">
        <f>'2013 FINMOD ECCR 01-18-13(2013)'!E$14 / 1000</f>
        <v>2021.01756</v>
      </c>
      <c r="AV53" s="142">
        <f>'2013 FINMOD ECCR 01-18-13(2013)'!F$14 / 1000</f>
        <v>1986.2930800000001</v>
      </c>
      <c r="AW53" s="142">
        <f>'2013 FINMOD ECCR 01-18-13(2013)'!G$14 / 1000</f>
        <v>1972.88255</v>
      </c>
      <c r="AX53" s="142">
        <f>'2013 FINMOD ECCR 01-18-13(2013)'!H$14 / 1000</f>
        <v>2365.0812000000001</v>
      </c>
      <c r="AY53" s="142">
        <f>'2013 FINMOD ECCR 01-18-13(2013)'!I$14 / 1000</f>
        <v>2003.04195</v>
      </c>
      <c r="AZ53" s="142">
        <f>'2013 FINMOD ECCR 01-18-13(2013)'!J$14 / 1000</f>
        <v>2008.2784100000001</v>
      </c>
      <c r="BA53" s="142">
        <f>'2013 FINMOD ECCR 01-18-13(2013)'!K$14 / 1000</f>
        <v>2241.7875500000005</v>
      </c>
      <c r="BB53" s="142">
        <f>'2013 FINMOD ECCR 01-18-13(2013)'!L$14 / 1000</f>
        <v>1876.8444500000001</v>
      </c>
      <c r="BC53" s="142">
        <f>'2013 FINMOD ECCR 01-18-13(2013)'!M$14 / 1000</f>
        <v>1793.09845</v>
      </c>
      <c r="BD53" s="142">
        <f>'2013 FINMOD ECCR 01-18-13(2013)'!N$14 / 1000</f>
        <v>1825.5768599999999</v>
      </c>
      <c r="BE53" s="142">
        <f>'2013 FINMOD ECCR 01-18-13(2014)'!C$14 / 1000</f>
        <v>1558.1516100000001</v>
      </c>
      <c r="BF53" s="142">
        <f>'2013 FINMOD ECCR 01-18-13(2014)'!D$14 / 1000</f>
        <v>1636.5619199999999</v>
      </c>
      <c r="BG53" s="142">
        <f>'2013 FINMOD ECCR 01-18-13(2014)'!E$14 / 1000</f>
        <v>2043.9323300000001</v>
      </c>
      <c r="BH53" s="142">
        <f>'2013 FINMOD ECCR 01-18-13(2014)'!F$14 / 1000</f>
        <v>2007.49755</v>
      </c>
      <c r="BI53" s="142">
        <f>'2013 FINMOD ECCR 01-18-13(2014)'!G$14 / 1000</f>
        <v>1995.4303499999999</v>
      </c>
      <c r="BJ53" s="142">
        <f>'2013 FINMOD ECCR 01-18-13(2014)'!H$14 / 1000</f>
        <v>2386.4271999999996</v>
      </c>
      <c r="BK53" s="142">
        <f>'2013 FINMOD ECCR 01-18-13(2014)'!I$14 / 1000</f>
        <v>2026.93768</v>
      </c>
      <c r="BL53" s="142">
        <f>'2013 FINMOD ECCR 01-18-13(2014)'!J$14 / 1000</f>
        <v>2030.1947299999999</v>
      </c>
      <c r="BM53" s="142">
        <f>'2013 FINMOD ECCR 01-18-13(2014)'!K$14 / 1000</f>
        <v>2263.0885499999999</v>
      </c>
      <c r="BN53" s="142">
        <f>'2013 FINMOD ECCR 01-18-13(2014)'!L$14 / 1000</f>
        <v>1901.4476299999999</v>
      </c>
      <c r="BO53" s="142">
        <f>'2013 FINMOD ECCR 01-18-13(2014)'!M$14 / 1000</f>
        <v>1818.42896</v>
      </c>
      <c r="BP53" s="142">
        <f>'2013 FINMOD ECCR 01-18-13(2014)'!N$14 / 1000</f>
        <v>1851.4422400000001</v>
      </c>
      <c r="BQ53" s="142"/>
      <c r="BR53" s="142"/>
      <c r="BS53" s="142"/>
      <c r="BT53" s="142"/>
      <c r="BU53" s="142"/>
      <c r="BV53" s="142"/>
      <c r="BW53" s="142"/>
      <c r="BX53" s="142"/>
      <c r="BY53" s="142"/>
      <c r="BZ53" s="142"/>
      <c r="CA53" s="142"/>
      <c r="CB53" s="142"/>
      <c r="CC53" s="142"/>
      <c r="CD53" s="142"/>
      <c r="CE53" s="142"/>
      <c r="CF53" s="142"/>
      <c r="CG53" s="142"/>
      <c r="CH53" s="142"/>
      <c r="CI53" s="142"/>
      <c r="CJ53" s="142"/>
      <c r="CK53" s="142"/>
      <c r="CL53" s="142"/>
      <c r="CM53" s="142"/>
      <c r="CN53" s="142"/>
      <c r="CO53" s="142"/>
      <c r="CP53" s="142"/>
      <c r="CQ53" s="142"/>
      <c r="CR53" s="142"/>
      <c r="CS53" s="142"/>
      <c r="CT53" s="142"/>
      <c r="CU53" s="142"/>
      <c r="CV53" s="142"/>
      <c r="CW53" s="142"/>
      <c r="CX53" s="142"/>
      <c r="CY53" s="142"/>
      <c r="CZ53" s="14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2"/>
      <c r="EL53" s="82"/>
      <c r="EM53" s="82"/>
      <c r="EN53" s="82"/>
      <c r="EO53" s="82"/>
      <c r="EP53" s="82"/>
      <c r="EQ53" s="82"/>
      <c r="ER53" s="82"/>
      <c r="ES53" s="82"/>
      <c r="ET53" s="82"/>
      <c r="EU53" s="82"/>
      <c r="EV53" s="82"/>
      <c r="EW53" s="82"/>
      <c r="EX53" s="82"/>
      <c r="EY53" s="82"/>
      <c r="EZ53" s="82"/>
      <c r="FA53" s="82"/>
      <c r="FB53" s="82"/>
      <c r="FC53" s="82"/>
      <c r="FD53" s="82"/>
      <c r="FE53" s="82"/>
      <c r="FF53" s="82"/>
      <c r="FG53" s="82"/>
      <c r="FH53" s="82"/>
    </row>
    <row r="54" spans="1:164">
      <c r="A54" s="9" t="s">
        <v>601</v>
      </c>
      <c r="B54" s="134" t="s">
        <v>602</v>
      </c>
      <c r="C54" s="9"/>
      <c r="D54" s="9"/>
      <c r="E54" s="9" t="s">
        <v>42</v>
      </c>
      <c r="F54" s="9"/>
      <c r="G54" s="143">
        <v>12.628</v>
      </c>
      <c r="H54" s="143">
        <v>13.932</v>
      </c>
      <c r="I54" s="143">
        <v>12.848201483333332</v>
      </c>
      <c r="J54" s="143">
        <v>12.848201483333332</v>
      </c>
      <c r="K54" s="143">
        <v>12.848201483333332</v>
      </c>
      <c r="L54" s="143">
        <v>12.848201483333332</v>
      </c>
      <c r="M54" s="143">
        <v>12.848201483333332</v>
      </c>
      <c r="N54" s="143">
        <v>12.848201483333332</v>
      </c>
      <c r="O54" s="143">
        <v>15.541853699999999</v>
      </c>
      <c r="P54" s="143">
        <v>15.646178900000001</v>
      </c>
      <c r="Q54" s="143">
        <v>15.166873499999999</v>
      </c>
      <c r="R54" s="143">
        <v>15.509164200000001</v>
      </c>
      <c r="S54" s="143">
        <v>15.153165000000001</v>
      </c>
      <c r="T54" s="143">
        <v>15.5207637</v>
      </c>
      <c r="U54" s="143">
        <v>26.098118291999999</v>
      </c>
      <c r="V54" s="143">
        <v>21.868137600000001</v>
      </c>
      <c r="W54" s="143">
        <v>25.177580232000004</v>
      </c>
      <c r="X54" s="143">
        <v>24.139447620000002</v>
      </c>
      <c r="Y54" s="143">
        <v>24.943437551999999</v>
      </c>
      <c r="Z54" s="143">
        <v>24.140027471999996</v>
      </c>
      <c r="AA54" s="143">
        <v>24.939831000000002</v>
      </c>
      <c r="AB54" s="143">
        <v>24.944973204</v>
      </c>
      <c r="AC54" s="143">
        <v>24.139572228000006</v>
      </c>
      <c r="AD54" s="143">
        <v>24.944217060000003</v>
      </c>
      <c r="AE54" s="143">
        <v>24.139553112000002</v>
      </c>
      <c r="AF54" s="143">
        <v>24.934021152</v>
      </c>
      <c r="AG54" s="143">
        <v>29.925813742999999</v>
      </c>
      <c r="AH54" s="143">
        <v>28.337854502999999</v>
      </c>
      <c r="AI54" s="143">
        <v>31.041831618</v>
      </c>
      <c r="AJ54" s="143">
        <v>29.883141357999996</v>
      </c>
      <c r="AK54" s="143">
        <v>30.768951864000002</v>
      </c>
      <c r="AL54" s="143">
        <v>29.883976996999998</v>
      </c>
      <c r="AM54" s="143">
        <v>30.768815595</v>
      </c>
      <c r="AN54" s="143">
        <v>30.768950422</v>
      </c>
      <c r="AO54" s="143">
        <v>29.883141357999996</v>
      </c>
      <c r="AP54" s="143">
        <v>30.768930233999995</v>
      </c>
      <c r="AQ54" s="143">
        <v>29.883996463999999</v>
      </c>
      <c r="AR54" s="143">
        <v>30.770402516000001</v>
      </c>
      <c r="AS54" s="142">
        <f>'2013 FINMOD ECCR 01-18-13(2013)'!C$15 / 1000</f>
        <v>30.506930143999998</v>
      </c>
      <c r="AT54" s="142">
        <f>'2013 FINMOD ECCR 01-18-13(2013)'!D$15 / 1000</f>
        <v>27.193771999999999</v>
      </c>
      <c r="AU54" s="142">
        <f>'2013 FINMOD ECCR 01-18-13(2013)'!E$15 / 1000</f>
        <v>30.815860535999999</v>
      </c>
      <c r="AV54" s="142">
        <f>'2013 FINMOD ECCR 01-18-13(2013)'!F$15 / 1000</f>
        <v>29.625238471999999</v>
      </c>
      <c r="AW54" s="142">
        <f>'2013 FINMOD ECCR 01-18-13(2013)'!G$15 / 1000</f>
        <v>30.490298536000001</v>
      </c>
      <c r="AX54" s="142">
        <f>'2013 FINMOD ECCR 01-18-13(2013)'!H$15 / 1000</f>
        <v>29.625085391999995</v>
      </c>
      <c r="AY54" s="142">
        <f>'2013 FINMOD ECCR 01-18-13(2013)'!I$15 / 1000</f>
        <v>30.489100239999999</v>
      </c>
      <c r="AZ54" s="142">
        <f>'2013 FINMOD ECCR 01-18-13(2013)'!J$15 / 1000</f>
        <v>30.48912516</v>
      </c>
      <c r="BA54" s="142">
        <f>'2013 FINMOD ECCR 01-18-13(2013)'!K$15 / 1000</f>
        <v>29.625261968000004</v>
      </c>
      <c r="BB54" s="142">
        <f>'2013 FINMOD ECCR 01-18-13(2013)'!L$15 / 1000</f>
        <v>30.489125871999999</v>
      </c>
      <c r="BC54" s="142">
        <f>'2013 FINMOD ECCR 01-18-13(2013)'!M$15 / 1000</f>
        <v>29.626422527999999</v>
      </c>
      <c r="BD54" s="142">
        <f>'2013 FINMOD ECCR 01-18-13(2013)'!N$15 / 1000</f>
        <v>30.490290704</v>
      </c>
      <c r="BE54" s="142">
        <f>'2013 FINMOD ECCR 01-18-13(2014)'!C$15 / 1000</f>
        <v>30.600054047999997</v>
      </c>
      <c r="BF54" s="142">
        <f>'2013 FINMOD ECCR 01-18-13(2014)'!D$15 / 1000</f>
        <v>28.0084424</v>
      </c>
      <c r="BG54" s="142">
        <f>'2013 FINMOD ECCR 01-18-13(2014)'!E$15 / 1000</f>
        <v>31.768142023999999</v>
      </c>
      <c r="BH54" s="142">
        <f>'2013 FINMOD ECCR 01-18-13(2014)'!F$15 / 1000</f>
        <v>30.514891727999998</v>
      </c>
      <c r="BI54" s="142">
        <f>'2013 FINMOD ECCR 01-18-13(2014)'!G$15 / 1000</f>
        <v>31.402025215999998</v>
      </c>
      <c r="BJ54" s="142">
        <f>'2013 FINMOD ECCR 01-18-13(2014)'!H$15 / 1000</f>
        <v>30.515350256000001</v>
      </c>
      <c r="BK54" s="142">
        <f>'2013 FINMOD ECCR 01-18-13(2014)'!I$15 / 1000</f>
        <v>31.404735087999999</v>
      </c>
      <c r="BL54" s="142">
        <f>'2013 FINMOD ECCR 01-18-13(2014)'!J$15 / 1000</f>
        <v>31.404737936</v>
      </c>
      <c r="BM54" s="142">
        <f>'2013 FINMOD ECCR 01-18-13(2014)'!K$15 / 1000</f>
        <v>30.514891727999998</v>
      </c>
      <c r="BN54" s="142">
        <f>'2013 FINMOD ECCR 01-18-13(2014)'!L$15 / 1000</f>
        <v>31.402092855999999</v>
      </c>
      <c r="BO54" s="142">
        <f>'2013 FINMOD ECCR 01-18-13(2014)'!M$15 / 1000</f>
        <v>30.515282616</v>
      </c>
      <c r="BP54" s="142">
        <f>'2013 FINMOD ECCR 01-18-13(2014)'!N$15 / 1000</f>
        <v>31.406848304</v>
      </c>
      <c r="BQ54" s="142"/>
      <c r="BR54" s="142"/>
      <c r="BS54" s="142"/>
      <c r="BT54" s="142"/>
      <c r="BU54" s="142"/>
      <c r="BV54" s="142"/>
      <c r="BW54" s="142"/>
      <c r="BX54" s="142"/>
      <c r="BY54" s="142"/>
      <c r="BZ54" s="142"/>
      <c r="CA54" s="142"/>
      <c r="CB54" s="142"/>
      <c r="CC54" s="142"/>
      <c r="CD54" s="142"/>
      <c r="CE54" s="142"/>
      <c r="CF54" s="142"/>
      <c r="CG54" s="142"/>
      <c r="CH54" s="142"/>
      <c r="CI54" s="142"/>
      <c r="CJ54" s="142"/>
      <c r="CK54" s="142"/>
      <c r="CL54" s="142"/>
      <c r="CM54" s="142"/>
      <c r="CN54" s="142"/>
      <c r="CO54" s="142"/>
      <c r="CP54" s="142"/>
      <c r="CQ54" s="142"/>
      <c r="CR54" s="142"/>
      <c r="CS54" s="142"/>
      <c r="CT54" s="142"/>
      <c r="CU54" s="142"/>
      <c r="CV54" s="142"/>
      <c r="CW54" s="142"/>
      <c r="CX54" s="142"/>
      <c r="CY54" s="142"/>
      <c r="CZ54" s="14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82"/>
      <c r="ER54" s="82"/>
      <c r="ES54" s="82"/>
      <c r="ET54" s="82"/>
      <c r="EU54" s="82"/>
      <c r="EV54" s="82"/>
      <c r="EW54" s="82"/>
      <c r="EX54" s="82"/>
      <c r="EY54" s="82"/>
      <c r="EZ54" s="82"/>
      <c r="FA54" s="82"/>
      <c r="FB54" s="82"/>
      <c r="FC54" s="82"/>
      <c r="FD54" s="82"/>
      <c r="FE54" s="82"/>
      <c r="FF54" s="82"/>
      <c r="FG54" s="82"/>
      <c r="FH54" s="82"/>
    </row>
    <row r="55" spans="1:164">
      <c r="A55" s="9"/>
      <c r="B55" s="9"/>
      <c r="C55" s="9"/>
      <c r="D55" s="9"/>
      <c r="E55" s="9" t="s">
        <v>31</v>
      </c>
      <c r="F55" s="9"/>
      <c r="G55" s="131">
        <v>13.20598</v>
      </c>
      <c r="H55" s="131">
        <v>13.20598</v>
      </c>
      <c r="I55" s="4">
        <f t="shared" ref="I55:BD55" si="208">I40</f>
        <v>22</v>
      </c>
      <c r="J55" s="4">
        <f t="shared" si="208"/>
        <v>12</v>
      </c>
      <c r="K55" s="4">
        <f t="shared" si="208"/>
        <v>16</v>
      </c>
      <c r="L55" s="4">
        <f t="shared" si="208"/>
        <v>16</v>
      </c>
      <c r="M55" s="4">
        <f t="shared" si="208"/>
        <v>16</v>
      </c>
      <c r="N55" s="4">
        <f t="shared" si="208"/>
        <v>16</v>
      </c>
      <c r="O55" s="4">
        <f t="shared" si="208"/>
        <v>18</v>
      </c>
      <c r="P55" s="4">
        <f t="shared" si="208"/>
        <v>19</v>
      </c>
      <c r="Q55" s="4">
        <f t="shared" si="208"/>
        <v>18</v>
      </c>
      <c r="R55" s="4">
        <f t="shared" si="208"/>
        <v>18</v>
      </c>
      <c r="S55" s="4">
        <f t="shared" si="208"/>
        <v>19</v>
      </c>
      <c r="T55" s="4">
        <f t="shared" si="208"/>
        <v>19</v>
      </c>
      <c r="U55" s="4">
        <f t="shared" si="208"/>
        <v>19</v>
      </c>
      <c r="V55" s="4">
        <f t="shared" si="208"/>
        <v>19</v>
      </c>
      <c r="W55" s="4">
        <f t="shared" si="208"/>
        <v>19</v>
      </c>
      <c r="X55" s="4">
        <f t="shared" si="208"/>
        <v>19</v>
      </c>
      <c r="Y55" s="4">
        <f t="shared" si="208"/>
        <v>19</v>
      </c>
      <c r="Z55" s="4">
        <f t="shared" si="208"/>
        <v>15</v>
      </c>
      <c r="AA55" s="4">
        <f t="shared" si="208"/>
        <v>15</v>
      </c>
      <c r="AB55" s="4">
        <f t="shared" si="208"/>
        <v>16</v>
      </c>
      <c r="AC55" s="4">
        <f t="shared" si="208"/>
        <v>17</v>
      </c>
      <c r="AD55" s="4">
        <f t="shared" si="208"/>
        <v>17</v>
      </c>
      <c r="AE55" s="4">
        <f t="shared" si="208"/>
        <v>18</v>
      </c>
      <c r="AF55" s="4">
        <f t="shared" si="208"/>
        <v>18</v>
      </c>
      <c r="AG55" s="4">
        <f t="shared" si="208"/>
        <v>18</v>
      </c>
      <c r="AH55" s="4">
        <f t="shared" si="208"/>
        <v>18</v>
      </c>
      <c r="AI55" s="4">
        <f t="shared" si="208"/>
        <v>18</v>
      </c>
      <c r="AJ55" s="4">
        <f t="shared" si="208"/>
        <v>19</v>
      </c>
      <c r="AK55" s="4">
        <f t="shared" si="208"/>
        <v>19</v>
      </c>
      <c r="AL55" s="4">
        <f t="shared" si="208"/>
        <v>20</v>
      </c>
      <c r="AM55" s="4">
        <f t="shared" si="208"/>
        <v>21</v>
      </c>
      <c r="AN55" s="4">
        <f t="shared" si="208"/>
        <v>21</v>
      </c>
      <c r="AO55" s="4">
        <f t="shared" si="208"/>
        <v>22</v>
      </c>
      <c r="AP55" s="4">
        <f t="shared" si="208"/>
        <v>22</v>
      </c>
      <c r="AQ55" s="4">
        <f t="shared" si="208"/>
        <v>22</v>
      </c>
      <c r="AR55" s="4">
        <f t="shared" si="208"/>
        <v>22</v>
      </c>
      <c r="AS55" s="4">
        <f t="shared" si="208"/>
        <v>23</v>
      </c>
      <c r="AT55" s="4">
        <f t="shared" si="208"/>
        <v>23</v>
      </c>
      <c r="AU55" s="4">
        <f t="shared" si="208"/>
        <v>23</v>
      </c>
      <c r="AV55" s="4">
        <f t="shared" si="208"/>
        <v>24</v>
      </c>
      <c r="AW55" s="4">
        <f t="shared" si="208"/>
        <v>24</v>
      </c>
      <c r="AX55" s="4">
        <f t="shared" si="208"/>
        <v>24</v>
      </c>
      <c r="AY55" s="4">
        <f t="shared" si="208"/>
        <v>24</v>
      </c>
      <c r="AZ55" s="4">
        <f t="shared" si="208"/>
        <v>24</v>
      </c>
      <c r="BA55" s="4">
        <f t="shared" si="208"/>
        <v>24</v>
      </c>
      <c r="BB55" s="4">
        <f t="shared" si="208"/>
        <v>25</v>
      </c>
      <c r="BC55" s="4">
        <f t="shared" si="208"/>
        <v>26</v>
      </c>
      <c r="BD55" s="4">
        <f t="shared" si="208"/>
        <v>26</v>
      </c>
      <c r="BE55" s="4">
        <f t="shared" ref="BE55" si="209">BE40</f>
        <v>26</v>
      </c>
      <c r="BF55" s="4">
        <f t="shared" ref="BF55:BP55" si="210">BF40</f>
        <v>26</v>
      </c>
      <c r="BG55" s="4">
        <f t="shared" si="210"/>
        <v>26</v>
      </c>
      <c r="BH55" s="4">
        <f t="shared" si="210"/>
        <v>26</v>
      </c>
      <c r="BI55" s="4">
        <f t="shared" si="210"/>
        <v>26</v>
      </c>
      <c r="BJ55" s="4">
        <f t="shared" si="210"/>
        <v>26</v>
      </c>
      <c r="BK55" s="4">
        <f t="shared" si="210"/>
        <v>27</v>
      </c>
      <c r="BL55" s="4">
        <f t="shared" si="210"/>
        <v>27</v>
      </c>
      <c r="BM55" s="4">
        <f t="shared" si="210"/>
        <v>28</v>
      </c>
      <c r="BN55" s="4">
        <f t="shared" si="210"/>
        <v>28</v>
      </c>
      <c r="BO55" s="4">
        <f t="shared" si="210"/>
        <v>28</v>
      </c>
      <c r="BP55" s="4">
        <f t="shared" si="210"/>
        <v>28</v>
      </c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</row>
    <row r="56" spans="1:164">
      <c r="A56" s="9"/>
      <c r="B56" s="9"/>
      <c r="C56" s="9"/>
      <c r="D56" s="9"/>
      <c r="E56" s="9" t="s">
        <v>26</v>
      </c>
      <c r="F56" s="9"/>
      <c r="G56" s="131">
        <v>21.729112609999998</v>
      </c>
      <c r="H56" s="131">
        <v>21.820558370000001</v>
      </c>
      <c r="I56" s="4">
        <f t="shared" ref="I56:BD56" si="211">I36</f>
        <v>23.330690530000002</v>
      </c>
      <c r="J56" s="4">
        <f t="shared" si="211"/>
        <v>23.304086310000002</v>
      </c>
      <c r="K56" s="4">
        <f t="shared" si="211"/>
        <v>23.253690670000001</v>
      </c>
      <c r="L56" s="4">
        <f t="shared" si="211"/>
        <v>23.179344250000003</v>
      </c>
      <c r="M56" s="4">
        <f t="shared" si="211"/>
        <v>22.889434740000002</v>
      </c>
      <c r="N56" s="4">
        <f t="shared" si="211"/>
        <v>23.066946610000002</v>
      </c>
      <c r="O56" s="4">
        <f t="shared" si="211"/>
        <v>23.142886600000001</v>
      </c>
      <c r="P56" s="4">
        <f t="shared" si="211"/>
        <v>23.480968060000002</v>
      </c>
      <c r="Q56" s="4">
        <f t="shared" si="211"/>
        <v>23.036909250000001</v>
      </c>
      <c r="R56" s="4">
        <f t="shared" si="211"/>
        <v>23.219933180000002</v>
      </c>
      <c r="S56" s="4">
        <f t="shared" si="211"/>
        <v>22.926696170000003</v>
      </c>
      <c r="T56" s="4">
        <f t="shared" si="211"/>
        <v>24.307044919999999</v>
      </c>
      <c r="U56" s="4">
        <f t="shared" si="211"/>
        <v>24.1194959</v>
      </c>
      <c r="V56" s="4">
        <f t="shared" si="211"/>
        <v>23.964394600000002</v>
      </c>
      <c r="W56" s="4">
        <f t="shared" si="211"/>
        <v>23.867724980000002</v>
      </c>
      <c r="X56" s="4">
        <f t="shared" si="211"/>
        <v>23.909338829999999</v>
      </c>
      <c r="Y56" s="4">
        <f t="shared" si="211"/>
        <v>23.86988663</v>
      </c>
      <c r="Z56" s="4">
        <f t="shared" si="211"/>
        <v>23.90218192</v>
      </c>
      <c r="AA56" s="4">
        <f t="shared" si="211"/>
        <v>23.99782549</v>
      </c>
      <c r="AB56" s="4">
        <f t="shared" si="211"/>
        <v>24.189195699999999</v>
      </c>
      <c r="AC56" s="4">
        <f t="shared" si="211"/>
        <v>24.223529460000002</v>
      </c>
      <c r="AD56" s="4">
        <f t="shared" si="211"/>
        <v>24.730716350000002</v>
      </c>
      <c r="AE56" s="4">
        <f t="shared" si="211"/>
        <v>24.275436410000001</v>
      </c>
      <c r="AF56" s="4">
        <f t="shared" si="211"/>
        <v>24.284803320000002</v>
      </c>
      <c r="AG56" s="4">
        <f t="shared" si="211"/>
        <v>24.275120690000001</v>
      </c>
      <c r="AH56" s="4">
        <f t="shared" si="211"/>
        <v>24.417310369999999</v>
      </c>
      <c r="AI56" s="4">
        <f t="shared" si="211"/>
        <v>24.48438028</v>
      </c>
      <c r="AJ56" s="4">
        <f t="shared" si="211"/>
        <v>24.53314044</v>
      </c>
      <c r="AK56" s="4">
        <f t="shared" si="211"/>
        <v>24.658125430000002</v>
      </c>
      <c r="AL56" s="4">
        <f t="shared" si="211"/>
        <v>25.427180570000001</v>
      </c>
      <c r="AM56" s="4">
        <f t="shared" si="211"/>
        <v>24.614341290000002</v>
      </c>
      <c r="AN56" s="4">
        <f t="shared" si="211"/>
        <v>24.41593159</v>
      </c>
      <c r="AO56" s="4">
        <f t="shared" si="211"/>
        <v>24.330604389999998</v>
      </c>
      <c r="AP56" s="4">
        <f t="shared" si="211"/>
        <v>24.39412076</v>
      </c>
      <c r="AQ56" s="4">
        <f t="shared" si="211"/>
        <v>24.677154760000001</v>
      </c>
      <c r="AR56" s="4">
        <f t="shared" si="211"/>
        <v>24.806896079999998</v>
      </c>
      <c r="AS56" s="4">
        <f t="shared" si="211"/>
        <v>25.053614409999998</v>
      </c>
      <c r="AT56" s="4">
        <f t="shared" si="211"/>
        <v>25.490060109999998</v>
      </c>
      <c r="AU56" s="4">
        <f t="shared" si="211"/>
        <v>25.965902509999999</v>
      </c>
      <c r="AV56" s="4">
        <f t="shared" si="211"/>
        <v>26.489143309999999</v>
      </c>
      <c r="AW56" s="4">
        <f t="shared" si="211"/>
        <v>27.044395509999998</v>
      </c>
      <c r="AX56" s="4">
        <f t="shared" si="211"/>
        <v>27.639042109999998</v>
      </c>
      <c r="AY56" s="4">
        <f t="shared" si="211"/>
        <v>28.289091109999998</v>
      </c>
      <c r="AZ56" s="4">
        <f t="shared" si="211"/>
        <v>28.93914011</v>
      </c>
      <c r="BA56" s="4">
        <f t="shared" si="211"/>
        <v>29.573183409999999</v>
      </c>
      <c r="BB56" s="4">
        <f t="shared" si="211"/>
        <v>30.12781691</v>
      </c>
      <c r="BC56" s="4">
        <f t="shared" si="211"/>
        <v>30.64305371</v>
      </c>
      <c r="BD56" s="4">
        <f t="shared" si="211"/>
        <v>31.039486309999997</v>
      </c>
      <c r="BE56" s="4">
        <f t="shared" ref="BE56" si="212">BE36</f>
        <v>31.39651761</v>
      </c>
      <c r="BF56" s="4">
        <f t="shared" ref="BF56:BP56" si="213">BF36</f>
        <v>31.83503331</v>
      </c>
      <c r="BG56" s="4">
        <f t="shared" si="213"/>
        <v>32.313290710000004</v>
      </c>
      <c r="BH56" s="4">
        <f t="shared" si="213"/>
        <v>32.831287510000003</v>
      </c>
      <c r="BI56" s="4">
        <f t="shared" si="213"/>
        <v>33.349284310000002</v>
      </c>
      <c r="BJ56" s="4">
        <f t="shared" si="213"/>
        <v>33.907022810000001</v>
      </c>
      <c r="BK56" s="4">
        <f t="shared" si="213"/>
        <v>34.504500710000002</v>
      </c>
      <c r="BL56" s="4">
        <f t="shared" si="213"/>
        <v>35.112698910000006</v>
      </c>
      <c r="BM56" s="4">
        <f t="shared" si="213"/>
        <v>35.720897110000003</v>
      </c>
      <c r="BN56" s="4">
        <f t="shared" si="213"/>
        <v>36.288633709999999</v>
      </c>
      <c r="BO56" s="4">
        <f t="shared" si="213"/>
        <v>36.815908710000002</v>
      </c>
      <c r="BP56" s="4">
        <f t="shared" si="213"/>
        <v>37.221543610000005</v>
      </c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</row>
    <row r="57" spans="1:164">
      <c r="A57" s="9"/>
      <c r="B57" s="9"/>
      <c r="C57" s="9"/>
      <c r="D57" s="9"/>
      <c r="E57" s="9" t="s">
        <v>44</v>
      </c>
      <c r="F57" s="9"/>
      <c r="G57" s="130">
        <v>523.73441261000005</v>
      </c>
      <c r="H57" s="130">
        <v>1325.8009283700001</v>
      </c>
      <c r="I57" s="3">
        <f t="shared" ref="I57:AN57" si="214">I53+I54+I55+I56</f>
        <v>817.31597081333325</v>
      </c>
      <c r="J57" s="3">
        <f t="shared" si="214"/>
        <v>807.28936659333328</v>
      </c>
      <c r="K57" s="3">
        <f t="shared" si="214"/>
        <v>811.23897095333325</v>
      </c>
      <c r="L57" s="3">
        <f t="shared" si="214"/>
        <v>811.16462453333327</v>
      </c>
      <c r="M57" s="3">
        <f t="shared" si="214"/>
        <v>810.87471502333324</v>
      </c>
      <c r="N57" s="3">
        <f t="shared" si="214"/>
        <v>811.05222689333323</v>
      </c>
      <c r="O57" s="3">
        <f t="shared" si="214"/>
        <v>890.88806850000003</v>
      </c>
      <c r="P57" s="3">
        <f t="shared" si="214"/>
        <v>828.42480236000006</v>
      </c>
      <c r="Q57" s="3">
        <f t="shared" si="214"/>
        <v>816.70995374999995</v>
      </c>
      <c r="R57" s="3">
        <f t="shared" si="214"/>
        <v>848.84427857999992</v>
      </c>
      <c r="S57" s="3">
        <f t="shared" si="214"/>
        <v>998.69455117000007</v>
      </c>
      <c r="T57" s="3">
        <f t="shared" si="214"/>
        <v>804.62639681999997</v>
      </c>
      <c r="U57" s="3">
        <f t="shared" si="214"/>
        <v>1478.720420551</v>
      </c>
      <c r="V57" s="3">
        <f t="shared" si="214"/>
        <v>1396.7734273999999</v>
      </c>
      <c r="W57" s="3">
        <f t="shared" si="214"/>
        <v>1457.0952978260002</v>
      </c>
      <c r="X57" s="3">
        <f t="shared" si="214"/>
        <v>1482.769847565</v>
      </c>
      <c r="Y57" s="3">
        <f t="shared" si="214"/>
        <v>1472.6561341859999</v>
      </c>
      <c r="Z57" s="3">
        <f t="shared" si="214"/>
        <v>1597.6568282359999</v>
      </c>
      <c r="AA57" s="3">
        <f t="shared" si="214"/>
        <v>1535.7477997399999</v>
      </c>
      <c r="AB57" s="3">
        <f t="shared" si="214"/>
        <v>1466.6819394869999</v>
      </c>
      <c r="AC57" s="3">
        <f t="shared" si="214"/>
        <v>1469.6664316190002</v>
      </c>
      <c r="AD57" s="3">
        <f t="shared" si="214"/>
        <v>1488.113936405</v>
      </c>
      <c r="AE57" s="3">
        <f t="shared" si="214"/>
        <v>1474.5579713960001</v>
      </c>
      <c r="AF57" s="3">
        <f t="shared" si="214"/>
        <v>1556.1201841760001</v>
      </c>
      <c r="AG57" s="3">
        <f t="shared" si="214"/>
        <v>1763.483234433</v>
      </c>
      <c r="AH57" s="3">
        <f t="shared" si="214"/>
        <v>1736.3530948729999</v>
      </c>
      <c r="AI57" s="3">
        <f t="shared" si="214"/>
        <v>1792.5198818980002</v>
      </c>
      <c r="AJ57" s="3">
        <f t="shared" si="214"/>
        <v>1765.5049517979999</v>
      </c>
      <c r="AK57" s="3">
        <f t="shared" si="214"/>
        <v>1810.635357294</v>
      </c>
      <c r="AL57" s="3">
        <f t="shared" si="214"/>
        <v>1771.477697567</v>
      </c>
      <c r="AM57" s="3">
        <f t="shared" si="214"/>
        <v>1772.781216885</v>
      </c>
      <c r="AN57" s="3">
        <f t="shared" si="214"/>
        <v>1795.0641420119998</v>
      </c>
      <c r="AO57" s="3">
        <f t="shared" ref="AO57:BP57" si="215">AO53+AO54+AO55+AO56</f>
        <v>1772.3144157480001</v>
      </c>
      <c r="AP57" s="3">
        <f t="shared" si="215"/>
        <v>1818.085990994</v>
      </c>
      <c r="AQ57" s="3">
        <f t="shared" si="215"/>
        <v>1829.0950112239998</v>
      </c>
      <c r="AR57" s="3">
        <f t="shared" si="215"/>
        <v>1849.784318596</v>
      </c>
      <c r="AS57" s="3">
        <f t="shared" si="215"/>
        <v>1630.928954554</v>
      </c>
      <c r="AT57" s="3">
        <f t="shared" si="215"/>
        <v>1691.2422121100001</v>
      </c>
      <c r="AU57" s="3">
        <f t="shared" si="215"/>
        <v>2100.7993230460002</v>
      </c>
      <c r="AV57" s="3">
        <f t="shared" si="215"/>
        <v>2066.4074617820002</v>
      </c>
      <c r="AW57" s="3">
        <f t="shared" si="215"/>
        <v>2054.4172440460002</v>
      </c>
      <c r="AX57" s="3">
        <f t="shared" si="215"/>
        <v>2446.3453275020001</v>
      </c>
      <c r="AY57" s="3">
        <f t="shared" si="215"/>
        <v>2085.8201413499996</v>
      </c>
      <c r="AZ57" s="3">
        <f t="shared" si="215"/>
        <v>2091.7066752700002</v>
      </c>
      <c r="BA57" s="3">
        <f t="shared" si="215"/>
        <v>2324.9859953780006</v>
      </c>
      <c r="BB57" s="3">
        <f t="shared" si="215"/>
        <v>1962.4613927820001</v>
      </c>
      <c r="BC57" s="3">
        <f t="shared" si="215"/>
        <v>1879.3679262379999</v>
      </c>
      <c r="BD57" s="3">
        <f t="shared" si="215"/>
        <v>1913.1066370139999</v>
      </c>
      <c r="BE57" s="3">
        <f t="shared" si="215"/>
        <v>1646.1481816580001</v>
      </c>
      <c r="BF57" s="3">
        <f t="shared" si="215"/>
        <v>1722.4053957099998</v>
      </c>
      <c r="BG57" s="3">
        <f t="shared" si="215"/>
        <v>2134.013762734</v>
      </c>
      <c r="BH57" s="3">
        <f t="shared" si="215"/>
        <v>2096.8437292380004</v>
      </c>
      <c r="BI57" s="3">
        <f t="shared" si="215"/>
        <v>2086.1816595259997</v>
      </c>
      <c r="BJ57" s="3">
        <f t="shared" si="215"/>
        <v>2476.8495730659997</v>
      </c>
      <c r="BK57" s="3">
        <f t="shared" si="215"/>
        <v>2119.8469157979998</v>
      </c>
      <c r="BL57" s="3">
        <f t="shared" si="215"/>
        <v>2123.7121668459999</v>
      </c>
      <c r="BM57" s="3">
        <f t="shared" si="215"/>
        <v>2357.3243388379997</v>
      </c>
      <c r="BN57" s="3">
        <f t="shared" si="215"/>
        <v>1997.1383565659999</v>
      </c>
      <c r="BO57" s="3">
        <f t="shared" si="215"/>
        <v>1913.7601513259999</v>
      </c>
      <c r="BP57" s="3">
        <f t="shared" si="215"/>
        <v>1948.0706319140002</v>
      </c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</row>
    <row r="58" spans="1:164">
      <c r="G58" s="128"/>
      <c r="H58" s="128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</row>
    <row r="59" spans="1:164">
      <c r="A59" s="9"/>
      <c r="B59" s="9"/>
      <c r="C59" s="9"/>
      <c r="D59" s="9"/>
      <c r="E59" s="9" t="s">
        <v>45</v>
      </c>
      <c r="F59" s="9"/>
      <c r="G59" s="131">
        <v>649.73441261000005</v>
      </c>
      <c r="H59" s="131">
        <v>1447.8009283700001</v>
      </c>
      <c r="I59" s="4">
        <f t="shared" ref="I59:AN59" si="216">I51+I57</f>
        <v>932.31597081333325</v>
      </c>
      <c r="J59" s="4">
        <f t="shared" si="216"/>
        <v>908.28936659333328</v>
      </c>
      <c r="K59" s="4">
        <f t="shared" si="216"/>
        <v>901.23897095333325</v>
      </c>
      <c r="L59" s="4">
        <f t="shared" si="216"/>
        <v>899.16462453333327</v>
      </c>
      <c r="M59" s="4">
        <f t="shared" si="216"/>
        <v>896.87471502333324</v>
      </c>
      <c r="N59" s="4">
        <f t="shared" si="216"/>
        <v>914.05222689333323</v>
      </c>
      <c r="O59" s="4">
        <f t="shared" si="216"/>
        <v>1010.8880685</v>
      </c>
      <c r="P59" s="4">
        <f t="shared" si="216"/>
        <v>947.42480236000006</v>
      </c>
      <c r="Q59" s="4">
        <f t="shared" si="216"/>
        <v>934.70995374999995</v>
      </c>
      <c r="R59" s="4">
        <f t="shared" si="216"/>
        <v>965.84427857999992</v>
      </c>
      <c r="S59" s="4">
        <f t="shared" si="216"/>
        <v>1120.6945511700001</v>
      </c>
      <c r="T59" s="4">
        <f t="shared" si="216"/>
        <v>930.62639681999997</v>
      </c>
      <c r="U59" s="4">
        <f t="shared" si="216"/>
        <v>1604.720420551</v>
      </c>
      <c r="V59" s="4">
        <f t="shared" si="216"/>
        <v>1523.7734273999999</v>
      </c>
      <c r="W59" s="4">
        <f t="shared" si="216"/>
        <v>1584.0952978260002</v>
      </c>
      <c r="X59" s="4">
        <f t="shared" si="216"/>
        <v>1609.769847565</v>
      </c>
      <c r="Y59" s="4">
        <f t="shared" si="216"/>
        <v>1598.6561341859999</v>
      </c>
      <c r="Z59" s="4">
        <f t="shared" si="216"/>
        <v>1722.6568282359999</v>
      </c>
      <c r="AA59" s="4">
        <f t="shared" si="216"/>
        <v>1661.7477997399999</v>
      </c>
      <c r="AB59" s="4">
        <f t="shared" si="216"/>
        <v>1593.6819394869999</v>
      </c>
      <c r="AC59" s="4">
        <f t="shared" si="216"/>
        <v>1599.6664316190002</v>
      </c>
      <c r="AD59" s="4">
        <f t="shared" si="216"/>
        <v>1620.113936405</v>
      </c>
      <c r="AE59" s="4">
        <f t="shared" si="216"/>
        <v>1606.5579713960001</v>
      </c>
      <c r="AF59" s="4">
        <f t="shared" si="216"/>
        <v>1689.1201841760001</v>
      </c>
      <c r="AG59" s="4">
        <f t="shared" si="216"/>
        <v>1898.483234433</v>
      </c>
      <c r="AH59" s="4">
        <f t="shared" si="216"/>
        <v>1871.3530948729999</v>
      </c>
      <c r="AI59" s="4">
        <f t="shared" si="216"/>
        <v>1928.5198818980002</v>
      </c>
      <c r="AJ59" s="4">
        <f t="shared" si="216"/>
        <v>1884.5049517979999</v>
      </c>
      <c r="AK59" s="4">
        <f t="shared" si="216"/>
        <v>1922.635357294</v>
      </c>
      <c r="AL59" s="4">
        <f t="shared" si="216"/>
        <v>1885.477697567</v>
      </c>
      <c r="AM59" s="4">
        <f t="shared" si="216"/>
        <v>1891.781216885</v>
      </c>
      <c r="AN59" s="4">
        <f t="shared" si="216"/>
        <v>1920.0641420119998</v>
      </c>
      <c r="AO59" s="4">
        <f t="shared" ref="AO59:BP59" si="217">AO51+AO57</f>
        <v>1901.3144157480001</v>
      </c>
      <c r="AP59" s="4">
        <f t="shared" si="217"/>
        <v>1948.085990994</v>
      </c>
      <c r="AQ59" s="4">
        <f t="shared" si="217"/>
        <v>1960.0950112239998</v>
      </c>
      <c r="AR59" s="4">
        <f t="shared" si="217"/>
        <v>1981.784318596</v>
      </c>
      <c r="AS59" s="4">
        <f t="shared" si="217"/>
        <v>1760.928954554</v>
      </c>
      <c r="AT59" s="4">
        <f t="shared" si="217"/>
        <v>1821.2422121100001</v>
      </c>
      <c r="AU59" s="4">
        <f t="shared" si="217"/>
        <v>2232.7993230460002</v>
      </c>
      <c r="AV59" s="4">
        <f t="shared" si="217"/>
        <v>2202.4074617820002</v>
      </c>
      <c r="AW59" s="4">
        <f t="shared" si="217"/>
        <v>2193.4172440460002</v>
      </c>
      <c r="AX59" s="4">
        <f t="shared" si="217"/>
        <v>2585.3453275020001</v>
      </c>
      <c r="AY59" s="4">
        <f t="shared" si="217"/>
        <v>2219.8201413499996</v>
      </c>
      <c r="AZ59" s="4">
        <f t="shared" si="217"/>
        <v>2225.7066752700002</v>
      </c>
      <c r="BA59" s="4">
        <f t="shared" si="217"/>
        <v>2458.9859953780006</v>
      </c>
      <c r="BB59" s="4">
        <f t="shared" si="217"/>
        <v>2097.4613927820001</v>
      </c>
      <c r="BC59" s="4">
        <f t="shared" si="217"/>
        <v>2018.3679262379999</v>
      </c>
      <c r="BD59" s="4">
        <f t="shared" si="217"/>
        <v>2055.1066370139997</v>
      </c>
      <c r="BE59" s="4">
        <f t="shared" si="217"/>
        <v>1788.1481816580001</v>
      </c>
      <c r="BF59" s="4">
        <f t="shared" si="217"/>
        <v>1864.4053957099998</v>
      </c>
      <c r="BG59" s="4">
        <f t="shared" si="217"/>
        <v>2276.013762734</v>
      </c>
      <c r="BH59" s="4">
        <f t="shared" si="217"/>
        <v>2238.8437292380004</v>
      </c>
      <c r="BI59" s="4">
        <f t="shared" si="217"/>
        <v>2229.1816595259997</v>
      </c>
      <c r="BJ59" s="4">
        <f t="shared" si="217"/>
        <v>2620.8495730659997</v>
      </c>
      <c r="BK59" s="4">
        <f t="shared" si="217"/>
        <v>2268.8469157979998</v>
      </c>
      <c r="BL59" s="4">
        <f t="shared" si="217"/>
        <v>2275.7121668459999</v>
      </c>
      <c r="BM59" s="4">
        <f t="shared" si="217"/>
        <v>2509.3243388379997</v>
      </c>
      <c r="BN59" s="4">
        <f t="shared" si="217"/>
        <v>2149.1383565659999</v>
      </c>
      <c r="BO59" s="4">
        <f t="shared" si="217"/>
        <v>2065.7601513259997</v>
      </c>
      <c r="BP59" s="4">
        <f t="shared" si="217"/>
        <v>2100.0706319139999</v>
      </c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</row>
    <row r="60" spans="1:164">
      <c r="E60" s="8" t="s">
        <v>46</v>
      </c>
      <c r="G60" s="144">
        <v>1.00072052</v>
      </c>
      <c r="H60" s="144">
        <v>1.00072052</v>
      </c>
      <c r="I60" s="85">
        <v>1.00072052</v>
      </c>
      <c r="J60" s="85">
        <v>1.00072052</v>
      </c>
      <c r="K60" s="85">
        <v>1.00072052</v>
      </c>
      <c r="L60" s="85">
        <v>1.00072052</v>
      </c>
      <c r="M60" s="85">
        <v>1.00072052</v>
      </c>
      <c r="N60" s="85">
        <v>1.00072052</v>
      </c>
      <c r="O60" s="85">
        <v>1.00072052</v>
      </c>
      <c r="P60" s="85">
        <v>1.00072052</v>
      </c>
      <c r="Q60" s="85">
        <v>1.00072052</v>
      </c>
      <c r="R60" s="85">
        <v>1.00072052</v>
      </c>
      <c r="S60" s="85">
        <v>1.00072052</v>
      </c>
      <c r="T60" s="85">
        <v>1.00072052</v>
      </c>
      <c r="U60" s="85">
        <v>1.00072052</v>
      </c>
      <c r="V60" s="85">
        <v>1.00072052</v>
      </c>
      <c r="W60" s="85">
        <v>1.00072052</v>
      </c>
      <c r="X60" s="85">
        <v>1.00072052</v>
      </c>
      <c r="Y60" s="85">
        <v>1.00072052</v>
      </c>
      <c r="Z60" s="85">
        <v>1.00072052</v>
      </c>
      <c r="AA60" s="85">
        <v>1.00072052</v>
      </c>
      <c r="AB60" s="85">
        <v>1.00072052</v>
      </c>
      <c r="AC60" s="85">
        <v>1.00072052</v>
      </c>
      <c r="AD60" s="85">
        <v>1.00072052</v>
      </c>
      <c r="AE60" s="85">
        <v>1.00072052</v>
      </c>
      <c r="AF60" s="85">
        <v>1.00072052</v>
      </c>
      <c r="AG60" s="145">
        <v>1.0007200000000001</v>
      </c>
      <c r="AH60" s="145">
        <v>1.0007200000000001</v>
      </c>
      <c r="AI60" s="145">
        <v>1.0007200000000001</v>
      </c>
      <c r="AJ60" s="145">
        <v>1.0007200000000001</v>
      </c>
      <c r="AK60" s="145">
        <v>1.0007200000000001</v>
      </c>
      <c r="AL60" s="145">
        <v>1.0007200000000001</v>
      </c>
      <c r="AM60" s="145">
        <v>1.0007200000000001</v>
      </c>
      <c r="AN60" s="145">
        <v>1.0007200000000001</v>
      </c>
      <c r="AO60" s="145">
        <v>1.0007200000000001</v>
      </c>
      <c r="AP60" s="145">
        <v>1.0007200000000001</v>
      </c>
      <c r="AQ60" s="145">
        <v>1.0007200000000001</v>
      </c>
      <c r="AR60" s="145">
        <v>1.0007200000000001</v>
      </c>
      <c r="AS60" s="145">
        <v>1.0007200000000001</v>
      </c>
      <c r="AT60" s="145">
        <v>1.0007200000000001</v>
      </c>
      <c r="AU60" s="145">
        <v>1.0007200000000001</v>
      </c>
      <c r="AV60" s="145">
        <v>1.0007200000000001</v>
      </c>
      <c r="AW60" s="145">
        <v>1.0007200000000001</v>
      </c>
      <c r="AX60" s="145">
        <v>1.0007200000000001</v>
      </c>
      <c r="AY60" s="145">
        <v>1.0007200000000001</v>
      </c>
      <c r="AZ60" s="145">
        <v>1.0007200000000001</v>
      </c>
      <c r="BA60" s="145">
        <v>1.0007200000000001</v>
      </c>
      <c r="BB60" s="145">
        <v>1.0007200000000001</v>
      </c>
      <c r="BC60" s="145">
        <v>1.0007200000000001</v>
      </c>
      <c r="BD60" s="145">
        <v>1.0007200000000001</v>
      </c>
      <c r="BE60" s="145">
        <v>1.0007200000000001</v>
      </c>
      <c r="BF60" s="145">
        <v>1.0007200000000001</v>
      </c>
      <c r="BG60" s="145">
        <v>1.0007200000000001</v>
      </c>
      <c r="BH60" s="145">
        <v>1.0007200000000001</v>
      </c>
      <c r="BI60" s="145">
        <v>1.0007200000000001</v>
      </c>
      <c r="BJ60" s="145">
        <v>1.0007200000000001</v>
      </c>
      <c r="BK60" s="145">
        <v>1.0007200000000001</v>
      </c>
      <c r="BL60" s="145">
        <v>1.0007200000000001</v>
      </c>
      <c r="BM60" s="145">
        <v>1.0007200000000001</v>
      </c>
      <c r="BN60" s="145">
        <v>1.0007200000000001</v>
      </c>
      <c r="BO60" s="145">
        <v>1.0007200000000001</v>
      </c>
      <c r="BP60" s="145">
        <v>1.0007200000000001</v>
      </c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  <c r="DO60" s="145"/>
      <c r="DP60" s="145"/>
      <c r="DQ60" s="145"/>
      <c r="DR60" s="145"/>
      <c r="DS60" s="145"/>
      <c r="DT60" s="145"/>
      <c r="DU60" s="145"/>
      <c r="DV60" s="145"/>
      <c r="DW60" s="145"/>
      <c r="DX60" s="145"/>
      <c r="DY60" s="145"/>
      <c r="DZ60" s="145"/>
      <c r="EA60" s="145"/>
      <c r="EB60" s="145"/>
      <c r="EC60" s="145"/>
      <c r="ED60" s="145"/>
      <c r="EE60" s="145"/>
      <c r="EF60" s="145"/>
      <c r="EG60" s="145"/>
      <c r="EH60" s="145"/>
      <c r="EI60" s="145"/>
      <c r="EJ60" s="145"/>
      <c r="EK60" s="145"/>
      <c r="EL60" s="145"/>
      <c r="EM60" s="145"/>
      <c r="EN60" s="145"/>
      <c r="EO60" s="145"/>
      <c r="EP60" s="145"/>
      <c r="EQ60" s="145"/>
      <c r="ER60" s="145"/>
      <c r="ES60" s="145"/>
      <c r="ET60" s="145"/>
      <c r="EU60" s="145"/>
      <c r="EV60" s="145"/>
      <c r="EW60" s="145"/>
      <c r="EX60" s="145"/>
      <c r="EY60" s="145"/>
      <c r="EZ60" s="145"/>
      <c r="FA60" s="145"/>
      <c r="FB60" s="145"/>
      <c r="FC60" s="145"/>
      <c r="FD60" s="145"/>
      <c r="FE60" s="145"/>
      <c r="FF60" s="145"/>
      <c r="FG60" s="145"/>
      <c r="FH60" s="145"/>
    </row>
    <row r="61" spans="1:164" ht="15.75" thickBot="1">
      <c r="A61" s="9"/>
      <c r="B61" s="9"/>
      <c r="C61" s="9"/>
      <c r="D61" s="9"/>
      <c r="E61" s="9" t="s">
        <v>47</v>
      </c>
      <c r="F61" s="9"/>
      <c r="G61" s="138">
        <v>650</v>
      </c>
      <c r="H61" s="138">
        <v>1449</v>
      </c>
      <c r="I61" s="6">
        <f t="shared" ref="I61:BD61" si="218">ROUND(+I59*I60,0)</f>
        <v>933</v>
      </c>
      <c r="J61" s="6">
        <f t="shared" si="218"/>
        <v>909</v>
      </c>
      <c r="K61" s="6">
        <f t="shared" si="218"/>
        <v>902</v>
      </c>
      <c r="L61" s="6">
        <f t="shared" si="218"/>
        <v>900</v>
      </c>
      <c r="M61" s="6">
        <f t="shared" si="218"/>
        <v>898</v>
      </c>
      <c r="N61" s="6">
        <f t="shared" si="218"/>
        <v>915</v>
      </c>
      <c r="O61" s="6">
        <f t="shared" si="218"/>
        <v>1012</v>
      </c>
      <c r="P61" s="6">
        <f t="shared" si="218"/>
        <v>948</v>
      </c>
      <c r="Q61" s="6">
        <f t="shared" si="218"/>
        <v>935</v>
      </c>
      <c r="R61" s="6">
        <f t="shared" si="218"/>
        <v>967</v>
      </c>
      <c r="S61" s="6">
        <f t="shared" si="218"/>
        <v>1122</v>
      </c>
      <c r="T61" s="6">
        <f t="shared" si="218"/>
        <v>931</v>
      </c>
      <c r="U61" s="6">
        <f t="shared" si="218"/>
        <v>1606</v>
      </c>
      <c r="V61" s="6">
        <f t="shared" si="218"/>
        <v>1525</v>
      </c>
      <c r="W61" s="6">
        <f t="shared" si="218"/>
        <v>1585</v>
      </c>
      <c r="X61" s="6">
        <f t="shared" si="218"/>
        <v>1611</v>
      </c>
      <c r="Y61" s="6">
        <f t="shared" si="218"/>
        <v>1600</v>
      </c>
      <c r="Z61" s="6">
        <f t="shared" si="218"/>
        <v>1724</v>
      </c>
      <c r="AA61" s="6">
        <f t="shared" si="218"/>
        <v>1663</v>
      </c>
      <c r="AB61" s="6">
        <f t="shared" si="218"/>
        <v>1595</v>
      </c>
      <c r="AC61" s="6">
        <f t="shared" si="218"/>
        <v>1601</v>
      </c>
      <c r="AD61" s="6">
        <f t="shared" si="218"/>
        <v>1621</v>
      </c>
      <c r="AE61" s="6">
        <f t="shared" si="218"/>
        <v>1608</v>
      </c>
      <c r="AF61" s="6">
        <f t="shared" si="218"/>
        <v>1690</v>
      </c>
      <c r="AG61" s="6">
        <f t="shared" si="218"/>
        <v>1900</v>
      </c>
      <c r="AH61" s="6">
        <f t="shared" si="218"/>
        <v>1873</v>
      </c>
      <c r="AI61" s="6">
        <f t="shared" si="218"/>
        <v>1930</v>
      </c>
      <c r="AJ61" s="6">
        <f t="shared" si="218"/>
        <v>1886</v>
      </c>
      <c r="AK61" s="6">
        <f t="shared" si="218"/>
        <v>1924</v>
      </c>
      <c r="AL61" s="6">
        <f t="shared" si="218"/>
        <v>1887</v>
      </c>
      <c r="AM61" s="6">
        <f t="shared" si="218"/>
        <v>1893</v>
      </c>
      <c r="AN61" s="6">
        <f t="shared" si="218"/>
        <v>1921</v>
      </c>
      <c r="AO61" s="6">
        <f t="shared" si="218"/>
        <v>1903</v>
      </c>
      <c r="AP61" s="6">
        <f t="shared" si="218"/>
        <v>1949</v>
      </c>
      <c r="AQ61" s="6">
        <f t="shared" si="218"/>
        <v>1962</v>
      </c>
      <c r="AR61" s="6">
        <f t="shared" si="218"/>
        <v>1983</v>
      </c>
      <c r="AS61" s="6">
        <f t="shared" si="218"/>
        <v>1762</v>
      </c>
      <c r="AT61" s="6">
        <f t="shared" si="218"/>
        <v>1823</v>
      </c>
      <c r="AU61" s="6">
        <f t="shared" si="218"/>
        <v>2234</v>
      </c>
      <c r="AV61" s="6">
        <f t="shared" si="218"/>
        <v>2204</v>
      </c>
      <c r="AW61" s="6">
        <f t="shared" si="218"/>
        <v>2195</v>
      </c>
      <c r="AX61" s="6">
        <f t="shared" si="218"/>
        <v>2587</v>
      </c>
      <c r="AY61" s="6">
        <f t="shared" si="218"/>
        <v>2221</v>
      </c>
      <c r="AZ61" s="6">
        <f t="shared" si="218"/>
        <v>2227</v>
      </c>
      <c r="BA61" s="6">
        <f t="shared" si="218"/>
        <v>2461</v>
      </c>
      <c r="BB61" s="6">
        <f t="shared" si="218"/>
        <v>2099</v>
      </c>
      <c r="BC61" s="6">
        <f t="shared" si="218"/>
        <v>2020</v>
      </c>
      <c r="BD61" s="6">
        <f t="shared" si="218"/>
        <v>2057</v>
      </c>
      <c r="BE61" s="6">
        <f t="shared" ref="BE61:BP61" si="219">ROUND(+BE59*BE60,0)</f>
        <v>1789</v>
      </c>
      <c r="BF61" s="6">
        <f t="shared" si="219"/>
        <v>1866</v>
      </c>
      <c r="BG61" s="6">
        <f t="shared" si="219"/>
        <v>2278</v>
      </c>
      <c r="BH61" s="6">
        <f t="shared" si="219"/>
        <v>2240</v>
      </c>
      <c r="BI61" s="6">
        <f t="shared" si="219"/>
        <v>2231</v>
      </c>
      <c r="BJ61" s="6">
        <f t="shared" si="219"/>
        <v>2623</v>
      </c>
      <c r="BK61" s="6">
        <f t="shared" si="219"/>
        <v>2270</v>
      </c>
      <c r="BL61" s="6">
        <f t="shared" si="219"/>
        <v>2277</v>
      </c>
      <c r="BM61" s="6">
        <f t="shared" si="219"/>
        <v>2511</v>
      </c>
      <c r="BN61" s="6">
        <f t="shared" si="219"/>
        <v>2151</v>
      </c>
      <c r="BO61" s="6">
        <f t="shared" si="219"/>
        <v>2067</v>
      </c>
      <c r="BP61" s="6">
        <f t="shared" si="219"/>
        <v>2102</v>
      </c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</row>
    <row r="62" spans="1:164" ht="15.75" thickTop="1">
      <c r="G62" s="128"/>
      <c r="H62" s="128">
        <v>11259513.442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>
        <f>SUM(I63:T63)</f>
        <v>10916553.2302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>
        <f>SUM(U63:AF63)</f>
        <v>11310154.720880002</v>
      </c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>
        <f>SUM(AG63:AR63)</f>
        <v>11052914.885</v>
      </c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>
        <f>SUM(AS63:BD63)</f>
        <v>11083294.106000001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>
        <f>SUM(BE63:BP63)</f>
        <v>11154277.932000002</v>
      </c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</row>
    <row r="63" spans="1:164" ht="15.75">
      <c r="A63" s="9" t="s">
        <v>542</v>
      </c>
      <c r="B63" s="134" t="s">
        <v>599</v>
      </c>
      <c r="C63" s="9"/>
      <c r="D63" s="9"/>
      <c r="E63" s="75" t="s">
        <v>48</v>
      </c>
      <c r="F63" s="9"/>
      <c r="G63" s="146">
        <v>790412.46499999997</v>
      </c>
      <c r="H63" s="146">
        <v>878432.32699999993</v>
      </c>
      <c r="I63" s="147">
        <v>840942.44200000004</v>
      </c>
      <c r="J63" s="147">
        <v>748132.49699999997</v>
      </c>
      <c r="K63" s="147">
        <v>754313.30799999996</v>
      </c>
      <c r="L63" s="147">
        <v>778555.71600000001</v>
      </c>
      <c r="M63" s="147">
        <v>925257.94900000002</v>
      </c>
      <c r="N63" s="147">
        <v>1121099.889</v>
      </c>
      <c r="O63" s="147">
        <v>1155147.7259200001</v>
      </c>
      <c r="P63" s="147">
        <v>1140251.61472</v>
      </c>
      <c r="Q63" s="147">
        <v>998719.34272000007</v>
      </c>
      <c r="R63" s="147">
        <v>874549.23073000007</v>
      </c>
      <c r="S63" s="147">
        <v>746694.03810999996</v>
      </c>
      <c r="T63" s="147">
        <v>832889.47699999996</v>
      </c>
      <c r="U63" s="147">
        <v>904801.45600000012</v>
      </c>
      <c r="V63" s="147">
        <v>800468.82300000009</v>
      </c>
      <c r="W63" s="147">
        <v>742288.52600000007</v>
      </c>
      <c r="X63" s="147">
        <v>852890.15399999998</v>
      </c>
      <c r="Y63" s="147">
        <v>928325.38300000003</v>
      </c>
      <c r="Z63" s="147">
        <v>1105525.1542</v>
      </c>
      <c r="AA63" s="147">
        <v>1188264.9760300003</v>
      </c>
      <c r="AB63" s="147">
        <v>1173427.1253</v>
      </c>
      <c r="AC63" s="147">
        <v>1046791.14523</v>
      </c>
      <c r="AD63" s="147">
        <v>891307.78135000006</v>
      </c>
      <c r="AE63" s="147">
        <v>794557.10750999989</v>
      </c>
      <c r="AF63" s="147">
        <v>881507.08925999992</v>
      </c>
      <c r="AG63" s="147">
        <v>899502.00300000003</v>
      </c>
      <c r="AH63" s="147">
        <v>779410.68400000001</v>
      </c>
      <c r="AI63" s="147">
        <v>758663.88100000005</v>
      </c>
      <c r="AJ63" s="147">
        <v>773670.571</v>
      </c>
      <c r="AK63" s="147">
        <v>948184.14599999995</v>
      </c>
      <c r="AL63" s="147">
        <v>1115777.6939999999</v>
      </c>
      <c r="AM63" s="147">
        <v>1193745.561</v>
      </c>
      <c r="AN63" s="147">
        <v>1157120.9580000001</v>
      </c>
      <c r="AO63" s="147">
        <v>1022606.998</v>
      </c>
      <c r="AP63" s="147">
        <v>823165.31900000002</v>
      </c>
      <c r="AQ63" s="148">
        <f t="array" ref="AQ63:AR63">TRANSPOSE('B2013A Energies'!$V$19:$V$20 / 1000)</f>
        <v>755946.43700000003</v>
      </c>
      <c r="AR63" s="148">
        <v>825120.63300000003</v>
      </c>
      <c r="AS63" s="148">
        <f t="array" ref="AS63:BD63">TRANSPOSE('B2013A Energies'!$V$22:$V$33) / 1000</f>
        <v>873928.272</v>
      </c>
      <c r="AT63" s="148">
        <v>733896.79599999997</v>
      </c>
      <c r="AU63" s="148">
        <v>761693.93200000003</v>
      </c>
      <c r="AV63" s="148">
        <v>761861.35600000003</v>
      </c>
      <c r="AW63" s="148">
        <v>962023.022</v>
      </c>
      <c r="AX63" s="148">
        <v>1094329.304</v>
      </c>
      <c r="AY63" s="148">
        <v>1198376.5109999999</v>
      </c>
      <c r="AZ63" s="148">
        <v>1181725.6880000001</v>
      </c>
      <c r="BA63" s="148">
        <v>1034929.298</v>
      </c>
      <c r="BB63" s="148">
        <v>865410.071</v>
      </c>
      <c r="BC63" s="148">
        <v>762800.35199999996</v>
      </c>
      <c r="BD63" s="148">
        <v>852319.50399999996</v>
      </c>
      <c r="BE63" s="148">
        <f t="array" ref="BE63:BP63">TRANSPOSE('B2013A Energies'!$V$35:$V$46) / 1000</f>
        <v>890887.22400000005</v>
      </c>
      <c r="BF63" s="148">
        <v>747267.58700000006</v>
      </c>
      <c r="BG63" s="148">
        <v>774433.902</v>
      </c>
      <c r="BH63" s="148">
        <v>772388.67599999998</v>
      </c>
      <c r="BI63" s="148">
        <v>970191.80099999998</v>
      </c>
      <c r="BJ63" s="148">
        <v>1099846.2549999999</v>
      </c>
      <c r="BK63" s="148">
        <v>1202246.797</v>
      </c>
      <c r="BL63" s="148">
        <v>1184547.3319999999</v>
      </c>
      <c r="BM63" s="148">
        <v>1036759.15</v>
      </c>
      <c r="BN63" s="148">
        <v>866578.52300000004</v>
      </c>
      <c r="BO63" s="148">
        <v>761180.48699999996</v>
      </c>
      <c r="BP63" s="148">
        <v>847950.19799999997</v>
      </c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  <c r="EH63" s="148"/>
      <c r="EI63" s="148"/>
      <c r="EJ63" s="148"/>
      <c r="EK63" s="148"/>
      <c r="EL63" s="148"/>
      <c r="EM63" s="148"/>
      <c r="EN63" s="148"/>
      <c r="EO63" s="148"/>
      <c r="EP63" s="148"/>
      <c r="EQ63" s="148"/>
      <c r="ER63" s="148"/>
      <c r="ES63" s="148"/>
      <c r="ET63" s="148"/>
      <c r="EU63" s="148"/>
      <c r="EV63" s="148"/>
      <c r="EW63" s="148"/>
      <c r="EX63" s="148"/>
      <c r="EY63" s="148"/>
      <c r="EZ63" s="148"/>
      <c r="FA63" s="148"/>
      <c r="FB63" s="148"/>
      <c r="FC63" s="148"/>
      <c r="FD63" s="148"/>
      <c r="FE63" s="148"/>
      <c r="FF63" s="148"/>
      <c r="FG63" s="148"/>
      <c r="FH63" s="148"/>
    </row>
    <row r="64" spans="1:164" ht="15.75">
      <c r="A64" s="9"/>
      <c r="B64" s="9"/>
      <c r="C64" s="9"/>
      <c r="D64" s="9"/>
      <c r="E64" s="88" t="s">
        <v>77</v>
      </c>
      <c r="F64" s="9"/>
      <c r="G64" s="149">
        <v>8.2200000000000003E-4</v>
      </c>
      <c r="H64" s="149">
        <v>1.65E-3</v>
      </c>
      <c r="I64" s="7">
        <f t="shared" ref="I64:BD64" si="220">ROUND((I61/I63),6)</f>
        <v>1.109E-3</v>
      </c>
      <c r="J64" s="7">
        <f t="shared" si="220"/>
        <v>1.2149999999999999E-3</v>
      </c>
      <c r="K64" s="7">
        <f t="shared" si="220"/>
        <v>1.196E-3</v>
      </c>
      <c r="L64" s="7">
        <f t="shared" si="220"/>
        <v>1.1559999999999999E-3</v>
      </c>
      <c r="M64" s="7">
        <f t="shared" si="220"/>
        <v>9.7099999999999997E-4</v>
      </c>
      <c r="N64" s="7">
        <f t="shared" si="220"/>
        <v>8.1599999999999999E-4</v>
      </c>
      <c r="O64" s="7">
        <f t="shared" si="220"/>
        <v>8.7600000000000004E-4</v>
      </c>
      <c r="P64" s="7">
        <f t="shared" si="220"/>
        <v>8.3100000000000003E-4</v>
      </c>
      <c r="Q64" s="7">
        <f t="shared" si="220"/>
        <v>9.3599999999999998E-4</v>
      </c>
      <c r="R64" s="7">
        <f t="shared" si="220"/>
        <v>1.106E-3</v>
      </c>
      <c r="S64" s="7">
        <f t="shared" si="220"/>
        <v>1.503E-3</v>
      </c>
      <c r="T64" s="7">
        <f t="shared" si="220"/>
        <v>1.1180000000000001E-3</v>
      </c>
      <c r="U64" s="7">
        <f t="shared" si="220"/>
        <v>1.7750000000000001E-3</v>
      </c>
      <c r="V64" s="7">
        <f t="shared" si="220"/>
        <v>1.905E-3</v>
      </c>
      <c r="W64" s="7">
        <f t="shared" si="220"/>
        <v>2.1350000000000002E-3</v>
      </c>
      <c r="X64" s="7">
        <f t="shared" si="220"/>
        <v>1.8890000000000001E-3</v>
      </c>
      <c r="Y64" s="7">
        <f t="shared" si="220"/>
        <v>1.7240000000000001E-3</v>
      </c>
      <c r="Z64" s="7">
        <f t="shared" si="220"/>
        <v>1.5590000000000001E-3</v>
      </c>
      <c r="AA64" s="7">
        <f t="shared" si="220"/>
        <v>1.4E-3</v>
      </c>
      <c r="AB64" s="7">
        <f t="shared" si="220"/>
        <v>1.359E-3</v>
      </c>
      <c r="AC64" s="7">
        <f t="shared" si="220"/>
        <v>1.529E-3</v>
      </c>
      <c r="AD64" s="7">
        <f t="shared" si="220"/>
        <v>1.8190000000000001E-3</v>
      </c>
      <c r="AE64" s="7">
        <f t="shared" si="220"/>
        <v>2.0240000000000002E-3</v>
      </c>
      <c r="AF64" s="7">
        <f t="shared" si="220"/>
        <v>1.9170000000000001E-3</v>
      </c>
      <c r="AG64" s="7">
        <f t="shared" si="220"/>
        <v>2.1120000000000002E-3</v>
      </c>
      <c r="AH64" s="7">
        <f t="shared" si="220"/>
        <v>2.4030000000000002E-3</v>
      </c>
      <c r="AI64" s="7">
        <f t="shared" si="220"/>
        <v>2.5439999999999998E-3</v>
      </c>
      <c r="AJ64" s="7">
        <f t="shared" si="220"/>
        <v>2.4380000000000001E-3</v>
      </c>
      <c r="AK64" s="7">
        <f t="shared" si="220"/>
        <v>2.029E-3</v>
      </c>
      <c r="AL64" s="7">
        <f t="shared" si="220"/>
        <v>1.691E-3</v>
      </c>
      <c r="AM64" s="7">
        <f t="shared" si="220"/>
        <v>1.586E-3</v>
      </c>
      <c r="AN64" s="7">
        <f t="shared" si="220"/>
        <v>1.66E-3</v>
      </c>
      <c r="AO64" s="7">
        <f t="shared" si="220"/>
        <v>1.861E-3</v>
      </c>
      <c r="AP64" s="7">
        <f t="shared" si="220"/>
        <v>2.3679999999999999E-3</v>
      </c>
      <c r="AQ64" s="7">
        <f t="shared" si="220"/>
        <v>2.5950000000000001E-3</v>
      </c>
      <c r="AR64" s="7">
        <f t="shared" si="220"/>
        <v>2.4030000000000002E-3</v>
      </c>
      <c r="AS64" s="7">
        <f t="shared" si="220"/>
        <v>2.016E-3</v>
      </c>
      <c r="AT64" s="7">
        <f t="shared" si="220"/>
        <v>2.4840000000000001E-3</v>
      </c>
      <c r="AU64" s="7">
        <f t="shared" si="220"/>
        <v>2.9329999999999998E-3</v>
      </c>
      <c r="AV64" s="7">
        <f t="shared" si="220"/>
        <v>2.8930000000000002E-3</v>
      </c>
      <c r="AW64" s="7">
        <f t="shared" si="220"/>
        <v>2.2820000000000002E-3</v>
      </c>
      <c r="AX64" s="7">
        <f t="shared" si="220"/>
        <v>2.3640000000000002E-3</v>
      </c>
      <c r="AY64" s="7">
        <f t="shared" si="220"/>
        <v>1.853E-3</v>
      </c>
      <c r="AZ64" s="7">
        <f t="shared" si="220"/>
        <v>1.885E-3</v>
      </c>
      <c r="BA64" s="7">
        <f t="shared" si="220"/>
        <v>2.3779999999999999E-3</v>
      </c>
      <c r="BB64" s="7">
        <f t="shared" si="220"/>
        <v>2.4250000000000001E-3</v>
      </c>
      <c r="BC64" s="7">
        <f t="shared" si="220"/>
        <v>2.6480000000000002E-3</v>
      </c>
      <c r="BD64" s="7">
        <f t="shared" si="220"/>
        <v>2.4130000000000002E-3</v>
      </c>
      <c r="BE64" s="7">
        <f t="shared" ref="BE64:BP64" si="221">ROUND((BE61/BE63),6)</f>
        <v>2.0079999999999998E-3</v>
      </c>
      <c r="BF64" s="7">
        <f t="shared" si="221"/>
        <v>2.4970000000000001E-3</v>
      </c>
      <c r="BG64" s="7">
        <f t="shared" si="221"/>
        <v>2.9420000000000002E-3</v>
      </c>
      <c r="BH64" s="7">
        <f t="shared" si="221"/>
        <v>2.8999999999999998E-3</v>
      </c>
      <c r="BI64" s="7">
        <f t="shared" si="221"/>
        <v>2.3E-3</v>
      </c>
      <c r="BJ64" s="7">
        <f t="shared" si="221"/>
        <v>2.385E-3</v>
      </c>
      <c r="BK64" s="7">
        <f t="shared" si="221"/>
        <v>1.8879999999999999E-3</v>
      </c>
      <c r="BL64" s="7">
        <f t="shared" si="221"/>
        <v>1.9220000000000001E-3</v>
      </c>
      <c r="BM64" s="7">
        <f t="shared" si="221"/>
        <v>2.4220000000000001E-3</v>
      </c>
      <c r="BN64" s="7">
        <f t="shared" si="221"/>
        <v>2.4819999999999998E-3</v>
      </c>
      <c r="BO64" s="7">
        <f t="shared" si="221"/>
        <v>2.7160000000000001E-3</v>
      </c>
      <c r="BP64" s="7">
        <f t="shared" si="221"/>
        <v>2.4789999999999999E-3</v>
      </c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</row>
    <row r="65" spans="1:164">
      <c r="A65" s="9"/>
      <c r="B65" s="9"/>
      <c r="C65" s="9"/>
      <c r="D65" s="9"/>
      <c r="E65" s="89" t="s">
        <v>87</v>
      </c>
      <c r="F65" s="9"/>
      <c r="G65" s="131"/>
      <c r="H65" s="149">
        <v>8.1833333333333356E-4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7">
        <f>SUM(I64:T64)/12</f>
        <v>1.0694166666666664E-3</v>
      </c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7">
        <f>SUM(U64:AF64)/12</f>
        <v>1.7529166666666667E-3</v>
      </c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7">
        <f>SUM(AG64:AR64)/12</f>
        <v>2.1408333333333331E-3</v>
      </c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7">
        <f>SUM(AS64:BD64)/12</f>
        <v>2.3811666666666668E-3</v>
      </c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7">
        <f>SUM(BE64:BP64)/12</f>
        <v>2.4117500000000003E-3</v>
      </c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7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7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7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7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7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</row>
    <row r="66" spans="1:164">
      <c r="A66" s="9"/>
      <c r="B66" s="9"/>
      <c r="C66" s="9"/>
      <c r="D66" s="9" t="s">
        <v>53</v>
      </c>
      <c r="E66" s="9" t="s">
        <v>54</v>
      </c>
      <c r="F66" s="9"/>
      <c r="G66" s="131"/>
      <c r="H66" s="131">
        <v>10224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>
        <f>T75</f>
        <v>11372</v>
      </c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>
        <f>AF75</f>
        <v>19429</v>
      </c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>
        <f>AR75</f>
        <v>23011</v>
      </c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>
        <f>BD75</f>
        <v>25890</v>
      </c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>
        <f>BP75</f>
        <v>26405</v>
      </c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</row>
    <row r="67" spans="1:164">
      <c r="G67" s="128"/>
      <c r="H67" s="12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>
        <v>1000</v>
      </c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</row>
    <row r="68" spans="1:164">
      <c r="A68" s="9"/>
      <c r="B68" s="9"/>
      <c r="C68" s="9"/>
      <c r="D68" s="9" t="s">
        <v>53</v>
      </c>
      <c r="E68" s="9" t="s">
        <v>37</v>
      </c>
      <c r="F68" s="9" t="s">
        <v>55</v>
      </c>
      <c r="G68" s="128"/>
      <c r="H68" s="128">
        <v>13511.437204963338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>
        <f>SUM(I48:T48)/12</f>
        <v>11549.715957729501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>
        <f>SUM(U48:AF48)/12</f>
        <v>13621.071461893664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>
        <f>SUM(AG48:AR48)/12</f>
        <v>15885.689518560333</v>
      </c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>
        <f>SUM(AS48:BD48)/12</f>
        <v>18892.55491126408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>
        <f>SUM(BE48:BP48)/12</f>
        <v>20879.137664851409</v>
      </c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</row>
    <row r="69" spans="1:164">
      <c r="D69" s="8" t="s">
        <v>53</v>
      </c>
      <c r="E69" s="8" t="s">
        <v>56</v>
      </c>
      <c r="G69" s="128"/>
      <c r="H69" s="128">
        <v>13527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>
        <f>ROUND(AVERAGEA(I50:T50),0)</f>
        <v>11513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>
        <f>ROUND(AVERAGEA(U50:AF50),0)</f>
        <v>13586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>
        <f>ROUND(AVERAGEA(AG50:AR50),0)</f>
        <v>15744</v>
      </c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>
        <f>ROUND(AVERAGEA(AS50:BD50),0)</f>
        <v>18792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>
        <f>ROUND(AVERAGEA(BE50:BP50),0)</f>
        <v>20817</v>
      </c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</row>
    <row r="70" spans="1:164">
      <c r="A70" s="9"/>
      <c r="B70" s="9"/>
      <c r="C70" s="9"/>
      <c r="D70" s="9" t="s">
        <v>53</v>
      </c>
      <c r="E70" s="9" t="s">
        <v>41</v>
      </c>
      <c r="F70" s="9"/>
      <c r="G70" s="131"/>
      <c r="H70" s="131">
        <v>8131.1094900000007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>
        <f>SUM(I53:T53)</f>
        <v>9399.358086799999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>
        <f>SUM(U53:AF53)</f>
        <v>17081.816772473001</v>
      </c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>
        <f>SUM(AG53:AR53)</f>
        <v>20577.379199999999</v>
      </c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>
        <f>SUM(AS53:BD53)</f>
        <v>23261.828850000005</v>
      </c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>
        <f>SUM(BE53:BP53)</f>
        <v>23519.54075</v>
      </c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</row>
    <row r="71" spans="1:164">
      <c r="A71" s="9"/>
      <c r="B71" s="9"/>
      <c r="C71" s="9"/>
      <c r="D71" s="9" t="s">
        <v>53</v>
      </c>
      <c r="E71" s="9" t="s">
        <v>42</v>
      </c>
      <c r="F71" s="9"/>
      <c r="G71" s="131"/>
      <c r="H71" s="140">
        <v>145.34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80">
        <f>SUM(I54:T54)</f>
        <v>169.6272079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80">
        <f>SUM(U54:AF54)</f>
        <v>294.40891652400001</v>
      </c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92">
        <f>SUM(AG54:AR54)</f>
        <v>362.68580667199996</v>
      </c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80">
        <f>SUM(AS54:BD54)</f>
        <v>359.46651155199999</v>
      </c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92">
        <f>SUM(BE54:BP54)</f>
        <v>369.45749419999999</v>
      </c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92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</row>
    <row r="72" spans="1:164">
      <c r="D72" s="8" t="s">
        <v>53</v>
      </c>
      <c r="E72" s="8" t="s">
        <v>31</v>
      </c>
      <c r="G72" s="128"/>
      <c r="H72" s="128">
        <v>158.47188000000003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>
        <f>SUM(I55:T55)</f>
        <v>209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>
        <f>SUM(U55:AF55)</f>
        <v>211</v>
      </c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>
        <f>SUM(AG55:AR55)</f>
        <v>242</v>
      </c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>
        <f>SUM(AS55:BD55)</f>
        <v>290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>
        <f>SUM(BE55:BP55)</f>
        <v>322</v>
      </c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</row>
    <row r="73" spans="1:164">
      <c r="D73" s="8" t="s">
        <v>53</v>
      </c>
      <c r="E73" s="8" t="s">
        <v>26</v>
      </c>
      <c r="H73" s="150">
        <v>252.69587969999992</v>
      </c>
      <c r="T73" s="52">
        <f>SUM(I56:T56)</f>
        <v>279.13863129000003</v>
      </c>
      <c r="AF73" s="52">
        <f>SUM(U56:AF56)</f>
        <v>289.33452958999999</v>
      </c>
      <c r="AR73" s="52">
        <f>SUM(AG56:AR56)</f>
        <v>295.03430664999996</v>
      </c>
      <c r="BD73" s="52">
        <f>SUM(AS56:BD56)</f>
        <v>336.29392951999995</v>
      </c>
      <c r="BP73" s="52">
        <f>SUM(BE56:BP56)</f>
        <v>411.29661902000009</v>
      </c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</row>
    <row r="74" spans="1:164">
      <c r="D74" s="8" t="s">
        <v>53</v>
      </c>
      <c r="E74" s="8" t="s">
        <v>44</v>
      </c>
      <c r="H74" s="150">
        <v>7466.6172496999998</v>
      </c>
      <c r="T74" s="52">
        <f>SUM(I57:T57)</f>
        <v>10057.123925989999</v>
      </c>
      <c r="AF74" s="52">
        <f>SUM(U57:AF57)</f>
        <v>17876.560218587001</v>
      </c>
      <c r="AR74" s="52">
        <f>SUM(AG57:AR57)</f>
        <v>21477.099313321996</v>
      </c>
      <c r="BD74" s="52">
        <f>SUM(AS57:BD57)</f>
        <v>24247.589291071999</v>
      </c>
      <c r="BP74" s="52">
        <f>SUM(BE57:BP57)</f>
        <v>24622.294863219999</v>
      </c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</row>
    <row r="75" spans="1:164">
      <c r="D75" s="8" t="s">
        <v>53</v>
      </c>
      <c r="E75" s="8" t="s">
        <v>47</v>
      </c>
      <c r="H75" s="150">
        <v>9003</v>
      </c>
      <c r="T75" s="52">
        <f>SUM(I61:T61)</f>
        <v>11372</v>
      </c>
      <c r="AF75" s="52">
        <f>SUM(U61:AF61)</f>
        <v>19429</v>
      </c>
      <c r="AR75" s="52">
        <f>SUM(AG61:AR61)</f>
        <v>23011</v>
      </c>
      <c r="BD75" s="52">
        <f>SUM(AS61:BD61)</f>
        <v>25890</v>
      </c>
      <c r="BP75" s="52">
        <f>SUM(BE61:BP61)</f>
        <v>26405</v>
      </c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</row>
    <row r="76" spans="1:164">
      <c r="D76" s="8" t="s">
        <v>53</v>
      </c>
      <c r="E76" s="8" t="s">
        <v>57</v>
      </c>
      <c r="H76" s="150">
        <v>11259513.442</v>
      </c>
      <c r="T76" s="52">
        <f>SUM(I63:T63)</f>
        <v>10916553.2302</v>
      </c>
      <c r="AF76" s="52">
        <f>SUM(U63:AF63)</f>
        <v>11310154.720880002</v>
      </c>
      <c r="AR76" s="52">
        <f>SUM(AG63:AR63)</f>
        <v>11052914.885</v>
      </c>
      <c r="BD76" s="52">
        <f>SUM(AS63:BD63)</f>
        <v>11083294.106000001</v>
      </c>
      <c r="BP76" s="52">
        <f>SUM(BE63:BP63)</f>
        <v>11154277.932000002</v>
      </c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</row>
    <row r="77" spans="1:164">
      <c r="A77" s="9"/>
      <c r="B77" s="9"/>
      <c r="C77" s="9"/>
      <c r="D77" s="9" t="s">
        <v>58</v>
      </c>
      <c r="E77" s="9"/>
      <c r="F77" s="9"/>
      <c r="G77" s="151"/>
      <c r="H77" s="152">
        <v>8.0000000000000004E-4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0">
        <f>ROUND((T75/T76),6)</f>
        <v>1.042E-3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10">
        <f>ROUND((AF75/AF76),6)</f>
        <v>1.7179999999999999E-3</v>
      </c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10">
        <f>ROUND((AR75/AR76),6)</f>
        <v>2.0820000000000001E-3</v>
      </c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10">
        <f>ROUND((BD75/BD76),6)</f>
        <v>2.336E-3</v>
      </c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10">
        <f>ROUND((BP75/BP76),6)</f>
        <v>2.3670000000000002E-3</v>
      </c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10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10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10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10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10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</row>
    <row r="78" spans="1:164">
      <c r="H78" s="153">
        <v>10224</v>
      </c>
      <c r="T78" s="93">
        <f>T75</f>
        <v>11372</v>
      </c>
      <c r="AF78" s="93">
        <f>AF75</f>
        <v>19429</v>
      </c>
      <c r="AR78" s="93">
        <f>AR75</f>
        <v>23011</v>
      </c>
      <c r="BD78" s="93">
        <f>BD75</f>
        <v>25890</v>
      </c>
      <c r="BP78" s="93">
        <f>BP75</f>
        <v>26405</v>
      </c>
      <c r="CB78" s="93"/>
      <c r="CN78" s="93"/>
      <c r="CZ78" s="93"/>
      <c r="DL78" s="93"/>
      <c r="DX78" s="93"/>
      <c r="EJ78" s="93"/>
      <c r="EK78" s="93"/>
      <c r="EL78" s="93"/>
      <c r="EM78" s="93"/>
      <c r="EN78" s="93"/>
      <c r="EO78" s="93"/>
      <c r="EP78" s="93"/>
      <c r="EQ78" s="93"/>
      <c r="ER78" s="93"/>
      <c r="ES78" s="93"/>
      <c r="ET78" s="93"/>
      <c r="EU78" s="93"/>
      <c r="EV78" s="93"/>
      <c r="EW78" s="93"/>
      <c r="EX78" s="93"/>
      <c r="EY78" s="93"/>
      <c r="EZ78" s="93"/>
      <c r="FA78" s="93"/>
      <c r="FB78" s="93"/>
      <c r="FC78" s="93"/>
      <c r="FD78" s="93"/>
      <c r="FE78" s="93"/>
      <c r="FF78" s="93"/>
      <c r="FG78" s="93"/>
      <c r="FH78" s="93"/>
    </row>
    <row r="79" spans="1:164">
      <c r="A79" s="9"/>
      <c r="B79" s="9"/>
      <c r="C79" s="9"/>
      <c r="D79" s="9" t="s">
        <v>78</v>
      </c>
      <c r="E79" s="9"/>
      <c r="F79" s="9"/>
      <c r="G79" s="126"/>
      <c r="H79" s="126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1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1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1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1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1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1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1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1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</row>
    <row r="80" spans="1:164">
      <c r="E80" s="8" t="s">
        <v>79</v>
      </c>
      <c r="G80" s="150">
        <v>13205.98</v>
      </c>
      <c r="H80" s="150">
        <v>13205.98</v>
      </c>
      <c r="I80" s="52">
        <f t="shared" ref="I80:AN80" si="222">I55*1000</f>
        <v>22000</v>
      </c>
      <c r="J80" s="52">
        <f t="shared" si="222"/>
        <v>12000</v>
      </c>
      <c r="K80" s="52">
        <f t="shared" si="222"/>
        <v>16000</v>
      </c>
      <c r="L80" s="52">
        <f t="shared" si="222"/>
        <v>16000</v>
      </c>
      <c r="M80" s="52">
        <f t="shared" si="222"/>
        <v>16000</v>
      </c>
      <c r="N80" s="52">
        <f t="shared" si="222"/>
        <v>16000</v>
      </c>
      <c r="O80" s="52">
        <f t="shared" si="222"/>
        <v>18000</v>
      </c>
      <c r="P80" s="52">
        <f t="shared" si="222"/>
        <v>19000</v>
      </c>
      <c r="Q80" s="52">
        <f t="shared" si="222"/>
        <v>18000</v>
      </c>
      <c r="R80" s="52">
        <f t="shared" si="222"/>
        <v>18000</v>
      </c>
      <c r="S80" s="52">
        <f t="shared" si="222"/>
        <v>19000</v>
      </c>
      <c r="T80" s="52">
        <f t="shared" si="222"/>
        <v>19000</v>
      </c>
      <c r="U80" s="52">
        <f t="shared" si="222"/>
        <v>19000</v>
      </c>
      <c r="V80" s="52">
        <f t="shared" si="222"/>
        <v>19000</v>
      </c>
      <c r="W80" s="52">
        <f t="shared" si="222"/>
        <v>19000</v>
      </c>
      <c r="X80" s="52">
        <f t="shared" si="222"/>
        <v>19000</v>
      </c>
      <c r="Y80" s="52">
        <f t="shared" si="222"/>
        <v>19000</v>
      </c>
      <c r="Z80" s="52">
        <f t="shared" si="222"/>
        <v>15000</v>
      </c>
      <c r="AA80" s="52">
        <f t="shared" si="222"/>
        <v>15000</v>
      </c>
      <c r="AB80" s="52">
        <f t="shared" si="222"/>
        <v>16000</v>
      </c>
      <c r="AC80" s="52">
        <f t="shared" si="222"/>
        <v>17000</v>
      </c>
      <c r="AD80" s="52">
        <f t="shared" si="222"/>
        <v>17000</v>
      </c>
      <c r="AE80" s="52">
        <f t="shared" si="222"/>
        <v>18000</v>
      </c>
      <c r="AF80" s="52">
        <f t="shared" si="222"/>
        <v>18000</v>
      </c>
      <c r="AG80" s="52">
        <f t="shared" si="222"/>
        <v>18000</v>
      </c>
      <c r="AH80" s="52">
        <f t="shared" si="222"/>
        <v>18000</v>
      </c>
      <c r="AI80" s="52">
        <f t="shared" si="222"/>
        <v>18000</v>
      </c>
      <c r="AJ80" s="52">
        <f t="shared" si="222"/>
        <v>19000</v>
      </c>
      <c r="AK80" s="52">
        <f t="shared" si="222"/>
        <v>19000</v>
      </c>
      <c r="AL80" s="52">
        <f t="shared" si="222"/>
        <v>20000</v>
      </c>
      <c r="AM80" s="52">
        <f t="shared" si="222"/>
        <v>21000</v>
      </c>
      <c r="AN80" s="52">
        <f t="shared" si="222"/>
        <v>21000</v>
      </c>
      <c r="AO80" s="52">
        <f t="shared" ref="AO80:BP80" si="223">AO55*1000</f>
        <v>22000</v>
      </c>
      <c r="AP80" s="52">
        <f t="shared" si="223"/>
        <v>22000</v>
      </c>
      <c r="AQ80" s="52">
        <f t="shared" si="223"/>
        <v>22000</v>
      </c>
      <c r="AR80" s="52">
        <f t="shared" si="223"/>
        <v>22000</v>
      </c>
      <c r="AS80" s="52">
        <f t="shared" si="223"/>
        <v>23000</v>
      </c>
      <c r="AT80" s="52">
        <f t="shared" si="223"/>
        <v>23000</v>
      </c>
      <c r="AU80" s="52">
        <f t="shared" si="223"/>
        <v>23000</v>
      </c>
      <c r="AV80" s="52">
        <f t="shared" si="223"/>
        <v>24000</v>
      </c>
      <c r="AW80" s="52">
        <f t="shared" si="223"/>
        <v>24000</v>
      </c>
      <c r="AX80" s="52">
        <f t="shared" si="223"/>
        <v>24000</v>
      </c>
      <c r="AY80" s="52">
        <f t="shared" si="223"/>
        <v>24000</v>
      </c>
      <c r="AZ80" s="52">
        <f t="shared" si="223"/>
        <v>24000</v>
      </c>
      <c r="BA80" s="52">
        <f t="shared" si="223"/>
        <v>24000</v>
      </c>
      <c r="BB80" s="52">
        <f t="shared" si="223"/>
        <v>25000</v>
      </c>
      <c r="BC80" s="52">
        <f t="shared" si="223"/>
        <v>26000</v>
      </c>
      <c r="BD80" s="52">
        <f t="shared" si="223"/>
        <v>26000</v>
      </c>
      <c r="BE80" s="52">
        <f t="shared" si="223"/>
        <v>26000</v>
      </c>
      <c r="BF80" s="52">
        <f t="shared" si="223"/>
        <v>26000</v>
      </c>
      <c r="BG80" s="52">
        <f t="shared" si="223"/>
        <v>26000</v>
      </c>
      <c r="BH80" s="52">
        <f t="shared" si="223"/>
        <v>26000</v>
      </c>
      <c r="BI80" s="52">
        <f t="shared" si="223"/>
        <v>26000</v>
      </c>
      <c r="BJ80" s="52">
        <f t="shared" si="223"/>
        <v>26000</v>
      </c>
      <c r="BK80" s="52">
        <f t="shared" si="223"/>
        <v>27000</v>
      </c>
      <c r="BL80" s="52">
        <f t="shared" si="223"/>
        <v>27000</v>
      </c>
      <c r="BM80" s="52">
        <f t="shared" si="223"/>
        <v>28000</v>
      </c>
      <c r="BN80" s="52">
        <f t="shared" si="223"/>
        <v>28000</v>
      </c>
      <c r="BO80" s="52">
        <f t="shared" si="223"/>
        <v>28000</v>
      </c>
      <c r="BP80" s="52">
        <f t="shared" si="223"/>
        <v>28000</v>
      </c>
    </row>
    <row r="81" spans="5:164">
      <c r="E81" s="8" t="s">
        <v>80</v>
      </c>
      <c r="G81" s="154">
        <v>21729.112609999996</v>
      </c>
      <c r="H81" s="154">
        <v>21820.558369999999</v>
      </c>
      <c r="I81" s="94">
        <f t="shared" ref="I81:AN81" si="224">I56*1000</f>
        <v>23330.690530000003</v>
      </c>
      <c r="J81" s="94">
        <f t="shared" si="224"/>
        <v>23304.086310000002</v>
      </c>
      <c r="K81" s="94">
        <f t="shared" si="224"/>
        <v>23253.69067</v>
      </c>
      <c r="L81" s="94">
        <f t="shared" si="224"/>
        <v>23179.344250000002</v>
      </c>
      <c r="M81" s="94">
        <f t="shared" si="224"/>
        <v>22889.434740000001</v>
      </c>
      <c r="N81" s="94">
        <f t="shared" si="224"/>
        <v>23066.946610000003</v>
      </c>
      <c r="O81" s="94">
        <f t="shared" si="224"/>
        <v>23142.886600000002</v>
      </c>
      <c r="P81" s="94">
        <f t="shared" si="224"/>
        <v>23480.968060000003</v>
      </c>
      <c r="Q81" s="94">
        <f t="shared" si="224"/>
        <v>23036.909250000001</v>
      </c>
      <c r="R81" s="94">
        <f t="shared" si="224"/>
        <v>23219.93318</v>
      </c>
      <c r="S81" s="94">
        <f t="shared" si="224"/>
        <v>22926.696170000003</v>
      </c>
      <c r="T81" s="94">
        <f t="shared" si="224"/>
        <v>24307.04492</v>
      </c>
      <c r="U81" s="94">
        <f t="shared" si="224"/>
        <v>24119.495900000002</v>
      </c>
      <c r="V81" s="94">
        <f t="shared" si="224"/>
        <v>23964.394600000003</v>
      </c>
      <c r="W81" s="94">
        <f t="shared" si="224"/>
        <v>23867.724980000003</v>
      </c>
      <c r="X81" s="94">
        <f t="shared" si="224"/>
        <v>23909.338830000001</v>
      </c>
      <c r="Y81" s="94">
        <f t="shared" si="224"/>
        <v>23869.886630000001</v>
      </c>
      <c r="Z81" s="94">
        <f t="shared" si="224"/>
        <v>23902.181919999999</v>
      </c>
      <c r="AA81" s="94">
        <f t="shared" si="224"/>
        <v>23997.825489999999</v>
      </c>
      <c r="AB81" s="94">
        <f t="shared" si="224"/>
        <v>24189.1957</v>
      </c>
      <c r="AC81" s="94">
        <f t="shared" si="224"/>
        <v>24223.529460000002</v>
      </c>
      <c r="AD81" s="94">
        <f t="shared" si="224"/>
        <v>24730.716350000002</v>
      </c>
      <c r="AE81" s="94">
        <f t="shared" si="224"/>
        <v>24275.436410000002</v>
      </c>
      <c r="AF81" s="94">
        <f t="shared" si="224"/>
        <v>24284.803320000003</v>
      </c>
      <c r="AG81" s="94">
        <f t="shared" si="224"/>
        <v>24275.12069</v>
      </c>
      <c r="AH81" s="94">
        <f t="shared" si="224"/>
        <v>24417.310369999999</v>
      </c>
      <c r="AI81" s="94">
        <f t="shared" si="224"/>
        <v>24484.380280000001</v>
      </c>
      <c r="AJ81" s="94">
        <f t="shared" si="224"/>
        <v>24533.140439999999</v>
      </c>
      <c r="AK81" s="94">
        <f t="shared" si="224"/>
        <v>24658.125430000004</v>
      </c>
      <c r="AL81" s="94">
        <f t="shared" si="224"/>
        <v>25427.18057</v>
      </c>
      <c r="AM81" s="94">
        <f t="shared" si="224"/>
        <v>24614.341290000004</v>
      </c>
      <c r="AN81" s="94">
        <f t="shared" si="224"/>
        <v>24415.93159</v>
      </c>
      <c r="AO81" s="94">
        <f t="shared" ref="AO81:BP81" si="225">AO56*1000</f>
        <v>24330.604389999997</v>
      </c>
      <c r="AP81" s="94">
        <f t="shared" si="225"/>
        <v>24394.120760000002</v>
      </c>
      <c r="AQ81" s="94">
        <f t="shared" si="225"/>
        <v>24677.154760000001</v>
      </c>
      <c r="AR81" s="94">
        <f t="shared" si="225"/>
        <v>24806.896079999999</v>
      </c>
      <c r="AS81" s="94">
        <f t="shared" si="225"/>
        <v>25053.614409999998</v>
      </c>
      <c r="AT81" s="94">
        <f t="shared" si="225"/>
        <v>25490.060109999999</v>
      </c>
      <c r="AU81" s="94">
        <f t="shared" si="225"/>
        <v>25965.90251</v>
      </c>
      <c r="AV81" s="94">
        <f t="shared" si="225"/>
        <v>26489.143309999999</v>
      </c>
      <c r="AW81" s="94">
        <f t="shared" si="225"/>
        <v>27044.395509999998</v>
      </c>
      <c r="AX81" s="94">
        <f t="shared" si="225"/>
        <v>27639.042109999999</v>
      </c>
      <c r="AY81" s="94">
        <f t="shared" si="225"/>
        <v>28289.091109999998</v>
      </c>
      <c r="AZ81" s="94">
        <f t="shared" si="225"/>
        <v>28939.14011</v>
      </c>
      <c r="BA81" s="94">
        <f t="shared" si="225"/>
        <v>29573.183409999998</v>
      </c>
      <c r="BB81" s="94">
        <f t="shared" si="225"/>
        <v>30127.816910000001</v>
      </c>
      <c r="BC81" s="94">
        <f t="shared" si="225"/>
        <v>30643.05371</v>
      </c>
      <c r="BD81" s="94">
        <f t="shared" si="225"/>
        <v>31039.486309999997</v>
      </c>
      <c r="BE81" s="94">
        <f t="shared" si="225"/>
        <v>31396.517609999999</v>
      </c>
      <c r="BF81" s="94">
        <f t="shared" si="225"/>
        <v>31835.033309999999</v>
      </c>
      <c r="BG81" s="94">
        <f t="shared" si="225"/>
        <v>32313.290710000005</v>
      </c>
      <c r="BH81" s="94">
        <f t="shared" si="225"/>
        <v>32831.287510000002</v>
      </c>
      <c r="BI81" s="94">
        <f t="shared" si="225"/>
        <v>33349.284310000003</v>
      </c>
      <c r="BJ81" s="94">
        <f t="shared" si="225"/>
        <v>33907.022810000002</v>
      </c>
      <c r="BK81" s="94">
        <f t="shared" si="225"/>
        <v>34504.50071</v>
      </c>
      <c r="BL81" s="94">
        <f t="shared" si="225"/>
        <v>35112.698910000006</v>
      </c>
      <c r="BM81" s="94">
        <f t="shared" si="225"/>
        <v>35720.897110000005</v>
      </c>
      <c r="BN81" s="94">
        <f t="shared" si="225"/>
        <v>36288.633710000002</v>
      </c>
      <c r="BO81" s="94">
        <f t="shared" si="225"/>
        <v>36815.908710000003</v>
      </c>
      <c r="BP81" s="94">
        <f t="shared" si="225"/>
        <v>37221.543610000008</v>
      </c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</row>
    <row r="82" spans="5:164">
      <c r="E82" s="8" t="s">
        <v>81</v>
      </c>
      <c r="G82" s="128">
        <v>9698025.9400000032</v>
      </c>
      <c r="H82" s="128">
        <v>9705339.8500000015</v>
      </c>
      <c r="I82" s="1">
        <f t="shared" ref="I82:AN82" si="226">I42*1000</f>
        <v>10098412.030000001</v>
      </c>
      <c r="J82" s="1">
        <f t="shared" si="226"/>
        <v>10076500.880000001</v>
      </c>
      <c r="K82" s="1">
        <f t="shared" si="226"/>
        <v>10044176.350000001</v>
      </c>
      <c r="L82" s="1">
        <f t="shared" si="226"/>
        <v>9918128.7400000002</v>
      </c>
      <c r="M82" s="1">
        <f t="shared" si="226"/>
        <v>9995307.8100000005</v>
      </c>
      <c r="N82" s="1">
        <f t="shared" si="226"/>
        <v>10028325.199999999</v>
      </c>
      <c r="O82" s="1">
        <f t="shared" si="226"/>
        <v>10175317.139999999</v>
      </c>
      <c r="P82" s="1">
        <f t="shared" si="226"/>
        <v>9982248.0899999999</v>
      </c>
      <c r="Q82" s="1">
        <f t="shared" si="226"/>
        <v>10061823.709999999</v>
      </c>
      <c r="R82" s="1">
        <f t="shared" si="226"/>
        <v>9934329.3599999975</v>
      </c>
      <c r="S82" s="1">
        <f t="shared" si="226"/>
        <v>10286147.49</v>
      </c>
      <c r="T82" s="1">
        <f t="shared" si="226"/>
        <v>10204604.440000001</v>
      </c>
      <c r="U82" s="1">
        <f t="shared" si="226"/>
        <v>10137169.09</v>
      </c>
      <c r="V82" s="1">
        <f t="shared" si="226"/>
        <v>10095138.82</v>
      </c>
      <c r="W82" s="1">
        <f t="shared" si="226"/>
        <v>10113231.799999999</v>
      </c>
      <c r="X82" s="1">
        <f t="shared" si="226"/>
        <v>10096078.669999998</v>
      </c>
      <c r="Y82" s="1">
        <f t="shared" si="226"/>
        <v>10110120.099999998</v>
      </c>
      <c r="Z82" s="1">
        <f t="shared" si="226"/>
        <v>10151704.259999998</v>
      </c>
      <c r="AA82" s="1">
        <f t="shared" si="226"/>
        <v>10234908.699999997</v>
      </c>
      <c r="AB82" s="1">
        <f t="shared" si="226"/>
        <v>10249836.42</v>
      </c>
      <c r="AC82" s="1">
        <f t="shared" si="226"/>
        <v>10470352.459999999</v>
      </c>
      <c r="AD82" s="1">
        <f t="shared" si="226"/>
        <v>10272404.659999996</v>
      </c>
      <c r="AE82" s="1">
        <f t="shared" si="226"/>
        <v>10276477.229999999</v>
      </c>
      <c r="AF82" s="1">
        <f t="shared" si="226"/>
        <v>10272267.389999997</v>
      </c>
      <c r="AG82" s="1">
        <f t="shared" si="226"/>
        <v>10334088.989999998</v>
      </c>
      <c r="AH82" s="1">
        <f t="shared" si="226"/>
        <v>10363249.819999997</v>
      </c>
      <c r="AI82" s="1">
        <f t="shared" si="226"/>
        <v>10384449.889999999</v>
      </c>
      <c r="AJ82" s="1">
        <f t="shared" si="226"/>
        <v>10438791.189999998</v>
      </c>
      <c r="AK82" s="1">
        <f t="shared" si="226"/>
        <v>10773162.989999998</v>
      </c>
      <c r="AL82" s="1">
        <f t="shared" si="226"/>
        <v>10419754.609999998</v>
      </c>
      <c r="AM82" s="1">
        <f t="shared" si="226"/>
        <v>10367288.93</v>
      </c>
      <c r="AN82" s="1">
        <f t="shared" si="226"/>
        <v>10330190.15</v>
      </c>
      <c r="AO82" s="1">
        <f t="shared" ref="AO82:BP82" si="227">AO42*1000</f>
        <v>10357805.960000001</v>
      </c>
      <c r="AP82" s="1">
        <f t="shared" si="227"/>
        <v>10480864.220000001</v>
      </c>
      <c r="AQ82" s="1">
        <f t="shared" si="227"/>
        <v>10537273.490000002</v>
      </c>
      <c r="AR82" s="1">
        <f t="shared" si="227"/>
        <v>10644542.33</v>
      </c>
      <c r="AS82" s="1">
        <f t="shared" si="227"/>
        <v>10834301.33</v>
      </c>
      <c r="AT82" s="1">
        <f t="shared" si="227"/>
        <v>11041189.330000002</v>
      </c>
      <c r="AU82" s="1">
        <f t="shared" si="227"/>
        <v>11268685.33</v>
      </c>
      <c r="AV82" s="1">
        <f t="shared" si="227"/>
        <v>11510099.33</v>
      </c>
      <c r="AW82" s="1">
        <f t="shared" si="227"/>
        <v>11768641.33</v>
      </c>
      <c r="AX82" s="1">
        <f t="shared" si="227"/>
        <v>12051271.33</v>
      </c>
      <c r="AY82" s="1">
        <f t="shared" si="227"/>
        <v>12333901.329999998</v>
      </c>
      <c r="AZ82" s="1">
        <f t="shared" si="227"/>
        <v>12609572.329999998</v>
      </c>
      <c r="BA82" s="1">
        <f t="shared" si="227"/>
        <v>12850717.33</v>
      </c>
      <c r="BB82" s="1">
        <f t="shared" si="227"/>
        <v>13074733.329999998</v>
      </c>
      <c r="BC82" s="1">
        <f t="shared" si="227"/>
        <v>13247095.329999998</v>
      </c>
      <c r="BD82" s="1">
        <f t="shared" si="227"/>
        <v>13402326.329999998</v>
      </c>
      <c r="BE82" s="1">
        <f t="shared" si="227"/>
        <v>13592985.329999998</v>
      </c>
      <c r="BF82" s="1">
        <f t="shared" si="227"/>
        <v>13800923.329999998</v>
      </c>
      <c r="BG82" s="1">
        <f t="shared" si="227"/>
        <v>14026139.329999998</v>
      </c>
      <c r="BH82" s="1">
        <f t="shared" si="227"/>
        <v>14251355.329999998</v>
      </c>
      <c r="BI82" s="1">
        <f t="shared" si="227"/>
        <v>14493850.33</v>
      </c>
      <c r="BJ82" s="1">
        <f t="shared" si="227"/>
        <v>14753623.329999998</v>
      </c>
      <c r="BK82" s="1">
        <f t="shared" si="227"/>
        <v>15018057.329999998</v>
      </c>
      <c r="BL82" s="1">
        <f t="shared" si="227"/>
        <v>15282491.329999996</v>
      </c>
      <c r="BM82" s="1">
        <f t="shared" si="227"/>
        <v>15529333.329999998</v>
      </c>
      <c r="BN82" s="1">
        <f t="shared" si="227"/>
        <v>15758583.329999998</v>
      </c>
      <c r="BO82" s="1">
        <f t="shared" si="227"/>
        <v>15934946.329999996</v>
      </c>
      <c r="BP82" s="1">
        <f t="shared" si="227"/>
        <v>16093718.329999998</v>
      </c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</row>
    <row r="83" spans="5:164">
      <c r="E83" s="8" t="s">
        <v>82</v>
      </c>
      <c r="G83" s="128">
        <v>-608617.93457000016</v>
      </c>
      <c r="H83" s="128">
        <v>-853180.10294000013</v>
      </c>
      <c r="I83" s="1">
        <f t="shared" ref="I83:AN83" si="228">I43*1000</f>
        <v>-1902366.4562499998</v>
      </c>
      <c r="J83" s="1">
        <f t="shared" si="228"/>
        <v>-2094515.4025600001</v>
      </c>
      <c r="K83" s="1">
        <f t="shared" si="228"/>
        <v>-2585033.9332299996</v>
      </c>
      <c r="L83" s="1">
        <f t="shared" si="228"/>
        <v>-2844600.9974799999</v>
      </c>
      <c r="M83" s="1">
        <f t="shared" si="228"/>
        <v>-2867490.4322199998</v>
      </c>
      <c r="N83" s="1">
        <f t="shared" si="228"/>
        <v>697825.83025999996</v>
      </c>
      <c r="O83" s="1">
        <f t="shared" si="228"/>
        <v>674682.94365999999</v>
      </c>
      <c r="P83" s="1">
        <f t="shared" si="228"/>
        <v>651201.97560000001</v>
      </c>
      <c r="Q83" s="1">
        <f t="shared" si="228"/>
        <v>628165.06634999998</v>
      </c>
      <c r="R83" s="1">
        <f t="shared" si="228"/>
        <v>604945.13316999993</v>
      </c>
      <c r="S83" s="1">
        <f t="shared" si="228"/>
        <v>926743.20272699988</v>
      </c>
      <c r="T83" s="1">
        <f t="shared" si="228"/>
        <v>986177.98272700002</v>
      </c>
      <c r="U83" s="1">
        <f t="shared" si="228"/>
        <v>1041509.1427269999</v>
      </c>
      <c r="V83" s="1">
        <f t="shared" si="228"/>
        <v>1121666.3427269999</v>
      </c>
      <c r="W83" s="1">
        <f t="shared" si="228"/>
        <v>1117787.502727</v>
      </c>
      <c r="X83" s="1">
        <f t="shared" si="228"/>
        <v>1214131.442727</v>
      </c>
      <c r="Y83" s="1">
        <f t="shared" si="228"/>
        <v>1272506.2327269996</v>
      </c>
      <c r="Z83" s="1">
        <f t="shared" si="228"/>
        <v>1331710.0027269996</v>
      </c>
      <c r="AA83" s="1">
        <f t="shared" si="228"/>
        <v>1429639.4227269995</v>
      </c>
      <c r="AB83" s="1">
        <f t="shared" si="228"/>
        <v>1539283.5427269996</v>
      </c>
      <c r="AC83" s="1">
        <f t="shared" si="228"/>
        <v>1538109.9027269997</v>
      </c>
      <c r="AD83" s="1">
        <f t="shared" si="228"/>
        <v>1906070.7827269996</v>
      </c>
      <c r="AE83" s="1">
        <f t="shared" si="228"/>
        <v>1964282.3027269996</v>
      </c>
      <c r="AF83" s="1">
        <f t="shared" si="228"/>
        <v>2099953.8927269992</v>
      </c>
      <c r="AG83" s="1">
        <f t="shared" si="228"/>
        <v>2183177.6027269992</v>
      </c>
      <c r="AH83" s="1">
        <f t="shared" si="228"/>
        <v>2295553.9327269993</v>
      </c>
      <c r="AI83" s="1">
        <f t="shared" si="228"/>
        <v>2441322.8027270003</v>
      </c>
      <c r="AJ83" s="1">
        <f t="shared" si="228"/>
        <v>2518606.5427270001</v>
      </c>
      <c r="AK83" s="1">
        <f t="shared" si="228"/>
        <v>2510574.7627270003</v>
      </c>
      <c r="AL83" s="1">
        <f t="shared" si="228"/>
        <v>2886608.5327269998</v>
      </c>
      <c r="AM83" s="1">
        <f t="shared" si="228"/>
        <v>3095639.7827269994</v>
      </c>
      <c r="AN83" s="1">
        <f t="shared" si="228"/>
        <v>3386314.4727269993</v>
      </c>
      <c r="AO83" s="1">
        <f t="shared" ref="AO83:BP83" si="229">AO43*1000</f>
        <v>3605832.5027269991</v>
      </c>
      <c r="AP83" s="1">
        <f t="shared" si="229"/>
        <v>3741767.4427269986</v>
      </c>
      <c r="AQ83" s="1">
        <f t="shared" si="229"/>
        <v>3944169.3127269987</v>
      </c>
      <c r="AR83" s="1">
        <f t="shared" si="229"/>
        <v>4121622.6527269981</v>
      </c>
      <c r="AS83" s="1">
        <f t="shared" si="229"/>
        <v>4096569.0383169986</v>
      </c>
      <c r="AT83" s="1">
        <f t="shared" si="229"/>
        <v>4071078.9782069987</v>
      </c>
      <c r="AU83" s="1">
        <f t="shared" si="229"/>
        <v>4045113.0756969987</v>
      </c>
      <c r="AV83" s="1">
        <f t="shared" si="229"/>
        <v>4018623.9323869986</v>
      </c>
      <c r="AW83" s="1">
        <f t="shared" si="229"/>
        <v>3991579.5368769988</v>
      </c>
      <c r="AX83" s="1">
        <f t="shared" si="229"/>
        <v>3963940.4947669986</v>
      </c>
      <c r="AY83" s="1">
        <f t="shared" si="229"/>
        <v>3935651.4036569986</v>
      </c>
      <c r="AZ83" s="1">
        <f t="shared" si="229"/>
        <v>3906712.2635469991</v>
      </c>
      <c r="BA83" s="1">
        <f t="shared" si="229"/>
        <v>3877139.0801369986</v>
      </c>
      <c r="BB83" s="1">
        <f t="shared" si="229"/>
        <v>3847011.263226999</v>
      </c>
      <c r="BC83" s="1">
        <f t="shared" si="229"/>
        <v>3816368.2095169984</v>
      </c>
      <c r="BD83" s="1">
        <f t="shared" si="229"/>
        <v>3785328.7232069988</v>
      </c>
      <c r="BE83" s="1">
        <f t="shared" si="229"/>
        <v>3753932.2055969983</v>
      </c>
      <c r="BF83" s="1">
        <f t="shared" si="229"/>
        <v>3722097.1722869985</v>
      </c>
      <c r="BG83" s="1">
        <f t="shared" si="229"/>
        <v>3689783.8815769986</v>
      </c>
      <c r="BH83" s="1">
        <f t="shared" si="229"/>
        <v>3656952.5940669989</v>
      </c>
      <c r="BI83" s="1">
        <f t="shared" si="229"/>
        <v>3623603.3097569989</v>
      </c>
      <c r="BJ83" s="1">
        <f t="shared" si="229"/>
        <v>3589696.2869469989</v>
      </c>
      <c r="BK83" s="1">
        <f t="shared" si="229"/>
        <v>3555191.7862369986</v>
      </c>
      <c r="BL83" s="1">
        <f t="shared" si="229"/>
        <v>3520079.0873269988</v>
      </c>
      <c r="BM83" s="1">
        <f t="shared" si="229"/>
        <v>3484358.190216999</v>
      </c>
      <c r="BN83" s="1">
        <f t="shared" si="229"/>
        <v>3448069.5565069998</v>
      </c>
      <c r="BO83" s="1">
        <f t="shared" si="229"/>
        <v>3411253.6477969992</v>
      </c>
      <c r="BP83" s="1">
        <f t="shared" si="229"/>
        <v>3374032.1041869991</v>
      </c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</row>
    <row r="84" spans="5:164">
      <c r="E84" s="8" t="s">
        <v>19</v>
      </c>
      <c r="G84" s="128">
        <v>0</v>
      </c>
      <c r="H84" s="128">
        <v>0</v>
      </c>
      <c r="I84" s="1">
        <f t="shared" ref="I84:AN84" si="230">I45*1000</f>
        <v>0</v>
      </c>
      <c r="J84" s="1">
        <f t="shared" si="230"/>
        <v>0</v>
      </c>
      <c r="K84" s="1">
        <f t="shared" si="230"/>
        <v>0</v>
      </c>
      <c r="L84" s="1">
        <f t="shared" si="230"/>
        <v>0</v>
      </c>
      <c r="M84" s="1">
        <f t="shared" si="230"/>
        <v>0</v>
      </c>
      <c r="N84" s="1">
        <f t="shared" si="230"/>
        <v>0</v>
      </c>
      <c r="O84" s="1">
        <f t="shared" si="230"/>
        <v>0</v>
      </c>
      <c r="P84" s="1">
        <f t="shared" si="230"/>
        <v>0</v>
      </c>
      <c r="Q84" s="1">
        <f t="shared" si="230"/>
        <v>0</v>
      </c>
      <c r="R84" s="1">
        <f t="shared" si="230"/>
        <v>0</v>
      </c>
      <c r="S84" s="1">
        <f t="shared" si="230"/>
        <v>0</v>
      </c>
      <c r="T84" s="1">
        <f t="shared" si="230"/>
        <v>0</v>
      </c>
      <c r="U84" s="1">
        <f t="shared" si="230"/>
        <v>0</v>
      </c>
      <c r="V84" s="1">
        <f t="shared" si="230"/>
        <v>0</v>
      </c>
      <c r="W84" s="1">
        <f t="shared" si="230"/>
        <v>0</v>
      </c>
      <c r="X84" s="1">
        <f t="shared" si="230"/>
        <v>0</v>
      </c>
      <c r="Y84" s="1">
        <f t="shared" si="230"/>
        <v>0</v>
      </c>
      <c r="Z84" s="1">
        <f t="shared" si="230"/>
        <v>0</v>
      </c>
      <c r="AA84" s="1">
        <f t="shared" si="230"/>
        <v>0</v>
      </c>
      <c r="AB84" s="1">
        <f t="shared" si="230"/>
        <v>0</v>
      </c>
      <c r="AC84" s="1">
        <f t="shared" si="230"/>
        <v>0</v>
      </c>
      <c r="AD84" s="1">
        <f t="shared" si="230"/>
        <v>0</v>
      </c>
      <c r="AE84" s="1">
        <f t="shared" si="230"/>
        <v>0</v>
      </c>
      <c r="AF84" s="1">
        <f t="shared" si="230"/>
        <v>0</v>
      </c>
      <c r="AG84" s="1">
        <f t="shared" si="230"/>
        <v>0</v>
      </c>
      <c r="AH84" s="1">
        <f t="shared" si="230"/>
        <v>0</v>
      </c>
      <c r="AI84" s="1">
        <f t="shared" si="230"/>
        <v>0</v>
      </c>
      <c r="AJ84" s="1">
        <f t="shared" si="230"/>
        <v>0</v>
      </c>
      <c r="AK84" s="1">
        <f t="shared" si="230"/>
        <v>0</v>
      </c>
      <c r="AL84" s="1">
        <f t="shared" si="230"/>
        <v>0</v>
      </c>
      <c r="AM84" s="1">
        <f t="shared" si="230"/>
        <v>0</v>
      </c>
      <c r="AN84" s="1">
        <f t="shared" si="230"/>
        <v>0</v>
      </c>
      <c r="AO84" s="1">
        <f t="shared" ref="AO84:BP84" si="231">AO45*1000</f>
        <v>0</v>
      </c>
      <c r="AP84" s="1">
        <f t="shared" si="231"/>
        <v>0</v>
      </c>
      <c r="AQ84" s="1">
        <f t="shared" si="231"/>
        <v>0</v>
      </c>
      <c r="AR84" s="1">
        <f t="shared" si="231"/>
        <v>0</v>
      </c>
      <c r="AS84" s="1">
        <f t="shared" si="231"/>
        <v>0</v>
      </c>
      <c r="AT84" s="1">
        <f t="shared" si="231"/>
        <v>0</v>
      </c>
      <c r="AU84" s="1">
        <f t="shared" si="231"/>
        <v>0</v>
      </c>
      <c r="AV84" s="1">
        <f t="shared" si="231"/>
        <v>0</v>
      </c>
      <c r="AW84" s="1">
        <f t="shared" si="231"/>
        <v>0</v>
      </c>
      <c r="AX84" s="1">
        <f t="shared" si="231"/>
        <v>0</v>
      </c>
      <c r="AY84" s="1">
        <f t="shared" si="231"/>
        <v>0</v>
      </c>
      <c r="AZ84" s="1">
        <f t="shared" si="231"/>
        <v>0</v>
      </c>
      <c r="BA84" s="1">
        <f t="shared" si="231"/>
        <v>0</v>
      </c>
      <c r="BB84" s="1">
        <f t="shared" si="231"/>
        <v>0</v>
      </c>
      <c r="BC84" s="1">
        <f t="shared" si="231"/>
        <v>0</v>
      </c>
      <c r="BD84" s="1">
        <f t="shared" si="231"/>
        <v>0</v>
      </c>
      <c r="BE84" s="1">
        <f t="shared" si="231"/>
        <v>0</v>
      </c>
      <c r="BF84" s="1">
        <f t="shared" si="231"/>
        <v>0</v>
      </c>
      <c r="BG84" s="1">
        <f t="shared" si="231"/>
        <v>0</v>
      </c>
      <c r="BH84" s="1">
        <f t="shared" si="231"/>
        <v>0</v>
      </c>
      <c r="BI84" s="1">
        <f t="shared" si="231"/>
        <v>0</v>
      </c>
      <c r="BJ84" s="1">
        <f t="shared" si="231"/>
        <v>0</v>
      </c>
      <c r="BK84" s="1">
        <f t="shared" si="231"/>
        <v>0</v>
      </c>
      <c r="BL84" s="1">
        <f t="shared" si="231"/>
        <v>0</v>
      </c>
      <c r="BM84" s="1">
        <f t="shared" si="231"/>
        <v>0</v>
      </c>
      <c r="BN84" s="1">
        <f t="shared" si="231"/>
        <v>0</v>
      </c>
      <c r="BO84" s="1">
        <f t="shared" si="231"/>
        <v>0</v>
      </c>
      <c r="BP84" s="1">
        <f t="shared" si="231"/>
        <v>0</v>
      </c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</row>
    <row r="85" spans="5:164" ht="15.75">
      <c r="AY85" s="95">
        <f>AS1</f>
        <v>2013</v>
      </c>
      <c r="AZ85" s="95">
        <f>AY85+1</f>
        <v>2014</v>
      </c>
      <c r="BA85" s="95">
        <f t="shared" ref="BA85:BG85" si="232">AZ85+1</f>
        <v>2015</v>
      </c>
      <c r="BB85" s="95">
        <f t="shared" si="232"/>
        <v>2016</v>
      </c>
      <c r="BC85" s="95">
        <f t="shared" si="232"/>
        <v>2017</v>
      </c>
      <c r="BD85" s="95">
        <f t="shared" si="232"/>
        <v>2018</v>
      </c>
      <c r="BE85" s="95">
        <f t="shared" si="232"/>
        <v>2019</v>
      </c>
      <c r="BF85" s="95">
        <f t="shared" si="232"/>
        <v>2020</v>
      </c>
      <c r="BG85" s="95">
        <f t="shared" si="232"/>
        <v>2021</v>
      </c>
    </row>
    <row r="86" spans="5:164">
      <c r="AY86" s="52">
        <f>BD75</f>
        <v>25890</v>
      </c>
      <c r="AZ86" s="52">
        <f>BP75</f>
        <v>26405</v>
      </c>
      <c r="BA86" s="52">
        <f>CB75</f>
        <v>0</v>
      </c>
      <c r="BB86" s="52">
        <f>CN75</f>
        <v>0</v>
      </c>
      <c r="BC86" s="52">
        <f>CZ75</f>
        <v>0</v>
      </c>
      <c r="BD86" s="52">
        <f>DL75</f>
        <v>0</v>
      </c>
      <c r="BE86" s="52">
        <f>DX75</f>
        <v>0</v>
      </c>
      <c r="BF86" s="52">
        <f>EJ75</f>
        <v>0</v>
      </c>
      <c r="BG86" s="52">
        <f>EV75</f>
        <v>0</v>
      </c>
    </row>
    <row r="87" spans="5:164">
      <c r="AY87" s="52">
        <f>BD76</f>
        <v>11083294.106000001</v>
      </c>
      <c r="AZ87" s="52">
        <f>BP76</f>
        <v>11154277.932000002</v>
      </c>
      <c r="BA87" s="52">
        <f>CB76</f>
        <v>0</v>
      </c>
      <c r="BB87" s="52">
        <f>CN76</f>
        <v>0</v>
      </c>
      <c r="BC87" s="52">
        <f>CZ76</f>
        <v>0</v>
      </c>
      <c r="BD87" s="52">
        <f>DL76</f>
        <v>0</v>
      </c>
      <c r="BE87" s="52">
        <f>DX76</f>
        <v>0</v>
      </c>
      <c r="BF87" s="52">
        <f>EJ76</f>
        <v>0</v>
      </c>
      <c r="BG87" s="52">
        <f>EV76</f>
        <v>0</v>
      </c>
    </row>
    <row r="88" spans="5:164">
      <c r="AY88" s="52">
        <f t="shared" ref="AY88:BG88" si="233">AY86/AY87</f>
        <v>2.3359481172645514E-3</v>
      </c>
      <c r="AZ88" s="52">
        <f t="shared" si="233"/>
        <v>2.3672531885051825E-3</v>
      </c>
      <c r="BA88" s="52" t="e">
        <f t="shared" si="233"/>
        <v>#DIV/0!</v>
      </c>
      <c r="BB88" s="52" t="e">
        <f t="shared" si="233"/>
        <v>#DIV/0!</v>
      </c>
      <c r="BC88" s="52" t="e">
        <f t="shared" si="233"/>
        <v>#DIV/0!</v>
      </c>
      <c r="BD88" s="52" t="e">
        <f t="shared" si="233"/>
        <v>#DIV/0!</v>
      </c>
      <c r="BE88" s="52" t="e">
        <f t="shared" si="233"/>
        <v>#DIV/0!</v>
      </c>
      <c r="BF88" s="52" t="e">
        <f t="shared" si="233"/>
        <v>#DIV/0!</v>
      </c>
      <c r="BG88" s="52" t="e">
        <f t="shared" si="233"/>
        <v>#DIV/0!</v>
      </c>
    </row>
    <row r="90" spans="5:164">
      <c r="AY90" s="52">
        <v>10219</v>
      </c>
      <c r="AZ90" s="52">
        <v>10690</v>
      </c>
      <c r="BA90" s="52">
        <v>10814</v>
      </c>
      <c r="BB90" s="52">
        <v>11243</v>
      </c>
      <c r="BC90" s="52">
        <v>11670</v>
      </c>
      <c r="BD90" s="52">
        <v>12090</v>
      </c>
      <c r="BE90" s="52">
        <v>12494</v>
      </c>
      <c r="BF90" s="52">
        <v>12900</v>
      </c>
      <c r="BG90" s="52">
        <v>13002</v>
      </c>
    </row>
    <row r="91" spans="5:164">
      <c r="S91" s="52" t="s">
        <v>100</v>
      </c>
      <c r="AE91" s="52" t="s">
        <v>100</v>
      </c>
    </row>
    <row r="92" spans="5:164">
      <c r="AY92" s="52">
        <f>AY90-AY86</f>
        <v>-15671</v>
      </c>
      <c r="AZ92" s="52">
        <f t="shared" ref="AZ92:BG92" si="234">AZ90-AZ86</f>
        <v>-15715</v>
      </c>
      <c r="BA92" s="52">
        <f t="shared" si="234"/>
        <v>10814</v>
      </c>
      <c r="BB92" s="52">
        <f t="shared" si="234"/>
        <v>11243</v>
      </c>
      <c r="BC92" s="52">
        <f t="shared" si="234"/>
        <v>11670</v>
      </c>
      <c r="BD92" s="52">
        <f t="shared" si="234"/>
        <v>12090</v>
      </c>
      <c r="BE92" s="52">
        <f t="shared" si="234"/>
        <v>12494</v>
      </c>
      <c r="BF92" s="52">
        <f t="shared" si="234"/>
        <v>12900</v>
      </c>
      <c r="BG92" s="52">
        <f t="shared" si="234"/>
        <v>13002</v>
      </c>
    </row>
    <row r="94" spans="5:164">
      <c r="AW94" s="8" t="s">
        <v>79</v>
      </c>
      <c r="AY94" s="52">
        <f>SUM(AS80:BD80)</f>
        <v>290000</v>
      </c>
      <c r="AZ94" s="52">
        <f>SUM(BE80:BP80)</f>
        <v>322000</v>
      </c>
      <c r="BA94" s="52">
        <f>SUM(BQ80:CB80)</f>
        <v>0</v>
      </c>
      <c r="BB94" s="52">
        <f>SUM(CC80:CN80)</f>
        <v>0</v>
      </c>
      <c r="BC94" s="52">
        <f>SUM(CO80:CZ80)</f>
        <v>0</v>
      </c>
      <c r="BD94" s="52">
        <f>SUM(DA80:DL80)</f>
        <v>0</v>
      </c>
      <c r="BE94" s="52">
        <f>SUM(DJ80:DX80)</f>
        <v>0</v>
      </c>
      <c r="BF94" s="52">
        <f>SUM(DY80:EJ80)</f>
        <v>0</v>
      </c>
      <c r="BG94" s="52">
        <f>SUM(EK80:EV80)</f>
        <v>0</v>
      </c>
    </row>
    <row r="95" spans="5:164"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8" t="s">
        <v>80</v>
      </c>
      <c r="AX95" s="1"/>
      <c r="AY95" s="52">
        <f>SUM(AS81:BD81)</f>
        <v>336293.92952000006</v>
      </c>
      <c r="AZ95" s="52">
        <f>SUM(BE81:BP81)</f>
        <v>411296.61901999998</v>
      </c>
      <c r="BA95" s="52">
        <f>SUM(BQ81:CB81)</f>
        <v>0</v>
      </c>
      <c r="BB95" s="52">
        <f>SUM(CC81:CN81)</f>
        <v>0</v>
      </c>
      <c r="BC95" s="52">
        <f>SUM(CO81:CZ81)</f>
        <v>0</v>
      </c>
      <c r="BD95" s="52">
        <f>SUM(DA81:DL81)</f>
        <v>0</v>
      </c>
      <c r="BE95" s="52">
        <f>SUM(DJ81:DX81)</f>
        <v>0</v>
      </c>
      <c r="BF95" s="52">
        <f>SUM(DY81:EJ81)</f>
        <v>0</v>
      </c>
      <c r="BG95" s="52">
        <f>SUM(EK81:EV81)</f>
        <v>0</v>
      </c>
      <c r="BH95" s="1"/>
      <c r="BI95" s="1"/>
      <c r="BJ95" s="1"/>
      <c r="BK95" s="1"/>
      <c r="BL95" s="1"/>
      <c r="BM95" s="1"/>
      <c r="BN95" s="1"/>
      <c r="BO95" s="1"/>
      <c r="BP95" s="1"/>
    </row>
    <row r="96" spans="5:164">
      <c r="AW96" s="8" t="s">
        <v>81</v>
      </c>
      <c r="AY96" s="52">
        <f>BD82</f>
        <v>13402326.329999998</v>
      </c>
      <c r="AZ96" s="1">
        <f>BP82</f>
        <v>16093718.329999998</v>
      </c>
      <c r="BA96" s="1">
        <f>CB82</f>
        <v>0</v>
      </c>
      <c r="BB96" s="1">
        <f>CN82</f>
        <v>0</v>
      </c>
      <c r="BC96" s="1">
        <f>CZ82</f>
        <v>0</v>
      </c>
      <c r="BD96" s="1">
        <f>DL82</f>
        <v>0</v>
      </c>
      <c r="BE96" s="1">
        <f>DX82</f>
        <v>0</v>
      </c>
      <c r="BF96" s="1">
        <f>EJ82</f>
        <v>0</v>
      </c>
      <c r="BG96" s="1">
        <f>EV82</f>
        <v>0</v>
      </c>
    </row>
    <row r="97" spans="20:92">
      <c r="AW97" s="8" t="s">
        <v>82</v>
      </c>
      <c r="AY97" s="52">
        <f>BD83</f>
        <v>3785328.7232069988</v>
      </c>
      <c r="AZ97" s="1">
        <f>BP83</f>
        <v>3374032.1041869991</v>
      </c>
      <c r="BA97" s="1">
        <f>CB83</f>
        <v>0</v>
      </c>
      <c r="BB97" s="1">
        <f>CN83</f>
        <v>0</v>
      </c>
      <c r="BC97" s="1">
        <f>CZ83</f>
        <v>0</v>
      </c>
      <c r="BD97" s="1">
        <f>DL83</f>
        <v>0</v>
      </c>
      <c r="BE97" s="1">
        <f>DX83</f>
        <v>0</v>
      </c>
      <c r="BF97" s="1">
        <f>EJ83</f>
        <v>0</v>
      </c>
      <c r="BG97" s="1">
        <f>EV83</f>
        <v>0</v>
      </c>
    </row>
    <row r="98" spans="20:92">
      <c r="AW98" s="8" t="s">
        <v>19</v>
      </c>
      <c r="AY98" s="52">
        <f>BD84</f>
        <v>0</v>
      </c>
      <c r="AZ98" s="1">
        <f>BP84</f>
        <v>0</v>
      </c>
      <c r="BA98" s="1">
        <f>CB84</f>
        <v>0</v>
      </c>
      <c r="BB98" s="1">
        <f>CN84</f>
        <v>0</v>
      </c>
      <c r="BC98" s="1">
        <f>CZ84</f>
        <v>0</v>
      </c>
      <c r="BD98" s="1">
        <f>DL84</f>
        <v>0</v>
      </c>
      <c r="BE98" s="1">
        <f>DX84</f>
        <v>0</v>
      </c>
      <c r="BF98" s="1">
        <f>EJ84</f>
        <v>0</v>
      </c>
      <c r="BG98" s="1">
        <f>EV84</f>
        <v>0</v>
      </c>
    </row>
    <row r="100" spans="20:92">
      <c r="AW100" s="52" t="s">
        <v>90</v>
      </c>
      <c r="BA100" s="1" t="e">
        <f>#REF!/1000</f>
        <v>#REF!</v>
      </c>
      <c r="BB100" s="96" t="e">
        <f>(#REF!)/1000</f>
        <v>#REF!</v>
      </c>
      <c r="BC100" s="96" t="e">
        <f>(#REF!)/1000</f>
        <v>#REF!</v>
      </c>
      <c r="BD100" s="96" t="e">
        <f>(#REF!)/1000</f>
        <v>#REF!</v>
      </c>
      <c r="BE100" s="96" t="e">
        <f>(#REF!)/1000</f>
        <v>#REF!</v>
      </c>
      <c r="BF100" s="96" t="e">
        <f>(#REF!)/1000</f>
        <v>#REF!</v>
      </c>
      <c r="BG100" s="96" t="e">
        <f>(#REF!)/1000</f>
        <v>#REF!</v>
      </c>
    </row>
    <row r="105" spans="20:92"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</row>
    <row r="107" spans="20:92" ht="15.75" thickBot="1">
      <c r="T107" s="155" t="s">
        <v>100</v>
      </c>
      <c r="AF107" s="155" t="s">
        <v>100</v>
      </c>
      <c r="AG107" s="6">
        <v>13045.877662559998</v>
      </c>
      <c r="AH107" s="6">
        <v>13050.903222192988</v>
      </c>
      <c r="AI107" s="6">
        <v>13055.493982025979</v>
      </c>
      <c r="AJ107" s="6">
        <v>13097.796507158972</v>
      </c>
      <c r="AK107" s="6">
        <v>13156.368037175027</v>
      </c>
      <c r="AL107" s="6">
        <v>13231.558830559319</v>
      </c>
      <c r="AM107" s="6">
        <v>14159.195356072883</v>
      </c>
      <c r="AN107" s="6">
        <v>14212.94606846711</v>
      </c>
      <c r="AO107" s="6">
        <v>14226.583879253838</v>
      </c>
      <c r="AP107" s="6">
        <v>14221.759439458885</v>
      </c>
      <c r="AQ107" s="6">
        <v>14199.022774904977</v>
      </c>
      <c r="AR107" s="6">
        <v>14159.046232872945</v>
      </c>
      <c r="AS107" s="6">
        <v>15044.808154001123</v>
      </c>
      <c r="AT107" s="6">
        <v>15044.254239709437</v>
      </c>
      <c r="AU107" s="6">
        <v>15084.411433267753</v>
      </c>
      <c r="AV107" s="6">
        <v>15141.731117719615</v>
      </c>
      <c r="AW107" s="6">
        <v>15216.215244615027</v>
      </c>
      <c r="AX107" s="6">
        <v>15266.554821103988</v>
      </c>
      <c r="AY107" s="6">
        <v>16313.308756442946</v>
      </c>
      <c r="AZ107" s="6">
        <v>16362.743393680132</v>
      </c>
      <c r="BA107" s="6">
        <v>16369.792236417317</v>
      </c>
      <c r="BB107" s="6">
        <v>16358.529661640352</v>
      </c>
      <c r="BC107" s="6">
        <v>16329.12453534924</v>
      </c>
      <c r="BD107" s="6">
        <v>16323.332366443976</v>
      </c>
      <c r="BE107" s="6">
        <v>17311.85606433871</v>
      </c>
      <c r="BF107" s="6">
        <v>17305.431155851165</v>
      </c>
      <c r="BG107" s="6">
        <v>17340.461653813625</v>
      </c>
      <c r="BH107" s="6">
        <v>17392.864670279439</v>
      </c>
      <c r="BI107" s="6">
        <v>17462.640417998613</v>
      </c>
      <c r="BJ107" s="6">
        <v>17507.750187521138</v>
      </c>
      <c r="BK107" s="6">
        <v>18233.24975309366</v>
      </c>
      <c r="BL107" s="6">
        <v>18274.365577470431</v>
      </c>
      <c r="BM107" s="6">
        <v>18275.618656697203</v>
      </c>
      <c r="BN107" s="6">
        <v>18259.252885265731</v>
      </c>
      <c r="BO107" s="6">
        <v>18225.434658976021</v>
      </c>
      <c r="BP107" s="6">
        <v>18213.405207928074</v>
      </c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</row>
    <row r="108" spans="20:92" ht="15.75" thickTop="1">
      <c r="T108" s="52" t="s">
        <v>101</v>
      </c>
      <c r="AF108" s="52" t="s">
        <v>101</v>
      </c>
      <c r="AG108" s="156">
        <f t="shared" ref="AG108:BL108" si="235">AG48-AG107</f>
        <v>1297.4701601669985</v>
      </c>
      <c r="AH108" s="156">
        <f t="shared" si="235"/>
        <v>1290.547090534008</v>
      </c>
      <c r="AI108" s="156">
        <f t="shared" si="235"/>
        <v>1368.180640701019</v>
      </c>
      <c r="AJ108" s="156">
        <f t="shared" si="235"/>
        <v>1547.1697255680265</v>
      </c>
      <c r="AK108" s="156">
        <f t="shared" si="235"/>
        <v>1816.5329055519724</v>
      </c>
      <c r="AL108" s="156">
        <f t="shared" si="235"/>
        <v>1981.2190421676787</v>
      </c>
      <c r="AM108" s="156">
        <f t="shared" si="235"/>
        <v>2068.8311966541169</v>
      </c>
      <c r="AN108" s="156">
        <f t="shared" si="235"/>
        <v>2662.508014259889</v>
      </c>
      <c r="AO108" s="156">
        <f t="shared" si="235"/>
        <v>2990.5570834731625</v>
      </c>
      <c r="AP108" s="156">
        <f t="shared" si="235"/>
        <v>3077.0972832681146</v>
      </c>
      <c r="AQ108" s="156">
        <f t="shared" si="235"/>
        <v>3237.2672578220227</v>
      </c>
      <c r="AR108" s="156">
        <f t="shared" si="235"/>
        <v>3474.3418298540528</v>
      </c>
      <c r="AS108" s="156">
        <f t="shared" si="235"/>
        <v>2642.439193690876</v>
      </c>
      <c r="AT108" s="156">
        <f t="shared" si="235"/>
        <v>2662.9561544350618</v>
      </c>
      <c r="AU108" s="156">
        <f t="shared" si="235"/>
        <v>3072.3341149292464</v>
      </c>
      <c r="AV108" s="156">
        <f t="shared" si="235"/>
        <v>3731.665907792385</v>
      </c>
      <c r="AW108" s="156">
        <f t="shared" si="235"/>
        <v>3691.0812122619736</v>
      </c>
      <c r="AX108" s="156">
        <f t="shared" si="235"/>
        <v>3684.1765580380106</v>
      </c>
      <c r="AY108" s="156">
        <f t="shared" si="235"/>
        <v>2637.8310515890535</v>
      </c>
      <c r="AZ108" s="156">
        <f t="shared" si="235"/>
        <v>2614.913229241869</v>
      </c>
      <c r="BA108" s="156">
        <f t="shared" si="235"/>
        <v>2611.2976174696814</v>
      </c>
      <c r="BB108" s="156">
        <f t="shared" si="235"/>
        <v>3031.6442693991467</v>
      </c>
      <c r="BC108" s="156">
        <f t="shared" si="235"/>
        <v>3742.9155360427558</v>
      </c>
      <c r="BD108" s="156">
        <f t="shared" si="235"/>
        <v>3732.5981298880197</v>
      </c>
      <c r="BE108" s="156">
        <f t="shared" si="235"/>
        <v>2742.2295006332861</v>
      </c>
      <c r="BF108" s="156">
        <f t="shared" si="235"/>
        <v>2784.5094973733321</v>
      </c>
      <c r="BG108" s="156">
        <f t="shared" si="235"/>
        <v>2789.9715927633697</v>
      </c>
      <c r="BH108" s="156">
        <f t="shared" si="235"/>
        <v>2770.0284353500574</v>
      </c>
      <c r="BI108" s="156">
        <f t="shared" si="235"/>
        <v>2744.8260498833843</v>
      </c>
      <c r="BJ108" s="156">
        <f t="shared" si="235"/>
        <v>3188.2476666133589</v>
      </c>
      <c r="BK108" s="156">
        <f t="shared" si="235"/>
        <v>3242.434776676444</v>
      </c>
      <c r="BL108" s="156">
        <f t="shared" si="235"/>
        <v>3241.8765304418557</v>
      </c>
      <c r="BM108" s="156">
        <f t="shared" ref="BM108:BP108" si="236">BM48-BM107</f>
        <v>3267.7449450267268</v>
      </c>
      <c r="BN108" s="156">
        <f t="shared" si="236"/>
        <v>3305.5326997924458</v>
      </c>
      <c r="BO108" s="156">
        <f t="shared" si="236"/>
        <v>3329.184675305125</v>
      </c>
      <c r="BP108" s="156">
        <f t="shared" si="236"/>
        <v>3340.7347191237423</v>
      </c>
      <c r="BQ108" s="156"/>
      <c r="BR108" s="156"/>
      <c r="BS108" s="156"/>
      <c r="BT108" s="156"/>
      <c r="BU108" s="156"/>
      <c r="BV108" s="156"/>
      <c r="BW108" s="156"/>
      <c r="BX108" s="156"/>
      <c r="BY108" s="156"/>
      <c r="BZ108" s="156"/>
      <c r="CA108" s="156"/>
      <c r="CB108" s="156"/>
      <c r="CC108" s="156"/>
      <c r="CD108" s="156"/>
      <c r="CE108" s="156"/>
      <c r="CF108" s="156"/>
      <c r="CG108" s="156"/>
      <c r="CH108" s="156"/>
      <c r="CI108" s="156"/>
      <c r="CJ108" s="156"/>
      <c r="CK108" s="156"/>
      <c r="CL108" s="156"/>
      <c r="CM108" s="156"/>
      <c r="CN108" s="156"/>
    </row>
    <row r="109" spans="20:92">
      <c r="T109" s="52" t="s">
        <v>102</v>
      </c>
      <c r="AF109" s="52" t="s">
        <v>102</v>
      </c>
      <c r="AG109" s="157">
        <v>7.3472499999999996E-3</v>
      </c>
      <c r="AH109" s="157">
        <v>7.3472499999999996E-3</v>
      </c>
      <c r="AI109" s="157">
        <v>7.3472499999999996E-3</v>
      </c>
      <c r="AJ109" s="157">
        <v>7.3472499999999996E-3</v>
      </c>
      <c r="AK109" s="157">
        <v>7.3472499999999996E-3</v>
      </c>
      <c r="AL109" s="157">
        <v>7.3472499999999996E-3</v>
      </c>
      <c r="AM109" s="157">
        <v>7.3472499999999996E-3</v>
      </c>
      <c r="AN109" s="157">
        <v>7.3472499999999996E-3</v>
      </c>
      <c r="AO109" s="157">
        <v>7.3472499999999996E-3</v>
      </c>
      <c r="AP109" s="157">
        <v>7.3472499999999996E-3</v>
      </c>
      <c r="AQ109" s="157">
        <v>7.3472499999999996E-3</v>
      </c>
      <c r="AR109" s="157">
        <v>7.3472499999999996E-3</v>
      </c>
      <c r="AS109" s="157">
        <v>7.3472499999999996E-3</v>
      </c>
      <c r="AT109" s="157">
        <v>7.3472499999999996E-3</v>
      </c>
      <c r="AU109" s="157">
        <v>7.3472499999999996E-3</v>
      </c>
      <c r="AV109" s="157">
        <v>7.3472499999999996E-3</v>
      </c>
      <c r="AW109" s="157">
        <v>7.3472499999999996E-3</v>
      </c>
      <c r="AX109" s="157">
        <v>7.3472499999999996E-3</v>
      </c>
      <c r="AY109" s="157">
        <v>7.3472499999999996E-3</v>
      </c>
      <c r="AZ109" s="157">
        <v>7.3472499999999996E-3</v>
      </c>
      <c r="BA109" s="157">
        <v>7.3472499999999996E-3</v>
      </c>
      <c r="BB109" s="157">
        <v>7.3472499999999996E-3</v>
      </c>
      <c r="BC109" s="157">
        <v>7.3472499999999996E-3</v>
      </c>
      <c r="BD109" s="157">
        <v>7.3472499999999996E-3</v>
      </c>
      <c r="BE109" s="157">
        <v>7.3472499999999996E-3</v>
      </c>
      <c r="BF109" s="157">
        <v>7.3472499999999996E-3</v>
      </c>
      <c r="BG109" s="157">
        <v>7.3472499999999996E-3</v>
      </c>
      <c r="BH109" s="157">
        <v>7.3472499999999996E-3</v>
      </c>
      <c r="BI109" s="157">
        <v>7.3472499999999996E-3</v>
      </c>
      <c r="BJ109" s="157">
        <v>7.3472499999999996E-3</v>
      </c>
      <c r="BK109" s="157">
        <v>7.3472499999999996E-3</v>
      </c>
      <c r="BL109" s="157">
        <v>7.3472499999999996E-3</v>
      </c>
      <c r="BM109" s="157">
        <v>7.3472499999999996E-3</v>
      </c>
      <c r="BN109" s="157">
        <v>7.3472499999999996E-3</v>
      </c>
      <c r="BO109" s="157">
        <v>7.3472499999999996E-3</v>
      </c>
      <c r="BP109" s="157">
        <v>7.3472499999999996E-3</v>
      </c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  <c r="CE109" s="157"/>
      <c r="CF109" s="157"/>
      <c r="CG109" s="157"/>
      <c r="CH109" s="157"/>
      <c r="CI109" s="157"/>
      <c r="CJ109" s="157"/>
      <c r="CK109" s="157"/>
      <c r="CL109" s="157"/>
      <c r="CM109" s="157"/>
      <c r="CN109" s="157"/>
    </row>
    <row r="110" spans="20:92">
      <c r="AG110" s="158">
        <f>AG108*AG109</f>
        <v>9.5328376342869792</v>
      </c>
      <c r="AH110" s="158">
        <f t="shared" ref="AH110:BP110" si="237">AH108*AH109</f>
        <v>9.4819721109259891</v>
      </c>
      <c r="AI110" s="158">
        <f t="shared" si="237"/>
        <v>10.052365212390562</v>
      </c>
      <c r="AJ110" s="158">
        <f t="shared" si="237"/>
        <v>11.367442766179682</v>
      </c>
      <c r="AK110" s="158">
        <f t="shared" si="237"/>
        <v>13.346521390316727</v>
      </c>
      <c r="AL110" s="158">
        <f t="shared" si="237"/>
        <v>14.556511607566476</v>
      </c>
      <c r="AM110" s="158">
        <f t="shared" si="237"/>
        <v>15.20022000961696</v>
      </c>
      <c r="AN110" s="158">
        <f t="shared" si="237"/>
        <v>19.562112007770967</v>
      </c>
      <c r="AO110" s="158">
        <f t="shared" si="237"/>
        <v>21.972370531548194</v>
      </c>
      <c r="AP110" s="158">
        <f t="shared" si="237"/>
        <v>22.608203014491654</v>
      </c>
      <c r="AQ110" s="158">
        <f t="shared" si="237"/>
        <v>23.785011860032856</v>
      </c>
      <c r="AR110" s="158">
        <f t="shared" si="237"/>
        <v>25.526858009395188</v>
      </c>
      <c r="AS110" s="158">
        <f t="shared" si="237"/>
        <v>19.414661365845287</v>
      </c>
      <c r="AT110" s="158">
        <f t="shared" si="237"/>
        <v>19.565404605673006</v>
      </c>
      <c r="AU110" s="158">
        <f t="shared" si="237"/>
        <v>22.573206825913903</v>
      </c>
      <c r="AV110" s="158">
        <f t="shared" si="237"/>
        <v>27.417482341027601</v>
      </c>
      <c r="AW110" s="158">
        <f t="shared" si="237"/>
        <v>27.119296436791785</v>
      </c>
      <c r="AX110" s="158">
        <f t="shared" si="237"/>
        <v>27.068566216044772</v>
      </c>
      <c r="AY110" s="158">
        <f t="shared" si="237"/>
        <v>19.380804193787672</v>
      </c>
      <c r="AZ110" s="158">
        <f t="shared" si="237"/>
        <v>19.21242122354732</v>
      </c>
      <c r="BA110" s="158">
        <f t="shared" si="237"/>
        <v>19.185856419954117</v>
      </c>
      <c r="BB110" s="158">
        <f t="shared" si="237"/>
        <v>22.274248358342881</v>
      </c>
      <c r="BC110" s="158">
        <f t="shared" si="237"/>
        <v>27.500136172190135</v>
      </c>
      <c r="BD110" s="158">
        <f t="shared" si="237"/>
        <v>27.424331609819752</v>
      </c>
      <c r="BE110" s="158">
        <f t="shared" si="237"/>
        <v>20.14784569852791</v>
      </c>
      <c r="BF110" s="158">
        <f t="shared" si="237"/>
        <v>20.458487404576214</v>
      </c>
      <c r="BG110" s="158">
        <f t="shared" si="237"/>
        <v>20.498618784930667</v>
      </c>
      <c r="BH110" s="158">
        <f t="shared" si="237"/>
        <v>20.352091421625708</v>
      </c>
      <c r="BI110" s="158">
        <f t="shared" si="237"/>
        <v>20.166923195005694</v>
      </c>
      <c r="BJ110" s="158">
        <f t="shared" si="237"/>
        <v>23.424852668524998</v>
      </c>
      <c r="BK110" s="158">
        <f t="shared" si="237"/>
        <v>23.822978912936001</v>
      </c>
      <c r="BL110" s="158">
        <f t="shared" si="237"/>
        <v>23.818877338288925</v>
      </c>
      <c r="BM110" s="158">
        <f t="shared" si="237"/>
        <v>24.008939047347617</v>
      </c>
      <c r="BN110" s="158">
        <f t="shared" si="237"/>
        <v>24.286575128550044</v>
      </c>
      <c r="BO110" s="158">
        <f t="shared" si="237"/>
        <v>24.460352105635579</v>
      </c>
      <c r="BP110" s="158">
        <f t="shared" si="237"/>
        <v>24.545213165081915</v>
      </c>
      <c r="BQ110" s="158"/>
      <c r="BR110" s="158"/>
      <c r="BS110" s="158"/>
      <c r="BT110" s="158"/>
      <c r="BU110" s="158"/>
      <c r="BV110" s="158"/>
      <c r="BW110" s="158"/>
      <c r="BX110" s="158"/>
      <c r="BY110" s="158"/>
      <c r="BZ110" s="158"/>
      <c r="CA110" s="158"/>
      <c r="CB110" s="158"/>
      <c r="CC110" s="158"/>
      <c r="CD110" s="158"/>
      <c r="CE110" s="158"/>
      <c r="CF110" s="158"/>
      <c r="CG110" s="158"/>
      <c r="CH110" s="158"/>
      <c r="CI110" s="158"/>
      <c r="CJ110" s="158"/>
      <c r="CK110" s="158"/>
      <c r="CL110" s="158"/>
      <c r="CM110" s="158"/>
      <c r="CN110" s="158"/>
    </row>
    <row r="111" spans="20:92">
      <c r="AR111" s="158">
        <f>SUM(AG110:AR110)</f>
        <v>196.99242615452224</v>
      </c>
    </row>
    <row r="113" spans="20:92">
      <c r="T113" s="52" t="s">
        <v>103</v>
      </c>
      <c r="AF113" s="52" t="s">
        <v>103</v>
      </c>
      <c r="AG113" s="157">
        <v>2.0869166666666701E-3</v>
      </c>
      <c r="AH113" s="157">
        <v>2.0869166666666701E-3</v>
      </c>
      <c r="AI113" s="157">
        <v>2.0869166666666701E-3</v>
      </c>
      <c r="AJ113" s="157">
        <v>2.0869166666666701E-3</v>
      </c>
      <c r="AK113" s="157">
        <v>2.0869166666666701E-3</v>
      </c>
      <c r="AL113" s="157">
        <v>2.0869166666666701E-3</v>
      </c>
      <c r="AM113" s="157">
        <v>2.0869166666666701E-3</v>
      </c>
      <c r="AN113" s="157">
        <v>2.0869166666666701E-3</v>
      </c>
      <c r="AO113" s="157">
        <v>2.0869166666666701E-3</v>
      </c>
      <c r="AP113" s="157">
        <v>2.0869166666666701E-3</v>
      </c>
      <c r="AQ113" s="157">
        <v>2.0869166666666701E-3</v>
      </c>
      <c r="AR113" s="157">
        <v>2.0869166666666701E-3</v>
      </c>
      <c r="AS113" s="157">
        <v>2.0869166666666701E-3</v>
      </c>
      <c r="AT113" s="157">
        <v>2.0869166666666701E-3</v>
      </c>
      <c r="AU113" s="157">
        <v>2.0869166666666701E-3</v>
      </c>
      <c r="AV113" s="157">
        <v>2.0869166666666701E-3</v>
      </c>
      <c r="AW113" s="157">
        <v>2.0869166666666701E-3</v>
      </c>
      <c r="AX113" s="157">
        <v>2.0869166666666701E-3</v>
      </c>
      <c r="AY113" s="157">
        <v>2.0869166666666701E-3</v>
      </c>
      <c r="AZ113" s="157">
        <v>2.0869166666666701E-3</v>
      </c>
      <c r="BA113" s="157">
        <v>2.0869166666666701E-3</v>
      </c>
      <c r="BB113" s="157">
        <v>2.0869166666666701E-3</v>
      </c>
      <c r="BC113" s="157">
        <v>2.0869166666666701E-3</v>
      </c>
      <c r="BD113" s="157">
        <v>2.0869166666666701E-3</v>
      </c>
      <c r="BE113" s="157">
        <v>2.0869166666666701E-3</v>
      </c>
      <c r="BF113" s="157">
        <v>2.0869166666666701E-3</v>
      </c>
      <c r="BG113" s="157">
        <v>2.0869166666666701E-3</v>
      </c>
      <c r="BH113" s="157">
        <v>2.0869166666666701E-3</v>
      </c>
      <c r="BI113" s="157">
        <v>2.0869166666666701E-3</v>
      </c>
      <c r="BJ113" s="157">
        <v>2.0869166666666701E-3</v>
      </c>
      <c r="BK113" s="157">
        <v>2.0869166666666701E-3</v>
      </c>
      <c r="BL113" s="157">
        <v>2.0869166666666701E-3</v>
      </c>
      <c r="BM113" s="157">
        <v>2.0869166666666701E-3</v>
      </c>
      <c r="BN113" s="157">
        <v>2.0869166666666701E-3</v>
      </c>
      <c r="BO113" s="157">
        <v>2.0869166666666701E-3</v>
      </c>
      <c r="BP113" s="157">
        <v>2.0869166666666701E-3</v>
      </c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  <c r="CE113" s="157"/>
      <c r="CF113" s="157"/>
      <c r="CG113" s="157"/>
      <c r="CH113" s="157"/>
      <c r="CI113" s="157"/>
      <c r="CJ113" s="157"/>
      <c r="CK113" s="157"/>
      <c r="CL113" s="157"/>
      <c r="CM113" s="157"/>
      <c r="CN113" s="157"/>
    </row>
    <row r="114" spans="20:92">
      <c r="AG114" s="158">
        <f>AG108*AG113</f>
        <v>2.7077121017551833</v>
      </c>
      <c r="AH114" s="158">
        <f t="shared" ref="AH114:BP114" si="238">AH108*AH113</f>
        <v>2.6932642323536014</v>
      </c>
      <c r="AI114" s="158">
        <f t="shared" si="238"/>
        <v>2.8552789820896396</v>
      </c>
      <c r="AJ114" s="158">
        <f t="shared" si="238"/>
        <v>3.2288142864500124</v>
      </c>
      <c r="AK114" s="158">
        <f t="shared" si="238"/>
        <v>3.7909527961448433</v>
      </c>
      <c r="AL114" s="158">
        <f t="shared" si="238"/>
        <v>4.1346390394171051</v>
      </c>
      <c r="AM114" s="158">
        <f t="shared" si="238"/>
        <v>4.3174783048174277</v>
      </c>
      <c r="AN114" s="158">
        <f t="shared" si="238"/>
        <v>5.5564323500925425</v>
      </c>
      <c r="AO114" s="158">
        <f t="shared" si="238"/>
        <v>6.2410434201182108</v>
      </c>
      <c r="AP114" s="158">
        <f t="shared" si="238"/>
        <v>6.4216456054069599</v>
      </c>
      <c r="AQ114" s="158">
        <f t="shared" si="238"/>
        <v>6.7559069948030874</v>
      </c>
      <c r="AR114" s="158">
        <f t="shared" si="238"/>
        <v>7.2506618704195986</v>
      </c>
      <c r="AS114" s="158">
        <f t="shared" si="238"/>
        <v>5.5145503939667266</v>
      </c>
      <c r="AT114" s="158">
        <f t="shared" si="238"/>
        <v>5.5573675812931134</v>
      </c>
      <c r="AU114" s="158">
        <f t="shared" si="238"/>
        <v>6.411705270014437</v>
      </c>
      <c r="AV114" s="158">
        <f t="shared" si="238"/>
        <v>7.787675777403738</v>
      </c>
      <c r="AW114" s="158">
        <f t="shared" si="238"/>
        <v>7.7029788998897297</v>
      </c>
      <c r="AX114" s="158">
        <f t="shared" si="238"/>
        <v>7.6885694619121709</v>
      </c>
      <c r="AY114" s="158">
        <f t="shared" si="238"/>
        <v>5.5049335854120649</v>
      </c>
      <c r="AZ114" s="158">
        <f t="shared" si="238"/>
        <v>5.4571059999920193</v>
      </c>
      <c r="BA114" s="158">
        <f t="shared" si="238"/>
        <v>5.4495605195244448</v>
      </c>
      <c r="BB114" s="158">
        <f t="shared" si="238"/>
        <v>6.3267889532135797</v>
      </c>
      <c r="BC114" s="158">
        <f t="shared" si="238"/>
        <v>7.8111528140932407</v>
      </c>
      <c r="BD114" s="158">
        <f t="shared" si="238"/>
        <v>7.7896212472321524</v>
      </c>
      <c r="BE114" s="158">
        <f t="shared" si="238"/>
        <v>5.7228044486966247</v>
      </c>
      <c r="BF114" s="158">
        <f t="shared" si="238"/>
        <v>5.8110392785600391</v>
      </c>
      <c r="BG114" s="158">
        <f t="shared" si="238"/>
        <v>5.8224382164644322</v>
      </c>
      <c r="BH114" s="158">
        <f t="shared" si="238"/>
        <v>5.7808185088726338</v>
      </c>
      <c r="BI114" s="158">
        <f t="shared" si="238"/>
        <v>5.7282232306024756</v>
      </c>
      <c r="BJ114" s="158">
        <f t="shared" si="238"/>
        <v>6.6536071929165397</v>
      </c>
      <c r="BK114" s="158">
        <f t="shared" si="238"/>
        <v>6.7666911760256934</v>
      </c>
      <c r="BL114" s="158">
        <f t="shared" si="238"/>
        <v>6.765526162654627</v>
      </c>
      <c r="BM114" s="158">
        <f t="shared" si="238"/>
        <v>6.8195113881920379</v>
      </c>
      <c r="BN114" s="158">
        <f t="shared" si="238"/>
        <v>6.8983712834085296</v>
      </c>
      <c r="BO114" s="158">
        <f t="shared" si="238"/>
        <v>6.9477309853055313</v>
      </c>
      <c r="BP114" s="158">
        <f t="shared" si="238"/>
        <v>6.9718349642513342</v>
      </c>
      <c r="BQ114" s="158"/>
      <c r="BR114" s="158"/>
      <c r="BS114" s="158"/>
      <c r="BT114" s="158"/>
      <c r="BU114" s="158"/>
      <c r="BV114" s="158"/>
      <c r="BW114" s="158"/>
      <c r="BX114" s="158"/>
      <c r="BY114" s="158"/>
      <c r="BZ114" s="158"/>
      <c r="CA114" s="158"/>
      <c r="CB114" s="158"/>
      <c r="CC114" s="158"/>
      <c r="CD114" s="158"/>
      <c r="CE114" s="158"/>
      <c r="CF114" s="158"/>
      <c r="CG114" s="158"/>
      <c r="CH114" s="158"/>
      <c r="CI114" s="158"/>
      <c r="CJ114" s="158"/>
      <c r="CK114" s="158"/>
      <c r="CL114" s="158"/>
      <c r="CM114" s="158"/>
      <c r="CN114" s="158"/>
    </row>
    <row r="115" spans="20:92">
      <c r="AR115" s="158">
        <f>SUM(AG114:AR114)</f>
        <v>55.953829983868211</v>
      </c>
    </row>
    <row r="139" spans="45:164">
      <c r="AS139" s="7">
        <v>2.016E-3</v>
      </c>
      <c r="AT139" s="7">
        <v>2.4840000000000001E-3</v>
      </c>
      <c r="AU139" s="7">
        <v>2.9329999999999998E-3</v>
      </c>
      <c r="AV139" s="7">
        <v>2.8930000000000002E-3</v>
      </c>
      <c r="AW139" s="7">
        <v>2.2820000000000002E-3</v>
      </c>
      <c r="AX139" s="7">
        <v>2.3640000000000002E-3</v>
      </c>
      <c r="AY139" s="7">
        <v>1.853E-3</v>
      </c>
      <c r="AZ139" s="7">
        <v>1.885E-3</v>
      </c>
      <c r="BA139" s="7">
        <v>2.3779999999999999E-3</v>
      </c>
      <c r="BB139" s="7">
        <v>2.4250000000000001E-3</v>
      </c>
      <c r="BC139" s="7">
        <v>2.6480000000000002E-3</v>
      </c>
      <c r="BD139" s="7">
        <v>2.4130000000000002E-3</v>
      </c>
      <c r="BE139" s="7">
        <v>2.0079999999999998E-3</v>
      </c>
      <c r="BF139" s="7">
        <v>2.4970000000000001E-3</v>
      </c>
      <c r="BG139" s="7">
        <v>2.9420000000000002E-3</v>
      </c>
      <c r="BH139" s="7">
        <v>2.8999999999999998E-3</v>
      </c>
      <c r="BI139" s="7">
        <v>2.3E-3</v>
      </c>
      <c r="BJ139" s="7">
        <v>2.385E-3</v>
      </c>
      <c r="BK139" s="7">
        <v>1.8879999999999999E-3</v>
      </c>
      <c r="BL139" s="7">
        <v>1.9220000000000001E-3</v>
      </c>
      <c r="BM139" s="7">
        <v>2.4220000000000001E-3</v>
      </c>
      <c r="BN139" s="7">
        <v>2.4819999999999998E-3</v>
      </c>
      <c r="BO139" s="7">
        <v>2.7160000000000001E-3</v>
      </c>
      <c r="BP139" s="7">
        <v>2.4789999999999999E-3</v>
      </c>
      <c r="BQ139" s="7">
        <v>2.0569999999999998E-3</v>
      </c>
      <c r="BR139" s="7">
        <v>2.5490000000000001E-3</v>
      </c>
      <c r="BS139" s="7">
        <v>2.9889999999999999E-3</v>
      </c>
      <c r="BT139" s="7">
        <v>2.9459999999999998E-3</v>
      </c>
      <c r="BU139" s="7">
        <v>2.3340000000000001E-3</v>
      </c>
      <c r="BV139" s="7">
        <v>2.4069999999999999E-3</v>
      </c>
      <c r="BW139" s="7">
        <v>1.9059999999999999E-3</v>
      </c>
      <c r="BX139" s="7">
        <v>1.934E-3</v>
      </c>
      <c r="BY139" s="7">
        <v>2.4299999999999999E-3</v>
      </c>
      <c r="BZ139" s="7">
        <v>2.4949999999999998E-3</v>
      </c>
      <c r="CA139" s="7">
        <v>2.728E-3</v>
      </c>
      <c r="CB139" s="7">
        <v>2.4870000000000001E-3</v>
      </c>
      <c r="CC139" s="7">
        <v>2.516E-3</v>
      </c>
      <c r="CD139" s="7">
        <v>2.8509999999999998E-3</v>
      </c>
      <c r="CE139" s="7">
        <v>2.9139999999999999E-3</v>
      </c>
      <c r="CF139" s="7">
        <v>2.8770000000000002E-3</v>
      </c>
      <c r="CG139" s="7">
        <v>2.2950000000000002E-3</v>
      </c>
      <c r="CH139" s="7">
        <v>2.0279999999999999E-3</v>
      </c>
      <c r="CI139" s="7">
        <v>1.8619999999999999E-3</v>
      </c>
      <c r="CJ139" s="7">
        <v>1.8910000000000001E-3</v>
      </c>
      <c r="CK139" s="7">
        <v>2.1559999999999999E-3</v>
      </c>
      <c r="CL139" s="7">
        <v>2.5690000000000001E-3</v>
      </c>
      <c r="CM139" s="7">
        <v>2.918E-3</v>
      </c>
      <c r="CN139" s="7">
        <v>2.6229999999999999E-3</v>
      </c>
      <c r="CO139" s="7">
        <v>2.5279999999999999E-3</v>
      </c>
      <c r="CP139" s="7">
        <v>2.9559999999999999E-3</v>
      </c>
      <c r="CQ139" s="7">
        <v>2.8389999999999999E-3</v>
      </c>
      <c r="CR139" s="7">
        <v>2.8860000000000001E-3</v>
      </c>
      <c r="CS139" s="7">
        <v>2.3110000000000001E-3</v>
      </c>
      <c r="CT139" s="7">
        <v>2.0439999999999998E-3</v>
      </c>
      <c r="CU139" s="7">
        <v>1.872E-3</v>
      </c>
      <c r="CV139" s="7">
        <v>1.8990000000000001E-3</v>
      </c>
      <c r="CW139" s="7">
        <v>2.1649999999999998E-3</v>
      </c>
      <c r="CX139" s="7">
        <v>2.5739999999999999E-3</v>
      </c>
      <c r="CY139" s="7">
        <v>2.9250000000000001E-3</v>
      </c>
      <c r="CZ139" s="7">
        <v>2.6340000000000001E-3</v>
      </c>
      <c r="DA139" s="7">
        <v>2.588E-3</v>
      </c>
      <c r="DB139" s="7">
        <v>3.0230000000000001E-3</v>
      </c>
      <c r="DC139" s="7">
        <v>2.9020000000000001E-3</v>
      </c>
      <c r="DD139" s="7">
        <v>2.9480000000000001E-3</v>
      </c>
      <c r="DE139" s="7">
        <v>2.3640000000000002E-3</v>
      </c>
      <c r="DF139" s="7">
        <v>2.0950000000000001E-3</v>
      </c>
      <c r="DG139" s="7">
        <v>1.9170000000000001E-3</v>
      </c>
      <c r="DH139" s="7">
        <v>1.944E-3</v>
      </c>
      <c r="DI139" s="7">
        <v>2.2139999999999998E-3</v>
      </c>
      <c r="DJ139" s="7">
        <v>2.63E-3</v>
      </c>
      <c r="DK139" s="7">
        <v>2.9870000000000001E-3</v>
      </c>
      <c r="DL139" s="7">
        <v>2.6919999999999999E-3</v>
      </c>
      <c r="DM139" s="7">
        <v>2.6350000000000002E-3</v>
      </c>
      <c r="DN139" s="7">
        <v>3.0769999999999999E-3</v>
      </c>
      <c r="DO139" s="7">
        <v>2.9510000000000001E-3</v>
      </c>
      <c r="DP139" s="7">
        <v>2.9979999999999998E-3</v>
      </c>
      <c r="DQ139" s="7">
        <v>2.4090000000000001E-3</v>
      </c>
      <c r="DR139" s="7">
        <v>2.1359999999999999E-3</v>
      </c>
      <c r="DS139" s="7">
        <v>1.952E-3</v>
      </c>
      <c r="DT139" s="7">
        <v>1.9810000000000001E-3</v>
      </c>
      <c r="DU139" s="7">
        <v>2.2539999999999999E-3</v>
      </c>
      <c r="DV139" s="7">
        <v>2.673E-3</v>
      </c>
      <c r="DW139" s="7">
        <v>3.0339999999999998E-3</v>
      </c>
      <c r="DX139" s="7">
        <v>2.738E-3</v>
      </c>
      <c r="DY139" s="7">
        <v>2.6719999999999999E-3</v>
      </c>
      <c r="DZ139" s="7">
        <v>3.019E-3</v>
      </c>
      <c r="EA139" s="7">
        <v>3.0790000000000001E-3</v>
      </c>
      <c r="EB139" s="7">
        <v>3.0409999999999999E-3</v>
      </c>
      <c r="EC139" s="7">
        <v>2.4420000000000002E-3</v>
      </c>
      <c r="ED139" s="7">
        <v>2.1649999999999998E-3</v>
      </c>
      <c r="EE139" s="7">
        <v>1.9789999999999999E-3</v>
      </c>
      <c r="EF139" s="7">
        <v>2.0079999999999998E-3</v>
      </c>
      <c r="EG139" s="7">
        <v>2.2850000000000001E-3</v>
      </c>
      <c r="EH139" s="7">
        <v>2.709E-3</v>
      </c>
      <c r="EI139" s="7">
        <v>3.0760000000000002E-3</v>
      </c>
      <c r="EJ139" s="7">
        <v>2.7759999999999998E-3</v>
      </c>
      <c r="EK139" s="7">
        <v>2.7070000000000002E-3</v>
      </c>
      <c r="EL139" s="7">
        <v>3.16E-3</v>
      </c>
      <c r="EM139" s="7">
        <v>3.032E-3</v>
      </c>
      <c r="EN139" s="7">
        <v>3.0799999999999998E-3</v>
      </c>
      <c r="EO139" s="7">
        <v>2.4719999999999998E-3</v>
      </c>
      <c r="EP139" s="7">
        <v>2.1909999999999998E-3</v>
      </c>
      <c r="EQ139" s="7">
        <v>2.0079999999999998E-3</v>
      </c>
      <c r="ER139" s="7">
        <v>2.036E-3</v>
      </c>
      <c r="ES139" s="7">
        <v>2.317E-3</v>
      </c>
      <c r="ET139" s="7">
        <v>2.748E-3</v>
      </c>
      <c r="EU139" s="7">
        <v>3.1210000000000001E-3</v>
      </c>
      <c r="EV139" s="7">
        <v>2.813E-3</v>
      </c>
      <c r="EW139" s="7">
        <v>2.7499999999999998E-3</v>
      </c>
      <c r="EX139" s="7">
        <v>3.2100000000000002E-3</v>
      </c>
      <c r="EY139" s="7">
        <v>3.081E-3</v>
      </c>
      <c r="EZ139" s="7">
        <v>3.1289999999999998E-3</v>
      </c>
      <c r="FA139" s="7">
        <v>2.513E-3</v>
      </c>
      <c r="FB139" s="7">
        <v>2.2260000000000001E-3</v>
      </c>
      <c r="FC139" s="7">
        <v>2.039E-3</v>
      </c>
      <c r="FD139" s="7">
        <v>2.0669999999999998E-3</v>
      </c>
      <c r="FE139" s="7">
        <v>2.3519999999999999E-3</v>
      </c>
      <c r="FF139" s="7">
        <v>2.7899999999999999E-3</v>
      </c>
      <c r="FG139" s="7">
        <v>3.1679999999999998E-3</v>
      </c>
      <c r="FH139" s="7">
        <v>2.8570000000000002E-3</v>
      </c>
    </row>
    <row r="140" spans="45:164">
      <c r="AS140" s="159">
        <f>AS139-AS64</f>
        <v>0</v>
      </c>
      <c r="AT140" s="159">
        <f t="shared" ref="AT140:DE140" si="239">AT139-AT64</f>
        <v>0</v>
      </c>
      <c r="AU140" s="159">
        <f t="shared" si="239"/>
        <v>0</v>
      </c>
      <c r="AV140" s="159">
        <f t="shared" si="239"/>
        <v>0</v>
      </c>
      <c r="AW140" s="159">
        <f t="shared" si="239"/>
        <v>0</v>
      </c>
      <c r="AX140" s="159">
        <f t="shared" si="239"/>
        <v>0</v>
      </c>
      <c r="AY140" s="159">
        <f t="shared" si="239"/>
        <v>0</v>
      </c>
      <c r="AZ140" s="159">
        <f t="shared" si="239"/>
        <v>0</v>
      </c>
      <c r="BA140" s="159">
        <f t="shared" si="239"/>
        <v>0</v>
      </c>
      <c r="BB140" s="159">
        <f t="shared" si="239"/>
        <v>0</v>
      </c>
      <c r="BC140" s="159">
        <f t="shared" si="239"/>
        <v>0</v>
      </c>
      <c r="BD140" s="159">
        <f t="shared" si="239"/>
        <v>0</v>
      </c>
      <c r="BE140" s="159">
        <f t="shared" si="239"/>
        <v>0</v>
      </c>
      <c r="BF140" s="159">
        <f t="shared" si="239"/>
        <v>0</v>
      </c>
      <c r="BG140" s="159">
        <f t="shared" si="239"/>
        <v>0</v>
      </c>
      <c r="BH140" s="159">
        <f t="shared" si="239"/>
        <v>0</v>
      </c>
      <c r="BI140" s="159">
        <f t="shared" si="239"/>
        <v>0</v>
      </c>
      <c r="BJ140" s="159">
        <f t="shared" si="239"/>
        <v>0</v>
      </c>
      <c r="BK140" s="159">
        <f t="shared" si="239"/>
        <v>0</v>
      </c>
      <c r="BL140" s="159">
        <f t="shared" si="239"/>
        <v>0</v>
      </c>
      <c r="BM140" s="159">
        <f t="shared" si="239"/>
        <v>0</v>
      </c>
      <c r="BN140" s="159">
        <f t="shared" si="239"/>
        <v>0</v>
      </c>
      <c r="BO140" s="159">
        <f t="shared" si="239"/>
        <v>0</v>
      </c>
      <c r="BP140" s="159">
        <f t="shared" si="239"/>
        <v>0</v>
      </c>
      <c r="BQ140" s="159">
        <f t="shared" si="239"/>
        <v>2.0569999999999998E-3</v>
      </c>
      <c r="BR140" s="159">
        <f t="shared" si="239"/>
        <v>2.5490000000000001E-3</v>
      </c>
      <c r="BS140" s="159">
        <f t="shared" si="239"/>
        <v>2.9889999999999999E-3</v>
      </c>
      <c r="BT140" s="159">
        <f t="shared" si="239"/>
        <v>2.9459999999999998E-3</v>
      </c>
      <c r="BU140" s="159">
        <f t="shared" si="239"/>
        <v>2.3340000000000001E-3</v>
      </c>
      <c r="BV140" s="159">
        <f t="shared" si="239"/>
        <v>2.4069999999999999E-3</v>
      </c>
      <c r="BW140" s="159">
        <f t="shared" si="239"/>
        <v>1.9059999999999999E-3</v>
      </c>
      <c r="BX140" s="159">
        <f t="shared" si="239"/>
        <v>1.934E-3</v>
      </c>
      <c r="BY140" s="159">
        <f t="shared" si="239"/>
        <v>2.4299999999999999E-3</v>
      </c>
      <c r="BZ140" s="159">
        <f t="shared" si="239"/>
        <v>2.4949999999999998E-3</v>
      </c>
      <c r="CA140" s="159">
        <f t="shared" si="239"/>
        <v>2.728E-3</v>
      </c>
      <c r="CB140" s="159">
        <f t="shared" si="239"/>
        <v>2.4870000000000001E-3</v>
      </c>
      <c r="CC140" s="159">
        <f t="shared" si="239"/>
        <v>2.516E-3</v>
      </c>
      <c r="CD140" s="159">
        <f t="shared" si="239"/>
        <v>2.8509999999999998E-3</v>
      </c>
      <c r="CE140" s="159">
        <f t="shared" si="239"/>
        <v>2.9139999999999999E-3</v>
      </c>
      <c r="CF140" s="159">
        <f t="shared" si="239"/>
        <v>2.8770000000000002E-3</v>
      </c>
      <c r="CG140" s="159">
        <f t="shared" si="239"/>
        <v>2.2950000000000002E-3</v>
      </c>
      <c r="CH140" s="159">
        <f t="shared" si="239"/>
        <v>2.0279999999999999E-3</v>
      </c>
      <c r="CI140" s="159">
        <f t="shared" si="239"/>
        <v>1.8619999999999999E-3</v>
      </c>
      <c r="CJ140" s="159">
        <f t="shared" si="239"/>
        <v>1.8910000000000001E-3</v>
      </c>
      <c r="CK140" s="159">
        <f t="shared" si="239"/>
        <v>2.1559999999999999E-3</v>
      </c>
      <c r="CL140" s="159">
        <f t="shared" si="239"/>
        <v>2.5690000000000001E-3</v>
      </c>
      <c r="CM140" s="159">
        <f t="shared" si="239"/>
        <v>2.918E-3</v>
      </c>
      <c r="CN140" s="159">
        <f t="shared" si="239"/>
        <v>2.6229999999999999E-3</v>
      </c>
      <c r="CO140" s="159">
        <f t="shared" si="239"/>
        <v>2.5279999999999999E-3</v>
      </c>
      <c r="CP140" s="159">
        <f t="shared" si="239"/>
        <v>2.9559999999999999E-3</v>
      </c>
      <c r="CQ140" s="159">
        <f t="shared" si="239"/>
        <v>2.8389999999999999E-3</v>
      </c>
      <c r="CR140" s="159">
        <f t="shared" si="239"/>
        <v>2.8860000000000001E-3</v>
      </c>
      <c r="CS140" s="159">
        <f t="shared" si="239"/>
        <v>2.3110000000000001E-3</v>
      </c>
      <c r="CT140" s="159">
        <f t="shared" si="239"/>
        <v>2.0439999999999998E-3</v>
      </c>
      <c r="CU140" s="159">
        <f t="shared" si="239"/>
        <v>1.872E-3</v>
      </c>
      <c r="CV140" s="159">
        <f t="shared" si="239"/>
        <v>1.8990000000000001E-3</v>
      </c>
      <c r="CW140" s="159">
        <f t="shared" si="239"/>
        <v>2.1649999999999998E-3</v>
      </c>
      <c r="CX140" s="159">
        <f t="shared" si="239"/>
        <v>2.5739999999999999E-3</v>
      </c>
      <c r="CY140" s="159">
        <f t="shared" si="239"/>
        <v>2.9250000000000001E-3</v>
      </c>
      <c r="CZ140" s="159">
        <f t="shared" si="239"/>
        <v>2.6340000000000001E-3</v>
      </c>
      <c r="DA140" s="159">
        <f t="shared" si="239"/>
        <v>2.588E-3</v>
      </c>
      <c r="DB140" s="159">
        <f t="shared" si="239"/>
        <v>3.0230000000000001E-3</v>
      </c>
      <c r="DC140" s="159">
        <f t="shared" si="239"/>
        <v>2.9020000000000001E-3</v>
      </c>
      <c r="DD140" s="159">
        <f t="shared" si="239"/>
        <v>2.9480000000000001E-3</v>
      </c>
      <c r="DE140" s="159">
        <f t="shared" si="239"/>
        <v>2.3640000000000002E-3</v>
      </c>
      <c r="DF140" s="159">
        <f t="shared" ref="DF140:FH140" si="240">DF139-DF64</f>
        <v>2.0950000000000001E-3</v>
      </c>
      <c r="DG140" s="159">
        <f t="shared" si="240"/>
        <v>1.9170000000000001E-3</v>
      </c>
      <c r="DH140" s="159">
        <f t="shared" si="240"/>
        <v>1.944E-3</v>
      </c>
      <c r="DI140" s="159">
        <f t="shared" si="240"/>
        <v>2.2139999999999998E-3</v>
      </c>
      <c r="DJ140" s="159">
        <f t="shared" si="240"/>
        <v>2.63E-3</v>
      </c>
      <c r="DK140" s="159">
        <f t="shared" si="240"/>
        <v>2.9870000000000001E-3</v>
      </c>
      <c r="DL140" s="159">
        <f t="shared" si="240"/>
        <v>2.6919999999999999E-3</v>
      </c>
      <c r="DM140" s="159">
        <f t="shared" si="240"/>
        <v>2.6350000000000002E-3</v>
      </c>
      <c r="DN140" s="159">
        <f t="shared" si="240"/>
        <v>3.0769999999999999E-3</v>
      </c>
      <c r="DO140" s="159">
        <f t="shared" si="240"/>
        <v>2.9510000000000001E-3</v>
      </c>
      <c r="DP140" s="159">
        <f t="shared" si="240"/>
        <v>2.9979999999999998E-3</v>
      </c>
      <c r="DQ140" s="159">
        <f t="shared" si="240"/>
        <v>2.4090000000000001E-3</v>
      </c>
      <c r="DR140" s="159">
        <f t="shared" si="240"/>
        <v>2.1359999999999999E-3</v>
      </c>
      <c r="DS140" s="159">
        <f t="shared" si="240"/>
        <v>1.952E-3</v>
      </c>
      <c r="DT140" s="159">
        <f t="shared" si="240"/>
        <v>1.9810000000000001E-3</v>
      </c>
      <c r="DU140" s="159">
        <f t="shared" si="240"/>
        <v>2.2539999999999999E-3</v>
      </c>
      <c r="DV140" s="159">
        <f t="shared" si="240"/>
        <v>2.673E-3</v>
      </c>
      <c r="DW140" s="159">
        <f t="shared" si="240"/>
        <v>3.0339999999999998E-3</v>
      </c>
      <c r="DX140" s="159">
        <f t="shared" si="240"/>
        <v>2.738E-3</v>
      </c>
      <c r="DY140" s="159">
        <f t="shared" si="240"/>
        <v>2.6719999999999999E-3</v>
      </c>
      <c r="DZ140" s="159">
        <f t="shared" si="240"/>
        <v>3.019E-3</v>
      </c>
      <c r="EA140" s="159">
        <f t="shared" si="240"/>
        <v>3.0790000000000001E-3</v>
      </c>
      <c r="EB140" s="159">
        <f t="shared" si="240"/>
        <v>3.0409999999999999E-3</v>
      </c>
      <c r="EC140" s="159">
        <f t="shared" si="240"/>
        <v>2.4420000000000002E-3</v>
      </c>
      <c r="ED140" s="159">
        <f t="shared" si="240"/>
        <v>2.1649999999999998E-3</v>
      </c>
      <c r="EE140" s="159">
        <f t="shared" si="240"/>
        <v>1.9789999999999999E-3</v>
      </c>
      <c r="EF140" s="159">
        <f t="shared" si="240"/>
        <v>2.0079999999999998E-3</v>
      </c>
      <c r="EG140" s="159">
        <f t="shared" si="240"/>
        <v>2.2850000000000001E-3</v>
      </c>
      <c r="EH140" s="159">
        <f t="shared" si="240"/>
        <v>2.709E-3</v>
      </c>
      <c r="EI140" s="159">
        <f t="shared" si="240"/>
        <v>3.0760000000000002E-3</v>
      </c>
      <c r="EJ140" s="159">
        <f t="shared" si="240"/>
        <v>2.7759999999999998E-3</v>
      </c>
      <c r="EK140" s="159">
        <f t="shared" si="240"/>
        <v>2.7070000000000002E-3</v>
      </c>
      <c r="EL140" s="159">
        <f t="shared" si="240"/>
        <v>3.16E-3</v>
      </c>
      <c r="EM140" s="159">
        <f t="shared" si="240"/>
        <v>3.032E-3</v>
      </c>
      <c r="EN140" s="159">
        <f t="shared" si="240"/>
        <v>3.0799999999999998E-3</v>
      </c>
      <c r="EO140" s="159">
        <f t="shared" si="240"/>
        <v>2.4719999999999998E-3</v>
      </c>
      <c r="EP140" s="159">
        <f t="shared" si="240"/>
        <v>2.1909999999999998E-3</v>
      </c>
      <c r="EQ140" s="159">
        <f t="shared" si="240"/>
        <v>2.0079999999999998E-3</v>
      </c>
      <c r="ER140" s="159">
        <f t="shared" si="240"/>
        <v>2.036E-3</v>
      </c>
      <c r="ES140" s="159">
        <f t="shared" si="240"/>
        <v>2.317E-3</v>
      </c>
      <c r="ET140" s="159">
        <f t="shared" si="240"/>
        <v>2.748E-3</v>
      </c>
      <c r="EU140" s="159">
        <f t="shared" si="240"/>
        <v>3.1210000000000001E-3</v>
      </c>
      <c r="EV140" s="159">
        <f t="shared" si="240"/>
        <v>2.813E-3</v>
      </c>
      <c r="EW140" s="159">
        <f t="shared" si="240"/>
        <v>2.7499999999999998E-3</v>
      </c>
      <c r="EX140" s="159">
        <f t="shared" si="240"/>
        <v>3.2100000000000002E-3</v>
      </c>
      <c r="EY140" s="159">
        <f t="shared" si="240"/>
        <v>3.081E-3</v>
      </c>
      <c r="EZ140" s="159">
        <f t="shared" si="240"/>
        <v>3.1289999999999998E-3</v>
      </c>
      <c r="FA140" s="159">
        <f t="shared" si="240"/>
        <v>2.513E-3</v>
      </c>
      <c r="FB140" s="159">
        <f t="shared" si="240"/>
        <v>2.2260000000000001E-3</v>
      </c>
      <c r="FC140" s="159">
        <f t="shared" si="240"/>
        <v>2.039E-3</v>
      </c>
      <c r="FD140" s="159">
        <f t="shared" si="240"/>
        <v>2.0669999999999998E-3</v>
      </c>
      <c r="FE140" s="159">
        <f t="shared" si="240"/>
        <v>2.3519999999999999E-3</v>
      </c>
      <c r="FF140" s="159">
        <f t="shared" si="240"/>
        <v>2.7899999999999999E-3</v>
      </c>
      <c r="FG140" s="159">
        <f t="shared" si="240"/>
        <v>3.1679999999999998E-3</v>
      </c>
      <c r="FH140" s="159">
        <f t="shared" si="240"/>
        <v>2.8570000000000002E-3</v>
      </c>
    </row>
  </sheetData>
  <phoneticPr fontId="23" type="noConversion"/>
  <hyperlinks>
    <hyperlink ref="B49" r:id="rId1"/>
    <hyperlink ref="B46" r:id="rId2"/>
    <hyperlink ref="B63" r:id="rId3"/>
    <hyperlink ref="B53" r:id="rId4"/>
    <hyperlink ref="B54" r:id="rId5"/>
  </hyperlinks>
  <pageMargins left="0.5" right="1.05" top="0.25" bottom="0.2" header="0.27" footer="0.21"/>
  <pageSetup scale="46" orientation="landscape" r:id="rId6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 codeName="Sheet2" enableFormatConditionsCalculation="0"/>
  <dimension ref="A1:FH87"/>
  <sheetViews>
    <sheetView defaultGridColor="0" colorId="22" zoomScale="77" workbookViewId="0">
      <pane xSplit="6" ySplit="2" topLeftCell="AG3" activePane="bottomRight" state="frozen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RowHeight="15" outlineLevelCol="1"/>
  <cols>
    <col min="1" max="1" width="2.77734375" style="52" customWidth="1"/>
    <col min="2" max="2" width="7" style="52" customWidth="1"/>
    <col min="3" max="3" width="9.109375" style="52" bestFit="1" customWidth="1"/>
    <col min="4" max="4" width="5.77734375" style="52" customWidth="1"/>
    <col min="5" max="5" width="21.44140625" style="52" customWidth="1"/>
    <col min="6" max="6" width="9.77734375" style="52" customWidth="1"/>
    <col min="7" max="15" width="9.77734375" style="52" hidden="1" customWidth="1" outlineLevel="1"/>
    <col min="16" max="16" width="10.33203125" style="52" hidden="1" customWidth="1" outlineLevel="1"/>
    <col min="17" max="32" width="9.77734375" style="52" hidden="1" customWidth="1" outlineLevel="1"/>
    <col min="33" max="33" width="9.77734375" style="52" customWidth="1" collapsed="1"/>
    <col min="34" max="43" width="9.77734375" style="52" customWidth="1"/>
    <col min="44" max="44" width="10.109375" style="52" bestFit="1" customWidth="1"/>
    <col min="45" max="55" width="9.77734375" style="52" customWidth="1"/>
    <col min="56" max="56" width="10.109375" style="52" bestFit="1" customWidth="1"/>
    <col min="57" max="67" width="8.77734375" style="52" customWidth="1"/>
    <col min="68" max="16384" width="8.886718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H1" s="52">
        <v>1000</v>
      </c>
      <c r="I1" s="73">
        <v>2010</v>
      </c>
      <c r="Q1" s="1"/>
      <c r="R1" s="1">
        <v>1000</v>
      </c>
      <c r="U1" s="73">
        <f>I1+1</f>
        <v>2011</v>
      </c>
      <c r="W1" s="12"/>
      <c r="X1" s="8"/>
      <c r="Y1" s="8"/>
      <c r="Z1" s="8"/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2">
        <f>CC1+1</f>
        <v>2017</v>
      </c>
      <c r="DA1" s="72">
        <f>CO1+1</f>
        <v>2018</v>
      </c>
      <c r="DL1" s="52">
        <v>1000</v>
      </c>
      <c r="DM1" s="72">
        <f>DA1+1</f>
        <v>2019</v>
      </c>
      <c r="DW1" s="52">
        <v>1000</v>
      </c>
      <c r="DY1" s="72">
        <f>DM1+1</f>
        <v>2020</v>
      </c>
      <c r="EK1" s="72">
        <f>DY1+1</f>
        <v>2021</v>
      </c>
      <c r="EW1" s="72">
        <f>EK1+1</f>
        <v>2022</v>
      </c>
    </row>
    <row r="2" spans="1:164" ht="23.25">
      <c r="A2" s="74"/>
      <c r="B2" s="71"/>
      <c r="C2" s="71"/>
      <c r="D2" s="71"/>
      <c r="E2" s="9">
        <v>1000</v>
      </c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113" t="s">
        <v>8</v>
      </c>
      <c r="P2" s="11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AF3" s="1">
        <f>SUM(U4:AF4)</f>
        <v>1651.1277599999992</v>
      </c>
    </row>
    <row r="4" spans="1:164" ht="15.75">
      <c r="A4" s="9"/>
      <c r="B4" s="9">
        <v>1</v>
      </c>
      <c r="C4" s="9">
        <v>1</v>
      </c>
      <c r="D4" s="75">
        <v>2558</v>
      </c>
      <c r="E4" s="52" t="s">
        <v>13</v>
      </c>
      <c r="G4" s="12">
        <v>137.47220999999999</v>
      </c>
      <c r="H4" s="12">
        <v>141.53322</v>
      </c>
      <c r="I4" s="12">
        <v>129.36322999999999</v>
      </c>
      <c r="J4" s="12">
        <v>99.844939999999994</v>
      </c>
      <c r="K4" s="12">
        <v>131.61476999999999</v>
      </c>
      <c r="L4" s="12">
        <v>64.735550000000003</v>
      </c>
      <c r="M4" s="12">
        <v>77.179069999999996</v>
      </c>
      <c r="N4" s="12">
        <v>165.31927999999999</v>
      </c>
      <c r="O4" s="12">
        <v>146.99194</v>
      </c>
      <c r="P4" s="12">
        <v>13.053459999999999</v>
      </c>
      <c r="Q4" s="12">
        <v>192.70332999999999</v>
      </c>
      <c r="R4" s="12">
        <v>73.669449999999998</v>
      </c>
      <c r="S4" s="12">
        <v>84.041269999999997</v>
      </c>
      <c r="T4" s="12">
        <v>28.70853</v>
      </c>
      <c r="U4" s="12">
        <v>6.3852700000000002</v>
      </c>
      <c r="V4" s="12">
        <v>167.06345999999999</v>
      </c>
      <c r="W4" s="12">
        <v>18.092980000000001</v>
      </c>
      <c r="X4" s="12">
        <v>275.25322999999997</v>
      </c>
      <c r="Y4" s="12">
        <v>172.22846999999999</v>
      </c>
      <c r="Z4" s="12">
        <v>196.89507999999901</v>
      </c>
      <c r="AA4" s="12">
        <v>207.83665999999999</v>
      </c>
      <c r="AB4" s="12">
        <v>120.01121000000001</v>
      </c>
      <c r="AC4" s="12">
        <v>234.35740000000001</v>
      </c>
      <c r="AD4" s="12">
        <v>90.358999999999995</v>
      </c>
      <c r="AE4" s="12">
        <v>90.358000000000004</v>
      </c>
      <c r="AF4" s="12">
        <v>72.287000000000006</v>
      </c>
      <c r="AG4" s="125">
        <f>'CAPEX by Bus Unit_Project Clas'!B$5 / 1000</f>
        <v>152.94388000000001</v>
      </c>
      <c r="AH4" s="125">
        <f>'CAPEX by Bus Unit_Project Clas'!C$5 / 1000</f>
        <v>196.41058000000001</v>
      </c>
      <c r="AI4" s="125">
        <f>'CAPEX by Bus Unit_Project Clas'!D$5 / 1000</f>
        <v>163.07400000000001</v>
      </c>
      <c r="AJ4" s="125">
        <f>'CAPEX by Bus Unit_Project Clas'!E$5 / 1000</f>
        <v>150.07737</v>
      </c>
      <c r="AK4" s="125">
        <f>'CAPEX by Bus Unit_Project Clas'!F$5 / 1000</f>
        <v>334.37180000000001</v>
      </c>
      <c r="AL4" s="125">
        <f>'CAPEX by Bus Unit_Project Clas'!G$5 / 1000</f>
        <v>32.996230000000004</v>
      </c>
      <c r="AM4" s="125">
        <f>'CAPEX by Bus Unit_Project Clas'!H$5 / 1000</f>
        <v>174.78273000000002</v>
      </c>
      <c r="AN4" s="125">
        <f>'CAPEX by Bus Unit_Project Clas'!I$5 / 1000</f>
        <v>240.88185000000001</v>
      </c>
      <c r="AO4" s="125">
        <f>'CAPEX by Bus Unit_Project Clas'!J$5 / 1000</f>
        <v>251.38445000000002</v>
      </c>
      <c r="AP4" s="125">
        <f>'CAPEX by Bus Unit_Project Clas'!K$5 / 1000</f>
        <v>283.38733000000002</v>
      </c>
      <c r="AQ4" s="125">
        <f>'CAPEX by Bus Unit_Project Clas'!L$5 / 1000</f>
        <v>250.1883</v>
      </c>
      <c r="AR4" s="125">
        <f>'CAPEX by Bus Unit_Project Clas'!M$5 / 1000</f>
        <v>296.43407999999999</v>
      </c>
      <c r="AS4" s="125">
        <f>'CAPEX by Bus Unit_Project Clas'!N$5 / 1000</f>
        <v>189.75899999999999</v>
      </c>
      <c r="AT4" s="125">
        <f>'CAPEX by Bus Unit_Project Clas'!O$5 / 1000</f>
        <v>206.88800000000001</v>
      </c>
      <c r="AU4" s="125">
        <f>'CAPEX by Bus Unit_Project Clas'!P$5 / 1000</f>
        <v>227.49600000000001</v>
      </c>
      <c r="AV4" s="125">
        <f>'CAPEX by Bus Unit_Project Clas'!Q$5 / 1000</f>
        <v>241.41399999999999</v>
      </c>
      <c r="AW4" s="125">
        <f>'CAPEX by Bus Unit_Project Clas'!R$5 / 1000</f>
        <v>258.54199999999997</v>
      </c>
      <c r="AX4" s="125">
        <f>'CAPEX by Bus Unit_Project Clas'!S$5 / 1000</f>
        <v>282.63</v>
      </c>
      <c r="AY4" s="125">
        <f>'CAPEX by Bus Unit_Project Clas'!T$5 / 1000</f>
        <v>282.63</v>
      </c>
      <c r="AZ4" s="125">
        <f>'CAPEX by Bus Unit_Project Clas'!U$5 / 1000</f>
        <v>275.67099999999999</v>
      </c>
      <c r="BA4" s="125">
        <f>'CAPEX by Bus Unit_Project Clas'!V$5 / 1000</f>
        <v>241.14500000000001</v>
      </c>
      <c r="BB4" s="125">
        <f>'CAPEX by Bus Unit_Project Clas'!W$5 / 1000</f>
        <v>224.01599999999999</v>
      </c>
      <c r="BC4" s="125">
        <f>'CAPEX by Bus Unit_Project Clas'!X$5 / 1000</f>
        <v>172.36199999999999</v>
      </c>
      <c r="BD4" s="125">
        <f>'CAPEX by Bus Unit_Project Clas'!Y$5 / 1000</f>
        <v>155.23099999999999</v>
      </c>
      <c r="BE4" s="125">
        <f>'CAPEX by Bus Unit_Project Clas'!Z$5 / 1000</f>
        <v>190.65899999999999</v>
      </c>
      <c r="BF4" s="125">
        <f>'CAPEX by Bus Unit_Project Clas'!AA$5 / 1000</f>
        <v>207.93799999999999</v>
      </c>
      <c r="BG4" s="125">
        <f>'CAPEX by Bus Unit_Project Clas'!AB$5 / 1000</f>
        <v>225.21600000000001</v>
      </c>
      <c r="BH4" s="125">
        <f>'CAPEX by Bus Unit_Project Clas'!AC$5 / 1000</f>
        <v>225.21600000000001</v>
      </c>
      <c r="BI4" s="125">
        <f>'CAPEX by Bus Unit_Project Clas'!AD$5 / 1000</f>
        <v>242.495</v>
      </c>
      <c r="BJ4" s="125">
        <f>'CAPEX by Bus Unit_Project Clas'!AE$5 / 1000</f>
        <v>259.77300000000002</v>
      </c>
      <c r="BK4" s="125">
        <f>'CAPEX by Bus Unit_Project Clas'!AF$5 / 1000</f>
        <v>264.43400000000003</v>
      </c>
      <c r="BL4" s="125">
        <f>'CAPEX by Bus Unit_Project Clas'!AG$5 / 1000</f>
        <v>264.43400000000003</v>
      </c>
      <c r="BM4" s="125">
        <f>'CAPEX by Bus Unit_Project Clas'!AH$5 / 1000</f>
        <v>246.84200000000001</v>
      </c>
      <c r="BN4" s="125">
        <f>'CAPEX by Bus Unit_Project Clas'!AI$5 / 1000</f>
        <v>229.25</v>
      </c>
      <c r="BO4" s="125">
        <f>'CAPEX by Bus Unit_Project Clas'!AJ$5 / 1000</f>
        <v>176.363</v>
      </c>
      <c r="BP4" s="125">
        <f>'CAPEX by Bus Unit_Project Clas'!AK$5 / 1000</f>
        <v>158.77199999999999</v>
      </c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</row>
    <row r="5" spans="1:164">
      <c r="E5" s="52" t="s">
        <v>14</v>
      </c>
      <c r="G5" s="12">
        <v>137.47220999999999</v>
      </c>
      <c r="H5" s="12">
        <v>141.53322</v>
      </c>
      <c r="I5" s="12">
        <f t="shared" ref="I5:BH5" si="0">I4</f>
        <v>129.36322999999999</v>
      </c>
      <c r="J5" s="12">
        <f t="shared" si="0"/>
        <v>99.844939999999994</v>
      </c>
      <c r="K5" s="12">
        <f t="shared" si="0"/>
        <v>131.61476999999999</v>
      </c>
      <c r="L5" s="12">
        <f t="shared" si="0"/>
        <v>64.735550000000003</v>
      </c>
      <c r="M5" s="12">
        <f t="shared" si="0"/>
        <v>77.179069999999996</v>
      </c>
      <c r="N5" s="12">
        <f t="shared" si="0"/>
        <v>165.31927999999999</v>
      </c>
      <c r="O5" s="12">
        <v>146.99194</v>
      </c>
      <c r="P5" s="12">
        <v>13.053459999999999</v>
      </c>
      <c r="Q5" s="12">
        <v>192.70332999999999</v>
      </c>
      <c r="R5" s="12">
        <v>73.669449999999998</v>
      </c>
      <c r="S5" s="12">
        <v>84.041269999999997</v>
      </c>
      <c r="T5" s="12">
        <v>28.70853</v>
      </c>
      <c r="U5" s="12">
        <f t="shared" si="0"/>
        <v>6.3852700000000002</v>
      </c>
      <c r="V5" s="12">
        <f t="shared" si="0"/>
        <v>167.06345999999999</v>
      </c>
      <c r="W5" s="12">
        <f t="shared" si="0"/>
        <v>18.092980000000001</v>
      </c>
      <c r="X5" s="12">
        <f t="shared" si="0"/>
        <v>275.25322999999997</v>
      </c>
      <c r="Y5" s="12">
        <f t="shared" si="0"/>
        <v>172.22846999999999</v>
      </c>
      <c r="Z5" s="12">
        <f t="shared" si="0"/>
        <v>196.89507999999901</v>
      </c>
      <c r="AA5" s="12">
        <f t="shared" si="0"/>
        <v>207.83665999999999</v>
      </c>
      <c r="AB5" s="12">
        <f t="shared" si="0"/>
        <v>120.01121000000001</v>
      </c>
      <c r="AC5" s="12">
        <f t="shared" si="0"/>
        <v>234.35740000000001</v>
      </c>
      <c r="AD5" s="12">
        <f t="shared" si="0"/>
        <v>90.358999999999995</v>
      </c>
      <c r="AE5" s="12">
        <f t="shared" si="0"/>
        <v>90.358000000000004</v>
      </c>
      <c r="AF5" s="12">
        <f t="shared" si="0"/>
        <v>72.287000000000006</v>
      </c>
      <c r="AG5" s="12">
        <f t="shared" si="0"/>
        <v>152.94388000000001</v>
      </c>
      <c r="AH5" s="12">
        <f t="shared" si="0"/>
        <v>196.41058000000001</v>
      </c>
      <c r="AI5" s="12">
        <f t="shared" si="0"/>
        <v>163.07400000000001</v>
      </c>
      <c r="AJ5" s="12">
        <f t="shared" si="0"/>
        <v>150.07737</v>
      </c>
      <c r="AK5" s="12">
        <f t="shared" si="0"/>
        <v>334.37180000000001</v>
      </c>
      <c r="AL5" s="12">
        <f t="shared" si="0"/>
        <v>32.996230000000004</v>
      </c>
      <c r="AM5" s="12">
        <f t="shared" si="0"/>
        <v>174.78273000000002</v>
      </c>
      <c r="AN5" s="12">
        <f t="shared" si="0"/>
        <v>240.88185000000001</v>
      </c>
      <c r="AO5" s="12">
        <f t="shared" si="0"/>
        <v>251.38445000000002</v>
      </c>
      <c r="AP5" s="12">
        <f t="shared" si="0"/>
        <v>283.38733000000002</v>
      </c>
      <c r="AQ5" s="12">
        <f t="shared" si="0"/>
        <v>250.1883</v>
      </c>
      <c r="AR5" s="12">
        <f t="shared" si="0"/>
        <v>296.43407999999999</v>
      </c>
      <c r="AS5" s="12">
        <f t="shared" si="0"/>
        <v>189.75899999999999</v>
      </c>
      <c r="AT5" s="12">
        <f t="shared" si="0"/>
        <v>206.88800000000001</v>
      </c>
      <c r="AU5" s="12">
        <f t="shared" si="0"/>
        <v>227.49600000000001</v>
      </c>
      <c r="AV5" s="12">
        <f t="shared" si="0"/>
        <v>241.41399999999999</v>
      </c>
      <c r="AW5" s="12">
        <f t="shared" si="0"/>
        <v>258.54199999999997</v>
      </c>
      <c r="AX5" s="12">
        <f t="shared" si="0"/>
        <v>282.63</v>
      </c>
      <c r="AY5" s="12">
        <f t="shared" si="0"/>
        <v>282.63</v>
      </c>
      <c r="AZ5" s="12">
        <f t="shared" si="0"/>
        <v>275.67099999999999</v>
      </c>
      <c r="BA5" s="12">
        <f t="shared" si="0"/>
        <v>241.14500000000001</v>
      </c>
      <c r="BB5" s="12">
        <f t="shared" si="0"/>
        <v>224.01599999999999</v>
      </c>
      <c r="BC5" s="12">
        <f t="shared" si="0"/>
        <v>172.36199999999999</v>
      </c>
      <c r="BD5" s="12">
        <f t="shared" si="0"/>
        <v>155.23099999999999</v>
      </c>
      <c r="BE5" s="12">
        <f t="shared" si="0"/>
        <v>190.65899999999999</v>
      </c>
      <c r="BF5" s="12">
        <f t="shared" si="0"/>
        <v>207.93799999999999</v>
      </c>
      <c r="BG5" s="12">
        <f t="shared" si="0"/>
        <v>225.21600000000001</v>
      </c>
      <c r="BH5" s="12">
        <f t="shared" si="0"/>
        <v>225.21600000000001</v>
      </c>
      <c r="BI5" s="12">
        <f t="shared" ref="BI5:BP5" si="1">BI4</f>
        <v>242.495</v>
      </c>
      <c r="BJ5" s="12">
        <f t="shared" si="1"/>
        <v>259.77300000000002</v>
      </c>
      <c r="BK5" s="12">
        <f t="shared" si="1"/>
        <v>264.43400000000003</v>
      </c>
      <c r="BL5" s="12">
        <f t="shared" si="1"/>
        <v>264.43400000000003</v>
      </c>
      <c r="BM5" s="12">
        <f t="shared" si="1"/>
        <v>246.84200000000001</v>
      </c>
      <c r="BN5" s="12">
        <f t="shared" si="1"/>
        <v>229.25</v>
      </c>
      <c r="BO5" s="12">
        <f t="shared" si="1"/>
        <v>176.363</v>
      </c>
      <c r="BP5" s="12">
        <f t="shared" si="1"/>
        <v>158.77199999999999</v>
      </c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</row>
    <row r="6" spans="1:164">
      <c r="E6" s="52" t="s">
        <v>15</v>
      </c>
      <c r="G6" s="1">
        <v>1364.66308</v>
      </c>
      <c r="H6" s="1">
        <v>1506.1963000000001</v>
      </c>
      <c r="I6" s="1">
        <f>I4</f>
        <v>129.36322999999999</v>
      </c>
      <c r="J6" s="1">
        <f t="shared" ref="J6:O6" si="2">I6+J4</f>
        <v>229.20817</v>
      </c>
      <c r="K6" s="1">
        <f t="shared" si="2"/>
        <v>360.82294000000002</v>
      </c>
      <c r="L6" s="1">
        <f t="shared" si="2"/>
        <v>425.55849000000001</v>
      </c>
      <c r="M6" s="1">
        <f t="shared" si="2"/>
        <v>502.73756000000003</v>
      </c>
      <c r="N6" s="1">
        <f t="shared" si="2"/>
        <v>668.05683999999997</v>
      </c>
      <c r="O6" s="1">
        <f t="shared" si="2"/>
        <v>815.04877999999997</v>
      </c>
      <c r="P6" s="1">
        <v>146992</v>
      </c>
      <c r="Q6" s="1">
        <v>179705</v>
      </c>
      <c r="R6" s="1">
        <v>154033</v>
      </c>
      <c r="S6" s="1">
        <v>128360.999999999</v>
      </c>
      <c r="T6" s="1">
        <v>102689</v>
      </c>
      <c r="U6" s="1">
        <v>77016</v>
      </c>
      <c r="V6" s="1">
        <v>152105</v>
      </c>
      <c r="W6" s="1">
        <v>152105</v>
      </c>
      <c r="X6" s="1">
        <v>152105</v>
      </c>
      <c r="Y6" s="1">
        <v>190131</v>
      </c>
      <c r="Z6" s="1">
        <v>228158</v>
      </c>
      <c r="AA6" s="1">
        <v>266184</v>
      </c>
      <c r="AB6" s="1">
        <v>281485</v>
      </c>
      <c r="AC6" s="1">
        <v>281485</v>
      </c>
      <c r="AD6" s="1">
        <v>241273</v>
      </c>
      <c r="AE6" s="1">
        <v>201061</v>
      </c>
      <c r="AF6" s="1">
        <v>160849</v>
      </c>
      <c r="AG6" s="1">
        <v>120636</v>
      </c>
      <c r="AH6" s="1">
        <v>164731</v>
      </c>
      <c r="AI6" s="1">
        <v>164731</v>
      </c>
      <c r="AJ6" s="1">
        <v>205914</v>
      </c>
      <c r="AK6" s="1">
        <v>247097</v>
      </c>
      <c r="AL6" s="1">
        <v>288280</v>
      </c>
      <c r="AM6" s="1">
        <v>288280</v>
      </c>
      <c r="AN6" s="1">
        <v>291695</v>
      </c>
      <c r="AO6" s="1">
        <v>291695</v>
      </c>
      <c r="AP6" s="1">
        <v>250025</v>
      </c>
      <c r="AQ6" s="1">
        <v>208354</v>
      </c>
      <c r="AR6" s="1">
        <v>166683</v>
      </c>
      <c r="AS6" s="1">
        <v>166683</v>
      </c>
      <c r="AT6" s="1">
        <v>167657</v>
      </c>
      <c r="AU6" s="1">
        <v>167657</v>
      </c>
      <c r="AV6" s="1">
        <v>209571</v>
      </c>
      <c r="AW6" s="1">
        <v>251485</v>
      </c>
      <c r="AX6" s="1">
        <v>293399</v>
      </c>
      <c r="AY6" s="1">
        <v>293399</v>
      </c>
      <c r="AZ6" s="1">
        <v>274092</v>
      </c>
      <c r="BA6" s="1">
        <v>274092</v>
      </c>
      <c r="BB6" s="1">
        <v>234936</v>
      </c>
      <c r="BC6" s="1">
        <v>195780</v>
      </c>
      <c r="BD6" s="1">
        <v>156624</v>
      </c>
      <c r="BE6" s="1">
        <v>156626</v>
      </c>
      <c r="BF6" s="1">
        <v>153169</v>
      </c>
      <c r="BG6" s="1">
        <v>153169</v>
      </c>
      <c r="BH6" s="1">
        <v>191462</v>
      </c>
      <c r="BI6" s="1">
        <v>229754</v>
      </c>
      <c r="BJ6" s="1">
        <v>268046</v>
      </c>
      <c r="BK6" s="1">
        <v>268046</v>
      </c>
      <c r="BL6" s="1">
        <v>263574</v>
      </c>
      <c r="BM6" s="1">
        <v>263574</v>
      </c>
      <c r="BN6" s="1">
        <v>225921</v>
      </c>
      <c r="BO6" s="1">
        <v>188267</v>
      </c>
      <c r="BP6" s="1">
        <v>150614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</row>
    <row r="7" spans="1:164">
      <c r="E7" s="52" t="s">
        <v>16</v>
      </c>
      <c r="G7" s="1">
        <v>1364.66308</v>
      </c>
      <c r="H7" s="1">
        <v>1506.1963000000001</v>
      </c>
      <c r="I7" s="1">
        <f>I5</f>
        <v>129.36322999999999</v>
      </c>
      <c r="J7" s="1">
        <f t="shared" ref="J7:T7" si="3">I7+J5</f>
        <v>229.20817</v>
      </c>
      <c r="K7" s="1">
        <f t="shared" si="3"/>
        <v>360.82294000000002</v>
      </c>
      <c r="L7" s="1">
        <f t="shared" si="3"/>
        <v>425.55849000000001</v>
      </c>
      <c r="M7" s="1">
        <f t="shared" si="3"/>
        <v>502.73756000000003</v>
      </c>
      <c r="N7" s="1">
        <f t="shared" si="3"/>
        <v>668.05683999999997</v>
      </c>
      <c r="O7" s="1">
        <f t="shared" si="3"/>
        <v>815.04877999999997</v>
      </c>
      <c r="P7" s="1">
        <f t="shared" si="3"/>
        <v>828.10223999999994</v>
      </c>
      <c r="Q7" s="1">
        <f t="shared" si="3"/>
        <v>1020.80557</v>
      </c>
      <c r="R7" s="1">
        <f t="shared" si="3"/>
        <v>1094.4750200000001</v>
      </c>
      <c r="S7" s="1">
        <f t="shared" si="3"/>
        <v>1178.51629</v>
      </c>
      <c r="T7" s="1">
        <f t="shared" si="3"/>
        <v>1207.2248200000001</v>
      </c>
      <c r="U7" s="1">
        <f>U5</f>
        <v>6.3852700000000002</v>
      </c>
      <c r="V7" s="1">
        <f t="shared" ref="V7:AF7" si="4">U7+V5</f>
        <v>173.44872999999998</v>
      </c>
      <c r="W7" s="1">
        <f t="shared" si="4"/>
        <v>191.54170999999999</v>
      </c>
      <c r="X7" s="1">
        <f t="shared" si="4"/>
        <v>466.79494</v>
      </c>
      <c r="Y7" s="1">
        <f t="shared" si="4"/>
        <v>639.02341000000001</v>
      </c>
      <c r="Z7" s="1">
        <f t="shared" si="4"/>
        <v>835.918489999999</v>
      </c>
      <c r="AA7" s="1">
        <f t="shared" si="4"/>
        <v>1043.755149999999</v>
      </c>
      <c r="AB7" s="1">
        <f t="shared" si="4"/>
        <v>1163.7663599999992</v>
      </c>
      <c r="AC7" s="1">
        <f t="shared" si="4"/>
        <v>1398.1237599999993</v>
      </c>
      <c r="AD7" s="1">
        <f t="shared" si="4"/>
        <v>1488.4827599999992</v>
      </c>
      <c r="AE7" s="1">
        <f t="shared" si="4"/>
        <v>1578.8407599999991</v>
      </c>
      <c r="AF7" s="1">
        <f t="shared" si="4"/>
        <v>1651.1277599999992</v>
      </c>
      <c r="AG7" s="1">
        <f>AG5</f>
        <v>152.94388000000001</v>
      </c>
      <c r="AH7" s="1">
        <f t="shared" ref="AH7:AR7" si="5">AG7+AH5</f>
        <v>349.35446000000002</v>
      </c>
      <c r="AI7" s="1">
        <f t="shared" si="5"/>
        <v>512.42846000000009</v>
      </c>
      <c r="AJ7" s="1">
        <f t="shared" si="5"/>
        <v>662.50583000000006</v>
      </c>
      <c r="AK7" s="1">
        <f t="shared" si="5"/>
        <v>996.87763000000007</v>
      </c>
      <c r="AL7" s="1">
        <f t="shared" si="5"/>
        <v>1029.8738600000001</v>
      </c>
      <c r="AM7" s="1">
        <f t="shared" si="5"/>
        <v>1204.6565900000001</v>
      </c>
      <c r="AN7" s="1">
        <f t="shared" si="5"/>
        <v>1445.53844</v>
      </c>
      <c r="AO7" s="1">
        <f t="shared" si="5"/>
        <v>1696.9228900000001</v>
      </c>
      <c r="AP7" s="1">
        <f t="shared" si="5"/>
        <v>1980.3102200000001</v>
      </c>
      <c r="AQ7" s="1">
        <f t="shared" si="5"/>
        <v>2230.4985200000001</v>
      </c>
      <c r="AR7" s="1">
        <f t="shared" si="5"/>
        <v>2526.9326000000001</v>
      </c>
      <c r="AS7" s="1">
        <f>AS5</f>
        <v>189.75899999999999</v>
      </c>
      <c r="AT7" s="1">
        <f t="shared" ref="AT7:BD7" si="6">AS7+AT5</f>
        <v>396.64699999999999</v>
      </c>
      <c r="AU7" s="1">
        <f t="shared" si="6"/>
        <v>624.14300000000003</v>
      </c>
      <c r="AV7" s="1">
        <f t="shared" si="6"/>
        <v>865.55700000000002</v>
      </c>
      <c r="AW7" s="1">
        <f t="shared" si="6"/>
        <v>1124.0989999999999</v>
      </c>
      <c r="AX7" s="1">
        <f t="shared" si="6"/>
        <v>1406.7289999999998</v>
      </c>
      <c r="AY7" s="1">
        <f t="shared" si="6"/>
        <v>1689.3589999999999</v>
      </c>
      <c r="AZ7" s="1">
        <f t="shared" si="6"/>
        <v>1965.03</v>
      </c>
      <c r="BA7" s="1">
        <f t="shared" si="6"/>
        <v>2206.1750000000002</v>
      </c>
      <c r="BB7" s="1">
        <f t="shared" si="6"/>
        <v>2430.1910000000003</v>
      </c>
      <c r="BC7" s="1">
        <f t="shared" si="6"/>
        <v>2602.5530000000003</v>
      </c>
      <c r="BD7" s="1">
        <f t="shared" si="6"/>
        <v>2757.7840000000006</v>
      </c>
      <c r="BE7" s="1">
        <f>BE5</f>
        <v>190.65899999999999</v>
      </c>
      <c r="BF7" s="1">
        <f t="shared" ref="BF7:BP7" si="7">BE7+BF5</f>
        <v>398.59699999999998</v>
      </c>
      <c r="BG7" s="1">
        <f t="shared" si="7"/>
        <v>623.81299999999999</v>
      </c>
      <c r="BH7" s="1">
        <f t="shared" si="7"/>
        <v>849.029</v>
      </c>
      <c r="BI7" s="1">
        <f t="shared" si="7"/>
        <v>1091.5239999999999</v>
      </c>
      <c r="BJ7" s="1">
        <f t="shared" si="7"/>
        <v>1351.297</v>
      </c>
      <c r="BK7" s="1">
        <f t="shared" si="7"/>
        <v>1615.731</v>
      </c>
      <c r="BL7" s="1">
        <f t="shared" si="7"/>
        <v>1880.165</v>
      </c>
      <c r="BM7" s="1">
        <f t="shared" si="7"/>
        <v>2127.0070000000001</v>
      </c>
      <c r="BN7" s="1">
        <f t="shared" si="7"/>
        <v>2356.2570000000001</v>
      </c>
      <c r="BO7" s="1">
        <f t="shared" si="7"/>
        <v>2532.62</v>
      </c>
      <c r="BP7" s="1">
        <f t="shared" si="7"/>
        <v>2691.3919999999998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</row>
    <row r="8" spans="1:164">
      <c r="E8" s="52" t="s">
        <v>17</v>
      </c>
      <c r="G8" s="1">
        <v>15762.506079999999</v>
      </c>
      <c r="H8" s="1">
        <v>15904.039299999999</v>
      </c>
      <c r="I8" s="1">
        <f t="shared" ref="I8:BH8" si="8">H8+I4</f>
        <v>16033.402529999999</v>
      </c>
      <c r="J8" s="1">
        <f t="shared" si="8"/>
        <v>16133.24747</v>
      </c>
      <c r="K8" s="1">
        <f t="shared" si="8"/>
        <v>16264.86224</v>
      </c>
      <c r="L8" s="1">
        <f t="shared" si="8"/>
        <v>16329.59779</v>
      </c>
      <c r="M8" s="1">
        <f t="shared" si="8"/>
        <v>16406.776859999998</v>
      </c>
      <c r="N8" s="1">
        <f t="shared" si="8"/>
        <v>16572.096139999998</v>
      </c>
      <c r="O8" s="1">
        <f t="shared" si="8"/>
        <v>16719.088079999998</v>
      </c>
      <c r="P8" s="1">
        <f t="shared" si="8"/>
        <v>16732.141539999997</v>
      </c>
      <c r="Q8" s="1">
        <f t="shared" si="8"/>
        <v>16924.844869999997</v>
      </c>
      <c r="R8" s="1">
        <f t="shared" si="8"/>
        <v>16998.514319999998</v>
      </c>
      <c r="S8" s="1">
        <f t="shared" si="8"/>
        <v>17082.55559</v>
      </c>
      <c r="T8" s="1">
        <f t="shared" si="8"/>
        <v>17111.26412</v>
      </c>
      <c r="U8" s="1">
        <f t="shared" si="8"/>
        <v>17117.649389999999</v>
      </c>
      <c r="V8" s="1">
        <f t="shared" si="8"/>
        <v>17284.71285</v>
      </c>
      <c r="W8" s="1">
        <f t="shared" si="8"/>
        <v>17302.805830000001</v>
      </c>
      <c r="X8" s="1">
        <f t="shared" si="8"/>
        <v>17578.05906</v>
      </c>
      <c r="Y8" s="1">
        <f t="shared" si="8"/>
        <v>17750.287529999998</v>
      </c>
      <c r="Z8" s="1">
        <f t="shared" si="8"/>
        <v>17947.182609999996</v>
      </c>
      <c r="AA8" s="1">
        <f t="shared" si="8"/>
        <v>18155.019269999997</v>
      </c>
      <c r="AB8" s="1">
        <f t="shared" si="8"/>
        <v>18275.030479999998</v>
      </c>
      <c r="AC8" s="1">
        <f t="shared" si="8"/>
        <v>18509.387879999998</v>
      </c>
      <c r="AD8" s="1">
        <f t="shared" si="8"/>
        <v>18599.746879999999</v>
      </c>
      <c r="AE8" s="1">
        <f t="shared" si="8"/>
        <v>18690.104879999999</v>
      </c>
      <c r="AF8" s="1">
        <f t="shared" si="8"/>
        <v>18762.391879999999</v>
      </c>
      <c r="AG8" s="1">
        <f t="shared" si="8"/>
        <v>18915.335759999998</v>
      </c>
      <c r="AH8" s="1">
        <f t="shared" si="8"/>
        <v>19111.746339999998</v>
      </c>
      <c r="AI8" s="1">
        <f t="shared" si="8"/>
        <v>19274.820339999998</v>
      </c>
      <c r="AJ8" s="1">
        <f t="shared" si="8"/>
        <v>19424.897709999997</v>
      </c>
      <c r="AK8" s="1">
        <f t="shared" si="8"/>
        <v>19759.269509999998</v>
      </c>
      <c r="AL8" s="1">
        <f t="shared" si="8"/>
        <v>19792.265739999999</v>
      </c>
      <c r="AM8" s="1">
        <f t="shared" si="8"/>
        <v>19967.048469999998</v>
      </c>
      <c r="AN8" s="1">
        <f t="shared" si="8"/>
        <v>20207.930319999999</v>
      </c>
      <c r="AO8" s="1">
        <f t="shared" si="8"/>
        <v>20459.314770000001</v>
      </c>
      <c r="AP8" s="1">
        <f t="shared" si="8"/>
        <v>20742.702100000002</v>
      </c>
      <c r="AQ8" s="1">
        <f t="shared" si="8"/>
        <v>20992.890400000004</v>
      </c>
      <c r="AR8" s="1">
        <f t="shared" si="8"/>
        <v>21289.324480000003</v>
      </c>
      <c r="AS8" s="1">
        <f t="shared" si="8"/>
        <v>21479.083480000001</v>
      </c>
      <c r="AT8" s="1">
        <f t="shared" si="8"/>
        <v>21685.97148</v>
      </c>
      <c r="AU8" s="1">
        <f t="shared" si="8"/>
        <v>21913.467479999999</v>
      </c>
      <c r="AV8" s="1">
        <f t="shared" si="8"/>
        <v>22154.88148</v>
      </c>
      <c r="AW8" s="1">
        <f t="shared" si="8"/>
        <v>22413.423480000001</v>
      </c>
      <c r="AX8" s="1">
        <f t="shared" si="8"/>
        <v>22696.053480000002</v>
      </c>
      <c r="AY8" s="1">
        <f t="shared" si="8"/>
        <v>22978.683480000003</v>
      </c>
      <c r="AZ8" s="1">
        <f t="shared" si="8"/>
        <v>23254.354480000002</v>
      </c>
      <c r="BA8" s="1">
        <f t="shared" si="8"/>
        <v>23495.499480000002</v>
      </c>
      <c r="BB8" s="1">
        <f t="shared" si="8"/>
        <v>23719.515480000002</v>
      </c>
      <c r="BC8" s="1">
        <f t="shared" si="8"/>
        <v>23891.877480000003</v>
      </c>
      <c r="BD8" s="1">
        <f t="shared" si="8"/>
        <v>24047.108480000003</v>
      </c>
      <c r="BE8" s="1">
        <f t="shared" si="8"/>
        <v>24237.767480000002</v>
      </c>
      <c r="BF8" s="1">
        <f t="shared" si="8"/>
        <v>24445.705480000001</v>
      </c>
      <c r="BG8" s="1">
        <f t="shared" si="8"/>
        <v>24670.921480000001</v>
      </c>
      <c r="BH8" s="1">
        <f t="shared" si="8"/>
        <v>24896.137480000001</v>
      </c>
      <c r="BI8" s="1">
        <f t="shared" ref="BI8:BP8" si="9">BH8+BI4</f>
        <v>25138.63248</v>
      </c>
      <c r="BJ8" s="1">
        <f t="shared" si="9"/>
        <v>25398.405480000001</v>
      </c>
      <c r="BK8" s="1">
        <f t="shared" si="9"/>
        <v>25662.839480000002</v>
      </c>
      <c r="BL8" s="1">
        <f t="shared" si="9"/>
        <v>25927.273480000003</v>
      </c>
      <c r="BM8" s="1">
        <f t="shared" si="9"/>
        <v>26174.115480000004</v>
      </c>
      <c r="BN8" s="1">
        <f t="shared" si="9"/>
        <v>26403.365480000004</v>
      </c>
      <c r="BO8" s="1">
        <f t="shared" si="9"/>
        <v>26579.728480000005</v>
      </c>
      <c r="BP8" s="1">
        <f t="shared" si="9"/>
        <v>26738.500480000006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</row>
    <row r="9" spans="1:164">
      <c r="E9" s="52" t="s">
        <v>18</v>
      </c>
      <c r="G9" s="1">
        <v>15762.506079999999</v>
      </c>
      <c r="H9" s="1">
        <v>15904.039299999999</v>
      </c>
      <c r="I9" s="1">
        <f t="shared" ref="I9:BH9" si="10">H9+I5</f>
        <v>16033.402529999999</v>
      </c>
      <c r="J9" s="1">
        <f t="shared" si="10"/>
        <v>16133.24747</v>
      </c>
      <c r="K9" s="1">
        <f t="shared" si="10"/>
        <v>16264.86224</v>
      </c>
      <c r="L9" s="1">
        <f t="shared" si="10"/>
        <v>16329.59779</v>
      </c>
      <c r="M9" s="1">
        <f t="shared" si="10"/>
        <v>16406.776859999998</v>
      </c>
      <c r="N9" s="1">
        <f t="shared" si="10"/>
        <v>16572.096139999998</v>
      </c>
      <c r="O9" s="1">
        <f t="shared" si="10"/>
        <v>16719.088079999998</v>
      </c>
      <c r="P9" s="1">
        <f t="shared" si="10"/>
        <v>16732.141539999997</v>
      </c>
      <c r="Q9" s="1">
        <f t="shared" si="10"/>
        <v>16924.844869999997</v>
      </c>
      <c r="R9" s="1">
        <f t="shared" si="10"/>
        <v>16998.514319999998</v>
      </c>
      <c r="S9" s="1">
        <f t="shared" si="10"/>
        <v>17082.55559</v>
      </c>
      <c r="T9" s="1">
        <f t="shared" si="10"/>
        <v>17111.26412</v>
      </c>
      <c r="U9" s="1">
        <f t="shared" si="10"/>
        <v>17117.649389999999</v>
      </c>
      <c r="V9" s="1">
        <f t="shared" si="10"/>
        <v>17284.71285</v>
      </c>
      <c r="W9" s="1">
        <f t="shared" si="10"/>
        <v>17302.805830000001</v>
      </c>
      <c r="X9" s="1">
        <f t="shared" si="10"/>
        <v>17578.05906</v>
      </c>
      <c r="Y9" s="1">
        <f t="shared" si="10"/>
        <v>17750.287529999998</v>
      </c>
      <c r="Z9" s="1">
        <f t="shared" si="10"/>
        <v>17947.182609999996</v>
      </c>
      <c r="AA9" s="1">
        <f t="shared" si="10"/>
        <v>18155.019269999997</v>
      </c>
      <c r="AB9" s="1">
        <f t="shared" si="10"/>
        <v>18275.030479999998</v>
      </c>
      <c r="AC9" s="1">
        <f t="shared" si="10"/>
        <v>18509.387879999998</v>
      </c>
      <c r="AD9" s="1">
        <f t="shared" si="10"/>
        <v>18599.746879999999</v>
      </c>
      <c r="AE9" s="1">
        <f t="shared" si="10"/>
        <v>18690.104879999999</v>
      </c>
      <c r="AF9" s="1">
        <f t="shared" si="10"/>
        <v>18762.391879999999</v>
      </c>
      <c r="AG9" s="1">
        <f t="shared" si="10"/>
        <v>18915.335759999998</v>
      </c>
      <c r="AH9" s="1">
        <f t="shared" si="10"/>
        <v>19111.746339999998</v>
      </c>
      <c r="AI9" s="1">
        <f t="shared" si="10"/>
        <v>19274.820339999998</v>
      </c>
      <c r="AJ9" s="1">
        <f t="shared" si="10"/>
        <v>19424.897709999997</v>
      </c>
      <c r="AK9" s="1">
        <f t="shared" si="10"/>
        <v>19759.269509999998</v>
      </c>
      <c r="AL9" s="1">
        <f t="shared" si="10"/>
        <v>19792.265739999999</v>
      </c>
      <c r="AM9" s="1">
        <f t="shared" si="10"/>
        <v>19967.048469999998</v>
      </c>
      <c r="AN9" s="1">
        <f t="shared" si="10"/>
        <v>20207.930319999999</v>
      </c>
      <c r="AO9" s="1">
        <f t="shared" si="10"/>
        <v>20459.314770000001</v>
      </c>
      <c r="AP9" s="1">
        <f t="shared" si="10"/>
        <v>20742.702100000002</v>
      </c>
      <c r="AQ9" s="1">
        <f t="shared" si="10"/>
        <v>20992.890400000004</v>
      </c>
      <c r="AR9" s="1">
        <f t="shared" si="10"/>
        <v>21289.324480000003</v>
      </c>
      <c r="AS9" s="1">
        <f t="shared" si="10"/>
        <v>21479.083480000001</v>
      </c>
      <c r="AT9" s="1">
        <f t="shared" si="10"/>
        <v>21685.97148</v>
      </c>
      <c r="AU9" s="1">
        <f t="shared" si="10"/>
        <v>21913.467479999999</v>
      </c>
      <c r="AV9" s="1">
        <f t="shared" si="10"/>
        <v>22154.88148</v>
      </c>
      <c r="AW9" s="1">
        <f t="shared" si="10"/>
        <v>22413.423480000001</v>
      </c>
      <c r="AX9" s="1">
        <f t="shared" si="10"/>
        <v>22696.053480000002</v>
      </c>
      <c r="AY9" s="1">
        <f t="shared" si="10"/>
        <v>22978.683480000003</v>
      </c>
      <c r="AZ9" s="1">
        <f t="shared" si="10"/>
        <v>23254.354480000002</v>
      </c>
      <c r="BA9" s="1">
        <f t="shared" si="10"/>
        <v>23495.499480000002</v>
      </c>
      <c r="BB9" s="1">
        <f t="shared" si="10"/>
        <v>23719.515480000002</v>
      </c>
      <c r="BC9" s="1">
        <f t="shared" si="10"/>
        <v>23891.877480000003</v>
      </c>
      <c r="BD9" s="1">
        <f t="shared" si="10"/>
        <v>24047.108480000003</v>
      </c>
      <c r="BE9" s="1">
        <f t="shared" si="10"/>
        <v>24237.767480000002</v>
      </c>
      <c r="BF9" s="1">
        <f t="shared" si="10"/>
        <v>24445.705480000001</v>
      </c>
      <c r="BG9" s="1">
        <f t="shared" si="10"/>
        <v>24670.921480000001</v>
      </c>
      <c r="BH9" s="1">
        <f t="shared" si="10"/>
        <v>24896.137480000001</v>
      </c>
      <c r="BI9" s="1">
        <f t="shared" ref="BI9:BP9" si="11">BH9+BI5</f>
        <v>25138.63248</v>
      </c>
      <c r="BJ9" s="1">
        <f t="shared" si="11"/>
        <v>25398.405480000001</v>
      </c>
      <c r="BK9" s="1">
        <f t="shared" si="11"/>
        <v>25662.839480000002</v>
      </c>
      <c r="BL9" s="1">
        <f t="shared" si="11"/>
        <v>25927.273480000003</v>
      </c>
      <c r="BM9" s="1">
        <f t="shared" si="11"/>
        <v>26174.115480000004</v>
      </c>
      <c r="BN9" s="1">
        <f t="shared" si="11"/>
        <v>26403.365480000004</v>
      </c>
      <c r="BO9" s="1">
        <f t="shared" si="11"/>
        <v>26579.728480000005</v>
      </c>
      <c r="BP9" s="1">
        <f t="shared" si="11"/>
        <v>26738.500480000006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</row>
    <row r="10" spans="1:164">
      <c r="E10" s="52" t="s">
        <v>19</v>
      </c>
      <c r="G10" s="1">
        <v>0</v>
      </c>
      <c r="H10" s="1">
        <v>0</v>
      </c>
      <c r="I10" s="1">
        <f t="shared" ref="I10:AB10" si="12">I8-I9</f>
        <v>0</v>
      </c>
      <c r="J10" s="1">
        <f t="shared" si="12"/>
        <v>0</v>
      </c>
      <c r="K10" s="1">
        <f t="shared" si="12"/>
        <v>0</v>
      </c>
      <c r="L10" s="1">
        <f t="shared" si="12"/>
        <v>0</v>
      </c>
      <c r="M10" s="1">
        <f t="shared" si="12"/>
        <v>0</v>
      </c>
      <c r="N10" s="1">
        <f t="shared" si="12"/>
        <v>0</v>
      </c>
      <c r="O10" s="1">
        <f t="shared" si="12"/>
        <v>0</v>
      </c>
      <c r="P10" s="1">
        <f t="shared" si="12"/>
        <v>0</v>
      </c>
      <c r="Q10" s="1">
        <f t="shared" si="12"/>
        <v>0</v>
      </c>
      <c r="R10" s="1">
        <f t="shared" si="12"/>
        <v>0</v>
      </c>
      <c r="S10" s="1">
        <f t="shared" si="12"/>
        <v>0</v>
      </c>
      <c r="T10" s="1">
        <f t="shared" si="12"/>
        <v>0</v>
      </c>
      <c r="U10" s="1">
        <f t="shared" si="12"/>
        <v>0</v>
      </c>
      <c r="V10" s="1">
        <f t="shared" si="12"/>
        <v>0</v>
      </c>
      <c r="W10" s="1">
        <f t="shared" si="12"/>
        <v>0</v>
      </c>
      <c r="X10" s="1">
        <f t="shared" si="12"/>
        <v>0</v>
      </c>
      <c r="Y10" s="1">
        <f t="shared" si="12"/>
        <v>0</v>
      </c>
      <c r="Z10" s="1">
        <f t="shared" si="12"/>
        <v>0</v>
      </c>
      <c r="AA10" s="1">
        <f t="shared" si="12"/>
        <v>0</v>
      </c>
      <c r="AB10" s="1">
        <f t="shared" si="12"/>
        <v>0</v>
      </c>
      <c r="AC10" s="1">
        <f t="shared" ref="AC10:BH10" si="13">AC8-AC9</f>
        <v>0</v>
      </c>
      <c r="AD10" s="1">
        <f t="shared" si="13"/>
        <v>0</v>
      </c>
      <c r="AE10" s="1">
        <f t="shared" si="13"/>
        <v>0</v>
      </c>
      <c r="AF10" s="1">
        <f t="shared" si="13"/>
        <v>0</v>
      </c>
      <c r="AG10" s="1">
        <f t="shared" si="13"/>
        <v>0</v>
      </c>
      <c r="AH10" s="1">
        <f t="shared" si="13"/>
        <v>0</v>
      </c>
      <c r="AI10" s="1">
        <f t="shared" si="13"/>
        <v>0</v>
      </c>
      <c r="AJ10" s="1">
        <f t="shared" si="13"/>
        <v>0</v>
      </c>
      <c r="AK10" s="1">
        <f t="shared" si="13"/>
        <v>0</v>
      </c>
      <c r="AL10" s="1">
        <f t="shared" si="13"/>
        <v>0</v>
      </c>
      <c r="AM10" s="1">
        <f t="shared" si="13"/>
        <v>0</v>
      </c>
      <c r="AN10" s="1">
        <f t="shared" si="13"/>
        <v>0</v>
      </c>
      <c r="AO10" s="1">
        <f t="shared" si="13"/>
        <v>0</v>
      </c>
      <c r="AP10" s="1">
        <f t="shared" si="13"/>
        <v>0</v>
      </c>
      <c r="AQ10" s="1">
        <f t="shared" si="13"/>
        <v>0</v>
      </c>
      <c r="AR10" s="1">
        <f t="shared" si="13"/>
        <v>0</v>
      </c>
      <c r="AS10" s="1">
        <f t="shared" si="13"/>
        <v>0</v>
      </c>
      <c r="AT10" s="1">
        <f t="shared" si="13"/>
        <v>0</v>
      </c>
      <c r="AU10" s="1">
        <f t="shared" si="13"/>
        <v>0</v>
      </c>
      <c r="AV10" s="1">
        <f t="shared" si="13"/>
        <v>0</v>
      </c>
      <c r="AW10" s="1">
        <f t="shared" si="13"/>
        <v>0</v>
      </c>
      <c r="AX10" s="1">
        <f t="shared" si="13"/>
        <v>0</v>
      </c>
      <c r="AY10" s="1">
        <f t="shared" si="13"/>
        <v>0</v>
      </c>
      <c r="AZ10" s="1">
        <f t="shared" si="13"/>
        <v>0</v>
      </c>
      <c r="BA10" s="1">
        <f t="shared" si="13"/>
        <v>0</v>
      </c>
      <c r="BB10" s="1">
        <f t="shared" si="13"/>
        <v>0</v>
      </c>
      <c r="BC10" s="1">
        <f t="shared" si="13"/>
        <v>0</v>
      </c>
      <c r="BD10" s="1">
        <f t="shared" si="13"/>
        <v>0</v>
      </c>
      <c r="BE10" s="1">
        <f t="shared" si="13"/>
        <v>0</v>
      </c>
      <c r="BF10" s="1">
        <f t="shared" si="13"/>
        <v>0</v>
      </c>
      <c r="BG10" s="1">
        <f t="shared" si="13"/>
        <v>0</v>
      </c>
      <c r="BH10" s="1">
        <f t="shared" si="13"/>
        <v>0</v>
      </c>
      <c r="BI10" s="1">
        <f t="shared" ref="BI10:BP10" si="14">BI8-BI9</f>
        <v>0</v>
      </c>
      <c r="BJ10" s="1">
        <f t="shared" si="14"/>
        <v>0</v>
      </c>
      <c r="BK10" s="1">
        <f t="shared" si="14"/>
        <v>0</v>
      </c>
      <c r="BL10" s="1">
        <f t="shared" si="14"/>
        <v>0</v>
      </c>
      <c r="BM10" s="1">
        <f t="shared" si="14"/>
        <v>0</v>
      </c>
      <c r="BN10" s="1">
        <f t="shared" si="14"/>
        <v>0</v>
      </c>
      <c r="BO10" s="1">
        <f t="shared" si="14"/>
        <v>0</v>
      </c>
      <c r="BP10" s="1">
        <f t="shared" si="14"/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</row>
    <row r="11" spans="1:164">
      <c r="A11" s="52" t="s">
        <v>62</v>
      </c>
      <c r="E11" s="52" t="s">
        <v>20</v>
      </c>
      <c r="G11" s="1">
        <v>0</v>
      </c>
      <c r="H11" s="1">
        <v>0</v>
      </c>
      <c r="I11" s="1">
        <f t="shared" ref="I11:BH11" si="15">IF($C4=1,I$10,0)</f>
        <v>0</v>
      </c>
      <c r="J11" s="1">
        <f t="shared" si="15"/>
        <v>0</v>
      </c>
      <c r="K11" s="1">
        <f t="shared" si="15"/>
        <v>0</v>
      </c>
      <c r="L11" s="1">
        <f t="shared" si="15"/>
        <v>0</v>
      </c>
      <c r="M11" s="1">
        <f t="shared" si="15"/>
        <v>0</v>
      </c>
      <c r="N11" s="1">
        <f t="shared" si="15"/>
        <v>0</v>
      </c>
      <c r="O11" s="1">
        <f t="shared" si="15"/>
        <v>0</v>
      </c>
      <c r="P11" s="1">
        <f t="shared" si="15"/>
        <v>0</v>
      </c>
      <c r="Q11" s="1">
        <f t="shared" si="15"/>
        <v>0</v>
      </c>
      <c r="R11" s="1">
        <f t="shared" si="15"/>
        <v>0</v>
      </c>
      <c r="S11" s="1">
        <f t="shared" si="15"/>
        <v>0</v>
      </c>
      <c r="T11" s="1">
        <f t="shared" si="15"/>
        <v>0</v>
      </c>
      <c r="U11" s="1">
        <f t="shared" si="15"/>
        <v>0</v>
      </c>
      <c r="V11" s="1">
        <f t="shared" si="15"/>
        <v>0</v>
      </c>
      <c r="W11" s="1">
        <f t="shared" si="15"/>
        <v>0</v>
      </c>
      <c r="X11" s="1">
        <f t="shared" si="15"/>
        <v>0</v>
      </c>
      <c r="Y11" s="1">
        <f t="shared" si="15"/>
        <v>0</v>
      </c>
      <c r="Z11" s="1">
        <f t="shared" si="15"/>
        <v>0</v>
      </c>
      <c r="AA11" s="1">
        <f t="shared" si="15"/>
        <v>0</v>
      </c>
      <c r="AB11" s="1">
        <f t="shared" si="15"/>
        <v>0</v>
      </c>
      <c r="AC11" s="1">
        <f t="shared" si="15"/>
        <v>0</v>
      </c>
      <c r="AD11" s="1">
        <f t="shared" si="15"/>
        <v>0</v>
      </c>
      <c r="AE11" s="1">
        <f t="shared" si="15"/>
        <v>0</v>
      </c>
      <c r="AF11" s="1">
        <f t="shared" si="15"/>
        <v>0</v>
      </c>
      <c r="AG11" s="1">
        <f t="shared" si="15"/>
        <v>0</v>
      </c>
      <c r="AH11" s="1">
        <f t="shared" si="15"/>
        <v>0</v>
      </c>
      <c r="AI11" s="1">
        <f t="shared" si="15"/>
        <v>0</v>
      </c>
      <c r="AJ11" s="1">
        <f t="shared" si="15"/>
        <v>0</v>
      </c>
      <c r="AK11" s="1">
        <f t="shared" si="15"/>
        <v>0</v>
      </c>
      <c r="AL11" s="1">
        <f t="shared" si="15"/>
        <v>0</v>
      </c>
      <c r="AM11" s="1">
        <f t="shared" si="15"/>
        <v>0</v>
      </c>
      <c r="AN11" s="1">
        <f t="shared" si="15"/>
        <v>0</v>
      </c>
      <c r="AO11" s="1">
        <f t="shared" si="15"/>
        <v>0</v>
      </c>
      <c r="AP11" s="1">
        <f t="shared" si="15"/>
        <v>0</v>
      </c>
      <c r="AQ11" s="1">
        <f t="shared" si="15"/>
        <v>0</v>
      </c>
      <c r="AR11" s="1">
        <f t="shared" si="15"/>
        <v>0</v>
      </c>
      <c r="AS11" s="1">
        <f t="shared" si="15"/>
        <v>0</v>
      </c>
      <c r="AT11" s="1">
        <f t="shared" si="15"/>
        <v>0</v>
      </c>
      <c r="AU11" s="1">
        <f t="shared" si="15"/>
        <v>0</v>
      </c>
      <c r="AV11" s="1">
        <f t="shared" si="15"/>
        <v>0</v>
      </c>
      <c r="AW11" s="1">
        <f t="shared" si="15"/>
        <v>0</v>
      </c>
      <c r="AX11" s="1">
        <f t="shared" si="15"/>
        <v>0</v>
      </c>
      <c r="AY11" s="1">
        <f t="shared" si="15"/>
        <v>0</v>
      </c>
      <c r="AZ11" s="1">
        <f t="shared" si="15"/>
        <v>0</v>
      </c>
      <c r="BA11" s="1">
        <f t="shared" si="15"/>
        <v>0</v>
      </c>
      <c r="BB11" s="1">
        <f t="shared" si="15"/>
        <v>0</v>
      </c>
      <c r="BC11" s="1">
        <f t="shared" si="15"/>
        <v>0</v>
      </c>
      <c r="BD11" s="1">
        <f t="shared" si="15"/>
        <v>0</v>
      </c>
      <c r="BE11" s="1">
        <f t="shared" si="15"/>
        <v>0</v>
      </c>
      <c r="BF11" s="1">
        <f t="shared" si="15"/>
        <v>0</v>
      </c>
      <c r="BG11" s="1">
        <f t="shared" si="15"/>
        <v>0</v>
      </c>
      <c r="BH11" s="1">
        <f t="shared" si="15"/>
        <v>0</v>
      </c>
      <c r="BI11" s="1">
        <f t="shared" ref="BI11:BP11" si="16">IF($C4=1,BI$10,0)</f>
        <v>0</v>
      </c>
      <c r="BJ11" s="1">
        <f t="shared" si="16"/>
        <v>0</v>
      </c>
      <c r="BK11" s="1">
        <f t="shared" si="16"/>
        <v>0</v>
      </c>
      <c r="BL11" s="1">
        <f t="shared" si="16"/>
        <v>0</v>
      </c>
      <c r="BM11" s="1">
        <f t="shared" si="16"/>
        <v>0</v>
      </c>
      <c r="BN11" s="1">
        <f t="shared" si="16"/>
        <v>0</v>
      </c>
      <c r="BO11" s="1">
        <f t="shared" si="16"/>
        <v>0</v>
      </c>
      <c r="BP11" s="1">
        <f t="shared" si="16"/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</row>
    <row r="12" spans="1:164" s="8" customFormat="1">
      <c r="E12" s="8" t="s">
        <v>99</v>
      </c>
      <c r="G12" s="12">
        <v>-96.829650000000001</v>
      </c>
      <c r="H12" s="12">
        <v>-134.21931000000001</v>
      </c>
      <c r="I12" s="12">
        <v>-140.93028000000001</v>
      </c>
      <c r="J12" s="12">
        <v>-121.75609</v>
      </c>
      <c r="K12" s="12">
        <v>-163.9393</v>
      </c>
      <c r="L12" s="12">
        <v>-190.78316000000001</v>
      </c>
      <c r="M12" s="12">
        <v>0</v>
      </c>
      <c r="N12" s="12">
        <v>-132.30188999999999</v>
      </c>
      <c r="O12" s="12">
        <v>0</v>
      </c>
      <c r="P12" s="12">
        <v>-206.12251000000001</v>
      </c>
      <c r="Q12" s="12">
        <v>-113.12770999999999</v>
      </c>
      <c r="R12" s="12">
        <v>-201.16380000000001</v>
      </c>
      <c r="S12" s="12">
        <v>-189.82445000000001</v>
      </c>
      <c r="T12" s="12"/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B13" s="9">
        <v>1000</v>
      </c>
      <c r="C13" s="9"/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10094.571610000003</v>
      </c>
      <c r="H14" s="96">
        <v>10101.885520000002</v>
      </c>
      <c r="I14" s="96">
        <f t="shared" ref="I14:BH14" si="17">IF($B4=1,+H14+I5+I12,0)</f>
        <v>10090.318470000002</v>
      </c>
      <c r="J14" s="96">
        <f t="shared" si="17"/>
        <v>10068.407320000002</v>
      </c>
      <c r="K14" s="96">
        <f t="shared" si="17"/>
        <v>10036.082790000002</v>
      </c>
      <c r="L14" s="96">
        <f t="shared" si="17"/>
        <v>9910.0351800000008</v>
      </c>
      <c r="M14" s="96">
        <f t="shared" si="17"/>
        <v>9987.2142500000009</v>
      </c>
      <c r="N14" s="96">
        <f t="shared" si="17"/>
        <v>10020.23164</v>
      </c>
      <c r="O14" s="96">
        <f t="shared" si="17"/>
        <v>10167.22358</v>
      </c>
      <c r="P14" s="96">
        <f>IF($B4=1,+O14+P5+P12,0)</f>
        <v>9974.1545299999998</v>
      </c>
      <c r="Q14" s="96">
        <f t="shared" si="17"/>
        <v>10053.730149999999</v>
      </c>
      <c r="R14" s="96">
        <f t="shared" si="17"/>
        <v>9926.2357999999986</v>
      </c>
      <c r="S14" s="115">
        <f>10218586.86 / 1000</f>
        <v>10218.586859999999</v>
      </c>
      <c r="T14" s="115">
        <f>10137043.81 / 1000</f>
        <v>10137.043810000001</v>
      </c>
      <c r="U14" s="96">
        <v>10069.608459999999</v>
      </c>
      <c r="V14" s="96">
        <v>10027.57819</v>
      </c>
      <c r="W14" s="96">
        <v>10045.67117</v>
      </c>
      <c r="X14" s="96">
        <v>10028.518039999999</v>
      </c>
      <c r="Y14" s="96">
        <v>10042.559469999998</v>
      </c>
      <c r="Z14" s="96">
        <v>10084.143629999999</v>
      </c>
      <c r="AA14" s="96">
        <v>10167.348069999998</v>
      </c>
      <c r="AB14" s="96">
        <v>10182.27579</v>
      </c>
      <c r="AC14" s="96">
        <v>10402.791829999998</v>
      </c>
      <c r="AD14" s="96">
        <v>10204.844029999997</v>
      </c>
      <c r="AE14" s="96">
        <v>10208.916599999999</v>
      </c>
      <c r="AF14" s="96">
        <v>10204.706759999997</v>
      </c>
      <c r="AG14" s="96">
        <v>10266.528359999998</v>
      </c>
      <c r="AH14" s="96">
        <v>10295.689189999997</v>
      </c>
      <c r="AI14" s="96">
        <v>10316.889259999998</v>
      </c>
      <c r="AJ14" s="96">
        <v>10371.230559999998</v>
      </c>
      <c r="AK14" s="96">
        <v>10705.602359999999</v>
      </c>
      <c r="AL14" s="96">
        <v>10352.193979999998</v>
      </c>
      <c r="AM14" s="96">
        <v>10307.82186</v>
      </c>
      <c r="AN14" s="96">
        <v>10270.72308</v>
      </c>
      <c r="AO14" s="96">
        <v>10298.338890000001</v>
      </c>
      <c r="AP14" s="96">
        <v>10421.397150000001</v>
      </c>
      <c r="AQ14" s="96">
        <v>10477.806420000001</v>
      </c>
      <c r="AR14" s="96">
        <v>10585.07526</v>
      </c>
      <c r="AS14" s="96">
        <f t="shared" si="17"/>
        <v>10774.83426</v>
      </c>
      <c r="AT14" s="96">
        <f t="shared" si="17"/>
        <v>10981.72226</v>
      </c>
      <c r="AU14" s="96">
        <f t="shared" si="17"/>
        <v>11209.21826</v>
      </c>
      <c r="AV14" s="96">
        <f t="shared" si="17"/>
        <v>11450.63226</v>
      </c>
      <c r="AW14" s="96">
        <f t="shared" si="17"/>
        <v>11709.17426</v>
      </c>
      <c r="AX14" s="96">
        <f t="shared" si="17"/>
        <v>11991.804259999999</v>
      </c>
      <c r="AY14" s="96">
        <f t="shared" si="17"/>
        <v>12274.434259999998</v>
      </c>
      <c r="AZ14" s="96">
        <f t="shared" si="17"/>
        <v>12550.105259999998</v>
      </c>
      <c r="BA14" s="96">
        <f t="shared" si="17"/>
        <v>12791.250259999999</v>
      </c>
      <c r="BB14" s="96">
        <f t="shared" si="17"/>
        <v>13015.266259999999</v>
      </c>
      <c r="BC14" s="96">
        <f t="shared" si="17"/>
        <v>13187.628259999998</v>
      </c>
      <c r="BD14" s="96">
        <f t="shared" si="17"/>
        <v>13342.859259999997</v>
      </c>
      <c r="BE14" s="96">
        <f t="shared" si="17"/>
        <v>13533.518259999997</v>
      </c>
      <c r="BF14" s="96">
        <f t="shared" si="17"/>
        <v>13741.456259999997</v>
      </c>
      <c r="BG14" s="96">
        <f t="shared" si="17"/>
        <v>13966.672259999998</v>
      </c>
      <c r="BH14" s="96">
        <f t="shared" si="17"/>
        <v>14191.888259999998</v>
      </c>
      <c r="BI14" s="96">
        <f t="shared" ref="BI14:BP14" si="18">IF($B4=1,+BH14+BI5+BI12,0)</f>
        <v>14434.383259999999</v>
      </c>
      <c r="BJ14" s="96">
        <f t="shared" si="18"/>
        <v>14694.156259999998</v>
      </c>
      <c r="BK14" s="96">
        <f t="shared" si="18"/>
        <v>14958.590259999997</v>
      </c>
      <c r="BL14" s="96">
        <f t="shared" si="18"/>
        <v>15223.024259999997</v>
      </c>
      <c r="BM14" s="96">
        <f t="shared" si="18"/>
        <v>15469.866259999997</v>
      </c>
      <c r="BN14" s="96">
        <f t="shared" si="18"/>
        <v>15699.116259999997</v>
      </c>
      <c r="BO14" s="96">
        <f t="shared" si="18"/>
        <v>15875.479259999996</v>
      </c>
      <c r="BP14" s="96">
        <f t="shared" si="18"/>
        <v>16034.251259999997</v>
      </c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H15" si="19">IF($B4=2,+H15+I5+I12,0)</f>
        <v>0</v>
      </c>
      <c r="J15" s="52">
        <f t="shared" si="19"/>
        <v>0</v>
      </c>
      <c r="K15" s="52">
        <f t="shared" si="19"/>
        <v>0</v>
      </c>
      <c r="L15" s="52">
        <f t="shared" si="19"/>
        <v>0</v>
      </c>
      <c r="M15" s="52">
        <f t="shared" si="19"/>
        <v>0</v>
      </c>
      <c r="N15" s="52">
        <f t="shared" si="19"/>
        <v>0</v>
      </c>
      <c r="O15" s="52">
        <f t="shared" si="19"/>
        <v>0</v>
      </c>
      <c r="P15" s="52">
        <f>IF($B4=2,+O15+P5+P12,0)</f>
        <v>0</v>
      </c>
      <c r="Q15" s="52">
        <f t="shared" si="19"/>
        <v>0</v>
      </c>
      <c r="R15" s="52">
        <f t="shared" si="19"/>
        <v>0</v>
      </c>
      <c r="S15" s="52">
        <f>IF($B4=2,+R15+S5+S12,0)</f>
        <v>0</v>
      </c>
      <c r="T15" s="52">
        <f t="shared" si="19"/>
        <v>0</v>
      </c>
      <c r="U15" s="52">
        <f t="shared" si="19"/>
        <v>0</v>
      </c>
      <c r="V15" s="52">
        <f t="shared" si="19"/>
        <v>0</v>
      </c>
      <c r="W15" s="52">
        <f t="shared" si="19"/>
        <v>0</v>
      </c>
      <c r="X15" s="52">
        <f t="shared" si="19"/>
        <v>0</v>
      </c>
      <c r="Y15" s="52">
        <f t="shared" si="19"/>
        <v>0</v>
      </c>
      <c r="Z15" s="52">
        <f t="shared" si="19"/>
        <v>0</v>
      </c>
      <c r="AA15" s="52">
        <f t="shared" si="19"/>
        <v>0</v>
      </c>
      <c r="AB15" s="52">
        <f t="shared" si="19"/>
        <v>0</v>
      </c>
      <c r="AC15" s="52">
        <f t="shared" si="19"/>
        <v>0</v>
      </c>
      <c r="AD15" s="52">
        <f t="shared" si="19"/>
        <v>0</v>
      </c>
      <c r="AE15" s="52">
        <f t="shared" si="19"/>
        <v>0</v>
      </c>
      <c r="AF15" s="52">
        <f t="shared" si="19"/>
        <v>0</v>
      </c>
      <c r="AG15" s="52">
        <f t="shared" si="19"/>
        <v>0</v>
      </c>
      <c r="AH15" s="52">
        <f t="shared" si="19"/>
        <v>0</v>
      </c>
      <c r="AI15" s="52">
        <f t="shared" si="19"/>
        <v>0</v>
      </c>
      <c r="AJ15" s="52">
        <f t="shared" si="19"/>
        <v>0</v>
      </c>
      <c r="AK15" s="52">
        <f t="shared" si="19"/>
        <v>0</v>
      </c>
      <c r="AL15" s="52">
        <f t="shared" si="19"/>
        <v>0</v>
      </c>
      <c r="AM15" s="52">
        <f t="shared" si="19"/>
        <v>0</v>
      </c>
      <c r="AN15" s="52">
        <f t="shared" si="19"/>
        <v>0</v>
      </c>
      <c r="AO15" s="52">
        <f t="shared" si="19"/>
        <v>0</v>
      </c>
      <c r="AP15" s="52">
        <f t="shared" si="19"/>
        <v>0</v>
      </c>
      <c r="AQ15" s="52">
        <f t="shared" si="19"/>
        <v>0</v>
      </c>
      <c r="AR15" s="52">
        <f t="shared" si="19"/>
        <v>0</v>
      </c>
      <c r="AS15" s="52">
        <f t="shared" si="19"/>
        <v>0</v>
      </c>
      <c r="AT15" s="52">
        <f t="shared" si="19"/>
        <v>0</v>
      </c>
      <c r="AU15" s="52">
        <f t="shared" si="19"/>
        <v>0</v>
      </c>
      <c r="AV15" s="52">
        <f t="shared" si="19"/>
        <v>0</v>
      </c>
      <c r="AW15" s="52">
        <f t="shared" si="19"/>
        <v>0</v>
      </c>
      <c r="AX15" s="52">
        <f t="shared" si="19"/>
        <v>0</v>
      </c>
      <c r="AY15" s="52">
        <f t="shared" si="19"/>
        <v>0</v>
      </c>
      <c r="AZ15" s="52">
        <f t="shared" si="19"/>
        <v>0</v>
      </c>
      <c r="BA15" s="52">
        <f t="shared" si="19"/>
        <v>0</v>
      </c>
      <c r="BB15" s="52">
        <f t="shared" si="19"/>
        <v>0</v>
      </c>
      <c r="BC15" s="52">
        <f t="shared" si="19"/>
        <v>0</v>
      </c>
      <c r="BD15" s="52">
        <f t="shared" si="19"/>
        <v>0</v>
      </c>
      <c r="BE15" s="52">
        <f t="shared" si="19"/>
        <v>0</v>
      </c>
      <c r="BF15" s="52">
        <f t="shared" si="19"/>
        <v>0</v>
      </c>
      <c r="BG15" s="52">
        <f t="shared" si="19"/>
        <v>0</v>
      </c>
      <c r="BH15" s="52">
        <f t="shared" si="19"/>
        <v>0</v>
      </c>
      <c r="BI15" s="52">
        <f t="shared" ref="BI15:BP15" si="20">IF($B4=2,+BH15+BI5+BI12,0)</f>
        <v>0</v>
      </c>
      <c r="BJ15" s="52">
        <f t="shared" si="20"/>
        <v>0</v>
      </c>
      <c r="BK15" s="52">
        <f t="shared" si="20"/>
        <v>0</v>
      </c>
      <c r="BL15" s="52">
        <f t="shared" si="20"/>
        <v>0</v>
      </c>
      <c r="BM15" s="52">
        <f t="shared" si="20"/>
        <v>0</v>
      </c>
      <c r="BN15" s="52">
        <f t="shared" si="20"/>
        <v>0</v>
      </c>
      <c r="BO15" s="52">
        <f t="shared" si="20"/>
        <v>0</v>
      </c>
      <c r="BP15" s="52">
        <f t="shared" si="20"/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H16" si="21">IF($B4=3,+I9+I12,0)</f>
        <v>0</v>
      </c>
      <c r="J16" s="52">
        <f t="shared" si="21"/>
        <v>0</v>
      </c>
      <c r="K16" s="52">
        <f t="shared" si="21"/>
        <v>0</v>
      </c>
      <c r="L16" s="52">
        <f t="shared" si="21"/>
        <v>0</v>
      </c>
      <c r="M16" s="52">
        <f t="shared" si="21"/>
        <v>0</v>
      </c>
      <c r="N16" s="52">
        <f t="shared" si="21"/>
        <v>0</v>
      </c>
      <c r="O16" s="52">
        <f t="shared" si="21"/>
        <v>0</v>
      </c>
      <c r="P16" s="52">
        <f>IF($B4=3,+P9+P12,0)</f>
        <v>0</v>
      </c>
      <c r="Q16" s="52">
        <f t="shared" si="21"/>
        <v>0</v>
      </c>
      <c r="R16" s="52">
        <f t="shared" si="21"/>
        <v>0</v>
      </c>
      <c r="S16" s="52">
        <f>IF($B4=3,+S9+S12,0)</f>
        <v>0</v>
      </c>
      <c r="T16" s="52">
        <f t="shared" si="21"/>
        <v>0</v>
      </c>
      <c r="U16" s="52">
        <f t="shared" si="21"/>
        <v>0</v>
      </c>
      <c r="V16" s="52">
        <f t="shared" si="21"/>
        <v>0</v>
      </c>
      <c r="W16" s="52">
        <f t="shared" si="21"/>
        <v>0</v>
      </c>
      <c r="X16" s="52">
        <f t="shared" si="21"/>
        <v>0</v>
      </c>
      <c r="Y16" s="52">
        <f t="shared" si="21"/>
        <v>0</v>
      </c>
      <c r="Z16" s="52">
        <f t="shared" si="21"/>
        <v>0</v>
      </c>
      <c r="AA16" s="52">
        <f t="shared" si="21"/>
        <v>0</v>
      </c>
      <c r="AB16" s="52">
        <f t="shared" si="21"/>
        <v>0</v>
      </c>
      <c r="AC16" s="52">
        <f t="shared" si="21"/>
        <v>0</v>
      </c>
      <c r="AD16" s="52">
        <f t="shared" si="21"/>
        <v>0</v>
      </c>
      <c r="AE16" s="52">
        <f t="shared" si="21"/>
        <v>0</v>
      </c>
      <c r="AF16" s="52">
        <f t="shared" si="21"/>
        <v>0</v>
      </c>
      <c r="AG16" s="52">
        <f t="shared" si="21"/>
        <v>0</v>
      </c>
      <c r="AH16" s="52">
        <f t="shared" si="21"/>
        <v>0</v>
      </c>
      <c r="AI16" s="52">
        <f t="shared" si="21"/>
        <v>0</v>
      </c>
      <c r="AJ16" s="52">
        <f t="shared" si="21"/>
        <v>0</v>
      </c>
      <c r="AK16" s="52">
        <f t="shared" si="21"/>
        <v>0</v>
      </c>
      <c r="AL16" s="52">
        <f t="shared" si="21"/>
        <v>0</v>
      </c>
      <c r="AM16" s="52">
        <f t="shared" si="21"/>
        <v>0</v>
      </c>
      <c r="AN16" s="52">
        <f t="shared" si="21"/>
        <v>0</v>
      </c>
      <c r="AO16" s="52">
        <f t="shared" si="21"/>
        <v>0</v>
      </c>
      <c r="AP16" s="52">
        <f t="shared" si="21"/>
        <v>0</v>
      </c>
      <c r="AQ16" s="52">
        <f t="shared" si="21"/>
        <v>0</v>
      </c>
      <c r="AR16" s="52">
        <f t="shared" si="21"/>
        <v>0</v>
      </c>
      <c r="AS16" s="52">
        <f t="shared" si="21"/>
        <v>0</v>
      </c>
      <c r="AT16" s="52">
        <f t="shared" si="21"/>
        <v>0</v>
      </c>
      <c r="AU16" s="52">
        <f t="shared" si="21"/>
        <v>0</v>
      </c>
      <c r="AV16" s="52">
        <f t="shared" si="21"/>
        <v>0</v>
      </c>
      <c r="AW16" s="52">
        <f t="shared" si="21"/>
        <v>0</v>
      </c>
      <c r="AX16" s="52">
        <f t="shared" si="21"/>
        <v>0</v>
      </c>
      <c r="AY16" s="52">
        <f t="shared" si="21"/>
        <v>0</v>
      </c>
      <c r="AZ16" s="52">
        <f t="shared" si="21"/>
        <v>0</v>
      </c>
      <c r="BA16" s="52">
        <f t="shared" si="21"/>
        <v>0</v>
      </c>
      <c r="BB16" s="52">
        <f t="shared" si="21"/>
        <v>0</v>
      </c>
      <c r="BC16" s="52">
        <f t="shared" si="21"/>
        <v>0</v>
      </c>
      <c r="BD16" s="52">
        <f t="shared" si="21"/>
        <v>0</v>
      </c>
      <c r="BE16" s="52">
        <f t="shared" si="21"/>
        <v>0</v>
      </c>
      <c r="BF16" s="52">
        <f t="shared" si="21"/>
        <v>0</v>
      </c>
      <c r="BG16" s="52">
        <f t="shared" si="21"/>
        <v>0</v>
      </c>
      <c r="BH16" s="52">
        <f t="shared" si="21"/>
        <v>0</v>
      </c>
      <c r="BI16" s="52">
        <f t="shared" ref="BI16:BP16" si="22">IF($B4=3,+BI9+BI12,0)</f>
        <v>0</v>
      </c>
      <c r="BJ16" s="52">
        <f t="shared" si="22"/>
        <v>0</v>
      </c>
      <c r="BK16" s="52">
        <f t="shared" si="22"/>
        <v>0</v>
      </c>
      <c r="BL16" s="52">
        <f t="shared" si="22"/>
        <v>0</v>
      </c>
      <c r="BM16" s="52">
        <f t="shared" si="22"/>
        <v>0</v>
      </c>
      <c r="BN16" s="52">
        <f t="shared" si="22"/>
        <v>0</v>
      </c>
      <c r="BO16" s="52">
        <f t="shared" si="22"/>
        <v>0</v>
      </c>
      <c r="BP16" s="52">
        <f t="shared" si="22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H17" si="23">IF($B4=4,+I9+I12,0)</f>
        <v>0</v>
      </c>
      <c r="J17" s="52">
        <f t="shared" si="23"/>
        <v>0</v>
      </c>
      <c r="K17" s="52">
        <f t="shared" si="23"/>
        <v>0</v>
      </c>
      <c r="L17" s="52">
        <f t="shared" si="23"/>
        <v>0</v>
      </c>
      <c r="M17" s="52">
        <f t="shared" si="23"/>
        <v>0</v>
      </c>
      <c r="N17" s="52">
        <f t="shared" si="23"/>
        <v>0</v>
      </c>
      <c r="O17" s="52">
        <f t="shared" si="23"/>
        <v>0</v>
      </c>
      <c r="P17" s="52">
        <f>IF($B4=4,+P9+P12,0)</f>
        <v>0</v>
      </c>
      <c r="Q17" s="52">
        <f t="shared" si="23"/>
        <v>0</v>
      </c>
      <c r="R17" s="52">
        <f t="shared" si="23"/>
        <v>0</v>
      </c>
      <c r="S17" s="52">
        <f>IF($B4=4,+S9+S12,0)</f>
        <v>0</v>
      </c>
      <c r="T17" s="52">
        <f t="shared" si="23"/>
        <v>0</v>
      </c>
      <c r="U17" s="52">
        <f t="shared" si="23"/>
        <v>0</v>
      </c>
      <c r="V17" s="52">
        <f t="shared" si="23"/>
        <v>0</v>
      </c>
      <c r="W17" s="52">
        <f t="shared" si="23"/>
        <v>0</v>
      </c>
      <c r="X17" s="52">
        <f t="shared" si="23"/>
        <v>0</v>
      </c>
      <c r="Y17" s="52">
        <f t="shared" si="23"/>
        <v>0</v>
      </c>
      <c r="Z17" s="52">
        <f t="shared" si="23"/>
        <v>0</v>
      </c>
      <c r="AA17" s="52">
        <f t="shared" si="23"/>
        <v>0</v>
      </c>
      <c r="AB17" s="52">
        <f t="shared" si="23"/>
        <v>0</v>
      </c>
      <c r="AC17" s="52">
        <f t="shared" si="23"/>
        <v>0</v>
      </c>
      <c r="AD17" s="52">
        <f t="shared" si="23"/>
        <v>0</v>
      </c>
      <c r="AE17" s="52">
        <f t="shared" si="23"/>
        <v>0</v>
      </c>
      <c r="AF17" s="52">
        <f t="shared" si="23"/>
        <v>0</v>
      </c>
      <c r="AG17" s="52">
        <f t="shared" si="23"/>
        <v>0</v>
      </c>
      <c r="AH17" s="52">
        <f t="shared" si="23"/>
        <v>0</v>
      </c>
      <c r="AI17" s="52">
        <f t="shared" si="23"/>
        <v>0</v>
      </c>
      <c r="AJ17" s="52">
        <f t="shared" si="23"/>
        <v>0</v>
      </c>
      <c r="AK17" s="52">
        <f t="shared" si="23"/>
        <v>0</v>
      </c>
      <c r="AL17" s="52">
        <f t="shared" si="23"/>
        <v>0</v>
      </c>
      <c r="AM17" s="52">
        <f t="shared" si="23"/>
        <v>0</v>
      </c>
      <c r="AN17" s="52">
        <f t="shared" si="23"/>
        <v>0</v>
      </c>
      <c r="AO17" s="52">
        <f t="shared" si="23"/>
        <v>0</v>
      </c>
      <c r="AP17" s="52">
        <f t="shared" si="23"/>
        <v>0</v>
      </c>
      <c r="AQ17" s="52">
        <f t="shared" si="23"/>
        <v>0</v>
      </c>
      <c r="AR17" s="52">
        <f t="shared" si="23"/>
        <v>0</v>
      </c>
      <c r="AS17" s="52">
        <f t="shared" si="23"/>
        <v>0</v>
      </c>
      <c r="AT17" s="52">
        <f t="shared" si="23"/>
        <v>0</v>
      </c>
      <c r="AU17" s="52">
        <f t="shared" si="23"/>
        <v>0</v>
      </c>
      <c r="AV17" s="52">
        <f t="shared" si="23"/>
        <v>0</v>
      </c>
      <c r="AW17" s="52">
        <f t="shared" si="23"/>
        <v>0</v>
      </c>
      <c r="AX17" s="52">
        <f t="shared" si="23"/>
        <v>0</v>
      </c>
      <c r="AY17" s="52">
        <f t="shared" si="23"/>
        <v>0</v>
      </c>
      <c r="AZ17" s="52">
        <f t="shared" si="23"/>
        <v>0</v>
      </c>
      <c r="BA17" s="52">
        <f t="shared" si="23"/>
        <v>0</v>
      </c>
      <c r="BB17" s="52">
        <f t="shared" si="23"/>
        <v>0</v>
      </c>
      <c r="BC17" s="52">
        <f t="shared" si="23"/>
        <v>0</v>
      </c>
      <c r="BD17" s="52">
        <f t="shared" si="23"/>
        <v>0</v>
      </c>
      <c r="BE17" s="52">
        <f t="shared" si="23"/>
        <v>0</v>
      </c>
      <c r="BF17" s="52">
        <f t="shared" si="23"/>
        <v>0</v>
      </c>
      <c r="BG17" s="52">
        <f t="shared" si="23"/>
        <v>0</v>
      </c>
      <c r="BH17" s="52">
        <f t="shared" si="23"/>
        <v>0</v>
      </c>
      <c r="BI17" s="52">
        <f t="shared" ref="BI17:BP17" si="24">IF($B4=4,+BI9+BI12,0)</f>
        <v>0</v>
      </c>
      <c r="BJ17" s="52">
        <f t="shared" si="24"/>
        <v>0</v>
      </c>
      <c r="BK17" s="52">
        <f t="shared" si="24"/>
        <v>0</v>
      </c>
      <c r="BL17" s="52">
        <f t="shared" si="24"/>
        <v>0</v>
      </c>
      <c r="BM17" s="52">
        <f t="shared" si="24"/>
        <v>0</v>
      </c>
      <c r="BN17" s="52">
        <f t="shared" si="24"/>
        <v>0</v>
      </c>
      <c r="BO17" s="52">
        <f t="shared" si="24"/>
        <v>0</v>
      </c>
      <c r="BP17" s="52">
        <f t="shared" si="24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H18" si="25">IF($B4=5,+H18+I5+I12,0)</f>
        <v>0</v>
      </c>
      <c r="J18" s="52">
        <f t="shared" si="25"/>
        <v>0</v>
      </c>
      <c r="K18" s="52">
        <f t="shared" si="25"/>
        <v>0</v>
      </c>
      <c r="L18" s="52">
        <f t="shared" si="25"/>
        <v>0</v>
      </c>
      <c r="M18" s="52">
        <f t="shared" si="25"/>
        <v>0</v>
      </c>
      <c r="N18" s="52">
        <f t="shared" si="25"/>
        <v>0</v>
      </c>
      <c r="O18" s="52">
        <f t="shared" si="25"/>
        <v>0</v>
      </c>
      <c r="P18" s="52">
        <f>IF($B4=5,+O18+P5+P12,0)</f>
        <v>0</v>
      </c>
      <c r="Q18" s="52">
        <f t="shared" si="25"/>
        <v>0</v>
      </c>
      <c r="R18" s="52">
        <f t="shared" si="25"/>
        <v>0</v>
      </c>
      <c r="S18" s="52">
        <f>IF($B4=5,+R18+S5+S12,0)</f>
        <v>0</v>
      </c>
      <c r="T18" s="52">
        <f t="shared" si="25"/>
        <v>0</v>
      </c>
      <c r="U18" s="52">
        <f t="shared" si="25"/>
        <v>0</v>
      </c>
      <c r="V18" s="52">
        <f t="shared" si="25"/>
        <v>0</v>
      </c>
      <c r="W18" s="52">
        <f t="shared" si="25"/>
        <v>0</v>
      </c>
      <c r="X18" s="52">
        <f t="shared" si="25"/>
        <v>0</v>
      </c>
      <c r="Y18" s="52">
        <f t="shared" si="25"/>
        <v>0</v>
      </c>
      <c r="Z18" s="52">
        <f t="shared" si="25"/>
        <v>0</v>
      </c>
      <c r="AA18" s="52">
        <f t="shared" si="25"/>
        <v>0</v>
      </c>
      <c r="AB18" s="52">
        <f t="shared" si="25"/>
        <v>0</v>
      </c>
      <c r="AC18" s="52">
        <f t="shared" si="25"/>
        <v>0</v>
      </c>
      <c r="AD18" s="52">
        <f t="shared" si="25"/>
        <v>0</v>
      </c>
      <c r="AE18" s="52">
        <f t="shared" si="25"/>
        <v>0</v>
      </c>
      <c r="AF18" s="52">
        <f t="shared" si="25"/>
        <v>0</v>
      </c>
      <c r="AG18" s="52">
        <f t="shared" si="25"/>
        <v>0</v>
      </c>
      <c r="AH18" s="52">
        <f t="shared" si="25"/>
        <v>0</v>
      </c>
      <c r="AI18" s="52">
        <f t="shared" si="25"/>
        <v>0</v>
      </c>
      <c r="AJ18" s="52">
        <f t="shared" si="25"/>
        <v>0</v>
      </c>
      <c r="AK18" s="52">
        <f t="shared" si="25"/>
        <v>0</v>
      </c>
      <c r="AL18" s="52">
        <f t="shared" si="25"/>
        <v>0</v>
      </c>
      <c r="AM18" s="52">
        <f t="shared" si="25"/>
        <v>0</v>
      </c>
      <c r="AN18" s="52">
        <f t="shared" si="25"/>
        <v>0</v>
      </c>
      <c r="AO18" s="52">
        <f t="shared" si="25"/>
        <v>0</v>
      </c>
      <c r="AP18" s="52">
        <f t="shared" si="25"/>
        <v>0</v>
      </c>
      <c r="AQ18" s="52">
        <f t="shared" si="25"/>
        <v>0</v>
      </c>
      <c r="AR18" s="52">
        <f t="shared" si="25"/>
        <v>0</v>
      </c>
      <c r="AS18" s="52">
        <f t="shared" si="25"/>
        <v>0</v>
      </c>
      <c r="AT18" s="52">
        <f t="shared" si="25"/>
        <v>0</v>
      </c>
      <c r="AU18" s="52">
        <f t="shared" si="25"/>
        <v>0</v>
      </c>
      <c r="AV18" s="52">
        <f t="shared" si="25"/>
        <v>0</v>
      </c>
      <c r="AW18" s="52">
        <f t="shared" si="25"/>
        <v>0</v>
      </c>
      <c r="AX18" s="52">
        <f t="shared" si="25"/>
        <v>0</v>
      </c>
      <c r="AY18" s="52">
        <f t="shared" si="25"/>
        <v>0</v>
      </c>
      <c r="AZ18" s="52">
        <f t="shared" si="25"/>
        <v>0</v>
      </c>
      <c r="BA18" s="52">
        <f t="shared" si="25"/>
        <v>0</v>
      </c>
      <c r="BB18" s="52">
        <f t="shared" si="25"/>
        <v>0</v>
      </c>
      <c r="BC18" s="52">
        <f t="shared" si="25"/>
        <v>0</v>
      </c>
      <c r="BD18" s="52">
        <f t="shared" si="25"/>
        <v>0</v>
      </c>
      <c r="BE18" s="52">
        <f t="shared" si="25"/>
        <v>0</v>
      </c>
      <c r="BF18" s="52">
        <f t="shared" si="25"/>
        <v>0</v>
      </c>
      <c r="BG18" s="52">
        <f t="shared" si="25"/>
        <v>0</v>
      </c>
      <c r="BH18" s="52">
        <f t="shared" si="25"/>
        <v>0</v>
      </c>
      <c r="BI18" s="52">
        <f t="shared" ref="BI18:BP18" si="26">IF($B4=5,+BH18+BI5+BI12,0)</f>
        <v>0</v>
      </c>
      <c r="BJ18" s="52">
        <f t="shared" si="26"/>
        <v>0</v>
      </c>
      <c r="BK18" s="52">
        <f t="shared" si="26"/>
        <v>0</v>
      </c>
      <c r="BL18" s="52">
        <f t="shared" si="26"/>
        <v>0</v>
      </c>
      <c r="BM18" s="52">
        <f t="shared" si="26"/>
        <v>0</v>
      </c>
      <c r="BN18" s="52">
        <f t="shared" si="26"/>
        <v>0</v>
      </c>
      <c r="BO18" s="52">
        <f t="shared" si="26"/>
        <v>0</v>
      </c>
      <c r="BP18" s="52">
        <f t="shared" si="26"/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H19" si="27">IF($B4=6,+H19+I5+I12,0)</f>
        <v>0</v>
      </c>
      <c r="J19" s="52">
        <f t="shared" si="27"/>
        <v>0</v>
      </c>
      <c r="K19" s="52">
        <f t="shared" si="27"/>
        <v>0</v>
      </c>
      <c r="L19" s="52">
        <f t="shared" si="27"/>
        <v>0</v>
      </c>
      <c r="M19" s="52">
        <f t="shared" si="27"/>
        <v>0</v>
      </c>
      <c r="N19" s="52">
        <f t="shared" si="27"/>
        <v>0</v>
      </c>
      <c r="O19" s="52">
        <f t="shared" si="27"/>
        <v>0</v>
      </c>
      <c r="P19" s="52">
        <f>IF($B4=6,+O19+P5+P12,0)</f>
        <v>0</v>
      </c>
      <c r="Q19" s="52">
        <f t="shared" si="27"/>
        <v>0</v>
      </c>
      <c r="R19" s="52">
        <f t="shared" si="27"/>
        <v>0</v>
      </c>
      <c r="S19" s="52">
        <f>IF($B4=6,+R19+S5+S12,0)</f>
        <v>0</v>
      </c>
      <c r="T19" s="52">
        <f t="shared" si="27"/>
        <v>0</v>
      </c>
      <c r="U19" s="52">
        <f t="shared" si="27"/>
        <v>0</v>
      </c>
      <c r="V19" s="52">
        <f t="shared" si="27"/>
        <v>0</v>
      </c>
      <c r="W19" s="52">
        <f t="shared" si="27"/>
        <v>0</v>
      </c>
      <c r="X19" s="52">
        <f t="shared" si="27"/>
        <v>0</v>
      </c>
      <c r="Y19" s="52">
        <f t="shared" si="27"/>
        <v>0</v>
      </c>
      <c r="Z19" s="52">
        <f t="shared" si="27"/>
        <v>0</v>
      </c>
      <c r="AA19" s="52">
        <f t="shared" si="27"/>
        <v>0</v>
      </c>
      <c r="AB19" s="52">
        <f t="shared" si="27"/>
        <v>0</v>
      </c>
      <c r="AC19" s="52">
        <f t="shared" si="27"/>
        <v>0</v>
      </c>
      <c r="AD19" s="52">
        <f t="shared" si="27"/>
        <v>0</v>
      </c>
      <c r="AE19" s="52">
        <f t="shared" si="27"/>
        <v>0</v>
      </c>
      <c r="AF19" s="52">
        <f t="shared" si="27"/>
        <v>0</v>
      </c>
      <c r="AG19" s="52">
        <f t="shared" si="27"/>
        <v>0</v>
      </c>
      <c r="AH19" s="52">
        <f t="shared" si="27"/>
        <v>0</v>
      </c>
      <c r="AI19" s="52">
        <f t="shared" si="27"/>
        <v>0</v>
      </c>
      <c r="AJ19" s="52">
        <f t="shared" si="27"/>
        <v>0</v>
      </c>
      <c r="AK19" s="52">
        <f t="shared" si="27"/>
        <v>0</v>
      </c>
      <c r="AL19" s="52">
        <f t="shared" si="27"/>
        <v>0</v>
      </c>
      <c r="AM19" s="52">
        <f t="shared" si="27"/>
        <v>0</v>
      </c>
      <c r="AN19" s="52">
        <f t="shared" si="27"/>
        <v>0</v>
      </c>
      <c r="AO19" s="52">
        <f t="shared" si="27"/>
        <v>0</v>
      </c>
      <c r="AP19" s="52">
        <f t="shared" si="27"/>
        <v>0</v>
      </c>
      <c r="AQ19" s="52">
        <f t="shared" si="27"/>
        <v>0</v>
      </c>
      <c r="AR19" s="52">
        <f t="shared" si="27"/>
        <v>0</v>
      </c>
      <c r="AS19" s="52">
        <f t="shared" si="27"/>
        <v>0</v>
      </c>
      <c r="AT19" s="52">
        <f t="shared" si="27"/>
        <v>0</v>
      </c>
      <c r="AU19" s="52">
        <f t="shared" si="27"/>
        <v>0</v>
      </c>
      <c r="AV19" s="52">
        <f t="shared" si="27"/>
        <v>0</v>
      </c>
      <c r="AW19" s="52">
        <f t="shared" si="27"/>
        <v>0</v>
      </c>
      <c r="AX19" s="52">
        <f t="shared" si="27"/>
        <v>0</v>
      </c>
      <c r="AY19" s="52">
        <f t="shared" si="27"/>
        <v>0</v>
      </c>
      <c r="AZ19" s="52">
        <f t="shared" si="27"/>
        <v>0</v>
      </c>
      <c r="BA19" s="52">
        <f t="shared" si="27"/>
        <v>0</v>
      </c>
      <c r="BB19" s="52">
        <f t="shared" si="27"/>
        <v>0</v>
      </c>
      <c r="BC19" s="52">
        <f t="shared" si="27"/>
        <v>0</v>
      </c>
      <c r="BD19" s="52">
        <f t="shared" si="27"/>
        <v>0</v>
      </c>
      <c r="BE19" s="52">
        <f t="shared" si="27"/>
        <v>0</v>
      </c>
      <c r="BF19" s="52">
        <f t="shared" si="27"/>
        <v>0</v>
      </c>
      <c r="BG19" s="52">
        <f t="shared" si="27"/>
        <v>0</v>
      </c>
      <c r="BH19" s="52">
        <f t="shared" si="27"/>
        <v>0</v>
      </c>
      <c r="BI19" s="52">
        <f t="shared" ref="BI19:BP19" si="28">IF($B4=6,+BH19+BI5+BI12,0)</f>
        <v>0</v>
      </c>
      <c r="BJ19" s="52">
        <f t="shared" si="28"/>
        <v>0</v>
      </c>
      <c r="BK19" s="52">
        <f t="shared" si="28"/>
        <v>0</v>
      </c>
      <c r="BL19" s="52">
        <f t="shared" si="28"/>
        <v>0</v>
      </c>
      <c r="BM19" s="52">
        <f t="shared" si="28"/>
        <v>0</v>
      </c>
      <c r="BN19" s="52">
        <f t="shared" si="28"/>
        <v>0</v>
      </c>
      <c r="BO19" s="52">
        <f t="shared" si="28"/>
        <v>0</v>
      </c>
      <c r="BP19" s="52">
        <f t="shared" si="28"/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H20" si="29">IF($B4=7,+H20+I5+I12,0)</f>
        <v>0</v>
      </c>
      <c r="J20" s="52">
        <f t="shared" si="29"/>
        <v>0</v>
      </c>
      <c r="K20" s="52">
        <f t="shared" si="29"/>
        <v>0</v>
      </c>
      <c r="L20" s="52">
        <f t="shared" si="29"/>
        <v>0</v>
      </c>
      <c r="M20" s="52">
        <f t="shared" si="29"/>
        <v>0</v>
      </c>
      <c r="N20" s="52">
        <f t="shared" si="29"/>
        <v>0</v>
      </c>
      <c r="O20" s="52">
        <f t="shared" si="29"/>
        <v>0</v>
      </c>
      <c r="P20" s="52">
        <f>IF($B4=7,+O20+P5+P12,0)</f>
        <v>0</v>
      </c>
      <c r="Q20" s="52">
        <f t="shared" si="29"/>
        <v>0</v>
      </c>
      <c r="R20" s="52">
        <f t="shared" si="29"/>
        <v>0</v>
      </c>
      <c r="S20" s="52">
        <f>IF($B4=7,+R20+S5+S12,0)</f>
        <v>0</v>
      </c>
      <c r="T20" s="52">
        <f t="shared" si="29"/>
        <v>0</v>
      </c>
      <c r="U20" s="52">
        <f t="shared" si="29"/>
        <v>0</v>
      </c>
      <c r="V20" s="52">
        <f t="shared" si="29"/>
        <v>0</v>
      </c>
      <c r="W20" s="52">
        <f t="shared" si="29"/>
        <v>0</v>
      </c>
      <c r="X20" s="52">
        <f t="shared" si="29"/>
        <v>0</v>
      </c>
      <c r="Y20" s="52">
        <f t="shared" si="29"/>
        <v>0</v>
      </c>
      <c r="Z20" s="52">
        <f t="shared" si="29"/>
        <v>0</v>
      </c>
      <c r="AA20" s="52">
        <f t="shared" si="29"/>
        <v>0</v>
      </c>
      <c r="AB20" s="52">
        <f t="shared" si="29"/>
        <v>0</v>
      </c>
      <c r="AC20" s="52">
        <f t="shared" si="29"/>
        <v>0</v>
      </c>
      <c r="AD20" s="52">
        <f t="shared" si="29"/>
        <v>0</v>
      </c>
      <c r="AE20" s="52">
        <f t="shared" si="29"/>
        <v>0</v>
      </c>
      <c r="AF20" s="52">
        <f t="shared" si="29"/>
        <v>0</v>
      </c>
      <c r="AG20" s="52">
        <f t="shared" si="29"/>
        <v>0</v>
      </c>
      <c r="AH20" s="52">
        <f t="shared" si="29"/>
        <v>0</v>
      </c>
      <c r="AI20" s="52">
        <f t="shared" si="29"/>
        <v>0</v>
      </c>
      <c r="AJ20" s="52">
        <f t="shared" si="29"/>
        <v>0</v>
      </c>
      <c r="AK20" s="52">
        <f t="shared" si="29"/>
        <v>0</v>
      </c>
      <c r="AL20" s="52">
        <f t="shared" si="29"/>
        <v>0</v>
      </c>
      <c r="AM20" s="52">
        <f t="shared" si="29"/>
        <v>0</v>
      </c>
      <c r="AN20" s="52">
        <f t="shared" si="29"/>
        <v>0</v>
      </c>
      <c r="AO20" s="52">
        <f t="shared" si="29"/>
        <v>0</v>
      </c>
      <c r="AP20" s="52">
        <f t="shared" si="29"/>
        <v>0</v>
      </c>
      <c r="AQ20" s="52">
        <f t="shared" si="29"/>
        <v>0</v>
      </c>
      <c r="AR20" s="52">
        <f t="shared" si="29"/>
        <v>0</v>
      </c>
      <c r="AS20" s="52">
        <f t="shared" si="29"/>
        <v>0</v>
      </c>
      <c r="AT20" s="52">
        <f t="shared" si="29"/>
        <v>0</v>
      </c>
      <c r="AU20" s="52">
        <f t="shared" si="29"/>
        <v>0</v>
      </c>
      <c r="AV20" s="52">
        <f t="shared" si="29"/>
        <v>0</v>
      </c>
      <c r="AW20" s="52">
        <f t="shared" si="29"/>
        <v>0</v>
      </c>
      <c r="AX20" s="52">
        <f t="shared" si="29"/>
        <v>0</v>
      </c>
      <c r="AY20" s="52">
        <f t="shared" si="29"/>
        <v>0</v>
      </c>
      <c r="AZ20" s="52">
        <f t="shared" si="29"/>
        <v>0</v>
      </c>
      <c r="BA20" s="52">
        <f t="shared" si="29"/>
        <v>0</v>
      </c>
      <c r="BB20" s="52">
        <f t="shared" si="29"/>
        <v>0</v>
      </c>
      <c r="BC20" s="52">
        <f t="shared" si="29"/>
        <v>0</v>
      </c>
      <c r="BD20" s="52">
        <f t="shared" si="29"/>
        <v>0</v>
      </c>
      <c r="BE20" s="52">
        <f t="shared" si="29"/>
        <v>0</v>
      </c>
      <c r="BF20" s="52">
        <f t="shared" si="29"/>
        <v>0</v>
      </c>
      <c r="BG20" s="52">
        <f t="shared" si="29"/>
        <v>0</v>
      </c>
      <c r="BH20" s="52">
        <f t="shared" si="29"/>
        <v>0</v>
      </c>
      <c r="BI20" s="52">
        <f t="shared" ref="BI20:BP20" si="30">IF($B4=7,+BH20+BI5+BI12,0)</f>
        <v>0</v>
      </c>
      <c r="BJ20" s="52">
        <f t="shared" si="30"/>
        <v>0</v>
      </c>
      <c r="BK20" s="52">
        <f t="shared" si="30"/>
        <v>0</v>
      </c>
      <c r="BL20" s="52">
        <f t="shared" si="30"/>
        <v>0</v>
      </c>
      <c r="BM20" s="52">
        <f t="shared" si="30"/>
        <v>0</v>
      </c>
      <c r="BN20" s="52">
        <f t="shared" si="30"/>
        <v>0</v>
      </c>
      <c r="BO20" s="52">
        <f t="shared" si="30"/>
        <v>0</v>
      </c>
      <c r="BP20" s="52">
        <f t="shared" si="30"/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H21" si="31">IF($B4=8,+H21+I5+I12,0)</f>
        <v>0</v>
      </c>
      <c r="J21" s="52">
        <f t="shared" si="31"/>
        <v>0</v>
      </c>
      <c r="K21" s="52">
        <f t="shared" si="31"/>
        <v>0</v>
      </c>
      <c r="L21" s="52">
        <f t="shared" si="31"/>
        <v>0</v>
      </c>
      <c r="M21" s="52">
        <f t="shared" si="31"/>
        <v>0</v>
      </c>
      <c r="N21" s="52">
        <f t="shared" si="31"/>
        <v>0</v>
      </c>
      <c r="O21" s="52">
        <f t="shared" si="31"/>
        <v>0</v>
      </c>
      <c r="P21" s="52">
        <f>IF($B4=8,+O21+P5+P12,0)</f>
        <v>0</v>
      </c>
      <c r="Q21" s="52">
        <f t="shared" si="31"/>
        <v>0</v>
      </c>
      <c r="R21" s="52">
        <f t="shared" si="31"/>
        <v>0</v>
      </c>
      <c r="S21" s="52">
        <f>IF($B4=8,+R21+S5+S12,0)</f>
        <v>0</v>
      </c>
      <c r="T21" s="52">
        <f t="shared" si="31"/>
        <v>0</v>
      </c>
      <c r="U21" s="52">
        <f t="shared" si="31"/>
        <v>0</v>
      </c>
      <c r="V21" s="52">
        <f t="shared" si="31"/>
        <v>0</v>
      </c>
      <c r="W21" s="52">
        <f t="shared" si="31"/>
        <v>0</v>
      </c>
      <c r="X21" s="52">
        <f t="shared" si="31"/>
        <v>0</v>
      </c>
      <c r="Y21" s="52">
        <f t="shared" si="31"/>
        <v>0</v>
      </c>
      <c r="Z21" s="52">
        <f t="shared" si="31"/>
        <v>0</v>
      </c>
      <c r="AA21" s="52">
        <f t="shared" si="31"/>
        <v>0</v>
      </c>
      <c r="AB21" s="52">
        <f t="shared" si="31"/>
        <v>0</v>
      </c>
      <c r="AC21" s="52">
        <f t="shared" si="31"/>
        <v>0</v>
      </c>
      <c r="AD21" s="52">
        <f t="shared" si="31"/>
        <v>0</v>
      </c>
      <c r="AE21" s="52">
        <f t="shared" si="31"/>
        <v>0</v>
      </c>
      <c r="AF21" s="52">
        <f t="shared" si="31"/>
        <v>0</v>
      </c>
      <c r="AG21" s="52">
        <f t="shared" si="31"/>
        <v>0</v>
      </c>
      <c r="AH21" s="52">
        <f t="shared" si="31"/>
        <v>0</v>
      </c>
      <c r="AI21" s="52">
        <f t="shared" si="31"/>
        <v>0</v>
      </c>
      <c r="AJ21" s="52">
        <f t="shared" si="31"/>
        <v>0</v>
      </c>
      <c r="AK21" s="52">
        <f t="shared" si="31"/>
        <v>0</v>
      </c>
      <c r="AL21" s="52">
        <f t="shared" si="31"/>
        <v>0</v>
      </c>
      <c r="AM21" s="52">
        <f t="shared" si="31"/>
        <v>0</v>
      </c>
      <c r="AN21" s="52">
        <f t="shared" si="31"/>
        <v>0</v>
      </c>
      <c r="AO21" s="52">
        <f t="shared" si="31"/>
        <v>0</v>
      </c>
      <c r="AP21" s="52">
        <f t="shared" si="31"/>
        <v>0</v>
      </c>
      <c r="AQ21" s="52">
        <f t="shared" si="31"/>
        <v>0</v>
      </c>
      <c r="AR21" s="52">
        <f t="shared" si="31"/>
        <v>0</v>
      </c>
      <c r="AS21" s="52">
        <f t="shared" si="31"/>
        <v>0</v>
      </c>
      <c r="AT21" s="52">
        <f t="shared" si="31"/>
        <v>0</v>
      </c>
      <c r="AU21" s="52">
        <f t="shared" si="31"/>
        <v>0</v>
      </c>
      <c r="AV21" s="52">
        <f t="shared" si="31"/>
        <v>0</v>
      </c>
      <c r="AW21" s="52">
        <f t="shared" si="31"/>
        <v>0</v>
      </c>
      <c r="AX21" s="52">
        <f t="shared" si="31"/>
        <v>0</v>
      </c>
      <c r="AY21" s="52">
        <f t="shared" si="31"/>
        <v>0</v>
      </c>
      <c r="AZ21" s="52">
        <f t="shared" si="31"/>
        <v>0</v>
      </c>
      <c r="BA21" s="52">
        <f t="shared" si="31"/>
        <v>0</v>
      </c>
      <c r="BB21" s="52">
        <f t="shared" si="31"/>
        <v>0</v>
      </c>
      <c r="BC21" s="52">
        <f t="shared" si="31"/>
        <v>0</v>
      </c>
      <c r="BD21" s="52">
        <f t="shared" si="31"/>
        <v>0</v>
      </c>
      <c r="BE21" s="52">
        <f t="shared" si="31"/>
        <v>0</v>
      </c>
      <c r="BF21" s="52">
        <f t="shared" si="31"/>
        <v>0</v>
      </c>
      <c r="BG21" s="52">
        <f t="shared" si="31"/>
        <v>0</v>
      </c>
      <c r="BH21" s="52">
        <f t="shared" si="31"/>
        <v>0</v>
      </c>
      <c r="BI21" s="52">
        <f t="shared" ref="BI21:BP21" si="32">IF($B4=8,+BH21+BI5+BI12,0)</f>
        <v>0</v>
      </c>
      <c r="BJ21" s="52">
        <f t="shared" si="32"/>
        <v>0</v>
      </c>
      <c r="BK21" s="52">
        <f t="shared" si="32"/>
        <v>0</v>
      </c>
      <c r="BL21" s="52">
        <f t="shared" si="32"/>
        <v>0</v>
      </c>
      <c r="BM21" s="52">
        <f t="shared" si="32"/>
        <v>0</v>
      </c>
      <c r="BN21" s="52">
        <f t="shared" si="32"/>
        <v>0</v>
      </c>
      <c r="BO21" s="52">
        <f t="shared" si="32"/>
        <v>0</v>
      </c>
      <c r="BP21" s="52">
        <f t="shared" si="32"/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H22" si="33">IF($B4=9,+H22+I5+I12,0)</f>
        <v>0</v>
      </c>
      <c r="J22" s="52">
        <f t="shared" si="33"/>
        <v>0</v>
      </c>
      <c r="K22" s="52">
        <f t="shared" si="33"/>
        <v>0</v>
      </c>
      <c r="L22" s="52">
        <f t="shared" si="33"/>
        <v>0</v>
      </c>
      <c r="M22" s="52">
        <f t="shared" si="33"/>
        <v>0</v>
      </c>
      <c r="N22" s="52">
        <f t="shared" si="33"/>
        <v>0</v>
      </c>
      <c r="O22" s="52">
        <f t="shared" si="33"/>
        <v>0</v>
      </c>
      <c r="P22" s="52">
        <f>IF($B4=9,+O22+P5+P12,0)</f>
        <v>0</v>
      </c>
      <c r="Q22" s="52">
        <f t="shared" si="33"/>
        <v>0</v>
      </c>
      <c r="R22" s="52">
        <f t="shared" si="33"/>
        <v>0</v>
      </c>
      <c r="S22" s="52">
        <f>IF($B4=9,+R22+S5+S12,0)</f>
        <v>0</v>
      </c>
      <c r="T22" s="52">
        <f t="shared" si="33"/>
        <v>0</v>
      </c>
      <c r="U22" s="52">
        <f t="shared" si="33"/>
        <v>0</v>
      </c>
      <c r="V22" s="52">
        <f t="shared" si="33"/>
        <v>0</v>
      </c>
      <c r="W22" s="52">
        <f t="shared" si="33"/>
        <v>0</v>
      </c>
      <c r="X22" s="52">
        <f t="shared" si="33"/>
        <v>0</v>
      </c>
      <c r="Y22" s="52">
        <f t="shared" si="33"/>
        <v>0</v>
      </c>
      <c r="Z22" s="52">
        <f t="shared" si="33"/>
        <v>0</v>
      </c>
      <c r="AA22" s="52">
        <f t="shared" si="33"/>
        <v>0</v>
      </c>
      <c r="AB22" s="52">
        <f t="shared" si="33"/>
        <v>0</v>
      </c>
      <c r="AC22" s="52">
        <f t="shared" si="33"/>
        <v>0</v>
      </c>
      <c r="AD22" s="52">
        <f t="shared" si="33"/>
        <v>0</v>
      </c>
      <c r="AE22" s="52">
        <f t="shared" si="33"/>
        <v>0</v>
      </c>
      <c r="AF22" s="52">
        <f t="shared" si="33"/>
        <v>0</v>
      </c>
      <c r="AG22" s="52">
        <f t="shared" si="33"/>
        <v>0</v>
      </c>
      <c r="AH22" s="52">
        <f t="shared" si="33"/>
        <v>0</v>
      </c>
      <c r="AI22" s="52">
        <f t="shared" si="33"/>
        <v>0</v>
      </c>
      <c r="AJ22" s="52">
        <f t="shared" si="33"/>
        <v>0</v>
      </c>
      <c r="AK22" s="52">
        <f t="shared" si="33"/>
        <v>0</v>
      </c>
      <c r="AL22" s="52">
        <f t="shared" si="33"/>
        <v>0</v>
      </c>
      <c r="AM22" s="52">
        <f t="shared" si="33"/>
        <v>0</v>
      </c>
      <c r="AN22" s="52">
        <f t="shared" si="33"/>
        <v>0</v>
      </c>
      <c r="AO22" s="52">
        <f t="shared" si="33"/>
        <v>0</v>
      </c>
      <c r="AP22" s="52">
        <f t="shared" si="33"/>
        <v>0</v>
      </c>
      <c r="AQ22" s="52">
        <f t="shared" si="33"/>
        <v>0</v>
      </c>
      <c r="AR22" s="52">
        <f t="shared" si="33"/>
        <v>0</v>
      </c>
      <c r="AS22" s="52">
        <f t="shared" si="33"/>
        <v>0</v>
      </c>
      <c r="AT22" s="52">
        <f t="shared" si="33"/>
        <v>0</v>
      </c>
      <c r="AU22" s="52">
        <f t="shared" si="33"/>
        <v>0</v>
      </c>
      <c r="AV22" s="52">
        <f t="shared" si="33"/>
        <v>0</v>
      </c>
      <c r="AW22" s="52">
        <f t="shared" si="33"/>
        <v>0</v>
      </c>
      <c r="AX22" s="52">
        <f t="shared" si="33"/>
        <v>0</v>
      </c>
      <c r="AY22" s="52">
        <f t="shared" si="33"/>
        <v>0</v>
      </c>
      <c r="AZ22" s="52">
        <f t="shared" si="33"/>
        <v>0</v>
      </c>
      <c r="BA22" s="52">
        <f t="shared" si="33"/>
        <v>0</v>
      </c>
      <c r="BB22" s="52">
        <f t="shared" si="33"/>
        <v>0</v>
      </c>
      <c r="BC22" s="52">
        <f t="shared" si="33"/>
        <v>0</v>
      </c>
      <c r="BD22" s="52">
        <f t="shared" si="33"/>
        <v>0</v>
      </c>
      <c r="BE22" s="52">
        <f t="shared" si="33"/>
        <v>0</v>
      </c>
      <c r="BF22" s="52">
        <f t="shared" si="33"/>
        <v>0</v>
      </c>
      <c r="BG22" s="52">
        <f t="shared" si="33"/>
        <v>0</v>
      </c>
      <c r="BH22" s="52">
        <f t="shared" si="33"/>
        <v>0</v>
      </c>
      <c r="BI22" s="52">
        <f t="shared" ref="BI22:BP22" si="34">IF($B4=9,+BH22+BI5+BI12,0)</f>
        <v>0</v>
      </c>
      <c r="BJ22" s="52">
        <f t="shared" si="34"/>
        <v>0</v>
      </c>
      <c r="BK22" s="52">
        <f t="shared" si="34"/>
        <v>0</v>
      </c>
      <c r="BL22" s="52">
        <f t="shared" si="34"/>
        <v>0</v>
      </c>
      <c r="BM22" s="52">
        <f t="shared" si="34"/>
        <v>0</v>
      </c>
      <c r="BN22" s="52">
        <f t="shared" si="34"/>
        <v>0</v>
      </c>
      <c r="BO22" s="52">
        <f t="shared" si="34"/>
        <v>0</v>
      </c>
      <c r="BP22" s="52">
        <f t="shared" si="34"/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116">
        <v>10094.571610000003</v>
      </c>
      <c r="H23" s="116">
        <v>10101.885520000002</v>
      </c>
      <c r="I23" s="116">
        <f t="shared" ref="I23:AB23" si="35">SUM(I14:I22)</f>
        <v>10090.318470000002</v>
      </c>
      <c r="J23" s="116">
        <f t="shared" si="35"/>
        <v>10068.407320000002</v>
      </c>
      <c r="K23" s="116">
        <f t="shared" si="35"/>
        <v>10036.082790000002</v>
      </c>
      <c r="L23" s="116">
        <f t="shared" si="35"/>
        <v>9910.0351800000008</v>
      </c>
      <c r="M23" s="116">
        <f t="shared" si="35"/>
        <v>9987.2142500000009</v>
      </c>
      <c r="N23" s="116">
        <f t="shared" si="35"/>
        <v>10020.23164</v>
      </c>
      <c r="O23" s="116">
        <f t="shared" si="35"/>
        <v>10167.22358</v>
      </c>
      <c r="P23" s="116">
        <f t="shared" si="35"/>
        <v>9974.1545299999998</v>
      </c>
      <c r="Q23" s="116">
        <f t="shared" si="35"/>
        <v>10053.730149999999</v>
      </c>
      <c r="R23" s="116">
        <f t="shared" si="35"/>
        <v>9926.2357999999986</v>
      </c>
      <c r="S23" s="116">
        <f t="shared" si="35"/>
        <v>10218.586859999999</v>
      </c>
      <c r="T23" s="116">
        <f t="shared" si="35"/>
        <v>10137.043810000001</v>
      </c>
      <c r="U23" s="116">
        <f t="shared" si="35"/>
        <v>10069.608459999999</v>
      </c>
      <c r="V23" s="116">
        <f t="shared" si="35"/>
        <v>10027.57819</v>
      </c>
      <c r="W23" s="116">
        <f t="shared" si="35"/>
        <v>10045.67117</v>
      </c>
      <c r="X23" s="116">
        <f t="shared" si="35"/>
        <v>10028.518039999999</v>
      </c>
      <c r="Y23" s="116">
        <f t="shared" si="35"/>
        <v>10042.559469999998</v>
      </c>
      <c r="Z23" s="116">
        <f t="shared" si="35"/>
        <v>10084.143629999999</v>
      </c>
      <c r="AA23" s="116">
        <f t="shared" si="35"/>
        <v>10167.348069999998</v>
      </c>
      <c r="AB23" s="116">
        <f t="shared" si="35"/>
        <v>10182.27579</v>
      </c>
      <c r="AC23" s="116">
        <f t="shared" ref="AC23:BH23" si="36">SUM(AC14:AC22)</f>
        <v>10402.791829999998</v>
      </c>
      <c r="AD23" s="116">
        <f t="shared" si="36"/>
        <v>10204.844029999997</v>
      </c>
      <c r="AE23" s="116">
        <f t="shared" si="36"/>
        <v>10208.916599999999</v>
      </c>
      <c r="AF23" s="116">
        <f t="shared" si="36"/>
        <v>10204.706759999997</v>
      </c>
      <c r="AG23" s="116">
        <f t="shared" si="36"/>
        <v>10266.528359999998</v>
      </c>
      <c r="AH23" s="116">
        <f t="shared" si="36"/>
        <v>10295.689189999997</v>
      </c>
      <c r="AI23" s="116">
        <f t="shared" si="36"/>
        <v>10316.889259999998</v>
      </c>
      <c r="AJ23" s="116">
        <f t="shared" si="36"/>
        <v>10371.230559999998</v>
      </c>
      <c r="AK23" s="116">
        <f t="shared" si="36"/>
        <v>10705.602359999999</v>
      </c>
      <c r="AL23" s="116">
        <f t="shared" si="36"/>
        <v>10352.193979999998</v>
      </c>
      <c r="AM23" s="116">
        <f t="shared" si="36"/>
        <v>10307.82186</v>
      </c>
      <c r="AN23" s="116">
        <f t="shared" si="36"/>
        <v>10270.72308</v>
      </c>
      <c r="AO23" s="116">
        <f t="shared" si="36"/>
        <v>10298.338890000001</v>
      </c>
      <c r="AP23" s="116">
        <f t="shared" si="36"/>
        <v>10421.397150000001</v>
      </c>
      <c r="AQ23" s="116">
        <f t="shared" si="36"/>
        <v>10477.806420000001</v>
      </c>
      <c r="AR23" s="116">
        <f t="shared" si="36"/>
        <v>10585.07526</v>
      </c>
      <c r="AS23" s="116">
        <f t="shared" si="36"/>
        <v>10774.83426</v>
      </c>
      <c r="AT23" s="116">
        <f t="shared" si="36"/>
        <v>10981.72226</v>
      </c>
      <c r="AU23" s="116">
        <f t="shared" si="36"/>
        <v>11209.21826</v>
      </c>
      <c r="AV23" s="116">
        <f t="shared" si="36"/>
        <v>11450.63226</v>
      </c>
      <c r="AW23" s="116">
        <f t="shared" si="36"/>
        <v>11709.17426</v>
      </c>
      <c r="AX23" s="116">
        <f t="shared" si="36"/>
        <v>11991.804259999999</v>
      </c>
      <c r="AY23" s="116">
        <f t="shared" si="36"/>
        <v>12274.434259999998</v>
      </c>
      <c r="AZ23" s="116">
        <f t="shared" si="36"/>
        <v>12550.105259999998</v>
      </c>
      <c r="BA23" s="116">
        <f t="shared" si="36"/>
        <v>12791.250259999999</v>
      </c>
      <c r="BB23" s="116">
        <f t="shared" si="36"/>
        <v>13015.266259999999</v>
      </c>
      <c r="BC23" s="116">
        <f t="shared" si="36"/>
        <v>13187.628259999998</v>
      </c>
      <c r="BD23" s="116">
        <f t="shared" si="36"/>
        <v>13342.859259999997</v>
      </c>
      <c r="BE23" s="116">
        <f t="shared" si="36"/>
        <v>13533.518259999997</v>
      </c>
      <c r="BF23" s="116">
        <f t="shared" si="36"/>
        <v>13741.456259999997</v>
      </c>
      <c r="BG23" s="116">
        <f t="shared" si="36"/>
        <v>13966.672259999998</v>
      </c>
      <c r="BH23" s="116">
        <f t="shared" si="36"/>
        <v>14191.888259999998</v>
      </c>
      <c r="BI23" s="116">
        <f t="shared" ref="BI23:BP23" si="37">SUM(BI14:BI22)</f>
        <v>14434.383259999999</v>
      </c>
      <c r="BJ23" s="116">
        <f t="shared" si="37"/>
        <v>14694.156259999998</v>
      </c>
      <c r="BK23" s="116">
        <f t="shared" si="37"/>
        <v>14958.590259999997</v>
      </c>
      <c r="BL23" s="116">
        <f t="shared" si="37"/>
        <v>15223.024259999997</v>
      </c>
      <c r="BM23" s="116">
        <f t="shared" si="37"/>
        <v>15469.866259999997</v>
      </c>
      <c r="BN23" s="116">
        <f t="shared" si="37"/>
        <v>15699.116259999997</v>
      </c>
      <c r="BO23" s="116">
        <f t="shared" si="37"/>
        <v>15875.479259999996</v>
      </c>
      <c r="BP23" s="116">
        <f t="shared" si="37"/>
        <v>16034.251259999997</v>
      </c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</row>
    <row r="24" spans="1:164">
      <c r="A24" s="9"/>
      <c r="B24" s="9" t="s">
        <v>539</v>
      </c>
      <c r="C24" s="9" t="s">
        <v>540</v>
      </c>
      <c r="D24" s="9"/>
      <c r="E24" s="9"/>
      <c r="F24" s="76"/>
    </row>
    <row r="25" spans="1:164">
      <c r="A25" s="9"/>
      <c r="B25" s="123">
        <f>C25*12</f>
        <v>2.76E-2</v>
      </c>
      <c r="C25" s="118">
        <v>2.3E-3</v>
      </c>
      <c r="D25" s="9"/>
      <c r="E25" s="9" t="s">
        <v>26</v>
      </c>
      <c r="F25" s="76" t="s">
        <v>23</v>
      </c>
      <c r="G25" s="119">
        <v>22.621340360000001</v>
      </c>
      <c r="H25" s="119">
        <v>22.712786120000001</v>
      </c>
      <c r="I25" s="119">
        <f t="shared" ref="I25:BG25" si="38">ROUND(+H14*$C25, 8)</f>
        <v>23.2343367</v>
      </c>
      <c r="J25" s="119">
        <f t="shared" si="38"/>
        <v>23.207732480000001</v>
      </c>
      <c r="K25" s="119">
        <f t="shared" si="38"/>
        <v>23.157336839999999</v>
      </c>
      <c r="L25" s="119">
        <f t="shared" si="38"/>
        <v>23.082990420000002</v>
      </c>
      <c r="M25" s="119">
        <f t="shared" si="38"/>
        <v>22.79308091</v>
      </c>
      <c r="N25" s="119">
        <f t="shared" si="38"/>
        <v>22.97059278</v>
      </c>
      <c r="O25" s="119">
        <f t="shared" si="38"/>
        <v>23.046532769999999</v>
      </c>
      <c r="P25" s="119">
        <f t="shared" si="38"/>
        <v>23.38461423</v>
      </c>
      <c r="Q25" s="119">
        <f t="shared" si="38"/>
        <v>22.940555419999999</v>
      </c>
      <c r="R25" s="119">
        <f t="shared" si="38"/>
        <v>23.12357935</v>
      </c>
      <c r="S25" s="119">
        <f t="shared" si="38"/>
        <v>22.830342340000001</v>
      </c>
      <c r="T25" s="119">
        <f t="shared" si="38"/>
        <v>23.502749779999998</v>
      </c>
      <c r="U25" s="119">
        <f t="shared" si="38"/>
        <v>23.31520076</v>
      </c>
      <c r="V25" s="119">
        <f t="shared" si="38"/>
        <v>23.160099460000001</v>
      </c>
      <c r="W25" s="119">
        <f t="shared" si="38"/>
        <v>23.063429840000001</v>
      </c>
      <c r="X25" s="119">
        <f t="shared" si="38"/>
        <v>23.105043689999999</v>
      </c>
      <c r="Y25" s="119">
        <f t="shared" si="38"/>
        <v>23.065591489999999</v>
      </c>
      <c r="Z25" s="119">
        <f t="shared" si="38"/>
        <v>23.09788678</v>
      </c>
      <c r="AA25" s="119">
        <f t="shared" si="38"/>
        <v>23.19353035</v>
      </c>
      <c r="AB25" s="119">
        <f t="shared" si="38"/>
        <v>23.384900559999998</v>
      </c>
      <c r="AC25" s="119">
        <f t="shared" si="38"/>
        <v>23.419234320000001</v>
      </c>
      <c r="AD25" s="119">
        <f t="shared" si="38"/>
        <v>23.926421210000001</v>
      </c>
      <c r="AE25" s="119">
        <f t="shared" si="38"/>
        <v>23.47114127</v>
      </c>
      <c r="AF25" s="119">
        <f t="shared" si="38"/>
        <v>23.480508180000001</v>
      </c>
      <c r="AG25" s="119">
        <f t="shared" si="38"/>
        <v>23.470825550000001</v>
      </c>
      <c r="AH25" s="119">
        <f t="shared" si="38"/>
        <v>23.613015229999998</v>
      </c>
      <c r="AI25" s="119">
        <f t="shared" si="38"/>
        <v>23.680085139999999</v>
      </c>
      <c r="AJ25" s="119">
        <f t="shared" si="38"/>
        <v>23.7288453</v>
      </c>
      <c r="AK25" s="119">
        <f t="shared" si="38"/>
        <v>23.853830290000001</v>
      </c>
      <c r="AL25" s="119">
        <f t="shared" si="38"/>
        <v>24.62288543</v>
      </c>
      <c r="AM25" s="119">
        <f t="shared" si="38"/>
        <v>23.810046150000002</v>
      </c>
      <c r="AN25" s="119">
        <f t="shared" si="38"/>
        <v>23.707990280000001</v>
      </c>
      <c r="AO25" s="119">
        <f t="shared" si="38"/>
        <v>23.622663079999999</v>
      </c>
      <c r="AP25" s="119">
        <f t="shared" si="38"/>
        <v>23.686179450000001</v>
      </c>
      <c r="AQ25" s="119">
        <f t="shared" si="38"/>
        <v>23.969213450000002</v>
      </c>
      <c r="AR25" s="119">
        <f t="shared" si="38"/>
        <v>24.098954769999999</v>
      </c>
      <c r="AS25" s="119">
        <f t="shared" si="38"/>
        <v>24.345673099999999</v>
      </c>
      <c r="AT25" s="119">
        <f t="shared" si="38"/>
        <v>24.782118799999999</v>
      </c>
      <c r="AU25" s="119">
        <f t="shared" si="38"/>
        <v>25.2579612</v>
      </c>
      <c r="AV25" s="119">
        <f t="shared" si="38"/>
        <v>25.781202</v>
      </c>
      <c r="AW25" s="119">
        <f t="shared" si="38"/>
        <v>26.336454199999999</v>
      </c>
      <c r="AX25" s="119">
        <f t="shared" si="38"/>
        <v>26.931100799999999</v>
      </c>
      <c r="AY25" s="119">
        <f t="shared" si="38"/>
        <v>27.581149799999999</v>
      </c>
      <c r="AZ25" s="119">
        <f t="shared" si="38"/>
        <v>28.231198800000001</v>
      </c>
      <c r="BA25" s="119">
        <f t="shared" si="38"/>
        <v>28.8652421</v>
      </c>
      <c r="BB25" s="119">
        <f t="shared" si="38"/>
        <v>29.419875600000001</v>
      </c>
      <c r="BC25" s="119">
        <f t="shared" si="38"/>
        <v>29.935112400000001</v>
      </c>
      <c r="BD25" s="119">
        <f t="shared" si="38"/>
        <v>30.331544999999998</v>
      </c>
      <c r="BE25" s="119">
        <f t="shared" si="38"/>
        <v>30.688576300000001</v>
      </c>
      <c r="BF25" s="119">
        <f t="shared" si="38"/>
        <v>31.127092000000001</v>
      </c>
      <c r="BG25" s="119">
        <f t="shared" si="38"/>
        <v>31.605349400000001</v>
      </c>
      <c r="BH25" s="119">
        <f t="shared" ref="BH25:BP25" si="39">ROUND(+BG14*$C25, 8)</f>
        <v>32.1233462</v>
      </c>
      <c r="BI25" s="119">
        <f t="shared" si="39"/>
        <v>32.641342999999999</v>
      </c>
      <c r="BJ25" s="119">
        <f t="shared" si="39"/>
        <v>33.199081499999998</v>
      </c>
      <c r="BK25" s="119">
        <f t="shared" si="39"/>
        <v>33.7965594</v>
      </c>
      <c r="BL25" s="119">
        <f t="shared" si="39"/>
        <v>34.404757600000003</v>
      </c>
      <c r="BM25" s="119">
        <f t="shared" si="39"/>
        <v>35.0129558</v>
      </c>
      <c r="BN25" s="119">
        <f t="shared" si="39"/>
        <v>35.580692399999997</v>
      </c>
      <c r="BO25" s="119">
        <f t="shared" si="39"/>
        <v>36.1079674</v>
      </c>
      <c r="BP25" s="119">
        <f t="shared" si="39"/>
        <v>36.513602300000002</v>
      </c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</row>
    <row r="26" spans="1:164">
      <c r="A26" s="9"/>
      <c r="B26" s="9"/>
      <c r="C26" s="9"/>
      <c r="D26" s="9"/>
      <c r="E26" s="9"/>
      <c r="F26" s="76"/>
      <c r="G26" s="119">
        <v>0</v>
      </c>
      <c r="H26" s="119">
        <v>0</v>
      </c>
      <c r="I26" s="119">
        <f t="shared" ref="I26:BF26" si="40">ROUND(+H15*$C26, 8)</f>
        <v>0</v>
      </c>
      <c r="J26" s="119">
        <f t="shared" si="40"/>
        <v>0</v>
      </c>
      <c r="K26" s="119">
        <f t="shared" si="40"/>
        <v>0</v>
      </c>
      <c r="L26" s="119">
        <f t="shared" si="40"/>
        <v>0</v>
      </c>
      <c r="M26" s="119">
        <f t="shared" si="40"/>
        <v>0</v>
      </c>
      <c r="N26" s="119">
        <f t="shared" si="40"/>
        <v>0</v>
      </c>
      <c r="O26" s="119">
        <f t="shared" si="40"/>
        <v>0</v>
      </c>
      <c r="P26" s="119">
        <f t="shared" si="40"/>
        <v>0</v>
      </c>
      <c r="Q26" s="119">
        <f t="shared" si="40"/>
        <v>0</v>
      </c>
      <c r="R26" s="119">
        <f t="shared" si="40"/>
        <v>0</v>
      </c>
      <c r="S26" s="119">
        <f t="shared" si="40"/>
        <v>0</v>
      </c>
      <c r="T26" s="119">
        <f t="shared" si="40"/>
        <v>0</v>
      </c>
      <c r="U26" s="119">
        <f t="shared" si="40"/>
        <v>0</v>
      </c>
      <c r="V26" s="119">
        <f t="shared" si="40"/>
        <v>0</v>
      </c>
      <c r="W26" s="119">
        <f t="shared" si="40"/>
        <v>0</v>
      </c>
      <c r="X26" s="119">
        <f t="shared" si="40"/>
        <v>0</v>
      </c>
      <c r="Y26" s="119">
        <f t="shared" si="40"/>
        <v>0</v>
      </c>
      <c r="Z26" s="119">
        <f t="shared" si="40"/>
        <v>0</v>
      </c>
      <c r="AA26" s="119">
        <f t="shared" si="40"/>
        <v>0</v>
      </c>
      <c r="AB26" s="119">
        <f t="shared" si="40"/>
        <v>0</v>
      </c>
      <c r="AC26" s="119">
        <f t="shared" si="40"/>
        <v>0</v>
      </c>
      <c r="AD26" s="119">
        <f t="shared" si="40"/>
        <v>0</v>
      </c>
      <c r="AE26" s="119">
        <f t="shared" si="40"/>
        <v>0</v>
      </c>
      <c r="AF26" s="119">
        <f t="shared" si="40"/>
        <v>0</v>
      </c>
      <c r="AG26" s="119">
        <f t="shared" si="40"/>
        <v>0</v>
      </c>
      <c r="AH26" s="119">
        <f t="shared" si="40"/>
        <v>0</v>
      </c>
      <c r="AI26" s="119">
        <f t="shared" si="40"/>
        <v>0</v>
      </c>
      <c r="AJ26" s="119">
        <f t="shared" si="40"/>
        <v>0</v>
      </c>
      <c r="AK26" s="119">
        <f t="shared" si="40"/>
        <v>0</v>
      </c>
      <c r="AL26" s="119">
        <f t="shared" si="40"/>
        <v>0</v>
      </c>
      <c r="AM26" s="119">
        <f t="shared" si="40"/>
        <v>0</v>
      </c>
      <c r="AN26" s="119">
        <f t="shared" si="40"/>
        <v>0</v>
      </c>
      <c r="AO26" s="119">
        <f t="shared" si="40"/>
        <v>0</v>
      </c>
      <c r="AP26" s="119">
        <f t="shared" si="40"/>
        <v>0</v>
      </c>
      <c r="AQ26" s="119">
        <f t="shared" si="40"/>
        <v>0</v>
      </c>
      <c r="AR26" s="119">
        <f t="shared" si="40"/>
        <v>0</v>
      </c>
      <c r="AS26" s="119">
        <f t="shared" si="40"/>
        <v>0</v>
      </c>
      <c r="AT26" s="119">
        <f t="shared" si="40"/>
        <v>0</v>
      </c>
      <c r="AU26" s="119">
        <f t="shared" si="40"/>
        <v>0</v>
      </c>
      <c r="AV26" s="119">
        <f t="shared" si="40"/>
        <v>0</v>
      </c>
      <c r="AW26" s="119">
        <f t="shared" si="40"/>
        <v>0</v>
      </c>
      <c r="AX26" s="119">
        <f t="shared" si="40"/>
        <v>0</v>
      </c>
      <c r="AY26" s="119">
        <f t="shared" si="40"/>
        <v>0</v>
      </c>
      <c r="AZ26" s="119">
        <f t="shared" si="40"/>
        <v>0</v>
      </c>
      <c r="BA26" s="119">
        <f t="shared" si="40"/>
        <v>0</v>
      </c>
      <c r="BB26" s="119">
        <f t="shared" si="40"/>
        <v>0</v>
      </c>
      <c r="BC26" s="119">
        <f t="shared" si="40"/>
        <v>0</v>
      </c>
      <c r="BD26" s="119">
        <f t="shared" si="40"/>
        <v>0</v>
      </c>
      <c r="BE26" s="119">
        <f t="shared" si="40"/>
        <v>0</v>
      </c>
      <c r="BF26" s="119">
        <f t="shared" si="40"/>
        <v>0</v>
      </c>
      <c r="BG26" s="119">
        <f t="shared" ref="BG26:BP26" si="41">ROUND(+BF15*$C26, 8)</f>
        <v>0</v>
      </c>
      <c r="BH26" s="119">
        <f t="shared" si="41"/>
        <v>0</v>
      </c>
      <c r="BI26" s="119">
        <f t="shared" si="41"/>
        <v>0</v>
      </c>
      <c r="BJ26" s="119">
        <f t="shared" si="41"/>
        <v>0</v>
      </c>
      <c r="BK26" s="119">
        <f t="shared" si="41"/>
        <v>0</v>
      </c>
      <c r="BL26" s="119">
        <f t="shared" si="41"/>
        <v>0</v>
      </c>
      <c r="BM26" s="119">
        <f t="shared" si="41"/>
        <v>0</v>
      </c>
      <c r="BN26" s="119">
        <f t="shared" si="41"/>
        <v>0</v>
      </c>
      <c r="BO26" s="119">
        <f t="shared" si="41"/>
        <v>0</v>
      </c>
      <c r="BP26" s="119">
        <f t="shared" si="41"/>
        <v>0</v>
      </c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</row>
    <row r="27" spans="1:164">
      <c r="A27" s="9"/>
      <c r="B27" s="9"/>
      <c r="C27" s="9"/>
      <c r="D27" s="9"/>
      <c r="E27" s="9"/>
      <c r="F27" s="76"/>
      <c r="G27" s="119">
        <v>0</v>
      </c>
      <c r="H27" s="119">
        <v>0</v>
      </c>
      <c r="I27" s="119">
        <f t="shared" ref="I27:BF27" si="42">ROUND(+H16*$C27, 8)</f>
        <v>0</v>
      </c>
      <c r="J27" s="119">
        <f t="shared" si="42"/>
        <v>0</v>
      </c>
      <c r="K27" s="119">
        <f t="shared" si="42"/>
        <v>0</v>
      </c>
      <c r="L27" s="119">
        <f t="shared" si="42"/>
        <v>0</v>
      </c>
      <c r="M27" s="119">
        <f t="shared" si="42"/>
        <v>0</v>
      </c>
      <c r="N27" s="119">
        <f t="shared" si="42"/>
        <v>0</v>
      </c>
      <c r="O27" s="119">
        <f t="shared" si="42"/>
        <v>0</v>
      </c>
      <c r="P27" s="119">
        <f t="shared" si="42"/>
        <v>0</v>
      </c>
      <c r="Q27" s="119">
        <f t="shared" si="42"/>
        <v>0</v>
      </c>
      <c r="R27" s="119">
        <f t="shared" si="42"/>
        <v>0</v>
      </c>
      <c r="S27" s="119">
        <f t="shared" si="42"/>
        <v>0</v>
      </c>
      <c r="T27" s="119">
        <f t="shared" si="42"/>
        <v>0</v>
      </c>
      <c r="U27" s="119">
        <f t="shared" si="42"/>
        <v>0</v>
      </c>
      <c r="V27" s="119">
        <f t="shared" si="42"/>
        <v>0</v>
      </c>
      <c r="W27" s="119">
        <f t="shared" si="42"/>
        <v>0</v>
      </c>
      <c r="X27" s="119">
        <f t="shared" si="42"/>
        <v>0</v>
      </c>
      <c r="Y27" s="119">
        <f t="shared" si="42"/>
        <v>0</v>
      </c>
      <c r="Z27" s="119">
        <f t="shared" si="42"/>
        <v>0</v>
      </c>
      <c r="AA27" s="119">
        <f t="shared" si="42"/>
        <v>0</v>
      </c>
      <c r="AB27" s="119">
        <f t="shared" si="42"/>
        <v>0</v>
      </c>
      <c r="AC27" s="119">
        <f t="shared" si="42"/>
        <v>0</v>
      </c>
      <c r="AD27" s="119">
        <f t="shared" si="42"/>
        <v>0</v>
      </c>
      <c r="AE27" s="119">
        <f t="shared" si="42"/>
        <v>0</v>
      </c>
      <c r="AF27" s="119">
        <f t="shared" si="42"/>
        <v>0</v>
      </c>
      <c r="AG27" s="119">
        <f t="shared" si="42"/>
        <v>0</v>
      </c>
      <c r="AH27" s="119">
        <f t="shared" si="42"/>
        <v>0</v>
      </c>
      <c r="AI27" s="119">
        <f t="shared" si="42"/>
        <v>0</v>
      </c>
      <c r="AJ27" s="119">
        <f t="shared" si="42"/>
        <v>0</v>
      </c>
      <c r="AK27" s="119">
        <f t="shared" si="42"/>
        <v>0</v>
      </c>
      <c r="AL27" s="119">
        <f t="shared" si="42"/>
        <v>0</v>
      </c>
      <c r="AM27" s="119">
        <f t="shared" si="42"/>
        <v>0</v>
      </c>
      <c r="AN27" s="119">
        <f t="shared" si="42"/>
        <v>0</v>
      </c>
      <c r="AO27" s="119">
        <f t="shared" si="42"/>
        <v>0</v>
      </c>
      <c r="AP27" s="119">
        <f t="shared" si="42"/>
        <v>0</v>
      </c>
      <c r="AQ27" s="119">
        <f t="shared" si="42"/>
        <v>0</v>
      </c>
      <c r="AR27" s="119">
        <f t="shared" si="42"/>
        <v>0</v>
      </c>
      <c r="AS27" s="119">
        <f t="shared" si="42"/>
        <v>0</v>
      </c>
      <c r="AT27" s="119">
        <f t="shared" si="42"/>
        <v>0</v>
      </c>
      <c r="AU27" s="119">
        <f t="shared" si="42"/>
        <v>0</v>
      </c>
      <c r="AV27" s="119">
        <f t="shared" si="42"/>
        <v>0</v>
      </c>
      <c r="AW27" s="119">
        <f t="shared" si="42"/>
        <v>0</v>
      </c>
      <c r="AX27" s="119">
        <f t="shared" si="42"/>
        <v>0</v>
      </c>
      <c r="AY27" s="119">
        <f t="shared" si="42"/>
        <v>0</v>
      </c>
      <c r="AZ27" s="119">
        <f t="shared" si="42"/>
        <v>0</v>
      </c>
      <c r="BA27" s="119">
        <f t="shared" si="42"/>
        <v>0</v>
      </c>
      <c r="BB27" s="119">
        <f t="shared" si="42"/>
        <v>0</v>
      </c>
      <c r="BC27" s="119">
        <f t="shared" si="42"/>
        <v>0</v>
      </c>
      <c r="BD27" s="119">
        <f t="shared" si="42"/>
        <v>0</v>
      </c>
      <c r="BE27" s="119">
        <f t="shared" si="42"/>
        <v>0</v>
      </c>
      <c r="BF27" s="119">
        <f t="shared" si="42"/>
        <v>0</v>
      </c>
      <c r="BG27" s="119">
        <f t="shared" ref="BG27:BP27" si="43">ROUND(+BF16*$C27, 8)</f>
        <v>0</v>
      </c>
      <c r="BH27" s="119">
        <f t="shared" si="43"/>
        <v>0</v>
      </c>
      <c r="BI27" s="119">
        <f t="shared" si="43"/>
        <v>0</v>
      </c>
      <c r="BJ27" s="119">
        <f t="shared" si="43"/>
        <v>0</v>
      </c>
      <c r="BK27" s="119">
        <f t="shared" si="43"/>
        <v>0</v>
      </c>
      <c r="BL27" s="119">
        <f t="shared" si="43"/>
        <v>0</v>
      </c>
      <c r="BM27" s="119">
        <f t="shared" si="43"/>
        <v>0</v>
      </c>
      <c r="BN27" s="119">
        <f t="shared" si="43"/>
        <v>0</v>
      </c>
      <c r="BO27" s="119">
        <f t="shared" si="43"/>
        <v>0</v>
      </c>
      <c r="BP27" s="119">
        <f t="shared" si="43"/>
        <v>0</v>
      </c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</row>
    <row r="28" spans="1:164">
      <c r="A28" s="9"/>
      <c r="B28" s="9"/>
      <c r="C28" s="9"/>
      <c r="D28" s="9"/>
      <c r="E28" s="9"/>
      <c r="F28" s="76"/>
      <c r="G28" s="119">
        <v>0</v>
      </c>
      <c r="H28" s="119">
        <v>0</v>
      </c>
      <c r="I28" s="119">
        <f t="shared" ref="I28:BF28" si="44">ROUND(+H17*$C28, 8)</f>
        <v>0</v>
      </c>
      <c r="J28" s="119">
        <f t="shared" si="44"/>
        <v>0</v>
      </c>
      <c r="K28" s="119">
        <f t="shared" si="44"/>
        <v>0</v>
      </c>
      <c r="L28" s="119">
        <f t="shared" si="44"/>
        <v>0</v>
      </c>
      <c r="M28" s="119">
        <f t="shared" si="44"/>
        <v>0</v>
      </c>
      <c r="N28" s="119">
        <f t="shared" si="44"/>
        <v>0</v>
      </c>
      <c r="O28" s="119">
        <f t="shared" si="44"/>
        <v>0</v>
      </c>
      <c r="P28" s="119">
        <f t="shared" si="44"/>
        <v>0</v>
      </c>
      <c r="Q28" s="119">
        <f t="shared" si="44"/>
        <v>0</v>
      </c>
      <c r="R28" s="119">
        <f t="shared" si="44"/>
        <v>0</v>
      </c>
      <c r="S28" s="119">
        <f t="shared" si="44"/>
        <v>0</v>
      </c>
      <c r="T28" s="119">
        <f t="shared" si="44"/>
        <v>0</v>
      </c>
      <c r="U28" s="119">
        <f t="shared" si="44"/>
        <v>0</v>
      </c>
      <c r="V28" s="119">
        <f t="shared" si="44"/>
        <v>0</v>
      </c>
      <c r="W28" s="119">
        <f t="shared" si="44"/>
        <v>0</v>
      </c>
      <c r="X28" s="119">
        <f t="shared" si="44"/>
        <v>0</v>
      </c>
      <c r="Y28" s="119">
        <f t="shared" si="44"/>
        <v>0</v>
      </c>
      <c r="Z28" s="119">
        <f t="shared" si="44"/>
        <v>0</v>
      </c>
      <c r="AA28" s="119">
        <f t="shared" si="44"/>
        <v>0</v>
      </c>
      <c r="AB28" s="119">
        <f t="shared" si="44"/>
        <v>0</v>
      </c>
      <c r="AC28" s="119">
        <f t="shared" si="44"/>
        <v>0</v>
      </c>
      <c r="AD28" s="119">
        <f t="shared" si="44"/>
        <v>0</v>
      </c>
      <c r="AE28" s="119">
        <f t="shared" si="44"/>
        <v>0</v>
      </c>
      <c r="AF28" s="119">
        <f t="shared" si="44"/>
        <v>0</v>
      </c>
      <c r="AG28" s="119">
        <f t="shared" si="44"/>
        <v>0</v>
      </c>
      <c r="AH28" s="119">
        <f t="shared" si="44"/>
        <v>0</v>
      </c>
      <c r="AI28" s="119">
        <f t="shared" si="44"/>
        <v>0</v>
      </c>
      <c r="AJ28" s="119">
        <f t="shared" si="44"/>
        <v>0</v>
      </c>
      <c r="AK28" s="119">
        <f t="shared" si="44"/>
        <v>0</v>
      </c>
      <c r="AL28" s="119">
        <f t="shared" si="44"/>
        <v>0</v>
      </c>
      <c r="AM28" s="119">
        <f t="shared" si="44"/>
        <v>0</v>
      </c>
      <c r="AN28" s="119">
        <f t="shared" si="44"/>
        <v>0</v>
      </c>
      <c r="AO28" s="119">
        <f t="shared" si="44"/>
        <v>0</v>
      </c>
      <c r="AP28" s="119">
        <f t="shared" si="44"/>
        <v>0</v>
      </c>
      <c r="AQ28" s="119">
        <f t="shared" si="44"/>
        <v>0</v>
      </c>
      <c r="AR28" s="119">
        <f t="shared" si="44"/>
        <v>0</v>
      </c>
      <c r="AS28" s="119">
        <f t="shared" si="44"/>
        <v>0</v>
      </c>
      <c r="AT28" s="119">
        <f t="shared" si="44"/>
        <v>0</v>
      </c>
      <c r="AU28" s="119">
        <f t="shared" si="44"/>
        <v>0</v>
      </c>
      <c r="AV28" s="119">
        <f t="shared" si="44"/>
        <v>0</v>
      </c>
      <c r="AW28" s="119">
        <f t="shared" si="44"/>
        <v>0</v>
      </c>
      <c r="AX28" s="119">
        <f t="shared" si="44"/>
        <v>0</v>
      </c>
      <c r="AY28" s="119">
        <f t="shared" si="44"/>
        <v>0</v>
      </c>
      <c r="AZ28" s="119">
        <f t="shared" si="44"/>
        <v>0</v>
      </c>
      <c r="BA28" s="119">
        <f t="shared" si="44"/>
        <v>0</v>
      </c>
      <c r="BB28" s="119">
        <f t="shared" si="44"/>
        <v>0</v>
      </c>
      <c r="BC28" s="119">
        <f t="shared" si="44"/>
        <v>0</v>
      </c>
      <c r="BD28" s="119">
        <f t="shared" si="44"/>
        <v>0</v>
      </c>
      <c r="BE28" s="119">
        <f t="shared" si="44"/>
        <v>0</v>
      </c>
      <c r="BF28" s="119">
        <f t="shared" si="44"/>
        <v>0</v>
      </c>
      <c r="BG28" s="119">
        <f t="shared" ref="BG28:BP28" si="45">ROUND(+BF17*$C28, 8)</f>
        <v>0</v>
      </c>
      <c r="BH28" s="119">
        <f t="shared" si="45"/>
        <v>0</v>
      </c>
      <c r="BI28" s="119">
        <f t="shared" si="45"/>
        <v>0</v>
      </c>
      <c r="BJ28" s="119">
        <f t="shared" si="45"/>
        <v>0</v>
      </c>
      <c r="BK28" s="119">
        <f t="shared" si="45"/>
        <v>0</v>
      </c>
      <c r="BL28" s="119">
        <f t="shared" si="45"/>
        <v>0</v>
      </c>
      <c r="BM28" s="119">
        <f t="shared" si="45"/>
        <v>0</v>
      </c>
      <c r="BN28" s="119">
        <f t="shared" si="45"/>
        <v>0</v>
      </c>
      <c r="BO28" s="119">
        <f t="shared" si="45"/>
        <v>0</v>
      </c>
      <c r="BP28" s="119">
        <f t="shared" si="45"/>
        <v>0</v>
      </c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</row>
    <row r="29" spans="1:164">
      <c r="A29" s="9"/>
      <c r="B29" s="9"/>
      <c r="C29" s="9"/>
      <c r="D29" s="9"/>
      <c r="E29" s="9"/>
      <c r="F29" s="76"/>
      <c r="G29" s="119">
        <v>0</v>
      </c>
      <c r="H29" s="119">
        <v>0</v>
      </c>
      <c r="I29" s="119">
        <f t="shared" ref="I29:BF29" si="46">ROUND(+H18*$C29, 8)</f>
        <v>0</v>
      </c>
      <c r="J29" s="119">
        <f t="shared" si="46"/>
        <v>0</v>
      </c>
      <c r="K29" s="119">
        <f t="shared" si="46"/>
        <v>0</v>
      </c>
      <c r="L29" s="119">
        <f t="shared" si="46"/>
        <v>0</v>
      </c>
      <c r="M29" s="119">
        <f t="shared" si="46"/>
        <v>0</v>
      </c>
      <c r="N29" s="119">
        <f t="shared" si="46"/>
        <v>0</v>
      </c>
      <c r="O29" s="119">
        <f t="shared" si="46"/>
        <v>0</v>
      </c>
      <c r="P29" s="119">
        <f t="shared" si="46"/>
        <v>0</v>
      </c>
      <c r="Q29" s="119">
        <f t="shared" si="46"/>
        <v>0</v>
      </c>
      <c r="R29" s="119">
        <f t="shared" si="46"/>
        <v>0</v>
      </c>
      <c r="S29" s="119">
        <f t="shared" si="46"/>
        <v>0</v>
      </c>
      <c r="T29" s="119">
        <f t="shared" si="46"/>
        <v>0</v>
      </c>
      <c r="U29" s="119">
        <f t="shared" si="46"/>
        <v>0</v>
      </c>
      <c r="V29" s="119">
        <f t="shared" si="46"/>
        <v>0</v>
      </c>
      <c r="W29" s="119">
        <f t="shared" si="46"/>
        <v>0</v>
      </c>
      <c r="X29" s="119">
        <f t="shared" si="46"/>
        <v>0</v>
      </c>
      <c r="Y29" s="119">
        <f t="shared" si="46"/>
        <v>0</v>
      </c>
      <c r="Z29" s="119">
        <f t="shared" si="46"/>
        <v>0</v>
      </c>
      <c r="AA29" s="119">
        <f t="shared" si="46"/>
        <v>0</v>
      </c>
      <c r="AB29" s="119">
        <f t="shared" si="46"/>
        <v>0</v>
      </c>
      <c r="AC29" s="119">
        <f t="shared" si="46"/>
        <v>0</v>
      </c>
      <c r="AD29" s="119">
        <f t="shared" si="46"/>
        <v>0</v>
      </c>
      <c r="AE29" s="119">
        <f t="shared" si="46"/>
        <v>0</v>
      </c>
      <c r="AF29" s="119">
        <f t="shared" si="46"/>
        <v>0</v>
      </c>
      <c r="AG29" s="119">
        <f t="shared" si="46"/>
        <v>0</v>
      </c>
      <c r="AH29" s="119">
        <f t="shared" si="46"/>
        <v>0</v>
      </c>
      <c r="AI29" s="119">
        <f t="shared" si="46"/>
        <v>0</v>
      </c>
      <c r="AJ29" s="119">
        <f t="shared" si="46"/>
        <v>0</v>
      </c>
      <c r="AK29" s="119">
        <f t="shared" si="46"/>
        <v>0</v>
      </c>
      <c r="AL29" s="119">
        <f t="shared" si="46"/>
        <v>0</v>
      </c>
      <c r="AM29" s="119">
        <f t="shared" si="46"/>
        <v>0</v>
      </c>
      <c r="AN29" s="119">
        <f t="shared" si="46"/>
        <v>0</v>
      </c>
      <c r="AO29" s="119">
        <f t="shared" si="46"/>
        <v>0</v>
      </c>
      <c r="AP29" s="119">
        <f t="shared" si="46"/>
        <v>0</v>
      </c>
      <c r="AQ29" s="119">
        <f t="shared" si="46"/>
        <v>0</v>
      </c>
      <c r="AR29" s="119">
        <f t="shared" si="46"/>
        <v>0</v>
      </c>
      <c r="AS29" s="119">
        <f t="shared" si="46"/>
        <v>0</v>
      </c>
      <c r="AT29" s="119">
        <f t="shared" si="46"/>
        <v>0</v>
      </c>
      <c r="AU29" s="119">
        <f t="shared" si="46"/>
        <v>0</v>
      </c>
      <c r="AV29" s="119">
        <f t="shared" si="46"/>
        <v>0</v>
      </c>
      <c r="AW29" s="119">
        <f t="shared" si="46"/>
        <v>0</v>
      </c>
      <c r="AX29" s="119">
        <f t="shared" si="46"/>
        <v>0</v>
      </c>
      <c r="AY29" s="119">
        <f t="shared" si="46"/>
        <v>0</v>
      </c>
      <c r="AZ29" s="119">
        <f t="shared" si="46"/>
        <v>0</v>
      </c>
      <c r="BA29" s="119">
        <f t="shared" si="46"/>
        <v>0</v>
      </c>
      <c r="BB29" s="119">
        <f t="shared" si="46"/>
        <v>0</v>
      </c>
      <c r="BC29" s="119">
        <f t="shared" si="46"/>
        <v>0</v>
      </c>
      <c r="BD29" s="119">
        <f t="shared" si="46"/>
        <v>0</v>
      </c>
      <c r="BE29" s="119">
        <f t="shared" si="46"/>
        <v>0</v>
      </c>
      <c r="BF29" s="119">
        <f t="shared" si="46"/>
        <v>0</v>
      </c>
      <c r="BG29" s="119">
        <f t="shared" ref="BG29:BP29" si="47">ROUND(+BF18*$C29, 8)</f>
        <v>0</v>
      </c>
      <c r="BH29" s="119">
        <f t="shared" si="47"/>
        <v>0</v>
      </c>
      <c r="BI29" s="119">
        <f t="shared" si="47"/>
        <v>0</v>
      </c>
      <c r="BJ29" s="119">
        <f t="shared" si="47"/>
        <v>0</v>
      </c>
      <c r="BK29" s="119">
        <f t="shared" si="47"/>
        <v>0</v>
      </c>
      <c r="BL29" s="119">
        <f t="shared" si="47"/>
        <v>0</v>
      </c>
      <c r="BM29" s="119">
        <f t="shared" si="47"/>
        <v>0</v>
      </c>
      <c r="BN29" s="119">
        <f t="shared" si="47"/>
        <v>0</v>
      </c>
      <c r="BO29" s="119">
        <f t="shared" si="47"/>
        <v>0</v>
      </c>
      <c r="BP29" s="119">
        <f t="shared" si="47"/>
        <v>0</v>
      </c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</row>
    <row r="30" spans="1:164">
      <c r="A30" s="9"/>
      <c r="B30" s="9"/>
      <c r="C30" s="9"/>
      <c r="D30" s="9"/>
      <c r="E30" s="9"/>
      <c r="F30" s="76"/>
      <c r="G30" s="119">
        <v>0</v>
      </c>
      <c r="H30" s="119">
        <v>0</v>
      </c>
      <c r="I30" s="119">
        <f t="shared" ref="I30:BF30" si="48">ROUND(+H19*$C30, 8)</f>
        <v>0</v>
      </c>
      <c r="J30" s="119">
        <f t="shared" si="48"/>
        <v>0</v>
      </c>
      <c r="K30" s="119">
        <f t="shared" si="48"/>
        <v>0</v>
      </c>
      <c r="L30" s="119">
        <f t="shared" si="48"/>
        <v>0</v>
      </c>
      <c r="M30" s="119">
        <f t="shared" si="48"/>
        <v>0</v>
      </c>
      <c r="N30" s="119">
        <f t="shared" si="48"/>
        <v>0</v>
      </c>
      <c r="O30" s="119">
        <f t="shared" si="48"/>
        <v>0</v>
      </c>
      <c r="P30" s="119">
        <f t="shared" si="48"/>
        <v>0</v>
      </c>
      <c r="Q30" s="119">
        <f t="shared" si="48"/>
        <v>0</v>
      </c>
      <c r="R30" s="119">
        <f t="shared" si="48"/>
        <v>0</v>
      </c>
      <c r="S30" s="119">
        <f t="shared" si="48"/>
        <v>0</v>
      </c>
      <c r="T30" s="119">
        <f t="shared" si="48"/>
        <v>0</v>
      </c>
      <c r="U30" s="119">
        <f t="shared" si="48"/>
        <v>0</v>
      </c>
      <c r="V30" s="119">
        <f t="shared" si="48"/>
        <v>0</v>
      </c>
      <c r="W30" s="119">
        <f t="shared" si="48"/>
        <v>0</v>
      </c>
      <c r="X30" s="119">
        <f t="shared" si="48"/>
        <v>0</v>
      </c>
      <c r="Y30" s="119">
        <f t="shared" si="48"/>
        <v>0</v>
      </c>
      <c r="Z30" s="119">
        <f t="shared" si="48"/>
        <v>0</v>
      </c>
      <c r="AA30" s="119">
        <f t="shared" si="48"/>
        <v>0</v>
      </c>
      <c r="AB30" s="119">
        <f t="shared" si="48"/>
        <v>0</v>
      </c>
      <c r="AC30" s="119">
        <f t="shared" si="48"/>
        <v>0</v>
      </c>
      <c r="AD30" s="119">
        <f t="shared" si="48"/>
        <v>0</v>
      </c>
      <c r="AE30" s="119">
        <f t="shared" si="48"/>
        <v>0</v>
      </c>
      <c r="AF30" s="119">
        <f t="shared" si="48"/>
        <v>0</v>
      </c>
      <c r="AG30" s="119">
        <f t="shared" si="48"/>
        <v>0</v>
      </c>
      <c r="AH30" s="119">
        <f t="shared" si="48"/>
        <v>0</v>
      </c>
      <c r="AI30" s="119">
        <f t="shared" si="48"/>
        <v>0</v>
      </c>
      <c r="AJ30" s="119">
        <f t="shared" si="48"/>
        <v>0</v>
      </c>
      <c r="AK30" s="119">
        <f t="shared" si="48"/>
        <v>0</v>
      </c>
      <c r="AL30" s="119">
        <f t="shared" si="48"/>
        <v>0</v>
      </c>
      <c r="AM30" s="119">
        <f t="shared" si="48"/>
        <v>0</v>
      </c>
      <c r="AN30" s="119">
        <f t="shared" si="48"/>
        <v>0</v>
      </c>
      <c r="AO30" s="119">
        <f t="shared" si="48"/>
        <v>0</v>
      </c>
      <c r="AP30" s="119">
        <f t="shared" si="48"/>
        <v>0</v>
      </c>
      <c r="AQ30" s="119">
        <f t="shared" si="48"/>
        <v>0</v>
      </c>
      <c r="AR30" s="119">
        <f t="shared" si="48"/>
        <v>0</v>
      </c>
      <c r="AS30" s="119">
        <f t="shared" si="48"/>
        <v>0</v>
      </c>
      <c r="AT30" s="119">
        <f t="shared" si="48"/>
        <v>0</v>
      </c>
      <c r="AU30" s="119">
        <f t="shared" si="48"/>
        <v>0</v>
      </c>
      <c r="AV30" s="119">
        <f t="shared" si="48"/>
        <v>0</v>
      </c>
      <c r="AW30" s="119">
        <f t="shared" si="48"/>
        <v>0</v>
      </c>
      <c r="AX30" s="119">
        <f t="shared" si="48"/>
        <v>0</v>
      </c>
      <c r="AY30" s="119">
        <f t="shared" si="48"/>
        <v>0</v>
      </c>
      <c r="AZ30" s="119">
        <f t="shared" si="48"/>
        <v>0</v>
      </c>
      <c r="BA30" s="119">
        <f t="shared" si="48"/>
        <v>0</v>
      </c>
      <c r="BB30" s="119">
        <f t="shared" si="48"/>
        <v>0</v>
      </c>
      <c r="BC30" s="119">
        <f t="shared" si="48"/>
        <v>0</v>
      </c>
      <c r="BD30" s="119">
        <f t="shared" si="48"/>
        <v>0</v>
      </c>
      <c r="BE30" s="119">
        <f t="shared" si="48"/>
        <v>0</v>
      </c>
      <c r="BF30" s="119">
        <f t="shared" si="48"/>
        <v>0</v>
      </c>
      <c r="BG30" s="119">
        <f t="shared" ref="BG30:BP30" si="49">ROUND(+BF19*$C30, 8)</f>
        <v>0</v>
      </c>
      <c r="BH30" s="119">
        <f t="shared" si="49"/>
        <v>0</v>
      </c>
      <c r="BI30" s="119">
        <f t="shared" si="49"/>
        <v>0</v>
      </c>
      <c r="BJ30" s="119">
        <f t="shared" si="49"/>
        <v>0</v>
      </c>
      <c r="BK30" s="119">
        <f t="shared" si="49"/>
        <v>0</v>
      </c>
      <c r="BL30" s="119">
        <f t="shared" si="49"/>
        <v>0</v>
      </c>
      <c r="BM30" s="119">
        <f t="shared" si="49"/>
        <v>0</v>
      </c>
      <c r="BN30" s="119">
        <f t="shared" si="49"/>
        <v>0</v>
      </c>
      <c r="BO30" s="119">
        <f t="shared" si="49"/>
        <v>0</v>
      </c>
      <c r="BP30" s="119">
        <f t="shared" si="49"/>
        <v>0</v>
      </c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</row>
    <row r="31" spans="1:164">
      <c r="A31" s="9"/>
      <c r="B31" s="9"/>
      <c r="C31" s="9"/>
      <c r="D31" s="9"/>
      <c r="E31" s="9"/>
      <c r="F31" s="76"/>
      <c r="G31" s="119">
        <v>0</v>
      </c>
      <c r="H31" s="119">
        <v>0</v>
      </c>
      <c r="I31" s="119">
        <f t="shared" ref="I31:BF31" si="50">ROUND(+H20*$C31, 8)</f>
        <v>0</v>
      </c>
      <c r="J31" s="119">
        <f t="shared" si="50"/>
        <v>0</v>
      </c>
      <c r="K31" s="119">
        <f t="shared" si="50"/>
        <v>0</v>
      </c>
      <c r="L31" s="119">
        <f t="shared" si="50"/>
        <v>0</v>
      </c>
      <c r="M31" s="119">
        <f t="shared" si="50"/>
        <v>0</v>
      </c>
      <c r="N31" s="119">
        <f t="shared" si="50"/>
        <v>0</v>
      </c>
      <c r="O31" s="119">
        <f t="shared" si="50"/>
        <v>0</v>
      </c>
      <c r="P31" s="119">
        <f t="shared" si="50"/>
        <v>0</v>
      </c>
      <c r="Q31" s="119">
        <f t="shared" si="50"/>
        <v>0</v>
      </c>
      <c r="R31" s="119">
        <f t="shared" si="50"/>
        <v>0</v>
      </c>
      <c r="S31" s="119">
        <f t="shared" si="50"/>
        <v>0</v>
      </c>
      <c r="T31" s="119">
        <f t="shared" si="50"/>
        <v>0</v>
      </c>
      <c r="U31" s="119">
        <f t="shared" si="50"/>
        <v>0</v>
      </c>
      <c r="V31" s="119">
        <f t="shared" si="50"/>
        <v>0</v>
      </c>
      <c r="W31" s="119">
        <f t="shared" si="50"/>
        <v>0</v>
      </c>
      <c r="X31" s="119">
        <f t="shared" si="50"/>
        <v>0</v>
      </c>
      <c r="Y31" s="119">
        <f t="shared" si="50"/>
        <v>0</v>
      </c>
      <c r="Z31" s="119">
        <f t="shared" si="50"/>
        <v>0</v>
      </c>
      <c r="AA31" s="119">
        <f t="shared" si="50"/>
        <v>0</v>
      </c>
      <c r="AB31" s="119">
        <f t="shared" si="50"/>
        <v>0</v>
      </c>
      <c r="AC31" s="119">
        <f t="shared" si="50"/>
        <v>0</v>
      </c>
      <c r="AD31" s="119">
        <f t="shared" si="50"/>
        <v>0</v>
      </c>
      <c r="AE31" s="119">
        <f t="shared" si="50"/>
        <v>0</v>
      </c>
      <c r="AF31" s="119">
        <f t="shared" si="50"/>
        <v>0</v>
      </c>
      <c r="AG31" s="119">
        <f t="shared" si="50"/>
        <v>0</v>
      </c>
      <c r="AH31" s="119">
        <f t="shared" si="50"/>
        <v>0</v>
      </c>
      <c r="AI31" s="119">
        <f t="shared" si="50"/>
        <v>0</v>
      </c>
      <c r="AJ31" s="119">
        <f t="shared" si="50"/>
        <v>0</v>
      </c>
      <c r="AK31" s="119">
        <f t="shared" si="50"/>
        <v>0</v>
      </c>
      <c r="AL31" s="119">
        <f t="shared" si="50"/>
        <v>0</v>
      </c>
      <c r="AM31" s="119">
        <f t="shared" si="50"/>
        <v>0</v>
      </c>
      <c r="AN31" s="119">
        <f t="shared" si="50"/>
        <v>0</v>
      </c>
      <c r="AO31" s="119">
        <f t="shared" si="50"/>
        <v>0</v>
      </c>
      <c r="AP31" s="119">
        <f t="shared" si="50"/>
        <v>0</v>
      </c>
      <c r="AQ31" s="119">
        <f t="shared" si="50"/>
        <v>0</v>
      </c>
      <c r="AR31" s="119">
        <f t="shared" si="50"/>
        <v>0</v>
      </c>
      <c r="AS31" s="119">
        <f t="shared" si="50"/>
        <v>0</v>
      </c>
      <c r="AT31" s="119">
        <f t="shared" si="50"/>
        <v>0</v>
      </c>
      <c r="AU31" s="119">
        <f t="shared" si="50"/>
        <v>0</v>
      </c>
      <c r="AV31" s="119">
        <f t="shared" si="50"/>
        <v>0</v>
      </c>
      <c r="AW31" s="119">
        <f t="shared" si="50"/>
        <v>0</v>
      </c>
      <c r="AX31" s="119">
        <f t="shared" si="50"/>
        <v>0</v>
      </c>
      <c r="AY31" s="119">
        <f t="shared" si="50"/>
        <v>0</v>
      </c>
      <c r="AZ31" s="119">
        <f t="shared" si="50"/>
        <v>0</v>
      </c>
      <c r="BA31" s="119">
        <f t="shared" si="50"/>
        <v>0</v>
      </c>
      <c r="BB31" s="119">
        <f t="shared" si="50"/>
        <v>0</v>
      </c>
      <c r="BC31" s="119">
        <f t="shared" si="50"/>
        <v>0</v>
      </c>
      <c r="BD31" s="119">
        <f t="shared" si="50"/>
        <v>0</v>
      </c>
      <c r="BE31" s="119">
        <f t="shared" si="50"/>
        <v>0</v>
      </c>
      <c r="BF31" s="119">
        <f t="shared" si="50"/>
        <v>0</v>
      </c>
      <c r="BG31" s="119">
        <f t="shared" ref="BG31:BP31" si="51">ROUND(+BF20*$C31, 8)</f>
        <v>0</v>
      </c>
      <c r="BH31" s="119">
        <f t="shared" si="51"/>
        <v>0</v>
      </c>
      <c r="BI31" s="119">
        <f t="shared" si="51"/>
        <v>0</v>
      </c>
      <c r="BJ31" s="119">
        <f t="shared" si="51"/>
        <v>0</v>
      </c>
      <c r="BK31" s="119">
        <f t="shared" si="51"/>
        <v>0</v>
      </c>
      <c r="BL31" s="119">
        <f t="shared" si="51"/>
        <v>0</v>
      </c>
      <c r="BM31" s="119">
        <f t="shared" si="51"/>
        <v>0</v>
      </c>
      <c r="BN31" s="119">
        <f t="shared" si="51"/>
        <v>0</v>
      </c>
      <c r="BO31" s="119">
        <f t="shared" si="51"/>
        <v>0</v>
      </c>
      <c r="BP31" s="119">
        <f t="shared" si="51"/>
        <v>0</v>
      </c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</row>
    <row r="36" spans="1:164">
      <c r="A36" s="9"/>
      <c r="B36" s="9"/>
      <c r="C36" s="9"/>
      <c r="D36" s="9"/>
      <c r="E36" s="9"/>
      <c r="F36" s="76" t="s">
        <v>25</v>
      </c>
      <c r="G36" s="116">
        <v>22.621340360000001</v>
      </c>
      <c r="H36" s="116">
        <v>22.712786120000001</v>
      </c>
      <c r="I36" s="116">
        <f t="shared" ref="I36:AB36" si="52">SUM(I25:I35)</f>
        <v>23.2343367</v>
      </c>
      <c r="J36" s="116">
        <f t="shared" si="52"/>
        <v>23.207732480000001</v>
      </c>
      <c r="K36" s="116">
        <f t="shared" si="52"/>
        <v>23.157336839999999</v>
      </c>
      <c r="L36" s="116">
        <f t="shared" si="52"/>
        <v>23.082990420000002</v>
      </c>
      <c r="M36" s="116">
        <f t="shared" si="52"/>
        <v>22.79308091</v>
      </c>
      <c r="N36" s="116">
        <f t="shared" si="52"/>
        <v>22.97059278</v>
      </c>
      <c r="O36" s="116">
        <f t="shared" si="52"/>
        <v>23.046532769999999</v>
      </c>
      <c r="P36" s="116">
        <f t="shared" si="52"/>
        <v>23.38461423</v>
      </c>
      <c r="Q36" s="116">
        <f t="shared" si="52"/>
        <v>22.940555419999999</v>
      </c>
      <c r="R36" s="116">
        <f t="shared" si="52"/>
        <v>23.12357935</v>
      </c>
      <c r="S36" s="116">
        <f t="shared" si="52"/>
        <v>22.830342340000001</v>
      </c>
      <c r="T36" s="116">
        <f t="shared" si="52"/>
        <v>23.502749779999998</v>
      </c>
      <c r="U36" s="116">
        <f t="shared" si="52"/>
        <v>23.31520076</v>
      </c>
      <c r="V36" s="116">
        <f t="shared" si="52"/>
        <v>23.160099460000001</v>
      </c>
      <c r="W36" s="116">
        <f t="shared" si="52"/>
        <v>23.063429840000001</v>
      </c>
      <c r="X36" s="116">
        <f t="shared" si="52"/>
        <v>23.105043689999999</v>
      </c>
      <c r="Y36" s="116">
        <f t="shared" si="52"/>
        <v>23.065591489999999</v>
      </c>
      <c r="Z36" s="116">
        <f t="shared" si="52"/>
        <v>23.09788678</v>
      </c>
      <c r="AA36" s="116">
        <f t="shared" si="52"/>
        <v>23.19353035</v>
      </c>
      <c r="AB36" s="116">
        <f t="shared" si="52"/>
        <v>23.384900559999998</v>
      </c>
      <c r="AC36" s="116">
        <f t="shared" ref="AC36:BH36" si="53">SUM(AC25:AC35)</f>
        <v>23.419234320000001</v>
      </c>
      <c r="AD36" s="116">
        <f t="shared" si="53"/>
        <v>23.926421210000001</v>
      </c>
      <c r="AE36" s="116">
        <f t="shared" si="53"/>
        <v>23.47114127</v>
      </c>
      <c r="AF36" s="116">
        <f t="shared" si="53"/>
        <v>23.480508180000001</v>
      </c>
      <c r="AG36" s="116">
        <f t="shared" si="53"/>
        <v>23.470825550000001</v>
      </c>
      <c r="AH36" s="116">
        <f t="shared" si="53"/>
        <v>23.613015229999998</v>
      </c>
      <c r="AI36" s="116">
        <f t="shared" si="53"/>
        <v>23.680085139999999</v>
      </c>
      <c r="AJ36" s="116">
        <f t="shared" si="53"/>
        <v>23.7288453</v>
      </c>
      <c r="AK36" s="116">
        <f t="shared" si="53"/>
        <v>23.853830290000001</v>
      </c>
      <c r="AL36" s="116">
        <f t="shared" si="53"/>
        <v>24.62288543</v>
      </c>
      <c r="AM36" s="116">
        <f t="shared" si="53"/>
        <v>23.810046150000002</v>
      </c>
      <c r="AN36" s="116">
        <f t="shared" si="53"/>
        <v>23.707990280000001</v>
      </c>
      <c r="AO36" s="116">
        <f t="shared" si="53"/>
        <v>23.622663079999999</v>
      </c>
      <c r="AP36" s="116">
        <f t="shared" si="53"/>
        <v>23.686179450000001</v>
      </c>
      <c r="AQ36" s="116">
        <f t="shared" si="53"/>
        <v>23.969213450000002</v>
      </c>
      <c r="AR36" s="116">
        <f t="shared" si="53"/>
        <v>24.098954769999999</v>
      </c>
      <c r="AS36" s="116">
        <f t="shared" si="53"/>
        <v>24.345673099999999</v>
      </c>
      <c r="AT36" s="116">
        <f t="shared" si="53"/>
        <v>24.782118799999999</v>
      </c>
      <c r="AU36" s="116">
        <f t="shared" si="53"/>
        <v>25.2579612</v>
      </c>
      <c r="AV36" s="116">
        <f t="shared" si="53"/>
        <v>25.781202</v>
      </c>
      <c r="AW36" s="116">
        <f t="shared" si="53"/>
        <v>26.336454199999999</v>
      </c>
      <c r="AX36" s="116">
        <f t="shared" si="53"/>
        <v>26.931100799999999</v>
      </c>
      <c r="AY36" s="116">
        <f t="shared" si="53"/>
        <v>27.581149799999999</v>
      </c>
      <c r="AZ36" s="116">
        <f t="shared" si="53"/>
        <v>28.231198800000001</v>
      </c>
      <c r="BA36" s="116">
        <f t="shared" si="53"/>
        <v>28.8652421</v>
      </c>
      <c r="BB36" s="116">
        <f t="shared" si="53"/>
        <v>29.419875600000001</v>
      </c>
      <c r="BC36" s="116">
        <f t="shared" si="53"/>
        <v>29.935112400000001</v>
      </c>
      <c r="BD36" s="116">
        <f t="shared" si="53"/>
        <v>30.331544999999998</v>
      </c>
      <c r="BE36" s="116">
        <f t="shared" si="53"/>
        <v>30.688576300000001</v>
      </c>
      <c r="BF36" s="116">
        <f t="shared" si="53"/>
        <v>31.127092000000001</v>
      </c>
      <c r="BG36" s="116">
        <f t="shared" si="53"/>
        <v>31.605349400000001</v>
      </c>
      <c r="BH36" s="116">
        <f t="shared" si="53"/>
        <v>32.1233462</v>
      </c>
      <c r="BI36" s="116">
        <f t="shared" ref="BI36:BP36" si="54">SUM(BI25:BI35)</f>
        <v>32.641342999999999</v>
      </c>
      <c r="BJ36" s="116">
        <f t="shared" si="54"/>
        <v>33.199081499999998</v>
      </c>
      <c r="BK36" s="116">
        <f t="shared" si="54"/>
        <v>33.7965594</v>
      </c>
      <c r="BL36" s="116">
        <f t="shared" si="54"/>
        <v>34.404757600000003</v>
      </c>
      <c r="BM36" s="116">
        <f t="shared" si="54"/>
        <v>35.0129558</v>
      </c>
      <c r="BN36" s="116">
        <f t="shared" si="54"/>
        <v>35.580692399999997</v>
      </c>
      <c r="BO36" s="116">
        <f t="shared" si="54"/>
        <v>36.1079674</v>
      </c>
      <c r="BP36" s="116">
        <f t="shared" si="54"/>
        <v>36.513602300000002</v>
      </c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</row>
    <row r="37" spans="1:164">
      <c r="A37" s="9"/>
      <c r="B37" s="9">
        <v>1000</v>
      </c>
      <c r="C37" s="9"/>
      <c r="D37" s="9"/>
      <c r="E37" s="9"/>
      <c r="F37" s="76"/>
    </row>
    <row r="38" spans="1:164" s="15" customFormat="1">
      <c r="A38" s="14"/>
      <c r="B38" s="14"/>
      <c r="C38" s="14"/>
      <c r="D38" s="14"/>
      <c r="E38" s="14" t="s">
        <v>29</v>
      </c>
      <c r="F38" s="17"/>
      <c r="G38" s="16">
        <v>0</v>
      </c>
      <c r="H38" s="16">
        <v>222.74160999999998</v>
      </c>
      <c r="I38" s="11">
        <v>224.58844999999999</v>
      </c>
      <c r="J38" s="11">
        <v>168.84486000000001</v>
      </c>
      <c r="K38" s="11">
        <v>467.26483999999999</v>
      </c>
      <c r="L38" s="11">
        <f>(-73917.62--190783.16+119522.18)/1000</f>
        <v>236.38772</v>
      </c>
      <c r="M38" s="11">
        <v>0</v>
      </c>
      <c r="N38" s="11">
        <f>(-48658.79--132301.89+73993.45)/1000</f>
        <v>157.63655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</row>
    <row r="39" spans="1:164">
      <c r="A39" s="9"/>
      <c r="B39" s="9" t="s">
        <v>539</v>
      </c>
      <c r="C39" s="9" t="s">
        <v>540</v>
      </c>
      <c r="D39" s="9"/>
      <c r="E39" s="9" t="s">
        <v>30</v>
      </c>
      <c r="F39" s="76"/>
      <c r="G39" s="115">
        <v>1406.4628728399998</v>
      </c>
      <c r="H39" s="115">
        <v>1651.9172689599998</v>
      </c>
      <c r="I39" s="115">
        <f t="shared" ref="I39:R39" si="55">H39+I36+I38</f>
        <v>1899.7400556599998</v>
      </c>
      <c r="J39" s="115">
        <f t="shared" si="55"/>
        <v>2091.79264814</v>
      </c>
      <c r="K39" s="115">
        <f t="shared" si="55"/>
        <v>2582.2148249799998</v>
      </c>
      <c r="L39" s="115">
        <f t="shared" si="55"/>
        <v>2841.6855353999999</v>
      </c>
      <c r="M39" s="115">
        <f t="shared" si="55"/>
        <v>2864.4786163099998</v>
      </c>
      <c r="N39" s="115">
        <v>-700.93399999999997</v>
      </c>
      <c r="O39" s="115">
        <f t="shared" si="55"/>
        <v>-677.88746722999997</v>
      </c>
      <c r="P39" s="115">
        <f t="shared" si="55"/>
        <v>-654.50285299999996</v>
      </c>
      <c r="Q39" s="115">
        <f t="shared" si="55"/>
        <v>-631.56229757999995</v>
      </c>
      <c r="R39" s="115">
        <f t="shared" si="55"/>
        <v>-608.43871822999995</v>
      </c>
      <c r="S39" s="115">
        <f>-941371.302727 / 1000</f>
        <v>-941.37130272699994</v>
      </c>
      <c r="T39" s="115">
        <f>-1001610.362727 / 1000</f>
        <v>-1001.6103627270001</v>
      </c>
      <c r="U39" s="115">
        <v>-1057.7458227269999</v>
      </c>
      <c r="V39" s="115">
        <v>-1138.7073227269998</v>
      </c>
      <c r="W39" s="115">
        <v>-1135.6327827269999</v>
      </c>
      <c r="X39" s="115">
        <v>-1232.7810227269999</v>
      </c>
      <c r="Y39" s="115">
        <v>-1291.9601127269996</v>
      </c>
      <c r="Z39" s="115">
        <v>-1351.9681827269997</v>
      </c>
      <c r="AA39" s="115">
        <v>-1450.7019027269996</v>
      </c>
      <c r="AB39" s="115">
        <v>-1561.1503227269998</v>
      </c>
      <c r="AC39" s="115">
        <v>-1560.7809827269998</v>
      </c>
      <c r="AD39" s="115">
        <v>-1929.5461627269997</v>
      </c>
      <c r="AE39" s="115">
        <v>-1988.5619827269998</v>
      </c>
      <c r="AF39" s="115">
        <v>-2125.0378727269995</v>
      </c>
      <c r="AG39" s="115">
        <v>-2209.0658827269995</v>
      </c>
      <c r="AH39" s="115">
        <v>-2322.0539527269993</v>
      </c>
      <c r="AI39" s="115">
        <v>-2468.5307727269997</v>
      </c>
      <c r="AJ39" s="115">
        <v>-2546.5224627269995</v>
      </c>
      <c r="AK39" s="115">
        <v>-2539.1986327269997</v>
      </c>
      <c r="AL39" s="115">
        <v>-2915.9403527269992</v>
      </c>
      <c r="AM39" s="115">
        <v>-3117.5859927269994</v>
      </c>
      <c r="AN39" s="115">
        <v>-3408.9686327269992</v>
      </c>
      <c r="AO39" s="115">
        <v>-3629.1946127269989</v>
      </c>
      <c r="AP39" s="115">
        <v>-3765.8375027269985</v>
      </c>
      <c r="AQ39" s="115">
        <v>-3968.9473227269987</v>
      </c>
      <c r="AR39" s="115">
        <v>-4147.1086127269982</v>
      </c>
      <c r="AS39" s="115">
        <f t="shared" ref="AS39:BH39" si="56">AR39+AS36+AS38</f>
        <v>-4122.7629396269986</v>
      </c>
      <c r="AT39" s="115">
        <f t="shared" si="56"/>
        <v>-4097.9808208269988</v>
      </c>
      <c r="AU39" s="115">
        <f t="shared" si="56"/>
        <v>-4072.7228596269988</v>
      </c>
      <c r="AV39" s="115">
        <f t="shared" si="56"/>
        <v>-4046.9416576269987</v>
      </c>
      <c r="AW39" s="115">
        <f t="shared" si="56"/>
        <v>-4020.6052034269987</v>
      </c>
      <c r="AX39" s="115">
        <f t="shared" si="56"/>
        <v>-3993.6741026269988</v>
      </c>
      <c r="AY39" s="115">
        <f t="shared" si="56"/>
        <v>-3966.092952826999</v>
      </c>
      <c r="AZ39" s="115">
        <f t="shared" si="56"/>
        <v>-3937.8617540269988</v>
      </c>
      <c r="BA39" s="115">
        <f t="shared" si="56"/>
        <v>-3908.9965119269987</v>
      </c>
      <c r="BB39" s="115">
        <f t="shared" si="56"/>
        <v>-3879.5766363269986</v>
      </c>
      <c r="BC39" s="115">
        <f t="shared" si="56"/>
        <v>-3849.6415239269986</v>
      </c>
      <c r="BD39" s="115">
        <f t="shared" si="56"/>
        <v>-3819.3099789269986</v>
      </c>
      <c r="BE39" s="115">
        <f t="shared" si="56"/>
        <v>-3788.6214026269986</v>
      </c>
      <c r="BF39" s="115">
        <f t="shared" si="56"/>
        <v>-3757.4943106269984</v>
      </c>
      <c r="BG39" s="115">
        <f t="shared" si="56"/>
        <v>-3725.8889612269986</v>
      </c>
      <c r="BH39" s="115">
        <f t="shared" si="56"/>
        <v>-3693.7656150269986</v>
      </c>
      <c r="BI39" s="115">
        <f t="shared" ref="BI39:BP39" si="57">BH39+BI36+BI38</f>
        <v>-3661.1242720269988</v>
      </c>
      <c r="BJ39" s="115">
        <f t="shared" si="57"/>
        <v>-3627.9251905269989</v>
      </c>
      <c r="BK39" s="115">
        <f t="shared" si="57"/>
        <v>-3594.1286311269987</v>
      </c>
      <c r="BL39" s="115">
        <f t="shared" si="57"/>
        <v>-3559.7238735269989</v>
      </c>
      <c r="BM39" s="115">
        <f t="shared" si="57"/>
        <v>-3524.710917726999</v>
      </c>
      <c r="BN39" s="115">
        <f t="shared" si="57"/>
        <v>-3489.1302253269992</v>
      </c>
      <c r="BO39" s="115">
        <f t="shared" si="57"/>
        <v>-3453.0222579269994</v>
      </c>
      <c r="BP39" s="115">
        <f t="shared" si="57"/>
        <v>-3416.5086556269994</v>
      </c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</row>
    <row r="40" spans="1:164">
      <c r="A40" s="9"/>
      <c r="B40" s="9">
        <v>1.5495999999999999E-2</v>
      </c>
      <c r="C40" s="9">
        <f>B40 / 12</f>
        <v>1.2913333333333334E-3</v>
      </c>
      <c r="D40" s="9"/>
      <c r="E40" s="9" t="s">
        <v>31</v>
      </c>
      <c r="F40" s="76"/>
      <c r="G40" s="15">
        <v>11</v>
      </c>
      <c r="H40" s="15">
        <v>10</v>
      </c>
      <c r="I40" s="15">
        <f>ROUND(((+H23-H39+SUMMARY!I46)*0.01)/12,0)</f>
        <v>10</v>
      </c>
      <c r="J40" s="15">
        <f>ROUND(((+I23-I39+SUMMARY!J46)*0.01)/12,0)</f>
        <v>8</v>
      </c>
      <c r="K40" s="15">
        <f>ROUND(((+J23-J39+SUMMARY!K46)*0.01)/12,0)</f>
        <v>8</v>
      </c>
      <c r="L40" s="15">
        <f>ROUND(((+K23-K39+SUMMARY!L46)*0.01)/12,0)</f>
        <v>8</v>
      </c>
      <c r="M40" s="15">
        <f>ROUND(((+L23-L39+SUMMARY!M46)*0.01)/12,0)</f>
        <v>8</v>
      </c>
      <c r="N40" s="15">
        <f>ROUND(((+M23-M39+SUMMARY!N46)*0.01)/12,0)</f>
        <v>8</v>
      </c>
      <c r="O40" s="15">
        <f>ROUND(((+N23-N39+SUMMARY!O46)*0.01)/12,0)</f>
        <v>10</v>
      </c>
      <c r="P40" s="15">
        <f>ROUND(((+O23-O39+SUMMARY!P46)*0.01)/12,0)</f>
        <v>11</v>
      </c>
      <c r="Q40" s="15">
        <f>ROUND(((+P23-P39+SUMMARY!Q46)*0.01)/12,0)</f>
        <v>10</v>
      </c>
      <c r="R40" s="15">
        <f>ROUND(((+Q23-Q39+SUMMARY!R46)*0.01)/12,0)</f>
        <v>10</v>
      </c>
      <c r="S40" s="15">
        <f>ROUND(((+R23-R39+SUMMARY!S46)*0.01)/12,0)</f>
        <v>11</v>
      </c>
      <c r="T40" s="15">
        <f>ROUND(((+S23-S39+SUMMARY!T46)*0.01)/12,0)</f>
        <v>11</v>
      </c>
      <c r="U40" s="15">
        <f>ROUND(((+T23-T39+SUMMARY!U46)*0.01)/12,0)</f>
        <v>11</v>
      </c>
      <c r="V40" s="15">
        <f>ROUND(((+U23-U39+SUMMARY!V46)*0.01)/12,0)</f>
        <v>11</v>
      </c>
      <c r="W40" s="15">
        <f>ROUND(((+V23-V39+SUMMARY!W46)*0.01)/12,0)</f>
        <v>11</v>
      </c>
      <c r="X40" s="15">
        <f>ROUND(((+W23-W39+SUMMARY!X46)*0.01)/12,0)</f>
        <v>11</v>
      </c>
      <c r="Y40" s="15">
        <f>ROUND(((+X23-X39+SUMMARY!Y46)*0.01)/12,0)</f>
        <v>11</v>
      </c>
      <c r="Z40" s="15">
        <f>ROUND(((+Y23-Y39+SUMMARY!Z46)*0.01)/12,0)</f>
        <v>11</v>
      </c>
      <c r="AA40" s="15">
        <f>ROUND(((+Z23-Z39+SUMMARY!AA46)*0.01)/12,0)</f>
        <v>11</v>
      </c>
      <c r="AB40" s="15">
        <f>ROUND(((+AA23-AA39+SUMMARY!AB46)*0.01)/12,0)</f>
        <v>11</v>
      </c>
      <c r="AC40" s="15">
        <f>ROUND(((+AB23-AB39+SUMMARY!AC46)*0.01)/12,0)</f>
        <v>11</v>
      </c>
      <c r="AD40" s="15">
        <f>ROUND(((+AC23-AC39+SUMMARY!AD46)*0.01)/12,0)</f>
        <v>11</v>
      </c>
      <c r="AE40" s="15">
        <f>ROUND(((+AD23-AD39+SUMMARY!AE46)*0.01)/12,0)</f>
        <v>12</v>
      </c>
      <c r="AF40" s="15">
        <f>ROUND(((+AE23-AE39+SUMMARY!AF46)*0.01)/12,0)</f>
        <v>12</v>
      </c>
      <c r="AG40" s="15">
        <f>ROUND((+AF23-AF39+SUMMARY!AG46)* $C$40,0)</f>
        <v>18</v>
      </c>
      <c r="AH40" s="15">
        <f>ROUND((+AG23-AG39+SUMMARY!AH46)* $C$40,0)</f>
        <v>18</v>
      </c>
      <c r="AI40" s="15">
        <f>ROUND((+AH23-AH39+SUMMARY!AI46)* $C$40,0)</f>
        <v>18</v>
      </c>
      <c r="AJ40" s="15">
        <f>ROUND((+AI23-AI39+SUMMARY!AJ46)* $C$40,0)</f>
        <v>19</v>
      </c>
      <c r="AK40" s="15">
        <f>ROUND((+AJ23-AJ39+SUMMARY!AK46)* $C$40,0)</f>
        <v>19</v>
      </c>
      <c r="AL40" s="15">
        <f>ROUND((+AK23-AK39+SUMMARY!AL46)* $C$40,0)</f>
        <v>20</v>
      </c>
      <c r="AM40" s="15">
        <f>ROUND((+AL23-AL39+SUMMARY!AM46)* $C$40,0)</f>
        <v>21</v>
      </c>
      <c r="AN40" s="15">
        <f>ROUND((+AM23-AM39+SUMMARY!AN46)* $C$40,0)</f>
        <v>21</v>
      </c>
      <c r="AO40" s="15">
        <f>ROUND((+AN23-AN39+SUMMARY!AO46)* $C$40,0)</f>
        <v>22</v>
      </c>
      <c r="AP40" s="15">
        <f>ROUND((+AO23-AO39+SUMMARY!AP46)* $C$40,0)</f>
        <v>22</v>
      </c>
      <c r="AQ40" s="15">
        <f>ROUND((+AP23-AP39+SUMMARY!AQ46)* $C$40,0)</f>
        <v>22</v>
      </c>
      <c r="AR40" s="15">
        <f>ROUND((+AQ23-AQ39+SUMMARY!AR46)* $C$40,0)</f>
        <v>22</v>
      </c>
      <c r="AS40" s="15">
        <f>ROUND((+AR23-AR39+SUMMARY!AS46)* $C$40,0)</f>
        <v>23</v>
      </c>
      <c r="AT40" s="15">
        <f>ROUND((+AS23-AS39+SUMMARY!AT46)* $C$40,0)</f>
        <v>23</v>
      </c>
      <c r="AU40" s="15">
        <f>ROUND((+AT23-AT39+SUMMARY!AU46)* $C$40,0)</f>
        <v>23</v>
      </c>
      <c r="AV40" s="15">
        <f>ROUND((+AU23-AU39+SUMMARY!AV46)* $C$40,0)</f>
        <v>24</v>
      </c>
      <c r="AW40" s="15">
        <f>ROUND((+AV23-AV39+SUMMARY!AW46)* $C$40,0)</f>
        <v>24</v>
      </c>
      <c r="AX40" s="15">
        <f>ROUND((+AW23-AW39+SUMMARY!AX46)* $C$40,0)</f>
        <v>24</v>
      </c>
      <c r="AY40" s="15">
        <f>ROUND((+AX23-AX39+SUMMARY!AY46)* $C$40,0)</f>
        <v>24</v>
      </c>
      <c r="AZ40" s="15">
        <f>ROUND((+AY23-AY39+SUMMARY!AZ46)* $C$40,0)</f>
        <v>24</v>
      </c>
      <c r="BA40" s="15">
        <f>ROUND((+AZ23-AZ39+SUMMARY!BA46)* $C$40,0)</f>
        <v>24</v>
      </c>
      <c r="BB40" s="15">
        <f>ROUND((+BA23-BA39+SUMMARY!BB46)* $C$40,0)</f>
        <v>25</v>
      </c>
      <c r="BC40" s="15">
        <f>ROUND((+BB23-BB39+SUMMARY!BC46)* $C$40,0)</f>
        <v>26</v>
      </c>
      <c r="BD40" s="15">
        <f>ROUND((+BC23-BC39+SUMMARY!BD46)* $C$40,0)</f>
        <v>26</v>
      </c>
      <c r="BE40" s="15">
        <f>ROUND((+BD23-BD39+SUMMARY!BE46)* $C$40,0)</f>
        <v>26</v>
      </c>
      <c r="BF40" s="15">
        <f>ROUND((+BE23-BE39+SUMMARY!BF46)* $C$40,0)</f>
        <v>26</v>
      </c>
      <c r="BG40" s="15">
        <f>ROUND((+BF23-BF39+SUMMARY!BG46)* $C$40,0)</f>
        <v>26</v>
      </c>
      <c r="BH40" s="15">
        <f>ROUND((+BG23-BG39+SUMMARY!BH46)* $C$40,0)</f>
        <v>26</v>
      </c>
      <c r="BI40" s="15">
        <f>ROUND((+BH23-BH39+SUMMARY!BI46)* $C$40,0)</f>
        <v>26</v>
      </c>
      <c r="BJ40" s="15">
        <f>ROUND((+BI23-BI39+SUMMARY!BJ46)* $C$40,0)</f>
        <v>26</v>
      </c>
      <c r="BK40" s="15">
        <f>ROUND((+BJ23-BJ39+SUMMARY!BK46)* $C$40,0)</f>
        <v>27</v>
      </c>
      <c r="BL40" s="15">
        <f>ROUND((+BK23-BK39+SUMMARY!BL46)* $C$40,0)</f>
        <v>27</v>
      </c>
      <c r="BM40" s="15">
        <f>ROUND((+BL23-BL39+SUMMARY!BM46)* $C$40,0)</f>
        <v>28</v>
      </c>
      <c r="BN40" s="15">
        <f>ROUND((+BM23-BM39+SUMMARY!BN46)* $C$40,0)</f>
        <v>28</v>
      </c>
      <c r="BO40" s="15">
        <f>ROUND((+BN23-BN39+SUMMARY!BO46)* $C$40,0)</f>
        <v>28</v>
      </c>
      <c r="BP40" s="15">
        <f>ROUND((+BO23-BO39+SUMMARY!BP46)* $C$40,0)</f>
        <v>28</v>
      </c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7" spans="1:164">
      <c r="E47" s="52" t="s">
        <v>63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0</v>
      </c>
      <c r="BP47" s="52">
        <v>0</v>
      </c>
    </row>
    <row r="48" spans="1:164" ht="15.75" thickBot="1">
      <c r="A48" s="9"/>
      <c r="B48" s="9"/>
      <c r="C48" s="9"/>
      <c r="D48" s="9"/>
      <c r="E48" s="9" t="s">
        <v>64</v>
      </c>
      <c r="F48" s="9"/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0</v>
      </c>
      <c r="M48" s="106">
        <v>0</v>
      </c>
      <c r="N48" s="106">
        <v>0</v>
      </c>
      <c r="O48" s="106">
        <v>0</v>
      </c>
      <c r="P48" s="106">
        <v>0</v>
      </c>
      <c r="Q48" s="106">
        <v>0</v>
      </c>
      <c r="R48" s="106">
        <v>0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6">
        <v>0</v>
      </c>
      <c r="AG48" s="106">
        <v>0</v>
      </c>
      <c r="AH48" s="106">
        <v>0</v>
      </c>
      <c r="AI48" s="106">
        <v>0</v>
      </c>
      <c r="AJ48" s="106">
        <v>0</v>
      </c>
      <c r="AK48" s="106">
        <v>0</v>
      </c>
      <c r="AL48" s="106">
        <v>0</v>
      </c>
      <c r="AM48" s="106">
        <v>0</v>
      </c>
      <c r="AN48" s="106">
        <v>0</v>
      </c>
      <c r="AO48" s="106">
        <v>0</v>
      </c>
      <c r="AP48" s="106">
        <v>0</v>
      </c>
      <c r="AQ48" s="106">
        <v>0</v>
      </c>
      <c r="AR48" s="106">
        <v>0</v>
      </c>
      <c r="AS48" s="106">
        <v>0</v>
      </c>
      <c r="AT48" s="106">
        <v>0</v>
      </c>
      <c r="AU48" s="106">
        <v>0</v>
      </c>
      <c r="AV48" s="106">
        <v>0</v>
      </c>
      <c r="AW48" s="106">
        <v>0</v>
      </c>
      <c r="AX48" s="106">
        <v>0</v>
      </c>
      <c r="AY48" s="106">
        <v>0</v>
      </c>
      <c r="AZ48" s="106">
        <v>0</v>
      </c>
      <c r="BA48" s="106">
        <v>0</v>
      </c>
      <c r="BB48" s="106">
        <v>0</v>
      </c>
      <c r="BC48" s="106">
        <v>0</v>
      </c>
      <c r="BD48" s="106">
        <v>0</v>
      </c>
      <c r="BE48" s="106">
        <v>0</v>
      </c>
      <c r="BF48" s="106">
        <v>0</v>
      </c>
      <c r="BG48" s="106">
        <v>0</v>
      </c>
      <c r="BH48" s="106">
        <v>0</v>
      </c>
      <c r="BI48" s="106">
        <v>0</v>
      </c>
      <c r="BJ48" s="106">
        <v>0</v>
      </c>
      <c r="BK48" s="106">
        <v>0</v>
      </c>
      <c r="BL48" s="106">
        <v>0</v>
      </c>
      <c r="BM48" s="106">
        <v>0</v>
      </c>
      <c r="BN48" s="106">
        <v>0</v>
      </c>
      <c r="BO48" s="106">
        <v>0</v>
      </c>
      <c r="BP48" s="106">
        <v>0</v>
      </c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</row>
    <row r="50" spans="1:164">
      <c r="A50" s="9"/>
      <c r="B50" s="9"/>
      <c r="C50" s="9"/>
      <c r="D50" s="9"/>
      <c r="E50" s="9" t="s">
        <v>65</v>
      </c>
      <c r="F50" s="9"/>
      <c r="G50" s="98">
        <v>0</v>
      </c>
      <c r="H50" s="98">
        <v>0</v>
      </c>
      <c r="I50" s="98">
        <v>0</v>
      </c>
      <c r="J50" s="98">
        <v>0</v>
      </c>
      <c r="K50" s="98">
        <v>0</v>
      </c>
      <c r="L50" s="98">
        <v>0</v>
      </c>
      <c r="M50" s="98">
        <v>0</v>
      </c>
      <c r="N50" s="98">
        <v>0</v>
      </c>
      <c r="O50" s="98">
        <v>0</v>
      </c>
      <c r="P50" s="98">
        <v>0</v>
      </c>
      <c r="Q50" s="98">
        <v>0</v>
      </c>
      <c r="R50" s="98">
        <v>0</v>
      </c>
      <c r="S50" s="98">
        <v>0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  <c r="AE50" s="98">
        <v>0</v>
      </c>
      <c r="AF50" s="98">
        <v>0</v>
      </c>
      <c r="AG50" s="98">
        <v>0</v>
      </c>
      <c r="AH50" s="98">
        <v>0</v>
      </c>
      <c r="AI50" s="98">
        <v>0</v>
      </c>
      <c r="AJ50" s="98">
        <v>0</v>
      </c>
      <c r="AK50" s="98">
        <v>0</v>
      </c>
      <c r="AL50" s="98">
        <v>0</v>
      </c>
      <c r="AM50" s="98">
        <v>0</v>
      </c>
      <c r="AN50" s="98">
        <v>0</v>
      </c>
      <c r="AO50" s="98">
        <v>0</v>
      </c>
      <c r="AP50" s="98">
        <v>0</v>
      </c>
      <c r="AQ50" s="98">
        <v>0</v>
      </c>
      <c r="AR50" s="98">
        <v>0</v>
      </c>
      <c r="AS50" s="98">
        <v>0</v>
      </c>
      <c r="AT50" s="98">
        <v>0</v>
      </c>
      <c r="AU50" s="98">
        <v>0</v>
      </c>
      <c r="AV50" s="98">
        <v>0</v>
      </c>
      <c r="AW50" s="98">
        <v>0</v>
      </c>
      <c r="AX50" s="98">
        <v>0</v>
      </c>
      <c r="AY50" s="98">
        <v>0</v>
      </c>
      <c r="AZ50" s="98">
        <v>0</v>
      </c>
      <c r="BA50" s="98">
        <v>0</v>
      </c>
      <c r="BB50" s="98">
        <v>0</v>
      </c>
      <c r="BC50" s="98">
        <v>0</v>
      </c>
      <c r="BD50" s="98">
        <v>0</v>
      </c>
      <c r="BE50" s="98">
        <v>0</v>
      </c>
      <c r="BF50" s="98">
        <v>0</v>
      </c>
      <c r="BG50" s="98">
        <v>0</v>
      </c>
      <c r="BH50" s="98">
        <v>0</v>
      </c>
      <c r="BI50" s="98">
        <v>0</v>
      </c>
      <c r="BJ50" s="98">
        <v>0</v>
      </c>
      <c r="BK50" s="98">
        <v>0</v>
      </c>
      <c r="BL50" s="98">
        <v>0</v>
      </c>
      <c r="BM50" s="98">
        <v>0</v>
      </c>
      <c r="BN50" s="98">
        <v>0</v>
      </c>
      <c r="BO50" s="98">
        <v>0</v>
      </c>
      <c r="BP50" s="98">
        <v>0</v>
      </c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</row>
    <row r="51" spans="1:164">
      <c r="A51" s="9"/>
      <c r="B51" s="9"/>
      <c r="C51" s="9"/>
      <c r="D51" s="9"/>
      <c r="E51" s="9" t="s">
        <v>66</v>
      </c>
      <c r="F51" s="9"/>
      <c r="G51" s="98">
        <v>0</v>
      </c>
      <c r="H51" s="98">
        <v>0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  <c r="AE51" s="98">
        <v>0</v>
      </c>
      <c r="AF51" s="98">
        <v>0</v>
      </c>
      <c r="AG51" s="98">
        <v>0</v>
      </c>
      <c r="AH51" s="98">
        <v>0</v>
      </c>
      <c r="AI51" s="98">
        <v>0</v>
      </c>
      <c r="AJ51" s="98">
        <v>0</v>
      </c>
      <c r="AK51" s="98">
        <v>0</v>
      </c>
      <c r="AL51" s="98">
        <v>0</v>
      </c>
      <c r="AM51" s="98">
        <v>0</v>
      </c>
      <c r="AN51" s="98">
        <v>0</v>
      </c>
      <c r="AO51" s="98">
        <v>0</v>
      </c>
      <c r="AP51" s="98">
        <v>0</v>
      </c>
      <c r="AQ51" s="98">
        <v>0</v>
      </c>
      <c r="AR51" s="98">
        <v>0</v>
      </c>
      <c r="AS51" s="98">
        <v>0</v>
      </c>
      <c r="AT51" s="98">
        <v>0</v>
      </c>
      <c r="AU51" s="98">
        <v>0</v>
      </c>
      <c r="AV51" s="98">
        <v>0</v>
      </c>
      <c r="AW51" s="98">
        <v>0</v>
      </c>
      <c r="AX51" s="98">
        <v>0</v>
      </c>
      <c r="AY51" s="98">
        <v>0</v>
      </c>
      <c r="AZ51" s="98">
        <v>0</v>
      </c>
      <c r="BA51" s="98">
        <v>0</v>
      </c>
      <c r="BB51" s="98">
        <v>0</v>
      </c>
      <c r="BC51" s="98">
        <v>0</v>
      </c>
      <c r="BD51" s="98">
        <v>0</v>
      </c>
      <c r="BE51" s="98">
        <v>0</v>
      </c>
      <c r="BF51" s="98">
        <v>0</v>
      </c>
      <c r="BG51" s="98">
        <v>0</v>
      </c>
      <c r="BH51" s="98">
        <v>0</v>
      </c>
      <c r="BI51" s="98">
        <v>0</v>
      </c>
      <c r="BJ51" s="98">
        <v>0</v>
      </c>
      <c r="BK51" s="98">
        <v>0</v>
      </c>
      <c r="BL51" s="98">
        <v>0</v>
      </c>
      <c r="BM51" s="98">
        <v>0</v>
      </c>
      <c r="BN51" s="98">
        <v>0</v>
      </c>
      <c r="BO51" s="98">
        <v>0</v>
      </c>
      <c r="BP51" s="98">
        <v>0</v>
      </c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</row>
    <row r="65" spans="1:128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</row>
    <row r="66" spans="1:128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</row>
    <row r="67" spans="1:128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</row>
    <row r="68" spans="1:128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</row>
    <row r="69" spans="1:128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</row>
    <row r="70" spans="1:128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</row>
    <row r="71" spans="1:128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</row>
    <row r="72" spans="1:128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</row>
    <row r="73" spans="1:128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</row>
    <row r="74" spans="1:128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</row>
    <row r="75" spans="1:128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</row>
    <row r="76" spans="1:128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</row>
    <row r="77" spans="1:128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</row>
    <row r="78" spans="1:128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</row>
    <row r="79" spans="1:128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</row>
    <row r="80" spans="1:128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</row>
    <row r="81" spans="1:128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</row>
    <row r="82" spans="1:128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</row>
    <row r="83" spans="1:128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</row>
    <row r="84" spans="1:128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</row>
    <row r="85" spans="1:128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</row>
    <row r="86" spans="1:128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</row>
    <row r="87" spans="1:128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</row>
  </sheetData>
  <phoneticPr fontId="23" type="noConversion"/>
  <pageMargins left="0.25" right="0.25" top="0.25" bottom="0.25" header="0.5" footer="0.5"/>
  <pageSetup scale="68" orientation="landscape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 codeName="Sheet4" enableFormatConditionsCalculation="0"/>
  <dimension ref="A1:FH87"/>
  <sheetViews>
    <sheetView defaultGridColor="0" colorId="22" zoomScale="77" workbookViewId="0">
      <pane xSplit="6" ySplit="2" topLeftCell="AG3" activePane="bottomRight" state="frozen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RowHeight="15" outlineLevelCol="1"/>
  <cols>
    <col min="1" max="1" width="2.77734375" style="52" customWidth="1"/>
    <col min="2" max="2" width="7.109375" style="52" customWidth="1"/>
    <col min="3" max="3" width="9.109375" style="52" bestFit="1" customWidth="1"/>
    <col min="4" max="4" width="5.77734375" style="52" customWidth="1"/>
    <col min="5" max="5" width="21.44140625" style="52" customWidth="1"/>
    <col min="6" max="6" width="9.77734375" style="52" customWidth="1"/>
    <col min="7" max="15" width="9.77734375" style="52" hidden="1" customWidth="1" outlineLevel="1"/>
    <col min="16" max="16" width="10.33203125" style="52" hidden="1" customWidth="1" outlineLevel="1"/>
    <col min="17" max="32" width="9.77734375" style="52" hidden="1" customWidth="1" outlineLevel="1"/>
    <col min="33" max="33" width="9.77734375" style="52" customWidth="1" collapsed="1"/>
    <col min="34" max="43" width="9.77734375" style="52" customWidth="1"/>
    <col min="44" max="44" width="10.109375" style="52" bestFit="1" customWidth="1"/>
    <col min="45" max="55" width="9.77734375" style="52" customWidth="1"/>
    <col min="56" max="56" width="10.109375" style="52" bestFit="1" customWidth="1"/>
    <col min="57" max="67" width="8.77734375" style="52" customWidth="1"/>
    <col min="68" max="16384" width="8.886718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I1" s="73">
        <v>2010</v>
      </c>
      <c r="Q1" s="1"/>
      <c r="R1" s="1"/>
      <c r="U1" s="73">
        <f>I1+1</f>
        <v>2011</v>
      </c>
      <c r="W1" s="12"/>
      <c r="X1" s="8"/>
      <c r="Y1" s="8"/>
      <c r="Z1" s="8"/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2">
        <f>CC1+1</f>
        <v>2017</v>
      </c>
      <c r="DA1" s="72">
        <f>CO1+1</f>
        <v>2018</v>
      </c>
      <c r="DM1" s="72">
        <f>DA1+1</f>
        <v>2019</v>
      </c>
      <c r="DY1" s="72">
        <f>DM1+1</f>
        <v>2020</v>
      </c>
      <c r="EK1" s="72">
        <f>DY1+1</f>
        <v>2021</v>
      </c>
      <c r="EW1" s="72">
        <f>EK1+1</f>
        <v>2022</v>
      </c>
    </row>
    <row r="2" spans="1:164" ht="23.25">
      <c r="A2" s="74"/>
      <c r="B2" s="71"/>
      <c r="C2" s="71"/>
      <c r="D2" s="71"/>
      <c r="E2" s="9"/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113" t="s">
        <v>8</v>
      </c>
      <c r="P2" s="11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T3" s="52">
        <f>SUM(I4:T4)</f>
        <v>0</v>
      </c>
      <c r="AF3" s="1" t="e">
        <f>SUM(#REF!)</f>
        <v>#REF!</v>
      </c>
      <c r="AR3" s="114"/>
      <c r="BD3" s="114"/>
    </row>
    <row r="4" spans="1:164" ht="15.75">
      <c r="A4" s="9"/>
      <c r="B4" s="9">
        <v>1</v>
      </c>
      <c r="C4" s="9">
        <v>1</v>
      </c>
      <c r="D4" s="75">
        <v>4365</v>
      </c>
      <c r="E4" s="52" t="s">
        <v>13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12">
        <v>0</v>
      </c>
      <c r="AB4" s="12">
        <v>0</v>
      </c>
      <c r="AC4" s="12">
        <v>0</v>
      </c>
      <c r="AD4" s="12">
        <v>0</v>
      </c>
      <c r="AE4" s="12">
        <v>0</v>
      </c>
      <c r="AF4" s="12">
        <v>0</v>
      </c>
      <c r="AG4" s="12">
        <v>0</v>
      </c>
      <c r="AH4" s="12">
        <v>0</v>
      </c>
      <c r="AI4" s="12">
        <v>0</v>
      </c>
      <c r="AJ4" s="12">
        <v>0</v>
      </c>
      <c r="AK4" s="12">
        <v>0</v>
      </c>
      <c r="AL4" s="12">
        <v>0</v>
      </c>
      <c r="AM4" s="12">
        <v>0</v>
      </c>
      <c r="AN4" s="12">
        <v>0</v>
      </c>
      <c r="AO4" s="12">
        <v>0</v>
      </c>
      <c r="AP4" s="12">
        <v>0</v>
      </c>
      <c r="AQ4" s="12">
        <v>0</v>
      </c>
      <c r="AR4" s="12">
        <v>0</v>
      </c>
      <c r="AS4" s="12">
        <v>0</v>
      </c>
      <c r="AT4" s="12">
        <v>0</v>
      </c>
      <c r="AU4" s="12">
        <v>0</v>
      </c>
      <c r="AV4" s="12">
        <v>0</v>
      </c>
      <c r="AW4" s="12">
        <v>0</v>
      </c>
      <c r="AX4" s="12">
        <v>0</v>
      </c>
      <c r="AY4" s="12">
        <v>0</v>
      </c>
      <c r="AZ4" s="12">
        <v>0</v>
      </c>
      <c r="BA4" s="12">
        <v>0</v>
      </c>
      <c r="BB4" s="12">
        <v>0</v>
      </c>
      <c r="BC4" s="12">
        <v>0</v>
      </c>
      <c r="BD4" s="12">
        <v>0</v>
      </c>
      <c r="BE4" s="12">
        <v>0</v>
      </c>
      <c r="BF4" s="12">
        <v>0</v>
      </c>
      <c r="BG4" s="12">
        <v>0</v>
      </c>
      <c r="BH4" s="12">
        <v>0</v>
      </c>
      <c r="BI4" s="12">
        <v>0</v>
      </c>
      <c r="BJ4" s="12">
        <v>0</v>
      </c>
      <c r="BK4" s="12">
        <v>0</v>
      </c>
      <c r="BL4" s="12">
        <v>0</v>
      </c>
      <c r="BM4" s="12">
        <v>0</v>
      </c>
      <c r="BN4" s="12">
        <v>0</v>
      </c>
      <c r="BO4" s="12">
        <v>0</v>
      </c>
      <c r="BP4" s="12">
        <v>0</v>
      </c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</row>
    <row r="5" spans="1:164">
      <c r="E5" s="52" t="s">
        <v>14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  <c r="AE5" s="12">
        <v>0</v>
      </c>
      <c r="AF5" s="12">
        <v>0</v>
      </c>
      <c r="AG5" s="12">
        <v>0</v>
      </c>
      <c r="AH5" s="12">
        <v>0</v>
      </c>
      <c r="AI5" s="12">
        <v>0</v>
      </c>
      <c r="AJ5" s="12">
        <v>0</v>
      </c>
      <c r="AK5" s="12">
        <v>0</v>
      </c>
      <c r="AL5" s="12">
        <v>0</v>
      </c>
      <c r="AM5" s="12">
        <v>0</v>
      </c>
      <c r="AN5" s="12">
        <v>0</v>
      </c>
      <c r="AO5" s="12">
        <v>0</v>
      </c>
      <c r="AP5" s="12">
        <v>0</v>
      </c>
      <c r="AQ5" s="12">
        <v>0</v>
      </c>
      <c r="AR5" s="12">
        <v>0</v>
      </c>
      <c r="AS5" s="12">
        <v>0</v>
      </c>
      <c r="AT5" s="12">
        <v>0</v>
      </c>
      <c r="AU5" s="12">
        <v>0</v>
      </c>
      <c r="AV5" s="12">
        <v>0</v>
      </c>
      <c r="AW5" s="12">
        <v>0</v>
      </c>
      <c r="AX5" s="12">
        <v>0</v>
      </c>
      <c r="AY5" s="12">
        <v>0</v>
      </c>
      <c r="AZ5" s="12">
        <v>0</v>
      </c>
      <c r="BA5" s="12">
        <v>0</v>
      </c>
      <c r="BB5" s="12">
        <v>0</v>
      </c>
      <c r="BC5" s="12">
        <v>0</v>
      </c>
      <c r="BD5" s="12">
        <v>0</v>
      </c>
      <c r="BE5" s="12">
        <v>0</v>
      </c>
      <c r="BF5" s="12">
        <v>0</v>
      </c>
      <c r="BG5" s="12">
        <v>0</v>
      </c>
      <c r="BH5" s="12">
        <v>0</v>
      </c>
      <c r="BI5" s="12">
        <v>0</v>
      </c>
      <c r="BJ5" s="12">
        <v>0</v>
      </c>
      <c r="BK5" s="12">
        <v>0</v>
      </c>
      <c r="BL5" s="12">
        <v>0</v>
      </c>
      <c r="BM5" s="12">
        <v>0</v>
      </c>
      <c r="BN5" s="12">
        <v>0</v>
      </c>
      <c r="BO5" s="12">
        <v>0</v>
      </c>
      <c r="BP5" s="12">
        <v>0</v>
      </c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</row>
    <row r="6" spans="1:164">
      <c r="E6" s="52" t="s">
        <v>15</v>
      </c>
      <c r="G6" s="1">
        <v>0</v>
      </c>
      <c r="H6" s="1">
        <v>0</v>
      </c>
      <c r="I6" s="1">
        <f t="shared" ref="I6:BI6" si="0">H6+I4</f>
        <v>0</v>
      </c>
      <c r="J6" s="1">
        <f t="shared" si="0"/>
        <v>0</v>
      </c>
      <c r="K6" s="1">
        <f t="shared" si="0"/>
        <v>0</v>
      </c>
      <c r="L6" s="1">
        <f t="shared" si="0"/>
        <v>0</v>
      </c>
      <c r="M6" s="1">
        <f t="shared" si="0"/>
        <v>0</v>
      </c>
      <c r="N6" s="1">
        <f t="shared" si="0"/>
        <v>0</v>
      </c>
      <c r="O6" s="1">
        <f t="shared" si="0"/>
        <v>0</v>
      </c>
      <c r="P6" s="1">
        <f t="shared" si="0"/>
        <v>0</v>
      </c>
      <c r="Q6" s="1">
        <f t="shared" si="0"/>
        <v>0</v>
      </c>
      <c r="R6" s="1">
        <f t="shared" si="0"/>
        <v>0</v>
      </c>
      <c r="S6" s="1">
        <f t="shared" si="0"/>
        <v>0</v>
      </c>
      <c r="T6" s="1">
        <f t="shared" si="0"/>
        <v>0</v>
      </c>
      <c r="U6" s="1">
        <f t="shared" si="0"/>
        <v>0</v>
      </c>
      <c r="V6" s="1">
        <f t="shared" si="0"/>
        <v>0</v>
      </c>
      <c r="W6" s="1">
        <f t="shared" si="0"/>
        <v>0</v>
      </c>
      <c r="X6" s="1">
        <f t="shared" si="0"/>
        <v>0</v>
      </c>
      <c r="Y6" s="1">
        <f t="shared" si="0"/>
        <v>0</v>
      </c>
      <c r="Z6" s="1">
        <f t="shared" si="0"/>
        <v>0</v>
      </c>
      <c r="AA6" s="1">
        <f t="shared" si="0"/>
        <v>0</v>
      </c>
      <c r="AB6" s="1">
        <f t="shared" si="0"/>
        <v>0</v>
      </c>
      <c r="AC6" s="1">
        <f t="shared" si="0"/>
        <v>0</v>
      </c>
      <c r="AD6" s="1">
        <f t="shared" si="0"/>
        <v>0</v>
      </c>
      <c r="AE6" s="1">
        <f t="shared" si="0"/>
        <v>0</v>
      </c>
      <c r="AF6" s="1">
        <f t="shared" si="0"/>
        <v>0</v>
      </c>
      <c r="AG6" s="1">
        <f t="shared" si="0"/>
        <v>0</v>
      </c>
      <c r="AH6" s="1">
        <f t="shared" si="0"/>
        <v>0</v>
      </c>
      <c r="AI6" s="1">
        <f t="shared" si="0"/>
        <v>0</v>
      </c>
      <c r="AJ6" s="1">
        <f t="shared" si="0"/>
        <v>0</v>
      </c>
      <c r="AK6" s="1">
        <f t="shared" si="0"/>
        <v>0</v>
      </c>
      <c r="AL6" s="1">
        <f t="shared" si="0"/>
        <v>0</v>
      </c>
      <c r="AM6" s="1">
        <f t="shared" si="0"/>
        <v>0</v>
      </c>
      <c r="AN6" s="1">
        <f t="shared" si="0"/>
        <v>0</v>
      </c>
      <c r="AO6" s="1">
        <f t="shared" si="0"/>
        <v>0</v>
      </c>
      <c r="AP6" s="1">
        <f t="shared" si="0"/>
        <v>0</v>
      </c>
      <c r="AQ6" s="1">
        <f t="shared" si="0"/>
        <v>0</v>
      </c>
      <c r="AR6" s="1">
        <f t="shared" si="0"/>
        <v>0</v>
      </c>
      <c r="AS6" s="1">
        <f t="shared" si="0"/>
        <v>0</v>
      </c>
      <c r="AT6" s="1">
        <f t="shared" si="0"/>
        <v>0</v>
      </c>
      <c r="AU6" s="1">
        <f t="shared" si="0"/>
        <v>0</v>
      </c>
      <c r="AV6" s="1">
        <f t="shared" si="0"/>
        <v>0</v>
      </c>
      <c r="AW6" s="1">
        <f t="shared" si="0"/>
        <v>0</v>
      </c>
      <c r="AX6" s="1">
        <f t="shared" si="0"/>
        <v>0</v>
      </c>
      <c r="AY6" s="1">
        <f t="shared" si="0"/>
        <v>0</v>
      </c>
      <c r="AZ6" s="1">
        <f t="shared" si="0"/>
        <v>0</v>
      </c>
      <c r="BA6" s="1">
        <f t="shared" si="0"/>
        <v>0</v>
      </c>
      <c r="BB6" s="1">
        <f t="shared" si="0"/>
        <v>0</v>
      </c>
      <c r="BC6" s="1">
        <f t="shared" si="0"/>
        <v>0</v>
      </c>
      <c r="BD6" s="1">
        <f t="shared" si="0"/>
        <v>0</v>
      </c>
      <c r="BE6" s="1">
        <f t="shared" si="0"/>
        <v>0</v>
      </c>
      <c r="BF6" s="1">
        <f t="shared" si="0"/>
        <v>0</v>
      </c>
      <c r="BG6" s="1">
        <f t="shared" si="0"/>
        <v>0</v>
      </c>
      <c r="BH6" s="1">
        <f t="shared" si="0"/>
        <v>0</v>
      </c>
      <c r="BI6" s="1">
        <f t="shared" si="0"/>
        <v>0</v>
      </c>
      <c r="BJ6" s="1">
        <f t="shared" ref="BJ6:BP6" si="1">BI6+BJ4</f>
        <v>0</v>
      </c>
      <c r="BK6" s="1">
        <f t="shared" si="1"/>
        <v>0</v>
      </c>
      <c r="BL6" s="1">
        <f t="shared" si="1"/>
        <v>0</v>
      </c>
      <c r="BM6" s="1">
        <f t="shared" si="1"/>
        <v>0</v>
      </c>
      <c r="BN6" s="1">
        <f t="shared" si="1"/>
        <v>0</v>
      </c>
      <c r="BO6" s="1">
        <f t="shared" si="1"/>
        <v>0</v>
      </c>
      <c r="BP6" s="1">
        <f t="shared" si="1"/>
        <v>0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</row>
    <row r="7" spans="1:164">
      <c r="E7" s="52" t="s">
        <v>16</v>
      </c>
      <c r="G7" s="1">
        <v>0</v>
      </c>
      <c r="H7" s="1">
        <v>0</v>
      </c>
      <c r="I7" s="1">
        <f t="shared" ref="I7:BI7" si="2">H7+I5</f>
        <v>0</v>
      </c>
      <c r="J7" s="1">
        <f t="shared" si="2"/>
        <v>0</v>
      </c>
      <c r="K7" s="1">
        <f t="shared" si="2"/>
        <v>0</v>
      </c>
      <c r="L7" s="1">
        <f t="shared" si="2"/>
        <v>0</v>
      </c>
      <c r="M7" s="1">
        <f t="shared" si="2"/>
        <v>0</v>
      </c>
      <c r="N7" s="1">
        <f t="shared" si="2"/>
        <v>0</v>
      </c>
      <c r="O7" s="1">
        <f t="shared" si="2"/>
        <v>0</v>
      </c>
      <c r="P7" s="1">
        <f t="shared" si="2"/>
        <v>0</v>
      </c>
      <c r="Q7" s="1">
        <f t="shared" si="2"/>
        <v>0</v>
      </c>
      <c r="R7" s="1">
        <f t="shared" si="2"/>
        <v>0</v>
      </c>
      <c r="S7" s="1">
        <f t="shared" si="2"/>
        <v>0</v>
      </c>
      <c r="T7" s="1">
        <f t="shared" si="2"/>
        <v>0</v>
      </c>
      <c r="U7" s="1">
        <f t="shared" si="2"/>
        <v>0</v>
      </c>
      <c r="V7" s="1">
        <f t="shared" si="2"/>
        <v>0</v>
      </c>
      <c r="W7" s="1">
        <f t="shared" si="2"/>
        <v>0</v>
      </c>
      <c r="X7" s="1">
        <f t="shared" si="2"/>
        <v>0</v>
      </c>
      <c r="Y7" s="1">
        <f t="shared" si="2"/>
        <v>0</v>
      </c>
      <c r="Z7" s="1">
        <f t="shared" si="2"/>
        <v>0</v>
      </c>
      <c r="AA7" s="1">
        <f t="shared" si="2"/>
        <v>0</v>
      </c>
      <c r="AB7" s="1">
        <f t="shared" si="2"/>
        <v>0</v>
      </c>
      <c r="AC7" s="1">
        <f t="shared" si="2"/>
        <v>0</v>
      </c>
      <c r="AD7" s="1">
        <f t="shared" si="2"/>
        <v>0</v>
      </c>
      <c r="AE7" s="1">
        <f t="shared" si="2"/>
        <v>0</v>
      </c>
      <c r="AF7" s="1">
        <f t="shared" si="2"/>
        <v>0</v>
      </c>
      <c r="AG7" s="1">
        <f t="shared" si="2"/>
        <v>0</v>
      </c>
      <c r="AH7" s="1">
        <f t="shared" si="2"/>
        <v>0</v>
      </c>
      <c r="AI7" s="1">
        <f t="shared" si="2"/>
        <v>0</v>
      </c>
      <c r="AJ7" s="1">
        <f t="shared" si="2"/>
        <v>0</v>
      </c>
      <c r="AK7" s="1">
        <f t="shared" si="2"/>
        <v>0</v>
      </c>
      <c r="AL7" s="1">
        <f t="shared" si="2"/>
        <v>0</v>
      </c>
      <c r="AM7" s="1">
        <f t="shared" si="2"/>
        <v>0</v>
      </c>
      <c r="AN7" s="1">
        <f t="shared" si="2"/>
        <v>0</v>
      </c>
      <c r="AO7" s="1">
        <f t="shared" si="2"/>
        <v>0</v>
      </c>
      <c r="AP7" s="1">
        <f t="shared" si="2"/>
        <v>0</v>
      </c>
      <c r="AQ7" s="1">
        <f t="shared" si="2"/>
        <v>0</v>
      </c>
      <c r="AR7" s="1">
        <f t="shared" si="2"/>
        <v>0</v>
      </c>
      <c r="AS7" s="1">
        <f t="shared" si="2"/>
        <v>0</v>
      </c>
      <c r="AT7" s="1">
        <f t="shared" si="2"/>
        <v>0</v>
      </c>
      <c r="AU7" s="1">
        <f t="shared" si="2"/>
        <v>0</v>
      </c>
      <c r="AV7" s="1">
        <f t="shared" si="2"/>
        <v>0</v>
      </c>
      <c r="AW7" s="1">
        <f t="shared" si="2"/>
        <v>0</v>
      </c>
      <c r="AX7" s="1">
        <f t="shared" si="2"/>
        <v>0</v>
      </c>
      <c r="AY7" s="1">
        <f t="shared" si="2"/>
        <v>0</v>
      </c>
      <c r="AZ7" s="1">
        <f t="shared" si="2"/>
        <v>0</v>
      </c>
      <c r="BA7" s="1">
        <f t="shared" si="2"/>
        <v>0</v>
      </c>
      <c r="BB7" s="1">
        <f t="shared" si="2"/>
        <v>0</v>
      </c>
      <c r="BC7" s="1">
        <f t="shared" si="2"/>
        <v>0</v>
      </c>
      <c r="BD7" s="1">
        <f t="shared" si="2"/>
        <v>0</v>
      </c>
      <c r="BE7" s="1">
        <f t="shared" si="2"/>
        <v>0</v>
      </c>
      <c r="BF7" s="1">
        <f t="shared" si="2"/>
        <v>0</v>
      </c>
      <c r="BG7" s="1">
        <f t="shared" si="2"/>
        <v>0</v>
      </c>
      <c r="BH7" s="1">
        <f t="shared" si="2"/>
        <v>0</v>
      </c>
      <c r="BI7" s="1">
        <f t="shared" si="2"/>
        <v>0</v>
      </c>
      <c r="BJ7" s="1">
        <f t="shared" ref="BJ7:BP7" si="3">BI7+BJ5</f>
        <v>0</v>
      </c>
      <c r="BK7" s="1">
        <f t="shared" si="3"/>
        <v>0</v>
      </c>
      <c r="BL7" s="1">
        <f t="shared" si="3"/>
        <v>0</v>
      </c>
      <c r="BM7" s="1">
        <f t="shared" si="3"/>
        <v>0</v>
      </c>
      <c r="BN7" s="1">
        <f t="shared" si="3"/>
        <v>0</v>
      </c>
      <c r="BO7" s="1">
        <f t="shared" si="3"/>
        <v>0</v>
      </c>
      <c r="BP7" s="1">
        <f t="shared" si="3"/>
        <v>0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</row>
    <row r="8" spans="1:164">
      <c r="E8" s="52" t="s">
        <v>17</v>
      </c>
      <c r="G8" s="1">
        <v>8.1029999999999998</v>
      </c>
      <c r="H8" s="1">
        <v>8.1029999999999998</v>
      </c>
      <c r="I8" s="1">
        <f t="shared" ref="I8:BH8" si="4">H8+I4</f>
        <v>8.1029999999999998</v>
      </c>
      <c r="J8" s="1">
        <f t="shared" si="4"/>
        <v>8.1029999999999998</v>
      </c>
      <c r="K8" s="1">
        <f t="shared" si="4"/>
        <v>8.1029999999999998</v>
      </c>
      <c r="L8" s="1">
        <f t="shared" si="4"/>
        <v>8.1029999999999998</v>
      </c>
      <c r="M8" s="1">
        <f t="shared" si="4"/>
        <v>8.1029999999999998</v>
      </c>
      <c r="N8" s="1">
        <f t="shared" si="4"/>
        <v>8.1029999999999998</v>
      </c>
      <c r="O8" s="1">
        <f t="shared" si="4"/>
        <v>8.1029999999999998</v>
      </c>
      <c r="P8" s="1">
        <f t="shared" si="4"/>
        <v>8.1029999999999998</v>
      </c>
      <c r="Q8" s="1">
        <f t="shared" si="4"/>
        <v>8.1029999999999998</v>
      </c>
      <c r="R8" s="1">
        <f t="shared" si="4"/>
        <v>8.1029999999999998</v>
      </c>
      <c r="S8" s="1">
        <f t="shared" si="4"/>
        <v>8.1029999999999998</v>
      </c>
      <c r="T8" s="1">
        <f t="shared" si="4"/>
        <v>8.1029999999999998</v>
      </c>
      <c r="U8" s="1">
        <f t="shared" si="4"/>
        <v>8.1029999999999998</v>
      </c>
      <c r="V8" s="1">
        <f t="shared" si="4"/>
        <v>8.1029999999999998</v>
      </c>
      <c r="W8" s="1">
        <f t="shared" si="4"/>
        <v>8.1029999999999998</v>
      </c>
      <c r="X8" s="1">
        <f t="shared" si="4"/>
        <v>8.1029999999999998</v>
      </c>
      <c r="Y8" s="1">
        <f t="shared" si="4"/>
        <v>8.1029999999999998</v>
      </c>
      <c r="Z8" s="1">
        <f t="shared" si="4"/>
        <v>8.1029999999999998</v>
      </c>
      <c r="AA8" s="1">
        <f t="shared" si="4"/>
        <v>8.1029999999999998</v>
      </c>
      <c r="AB8" s="1">
        <f t="shared" si="4"/>
        <v>8.1029999999999998</v>
      </c>
      <c r="AC8" s="1">
        <f t="shared" si="4"/>
        <v>8.1029999999999998</v>
      </c>
      <c r="AD8" s="1">
        <f t="shared" si="4"/>
        <v>8.1029999999999998</v>
      </c>
      <c r="AE8" s="1">
        <f t="shared" si="4"/>
        <v>8.1029999999999998</v>
      </c>
      <c r="AF8" s="1">
        <f t="shared" si="4"/>
        <v>8.1029999999999998</v>
      </c>
      <c r="AG8" s="1">
        <f t="shared" si="4"/>
        <v>8.1029999999999998</v>
      </c>
      <c r="AH8" s="1">
        <f t="shared" si="4"/>
        <v>8.1029999999999998</v>
      </c>
      <c r="AI8" s="1">
        <f t="shared" si="4"/>
        <v>8.1029999999999998</v>
      </c>
      <c r="AJ8" s="1">
        <f t="shared" si="4"/>
        <v>8.1029999999999998</v>
      </c>
      <c r="AK8" s="1">
        <f t="shared" si="4"/>
        <v>8.1029999999999998</v>
      </c>
      <c r="AL8" s="1">
        <f t="shared" si="4"/>
        <v>8.1029999999999998</v>
      </c>
      <c r="AM8" s="1">
        <f t="shared" si="4"/>
        <v>8.1029999999999998</v>
      </c>
      <c r="AN8" s="1">
        <f t="shared" si="4"/>
        <v>8.1029999999999998</v>
      </c>
      <c r="AO8" s="1">
        <f t="shared" si="4"/>
        <v>8.1029999999999998</v>
      </c>
      <c r="AP8" s="1">
        <f t="shared" si="4"/>
        <v>8.1029999999999998</v>
      </c>
      <c r="AQ8" s="1">
        <f t="shared" si="4"/>
        <v>8.1029999999999998</v>
      </c>
      <c r="AR8" s="1">
        <f t="shared" si="4"/>
        <v>8.1029999999999998</v>
      </c>
      <c r="AS8" s="1">
        <f t="shared" si="4"/>
        <v>8.1029999999999998</v>
      </c>
      <c r="AT8" s="1">
        <f t="shared" si="4"/>
        <v>8.1029999999999998</v>
      </c>
      <c r="AU8" s="1">
        <f t="shared" si="4"/>
        <v>8.1029999999999998</v>
      </c>
      <c r="AV8" s="1">
        <f t="shared" si="4"/>
        <v>8.1029999999999998</v>
      </c>
      <c r="AW8" s="1">
        <f t="shared" si="4"/>
        <v>8.1029999999999998</v>
      </c>
      <c r="AX8" s="1">
        <f t="shared" si="4"/>
        <v>8.1029999999999998</v>
      </c>
      <c r="AY8" s="1">
        <f t="shared" si="4"/>
        <v>8.1029999999999998</v>
      </c>
      <c r="AZ8" s="1">
        <f t="shared" si="4"/>
        <v>8.1029999999999998</v>
      </c>
      <c r="BA8" s="1">
        <f t="shared" si="4"/>
        <v>8.1029999999999998</v>
      </c>
      <c r="BB8" s="1">
        <f t="shared" si="4"/>
        <v>8.1029999999999998</v>
      </c>
      <c r="BC8" s="1">
        <f t="shared" si="4"/>
        <v>8.1029999999999998</v>
      </c>
      <c r="BD8" s="1">
        <f t="shared" si="4"/>
        <v>8.1029999999999998</v>
      </c>
      <c r="BE8" s="1">
        <f t="shared" si="4"/>
        <v>8.1029999999999998</v>
      </c>
      <c r="BF8" s="1">
        <f t="shared" si="4"/>
        <v>8.1029999999999998</v>
      </c>
      <c r="BG8" s="1">
        <f t="shared" si="4"/>
        <v>8.1029999999999998</v>
      </c>
      <c r="BH8" s="1">
        <f t="shared" si="4"/>
        <v>8.1029999999999998</v>
      </c>
      <c r="BI8" s="1">
        <f t="shared" ref="BI8:BP8" si="5">BH8+BI4</f>
        <v>8.1029999999999998</v>
      </c>
      <c r="BJ8" s="1">
        <f t="shared" si="5"/>
        <v>8.1029999999999998</v>
      </c>
      <c r="BK8" s="1">
        <f t="shared" si="5"/>
        <v>8.1029999999999998</v>
      </c>
      <c r="BL8" s="1">
        <f t="shared" si="5"/>
        <v>8.1029999999999998</v>
      </c>
      <c r="BM8" s="1">
        <f t="shared" si="5"/>
        <v>8.1029999999999998</v>
      </c>
      <c r="BN8" s="1">
        <f t="shared" si="5"/>
        <v>8.1029999999999998</v>
      </c>
      <c r="BO8" s="1">
        <f t="shared" si="5"/>
        <v>8.1029999999999998</v>
      </c>
      <c r="BP8" s="1">
        <f t="shared" si="5"/>
        <v>8.1029999999999998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</row>
    <row r="9" spans="1:164">
      <c r="E9" s="52" t="s">
        <v>18</v>
      </c>
      <c r="G9" s="1">
        <v>8.1029999999999998</v>
      </c>
      <c r="H9" s="1">
        <v>8.1029999999999998</v>
      </c>
      <c r="I9" s="1">
        <f t="shared" ref="I9:BH9" si="6">H9+I5</f>
        <v>8.1029999999999998</v>
      </c>
      <c r="J9" s="1">
        <f t="shared" si="6"/>
        <v>8.1029999999999998</v>
      </c>
      <c r="K9" s="1">
        <f t="shared" si="6"/>
        <v>8.1029999999999998</v>
      </c>
      <c r="L9" s="1">
        <f t="shared" si="6"/>
        <v>8.1029999999999998</v>
      </c>
      <c r="M9" s="1">
        <f t="shared" si="6"/>
        <v>8.1029999999999998</v>
      </c>
      <c r="N9" s="1">
        <f t="shared" si="6"/>
        <v>8.1029999999999998</v>
      </c>
      <c r="O9" s="1">
        <f t="shared" si="6"/>
        <v>8.1029999999999998</v>
      </c>
      <c r="P9" s="1">
        <f t="shared" si="6"/>
        <v>8.1029999999999998</v>
      </c>
      <c r="Q9" s="1">
        <f t="shared" si="6"/>
        <v>8.1029999999999998</v>
      </c>
      <c r="R9" s="1">
        <f t="shared" si="6"/>
        <v>8.1029999999999998</v>
      </c>
      <c r="S9" s="1">
        <f t="shared" si="6"/>
        <v>8.1029999999999998</v>
      </c>
      <c r="T9" s="1">
        <f t="shared" si="6"/>
        <v>8.1029999999999998</v>
      </c>
      <c r="U9" s="1">
        <f t="shared" si="6"/>
        <v>8.1029999999999998</v>
      </c>
      <c r="V9" s="1">
        <f t="shared" si="6"/>
        <v>8.1029999999999998</v>
      </c>
      <c r="W9" s="1">
        <f t="shared" si="6"/>
        <v>8.1029999999999998</v>
      </c>
      <c r="X9" s="1">
        <f t="shared" si="6"/>
        <v>8.1029999999999998</v>
      </c>
      <c r="Y9" s="1">
        <f t="shared" si="6"/>
        <v>8.1029999999999998</v>
      </c>
      <c r="Z9" s="1">
        <f t="shared" si="6"/>
        <v>8.1029999999999998</v>
      </c>
      <c r="AA9" s="1">
        <f t="shared" si="6"/>
        <v>8.1029999999999998</v>
      </c>
      <c r="AB9" s="1">
        <f t="shared" si="6"/>
        <v>8.1029999999999998</v>
      </c>
      <c r="AC9" s="1">
        <f t="shared" si="6"/>
        <v>8.1029999999999998</v>
      </c>
      <c r="AD9" s="1">
        <f t="shared" si="6"/>
        <v>8.1029999999999998</v>
      </c>
      <c r="AE9" s="1">
        <f t="shared" si="6"/>
        <v>8.1029999999999998</v>
      </c>
      <c r="AF9" s="1">
        <f t="shared" si="6"/>
        <v>8.1029999999999998</v>
      </c>
      <c r="AG9" s="1">
        <f t="shared" si="6"/>
        <v>8.1029999999999998</v>
      </c>
      <c r="AH9" s="1">
        <f t="shared" si="6"/>
        <v>8.1029999999999998</v>
      </c>
      <c r="AI9" s="1">
        <f t="shared" si="6"/>
        <v>8.1029999999999998</v>
      </c>
      <c r="AJ9" s="1">
        <f t="shared" si="6"/>
        <v>8.1029999999999998</v>
      </c>
      <c r="AK9" s="1">
        <f t="shared" si="6"/>
        <v>8.1029999999999998</v>
      </c>
      <c r="AL9" s="1">
        <f t="shared" si="6"/>
        <v>8.1029999999999998</v>
      </c>
      <c r="AM9" s="1">
        <f t="shared" si="6"/>
        <v>8.1029999999999998</v>
      </c>
      <c r="AN9" s="1">
        <f t="shared" si="6"/>
        <v>8.1029999999999998</v>
      </c>
      <c r="AO9" s="1">
        <f t="shared" si="6"/>
        <v>8.1029999999999998</v>
      </c>
      <c r="AP9" s="1">
        <f t="shared" si="6"/>
        <v>8.1029999999999998</v>
      </c>
      <c r="AQ9" s="1">
        <f t="shared" si="6"/>
        <v>8.1029999999999998</v>
      </c>
      <c r="AR9" s="1">
        <f t="shared" si="6"/>
        <v>8.1029999999999998</v>
      </c>
      <c r="AS9" s="1">
        <f t="shared" si="6"/>
        <v>8.1029999999999998</v>
      </c>
      <c r="AT9" s="1">
        <f t="shared" si="6"/>
        <v>8.1029999999999998</v>
      </c>
      <c r="AU9" s="1">
        <f t="shared" si="6"/>
        <v>8.1029999999999998</v>
      </c>
      <c r="AV9" s="1">
        <f t="shared" si="6"/>
        <v>8.1029999999999998</v>
      </c>
      <c r="AW9" s="1">
        <f t="shared" si="6"/>
        <v>8.1029999999999998</v>
      </c>
      <c r="AX9" s="1">
        <f t="shared" si="6"/>
        <v>8.1029999999999998</v>
      </c>
      <c r="AY9" s="1">
        <f t="shared" si="6"/>
        <v>8.1029999999999998</v>
      </c>
      <c r="AZ9" s="1">
        <f t="shared" si="6"/>
        <v>8.1029999999999998</v>
      </c>
      <c r="BA9" s="1">
        <f t="shared" si="6"/>
        <v>8.1029999999999998</v>
      </c>
      <c r="BB9" s="1">
        <f t="shared" si="6"/>
        <v>8.1029999999999998</v>
      </c>
      <c r="BC9" s="1">
        <f t="shared" si="6"/>
        <v>8.1029999999999998</v>
      </c>
      <c r="BD9" s="1">
        <f t="shared" si="6"/>
        <v>8.1029999999999998</v>
      </c>
      <c r="BE9" s="1">
        <f t="shared" si="6"/>
        <v>8.1029999999999998</v>
      </c>
      <c r="BF9" s="1">
        <f t="shared" si="6"/>
        <v>8.1029999999999998</v>
      </c>
      <c r="BG9" s="1">
        <f t="shared" si="6"/>
        <v>8.1029999999999998</v>
      </c>
      <c r="BH9" s="1">
        <f t="shared" si="6"/>
        <v>8.1029999999999998</v>
      </c>
      <c r="BI9" s="1">
        <f t="shared" ref="BI9:BP9" si="7">BH9+BI5</f>
        <v>8.1029999999999998</v>
      </c>
      <c r="BJ9" s="1">
        <f t="shared" si="7"/>
        <v>8.1029999999999998</v>
      </c>
      <c r="BK9" s="1">
        <f t="shared" si="7"/>
        <v>8.1029999999999998</v>
      </c>
      <c r="BL9" s="1">
        <f t="shared" si="7"/>
        <v>8.1029999999999998</v>
      </c>
      <c r="BM9" s="1">
        <f t="shared" si="7"/>
        <v>8.1029999999999998</v>
      </c>
      <c r="BN9" s="1">
        <f t="shared" si="7"/>
        <v>8.1029999999999998</v>
      </c>
      <c r="BO9" s="1">
        <f t="shared" si="7"/>
        <v>8.1029999999999998</v>
      </c>
      <c r="BP9" s="1">
        <f t="shared" si="7"/>
        <v>8.1029999999999998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</row>
    <row r="10" spans="1:164">
      <c r="E10" s="52" t="s">
        <v>19</v>
      </c>
      <c r="G10" s="1">
        <v>0</v>
      </c>
      <c r="H10" s="1">
        <v>0</v>
      </c>
      <c r="I10" s="1">
        <f t="shared" ref="I10:AB10" si="8">I8-I9</f>
        <v>0</v>
      </c>
      <c r="J10" s="1">
        <f t="shared" si="8"/>
        <v>0</v>
      </c>
      <c r="K10" s="1">
        <f t="shared" si="8"/>
        <v>0</v>
      </c>
      <c r="L10" s="1">
        <f t="shared" si="8"/>
        <v>0</v>
      </c>
      <c r="M10" s="1">
        <f t="shared" si="8"/>
        <v>0</v>
      </c>
      <c r="N10" s="1">
        <f t="shared" si="8"/>
        <v>0</v>
      </c>
      <c r="O10" s="1">
        <f t="shared" si="8"/>
        <v>0</v>
      </c>
      <c r="P10" s="1">
        <f t="shared" si="8"/>
        <v>0</v>
      </c>
      <c r="Q10" s="1">
        <f t="shared" si="8"/>
        <v>0</v>
      </c>
      <c r="R10" s="1">
        <f t="shared" si="8"/>
        <v>0</v>
      </c>
      <c r="S10" s="1">
        <f t="shared" si="8"/>
        <v>0</v>
      </c>
      <c r="T10" s="1">
        <f t="shared" si="8"/>
        <v>0</v>
      </c>
      <c r="U10" s="1">
        <f t="shared" si="8"/>
        <v>0</v>
      </c>
      <c r="V10" s="1">
        <f t="shared" si="8"/>
        <v>0</v>
      </c>
      <c r="W10" s="1">
        <f t="shared" si="8"/>
        <v>0</v>
      </c>
      <c r="X10" s="1">
        <f t="shared" si="8"/>
        <v>0</v>
      </c>
      <c r="Y10" s="1">
        <f t="shared" si="8"/>
        <v>0</v>
      </c>
      <c r="Z10" s="1">
        <f t="shared" si="8"/>
        <v>0</v>
      </c>
      <c r="AA10" s="1">
        <f t="shared" si="8"/>
        <v>0</v>
      </c>
      <c r="AB10" s="1">
        <f t="shared" si="8"/>
        <v>0</v>
      </c>
      <c r="AC10" s="1">
        <f t="shared" ref="AC10:BH10" si="9">AC8-AC9</f>
        <v>0</v>
      </c>
      <c r="AD10" s="1">
        <f t="shared" si="9"/>
        <v>0</v>
      </c>
      <c r="AE10" s="1">
        <f t="shared" si="9"/>
        <v>0</v>
      </c>
      <c r="AF10" s="1">
        <f t="shared" si="9"/>
        <v>0</v>
      </c>
      <c r="AG10" s="1">
        <f t="shared" si="9"/>
        <v>0</v>
      </c>
      <c r="AH10" s="1">
        <f t="shared" si="9"/>
        <v>0</v>
      </c>
      <c r="AI10" s="1">
        <f t="shared" si="9"/>
        <v>0</v>
      </c>
      <c r="AJ10" s="1">
        <f t="shared" si="9"/>
        <v>0</v>
      </c>
      <c r="AK10" s="1">
        <f t="shared" si="9"/>
        <v>0</v>
      </c>
      <c r="AL10" s="1">
        <f t="shared" si="9"/>
        <v>0</v>
      </c>
      <c r="AM10" s="1">
        <f t="shared" si="9"/>
        <v>0</v>
      </c>
      <c r="AN10" s="1">
        <f t="shared" si="9"/>
        <v>0</v>
      </c>
      <c r="AO10" s="1">
        <f t="shared" si="9"/>
        <v>0</v>
      </c>
      <c r="AP10" s="1">
        <f t="shared" si="9"/>
        <v>0</v>
      </c>
      <c r="AQ10" s="1">
        <f t="shared" si="9"/>
        <v>0</v>
      </c>
      <c r="AR10" s="1">
        <f t="shared" si="9"/>
        <v>0</v>
      </c>
      <c r="AS10" s="1">
        <f t="shared" si="9"/>
        <v>0</v>
      </c>
      <c r="AT10" s="1">
        <f t="shared" si="9"/>
        <v>0</v>
      </c>
      <c r="AU10" s="1">
        <f t="shared" si="9"/>
        <v>0</v>
      </c>
      <c r="AV10" s="1">
        <f t="shared" si="9"/>
        <v>0</v>
      </c>
      <c r="AW10" s="1">
        <f t="shared" si="9"/>
        <v>0</v>
      </c>
      <c r="AX10" s="1">
        <f t="shared" si="9"/>
        <v>0</v>
      </c>
      <c r="AY10" s="1">
        <f t="shared" si="9"/>
        <v>0</v>
      </c>
      <c r="AZ10" s="1">
        <f t="shared" si="9"/>
        <v>0</v>
      </c>
      <c r="BA10" s="1">
        <f t="shared" si="9"/>
        <v>0</v>
      </c>
      <c r="BB10" s="1">
        <f t="shared" si="9"/>
        <v>0</v>
      </c>
      <c r="BC10" s="1">
        <f t="shared" si="9"/>
        <v>0</v>
      </c>
      <c r="BD10" s="1">
        <f t="shared" si="9"/>
        <v>0</v>
      </c>
      <c r="BE10" s="1">
        <f t="shared" si="9"/>
        <v>0</v>
      </c>
      <c r="BF10" s="1">
        <f t="shared" si="9"/>
        <v>0</v>
      </c>
      <c r="BG10" s="1">
        <f t="shared" si="9"/>
        <v>0</v>
      </c>
      <c r="BH10" s="1">
        <f t="shared" si="9"/>
        <v>0</v>
      </c>
      <c r="BI10" s="1">
        <f t="shared" ref="BI10:BP10" si="10">BI8-BI9</f>
        <v>0</v>
      </c>
      <c r="BJ10" s="1">
        <f t="shared" si="10"/>
        <v>0</v>
      </c>
      <c r="BK10" s="1">
        <f t="shared" si="10"/>
        <v>0</v>
      </c>
      <c r="BL10" s="1">
        <f t="shared" si="10"/>
        <v>0</v>
      </c>
      <c r="BM10" s="1">
        <f t="shared" si="10"/>
        <v>0</v>
      </c>
      <c r="BN10" s="1">
        <f t="shared" si="10"/>
        <v>0</v>
      </c>
      <c r="BO10" s="1">
        <f t="shared" si="10"/>
        <v>0</v>
      </c>
      <c r="BP10" s="1">
        <f t="shared" si="10"/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</row>
    <row r="11" spans="1:164">
      <c r="A11" s="52" t="s">
        <v>62</v>
      </c>
      <c r="E11" s="52" t="s">
        <v>20</v>
      </c>
      <c r="G11" s="1">
        <v>0</v>
      </c>
      <c r="H11" s="1">
        <v>0</v>
      </c>
      <c r="I11" s="1">
        <f t="shared" ref="I11:BP11" si="11">IF($C4=1,I$10,0)</f>
        <v>0</v>
      </c>
      <c r="J11" s="1">
        <f t="shared" si="11"/>
        <v>0</v>
      </c>
      <c r="K11" s="1">
        <f t="shared" si="11"/>
        <v>0</v>
      </c>
      <c r="L11" s="1">
        <f t="shared" si="11"/>
        <v>0</v>
      </c>
      <c r="M11" s="1">
        <f t="shared" si="11"/>
        <v>0</v>
      </c>
      <c r="N11" s="1">
        <f t="shared" si="11"/>
        <v>0</v>
      </c>
      <c r="O11" s="1">
        <f t="shared" si="11"/>
        <v>0</v>
      </c>
      <c r="P11" s="1">
        <f t="shared" si="11"/>
        <v>0</v>
      </c>
      <c r="Q11" s="1">
        <f t="shared" si="11"/>
        <v>0</v>
      </c>
      <c r="R11" s="1">
        <f t="shared" si="11"/>
        <v>0</v>
      </c>
      <c r="S11" s="1">
        <f t="shared" si="11"/>
        <v>0</v>
      </c>
      <c r="T11" s="1">
        <f t="shared" si="11"/>
        <v>0</v>
      </c>
      <c r="U11" s="1">
        <f t="shared" si="11"/>
        <v>0</v>
      </c>
      <c r="V11" s="1">
        <f t="shared" si="11"/>
        <v>0</v>
      </c>
      <c r="W11" s="1">
        <f t="shared" si="11"/>
        <v>0</v>
      </c>
      <c r="X11" s="1">
        <f t="shared" si="11"/>
        <v>0</v>
      </c>
      <c r="Y11" s="1">
        <f t="shared" si="11"/>
        <v>0</v>
      </c>
      <c r="Z11" s="1">
        <f t="shared" si="11"/>
        <v>0</v>
      </c>
      <c r="AA11" s="1">
        <f t="shared" si="11"/>
        <v>0</v>
      </c>
      <c r="AB11" s="1">
        <f t="shared" si="11"/>
        <v>0</v>
      </c>
      <c r="AC11" s="1">
        <f t="shared" si="11"/>
        <v>0</v>
      </c>
      <c r="AD11" s="1">
        <f t="shared" si="11"/>
        <v>0</v>
      </c>
      <c r="AE11" s="1">
        <f t="shared" si="11"/>
        <v>0</v>
      </c>
      <c r="AF11" s="1">
        <f t="shared" si="11"/>
        <v>0</v>
      </c>
      <c r="AG11" s="1">
        <f t="shared" si="11"/>
        <v>0</v>
      </c>
      <c r="AH11" s="1">
        <f t="shared" si="11"/>
        <v>0</v>
      </c>
      <c r="AI11" s="1">
        <f t="shared" si="11"/>
        <v>0</v>
      </c>
      <c r="AJ11" s="1">
        <f t="shared" si="11"/>
        <v>0</v>
      </c>
      <c r="AK11" s="1">
        <f t="shared" si="11"/>
        <v>0</v>
      </c>
      <c r="AL11" s="1">
        <f t="shared" si="11"/>
        <v>0</v>
      </c>
      <c r="AM11" s="1">
        <f t="shared" si="11"/>
        <v>0</v>
      </c>
      <c r="AN11" s="1">
        <f t="shared" si="11"/>
        <v>0</v>
      </c>
      <c r="AO11" s="1">
        <f t="shared" si="11"/>
        <v>0</v>
      </c>
      <c r="AP11" s="1">
        <f t="shared" si="11"/>
        <v>0</v>
      </c>
      <c r="AQ11" s="1">
        <f t="shared" si="11"/>
        <v>0</v>
      </c>
      <c r="AR11" s="1">
        <f t="shared" si="11"/>
        <v>0</v>
      </c>
      <c r="AS11" s="1">
        <f t="shared" si="11"/>
        <v>0</v>
      </c>
      <c r="AT11" s="1">
        <f t="shared" si="11"/>
        <v>0</v>
      </c>
      <c r="AU11" s="1">
        <f t="shared" si="11"/>
        <v>0</v>
      </c>
      <c r="AV11" s="1">
        <f t="shared" si="11"/>
        <v>0</v>
      </c>
      <c r="AW11" s="1">
        <f t="shared" si="11"/>
        <v>0</v>
      </c>
      <c r="AX11" s="1">
        <f t="shared" si="11"/>
        <v>0</v>
      </c>
      <c r="AY11" s="1">
        <f t="shared" si="11"/>
        <v>0</v>
      </c>
      <c r="AZ11" s="1">
        <f t="shared" si="11"/>
        <v>0</v>
      </c>
      <c r="BA11" s="1">
        <f t="shared" si="11"/>
        <v>0</v>
      </c>
      <c r="BB11" s="1">
        <f t="shared" si="11"/>
        <v>0</v>
      </c>
      <c r="BC11" s="1">
        <f t="shared" si="11"/>
        <v>0</v>
      </c>
      <c r="BD11" s="1">
        <f t="shared" si="11"/>
        <v>0</v>
      </c>
      <c r="BE11" s="1">
        <f t="shared" si="11"/>
        <v>0</v>
      </c>
      <c r="BF11" s="1">
        <f t="shared" si="11"/>
        <v>0</v>
      </c>
      <c r="BG11" s="1">
        <f t="shared" si="11"/>
        <v>0</v>
      </c>
      <c r="BH11" s="1">
        <f t="shared" si="11"/>
        <v>0</v>
      </c>
      <c r="BI11" s="1">
        <f t="shared" si="11"/>
        <v>0</v>
      </c>
      <c r="BJ11" s="1">
        <f t="shared" si="11"/>
        <v>0</v>
      </c>
      <c r="BK11" s="1">
        <f t="shared" si="11"/>
        <v>0</v>
      </c>
      <c r="BL11" s="1">
        <f t="shared" si="11"/>
        <v>0</v>
      </c>
      <c r="BM11" s="1">
        <f t="shared" si="11"/>
        <v>0</v>
      </c>
      <c r="BN11" s="1">
        <f t="shared" si="11"/>
        <v>0</v>
      </c>
      <c r="BO11" s="1">
        <f t="shared" si="11"/>
        <v>0</v>
      </c>
      <c r="BP11" s="1">
        <f t="shared" si="11"/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</row>
    <row r="12" spans="1:164" s="8" customFormat="1">
      <c r="E12" s="8" t="s">
        <v>21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B13" s="9"/>
      <c r="C13" s="52">
        <v>1000</v>
      </c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8.0935600000000001</v>
      </c>
      <c r="H14" s="96">
        <v>8.0935600000000001</v>
      </c>
      <c r="I14" s="96">
        <f t="shared" ref="I14:BP14" si="12">IF($B4=1,+H14+I5+I12,0)</f>
        <v>8.0935600000000001</v>
      </c>
      <c r="J14" s="96">
        <f t="shared" si="12"/>
        <v>8.0935600000000001</v>
      </c>
      <c r="K14" s="96">
        <f t="shared" si="12"/>
        <v>8.0935600000000001</v>
      </c>
      <c r="L14" s="96">
        <f t="shared" si="12"/>
        <v>8.0935600000000001</v>
      </c>
      <c r="M14" s="96">
        <f t="shared" si="12"/>
        <v>8.0935600000000001</v>
      </c>
      <c r="N14" s="96">
        <f t="shared" si="12"/>
        <v>8.0935600000000001</v>
      </c>
      <c r="O14" s="96">
        <f t="shared" si="12"/>
        <v>8.0935600000000001</v>
      </c>
      <c r="P14" s="96">
        <f t="shared" si="12"/>
        <v>8.0935600000000001</v>
      </c>
      <c r="Q14" s="96">
        <f t="shared" si="12"/>
        <v>8.0935600000000001</v>
      </c>
      <c r="R14" s="96">
        <f t="shared" si="12"/>
        <v>8.0935600000000001</v>
      </c>
      <c r="S14" s="115">
        <f>8093.56 / 1000</f>
        <v>8.0935600000000001</v>
      </c>
      <c r="T14" s="115">
        <f>8093.56 / 1000</f>
        <v>8.0935600000000001</v>
      </c>
      <c r="U14" s="96">
        <v>8.0935600000000001</v>
      </c>
      <c r="V14" s="96">
        <v>8.0935600000000001</v>
      </c>
      <c r="W14" s="96">
        <v>8.0935600000000001</v>
      </c>
      <c r="X14" s="96">
        <v>8.0935600000000001</v>
      </c>
      <c r="Y14" s="96">
        <v>8.0935600000000001</v>
      </c>
      <c r="Z14" s="96">
        <v>8.0935600000000001</v>
      </c>
      <c r="AA14" s="96">
        <v>8.0935600000000001</v>
      </c>
      <c r="AB14" s="96">
        <v>8.0935600000000001</v>
      </c>
      <c r="AC14" s="96">
        <v>8.0935600000000001</v>
      </c>
      <c r="AD14" s="96">
        <v>8.0935600000000001</v>
      </c>
      <c r="AE14" s="96">
        <v>8.0935600000000001</v>
      </c>
      <c r="AF14" s="96">
        <v>8.0935600000000001</v>
      </c>
      <c r="AG14" s="96">
        <v>8.0935600000000001</v>
      </c>
      <c r="AH14" s="96">
        <v>8.0935600000000001</v>
      </c>
      <c r="AI14" s="96">
        <v>8.0935600000000001</v>
      </c>
      <c r="AJ14" s="96">
        <v>8.0935600000000001</v>
      </c>
      <c r="AK14" s="96">
        <v>8.0935600000000001</v>
      </c>
      <c r="AL14" s="96">
        <v>8.0935600000000001</v>
      </c>
      <c r="AM14" s="96">
        <v>0</v>
      </c>
      <c r="AN14" s="96">
        <v>0</v>
      </c>
      <c r="AO14" s="96">
        <v>0</v>
      </c>
      <c r="AP14" s="96">
        <v>0</v>
      </c>
      <c r="AQ14" s="96">
        <v>0</v>
      </c>
      <c r="AR14" s="96">
        <v>0</v>
      </c>
      <c r="AS14" s="96">
        <f t="shared" si="12"/>
        <v>0</v>
      </c>
      <c r="AT14" s="96">
        <f t="shared" si="12"/>
        <v>0</v>
      </c>
      <c r="AU14" s="96">
        <f t="shared" si="12"/>
        <v>0</v>
      </c>
      <c r="AV14" s="96">
        <f t="shared" si="12"/>
        <v>0</v>
      </c>
      <c r="AW14" s="96">
        <f t="shared" si="12"/>
        <v>0</v>
      </c>
      <c r="AX14" s="96">
        <f t="shared" si="12"/>
        <v>0</v>
      </c>
      <c r="AY14" s="96">
        <f t="shared" si="12"/>
        <v>0</v>
      </c>
      <c r="AZ14" s="96">
        <f t="shared" si="12"/>
        <v>0</v>
      </c>
      <c r="BA14" s="96">
        <f t="shared" si="12"/>
        <v>0</v>
      </c>
      <c r="BB14" s="96">
        <f t="shared" si="12"/>
        <v>0</v>
      </c>
      <c r="BC14" s="96">
        <f t="shared" si="12"/>
        <v>0</v>
      </c>
      <c r="BD14" s="96">
        <f t="shared" si="12"/>
        <v>0</v>
      </c>
      <c r="BE14" s="96">
        <f t="shared" si="12"/>
        <v>0</v>
      </c>
      <c r="BF14" s="96">
        <f t="shared" si="12"/>
        <v>0</v>
      </c>
      <c r="BG14" s="96">
        <f t="shared" si="12"/>
        <v>0</v>
      </c>
      <c r="BH14" s="96">
        <f t="shared" si="12"/>
        <v>0</v>
      </c>
      <c r="BI14" s="96">
        <f t="shared" si="12"/>
        <v>0</v>
      </c>
      <c r="BJ14" s="96">
        <f t="shared" si="12"/>
        <v>0</v>
      </c>
      <c r="BK14" s="96">
        <f t="shared" si="12"/>
        <v>0</v>
      </c>
      <c r="BL14" s="96">
        <f t="shared" si="12"/>
        <v>0</v>
      </c>
      <c r="BM14" s="96">
        <f t="shared" si="12"/>
        <v>0</v>
      </c>
      <c r="BN14" s="96">
        <f t="shared" si="12"/>
        <v>0</v>
      </c>
      <c r="BO14" s="96">
        <f t="shared" si="12"/>
        <v>0</v>
      </c>
      <c r="BP14" s="96">
        <f t="shared" si="12"/>
        <v>0</v>
      </c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P15" si="13">IF($B4=2,+H15+I5+I12,0)</f>
        <v>0</v>
      </c>
      <c r="J15" s="52">
        <f t="shared" si="13"/>
        <v>0</v>
      </c>
      <c r="K15" s="52">
        <f t="shared" si="13"/>
        <v>0</v>
      </c>
      <c r="L15" s="52">
        <f t="shared" si="13"/>
        <v>0</v>
      </c>
      <c r="M15" s="52">
        <f t="shared" si="13"/>
        <v>0</v>
      </c>
      <c r="N15" s="52">
        <f t="shared" si="13"/>
        <v>0</v>
      </c>
      <c r="O15" s="52">
        <f t="shared" si="13"/>
        <v>0</v>
      </c>
      <c r="P15" s="52">
        <f t="shared" si="13"/>
        <v>0</v>
      </c>
      <c r="Q15" s="52">
        <f t="shared" si="13"/>
        <v>0</v>
      </c>
      <c r="R15" s="52">
        <f t="shared" si="13"/>
        <v>0</v>
      </c>
      <c r="S15" s="52">
        <f t="shared" si="13"/>
        <v>0</v>
      </c>
      <c r="T15" s="52">
        <f t="shared" si="13"/>
        <v>0</v>
      </c>
      <c r="U15" s="52">
        <f t="shared" si="13"/>
        <v>0</v>
      </c>
      <c r="V15" s="52">
        <f t="shared" si="13"/>
        <v>0</v>
      </c>
      <c r="W15" s="52">
        <f t="shared" si="13"/>
        <v>0</v>
      </c>
      <c r="X15" s="52">
        <f t="shared" si="13"/>
        <v>0</v>
      </c>
      <c r="Y15" s="52">
        <f t="shared" si="13"/>
        <v>0</v>
      </c>
      <c r="Z15" s="52">
        <f t="shared" si="13"/>
        <v>0</v>
      </c>
      <c r="AA15" s="52">
        <f t="shared" si="13"/>
        <v>0</v>
      </c>
      <c r="AB15" s="52">
        <f t="shared" si="13"/>
        <v>0</v>
      </c>
      <c r="AC15" s="52">
        <f t="shared" si="13"/>
        <v>0</v>
      </c>
      <c r="AD15" s="52">
        <f t="shared" si="13"/>
        <v>0</v>
      </c>
      <c r="AE15" s="52">
        <f t="shared" si="13"/>
        <v>0</v>
      </c>
      <c r="AF15" s="52">
        <f t="shared" si="13"/>
        <v>0</v>
      </c>
      <c r="AG15" s="52">
        <f t="shared" si="13"/>
        <v>0</v>
      </c>
      <c r="AH15" s="52">
        <f t="shared" si="13"/>
        <v>0</v>
      </c>
      <c r="AI15" s="52">
        <f t="shared" si="13"/>
        <v>0</v>
      </c>
      <c r="AJ15" s="52">
        <f t="shared" si="13"/>
        <v>0</v>
      </c>
      <c r="AK15" s="52">
        <f t="shared" si="13"/>
        <v>0</v>
      </c>
      <c r="AL15" s="52">
        <f t="shared" si="13"/>
        <v>0</v>
      </c>
      <c r="AM15" s="52">
        <f t="shared" si="13"/>
        <v>0</v>
      </c>
      <c r="AN15" s="52">
        <f t="shared" si="13"/>
        <v>0</v>
      </c>
      <c r="AO15" s="52">
        <f t="shared" si="13"/>
        <v>0</v>
      </c>
      <c r="AP15" s="52">
        <f t="shared" si="13"/>
        <v>0</v>
      </c>
      <c r="AQ15" s="52">
        <f t="shared" si="13"/>
        <v>0</v>
      </c>
      <c r="AR15" s="52">
        <f t="shared" si="13"/>
        <v>0</v>
      </c>
      <c r="AS15" s="52">
        <f t="shared" si="13"/>
        <v>0</v>
      </c>
      <c r="AT15" s="52">
        <f t="shared" si="13"/>
        <v>0</v>
      </c>
      <c r="AU15" s="52">
        <f t="shared" si="13"/>
        <v>0</v>
      </c>
      <c r="AV15" s="52">
        <f t="shared" si="13"/>
        <v>0</v>
      </c>
      <c r="AW15" s="52">
        <f t="shared" si="13"/>
        <v>0</v>
      </c>
      <c r="AX15" s="52">
        <f t="shared" si="13"/>
        <v>0</v>
      </c>
      <c r="AY15" s="52">
        <f t="shared" si="13"/>
        <v>0</v>
      </c>
      <c r="AZ15" s="52">
        <f t="shared" si="13"/>
        <v>0</v>
      </c>
      <c r="BA15" s="52">
        <f t="shared" si="13"/>
        <v>0</v>
      </c>
      <c r="BB15" s="52">
        <f t="shared" si="13"/>
        <v>0</v>
      </c>
      <c r="BC15" s="52">
        <f t="shared" si="13"/>
        <v>0</v>
      </c>
      <c r="BD15" s="52">
        <f t="shared" si="13"/>
        <v>0</v>
      </c>
      <c r="BE15" s="52">
        <f t="shared" si="13"/>
        <v>0</v>
      </c>
      <c r="BF15" s="52">
        <f t="shared" si="13"/>
        <v>0</v>
      </c>
      <c r="BG15" s="52">
        <f t="shared" si="13"/>
        <v>0</v>
      </c>
      <c r="BH15" s="52">
        <f t="shared" si="13"/>
        <v>0</v>
      </c>
      <c r="BI15" s="52">
        <f t="shared" si="13"/>
        <v>0</v>
      </c>
      <c r="BJ15" s="52">
        <f t="shared" si="13"/>
        <v>0</v>
      </c>
      <c r="BK15" s="52">
        <f t="shared" si="13"/>
        <v>0</v>
      </c>
      <c r="BL15" s="52">
        <f t="shared" si="13"/>
        <v>0</v>
      </c>
      <c r="BM15" s="52">
        <f t="shared" si="13"/>
        <v>0</v>
      </c>
      <c r="BN15" s="52">
        <f t="shared" si="13"/>
        <v>0</v>
      </c>
      <c r="BO15" s="52">
        <f t="shared" si="13"/>
        <v>0</v>
      </c>
      <c r="BP15" s="52">
        <f t="shared" si="13"/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P16" si="14">IF($B4=3,+I9+I12,0)</f>
        <v>0</v>
      </c>
      <c r="J16" s="52">
        <f t="shared" si="14"/>
        <v>0</v>
      </c>
      <c r="K16" s="52">
        <f t="shared" si="14"/>
        <v>0</v>
      </c>
      <c r="L16" s="52">
        <f t="shared" si="14"/>
        <v>0</v>
      </c>
      <c r="M16" s="52">
        <f t="shared" si="14"/>
        <v>0</v>
      </c>
      <c r="N16" s="52">
        <f t="shared" si="14"/>
        <v>0</v>
      </c>
      <c r="O16" s="52">
        <f t="shared" si="14"/>
        <v>0</v>
      </c>
      <c r="P16" s="52">
        <f t="shared" si="14"/>
        <v>0</v>
      </c>
      <c r="Q16" s="52">
        <f t="shared" si="14"/>
        <v>0</v>
      </c>
      <c r="R16" s="52">
        <f t="shared" si="14"/>
        <v>0</v>
      </c>
      <c r="S16" s="52">
        <f t="shared" si="14"/>
        <v>0</v>
      </c>
      <c r="T16" s="52">
        <f t="shared" si="14"/>
        <v>0</v>
      </c>
      <c r="U16" s="52">
        <f t="shared" si="14"/>
        <v>0</v>
      </c>
      <c r="V16" s="52">
        <f t="shared" si="14"/>
        <v>0</v>
      </c>
      <c r="W16" s="52">
        <f t="shared" si="14"/>
        <v>0</v>
      </c>
      <c r="X16" s="52">
        <f t="shared" si="14"/>
        <v>0</v>
      </c>
      <c r="Y16" s="52">
        <f t="shared" si="14"/>
        <v>0</v>
      </c>
      <c r="Z16" s="52">
        <f t="shared" si="14"/>
        <v>0</v>
      </c>
      <c r="AA16" s="52">
        <f t="shared" si="14"/>
        <v>0</v>
      </c>
      <c r="AB16" s="52">
        <f t="shared" si="14"/>
        <v>0</v>
      </c>
      <c r="AC16" s="52">
        <f t="shared" si="14"/>
        <v>0</v>
      </c>
      <c r="AD16" s="52">
        <f t="shared" si="14"/>
        <v>0</v>
      </c>
      <c r="AE16" s="52">
        <f t="shared" si="14"/>
        <v>0</v>
      </c>
      <c r="AF16" s="52">
        <f t="shared" si="14"/>
        <v>0</v>
      </c>
      <c r="AG16" s="52">
        <f t="shared" si="14"/>
        <v>0</v>
      </c>
      <c r="AH16" s="52">
        <f t="shared" si="14"/>
        <v>0</v>
      </c>
      <c r="AI16" s="52">
        <f t="shared" si="14"/>
        <v>0</v>
      </c>
      <c r="AJ16" s="52">
        <f t="shared" si="14"/>
        <v>0</v>
      </c>
      <c r="AK16" s="52">
        <f t="shared" si="14"/>
        <v>0</v>
      </c>
      <c r="AL16" s="52">
        <f t="shared" si="14"/>
        <v>0</v>
      </c>
      <c r="AM16" s="52">
        <f t="shared" si="14"/>
        <v>0</v>
      </c>
      <c r="AN16" s="52">
        <f t="shared" si="14"/>
        <v>0</v>
      </c>
      <c r="AO16" s="52">
        <f t="shared" si="14"/>
        <v>0</v>
      </c>
      <c r="AP16" s="52">
        <f t="shared" si="14"/>
        <v>0</v>
      </c>
      <c r="AQ16" s="52">
        <f t="shared" si="14"/>
        <v>0</v>
      </c>
      <c r="AR16" s="52">
        <f t="shared" si="14"/>
        <v>0</v>
      </c>
      <c r="AS16" s="52">
        <f t="shared" si="14"/>
        <v>0</v>
      </c>
      <c r="AT16" s="52">
        <f t="shared" si="14"/>
        <v>0</v>
      </c>
      <c r="AU16" s="52">
        <f t="shared" si="14"/>
        <v>0</v>
      </c>
      <c r="AV16" s="52">
        <f t="shared" si="14"/>
        <v>0</v>
      </c>
      <c r="AW16" s="52">
        <f t="shared" si="14"/>
        <v>0</v>
      </c>
      <c r="AX16" s="52">
        <f t="shared" si="14"/>
        <v>0</v>
      </c>
      <c r="AY16" s="52">
        <f t="shared" si="14"/>
        <v>0</v>
      </c>
      <c r="AZ16" s="52">
        <f t="shared" si="14"/>
        <v>0</v>
      </c>
      <c r="BA16" s="52">
        <f t="shared" si="14"/>
        <v>0</v>
      </c>
      <c r="BB16" s="52">
        <f t="shared" si="14"/>
        <v>0</v>
      </c>
      <c r="BC16" s="52">
        <f t="shared" si="14"/>
        <v>0</v>
      </c>
      <c r="BD16" s="52">
        <f t="shared" si="14"/>
        <v>0</v>
      </c>
      <c r="BE16" s="52">
        <f t="shared" si="14"/>
        <v>0</v>
      </c>
      <c r="BF16" s="52">
        <f t="shared" si="14"/>
        <v>0</v>
      </c>
      <c r="BG16" s="52">
        <f t="shared" si="14"/>
        <v>0</v>
      </c>
      <c r="BH16" s="52">
        <f t="shared" si="14"/>
        <v>0</v>
      </c>
      <c r="BI16" s="52">
        <f t="shared" si="14"/>
        <v>0</v>
      </c>
      <c r="BJ16" s="52">
        <f t="shared" si="14"/>
        <v>0</v>
      </c>
      <c r="BK16" s="52">
        <f t="shared" si="14"/>
        <v>0</v>
      </c>
      <c r="BL16" s="52">
        <f t="shared" si="14"/>
        <v>0</v>
      </c>
      <c r="BM16" s="52">
        <f t="shared" si="14"/>
        <v>0</v>
      </c>
      <c r="BN16" s="52">
        <f t="shared" si="14"/>
        <v>0</v>
      </c>
      <c r="BO16" s="52">
        <f t="shared" si="14"/>
        <v>0</v>
      </c>
      <c r="BP16" s="52">
        <f t="shared" si="14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P17" si="15">IF($B4=4,+I9+I12,0)</f>
        <v>0</v>
      </c>
      <c r="J17" s="52">
        <f t="shared" si="15"/>
        <v>0</v>
      </c>
      <c r="K17" s="52">
        <f t="shared" si="15"/>
        <v>0</v>
      </c>
      <c r="L17" s="52">
        <f t="shared" si="15"/>
        <v>0</v>
      </c>
      <c r="M17" s="52">
        <f t="shared" si="15"/>
        <v>0</v>
      </c>
      <c r="N17" s="52">
        <f t="shared" si="15"/>
        <v>0</v>
      </c>
      <c r="O17" s="52">
        <f t="shared" si="15"/>
        <v>0</v>
      </c>
      <c r="P17" s="52">
        <f t="shared" si="15"/>
        <v>0</v>
      </c>
      <c r="Q17" s="52">
        <f t="shared" si="15"/>
        <v>0</v>
      </c>
      <c r="R17" s="52">
        <f t="shared" si="15"/>
        <v>0</v>
      </c>
      <c r="S17" s="52">
        <f t="shared" si="15"/>
        <v>0</v>
      </c>
      <c r="T17" s="52">
        <f t="shared" si="15"/>
        <v>0</v>
      </c>
      <c r="U17" s="52">
        <f t="shared" si="15"/>
        <v>0</v>
      </c>
      <c r="V17" s="52">
        <f t="shared" si="15"/>
        <v>0</v>
      </c>
      <c r="W17" s="52">
        <f t="shared" si="15"/>
        <v>0</v>
      </c>
      <c r="X17" s="52">
        <f t="shared" si="15"/>
        <v>0</v>
      </c>
      <c r="Y17" s="52">
        <f t="shared" si="15"/>
        <v>0</v>
      </c>
      <c r="Z17" s="52">
        <f t="shared" si="15"/>
        <v>0</v>
      </c>
      <c r="AA17" s="52">
        <f t="shared" si="15"/>
        <v>0</v>
      </c>
      <c r="AB17" s="52">
        <f t="shared" si="15"/>
        <v>0</v>
      </c>
      <c r="AC17" s="52">
        <f t="shared" si="15"/>
        <v>0</v>
      </c>
      <c r="AD17" s="52">
        <f t="shared" si="15"/>
        <v>0</v>
      </c>
      <c r="AE17" s="52">
        <f t="shared" si="15"/>
        <v>0</v>
      </c>
      <c r="AF17" s="52">
        <f t="shared" si="15"/>
        <v>0</v>
      </c>
      <c r="AG17" s="52">
        <f t="shared" si="15"/>
        <v>0</v>
      </c>
      <c r="AH17" s="52">
        <f t="shared" si="15"/>
        <v>0</v>
      </c>
      <c r="AI17" s="52">
        <f t="shared" si="15"/>
        <v>0</v>
      </c>
      <c r="AJ17" s="52">
        <f t="shared" si="15"/>
        <v>0</v>
      </c>
      <c r="AK17" s="52">
        <f t="shared" si="15"/>
        <v>0</v>
      </c>
      <c r="AL17" s="52">
        <f t="shared" si="15"/>
        <v>0</v>
      </c>
      <c r="AM17" s="52">
        <f t="shared" si="15"/>
        <v>0</v>
      </c>
      <c r="AN17" s="52">
        <f t="shared" si="15"/>
        <v>0</v>
      </c>
      <c r="AO17" s="52">
        <f t="shared" si="15"/>
        <v>0</v>
      </c>
      <c r="AP17" s="52">
        <f t="shared" si="15"/>
        <v>0</v>
      </c>
      <c r="AQ17" s="52">
        <f t="shared" si="15"/>
        <v>0</v>
      </c>
      <c r="AR17" s="52">
        <f t="shared" si="15"/>
        <v>0</v>
      </c>
      <c r="AS17" s="52">
        <f t="shared" si="15"/>
        <v>0</v>
      </c>
      <c r="AT17" s="52">
        <f t="shared" si="15"/>
        <v>0</v>
      </c>
      <c r="AU17" s="52">
        <f t="shared" si="15"/>
        <v>0</v>
      </c>
      <c r="AV17" s="52">
        <f t="shared" si="15"/>
        <v>0</v>
      </c>
      <c r="AW17" s="52">
        <f t="shared" si="15"/>
        <v>0</v>
      </c>
      <c r="AX17" s="52">
        <f t="shared" si="15"/>
        <v>0</v>
      </c>
      <c r="AY17" s="52">
        <f t="shared" si="15"/>
        <v>0</v>
      </c>
      <c r="AZ17" s="52">
        <f t="shared" si="15"/>
        <v>0</v>
      </c>
      <c r="BA17" s="52">
        <f t="shared" si="15"/>
        <v>0</v>
      </c>
      <c r="BB17" s="52">
        <f t="shared" si="15"/>
        <v>0</v>
      </c>
      <c r="BC17" s="52">
        <f t="shared" si="15"/>
        <v>0</v>
      </c>
      <c r="BD17" s="52">
        <f t="shared" si="15"/>
        <v>0</v>
      </c>
      <c r="BE17" s="52">
        <f t="shared" si="15"/>
        <v>0</v>
      </c>
      <c r="BF17" s="52">
        <f t="shared" si="15"/>
        <v>0</v>
      </c>
      <c r="BG17" s="52">
        <f t="shared" si="15"/>
        <v>0</v>
      </c>
      <c r="BH17" s="52">
        <f t="shared" si="15"/>
        <v>0</v>
      </c>
      <c r="BI17" s="52">
        <f t="shared" si="15"/>
        <v>0</v>
      </c>
      <c r="BJ17" s="52">
        <f t="shared" si="15"/>
        <v>0</v>
      </c>
      <c r="BK17" s="52">
        <f t="shared" si="15"/>
        <v>0</v>
      </c>
      <c r="BL17" s="52">
        <f t="shared" si="15"/>
        <v>0</v>
      </c>
      <c r="BM17" s="52">
        <f t="shared" si="15"/>
        <v>0</v>
      </c>
      <c r="BN17" s="52">
        <f t="shared" si="15"/>
        <v>0</v>
      </c>
      <c r="BO17" s="52">
        <f t="shared" si="15"/>
        <v>0</v>
      </c>
      <c r="BP17" s="52">
        <f t="shared" si="15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P18" si="16">IF($B4=5,+H18+I5+I12,0)</f>
        <v>0</v>
      </c>
      <c r="J18" s="52">
        <f t="shared" si="16"/>
        <v>0</v>
      </c>
      <c r="K18" s="52">
        <f t="shared" si="16"/>
        <v>0</v>
      </c>
      <c r="L18" s="52">
        <f t="shared" si="16"/>
        <v>0</v>
      </c>
      <c r="M18" s="52">
        <f t="shared" si="16"/>
        <v>0</v>
      </c>
      <c r="N18" s="52">
        <f t="shared" si="16"/>
        <v>0</v>
      </c>
      <c r="O18" s="52">
        <f t="shared" si="16"/>
        <v>0</v>
      </c>
      <c r="P18" s="52">
        <f t="shared" si="16"/>
        <v>0</v>
      </c>
      <c r="Q18" s="52">
        <f t="shared" si="16"/>
        <v>0</v>
      </c>
      <c r="R18" s="52">
        <f t="shared" si="16"/>
        <v>0</v>
      </c>
      <c r="S18" s="52">
        <f t="shared" si="16"/>
        <v>0</v>
      </c>
      <c r="T18" s="52">
        <f t="shared" si="16"/>
        <v>0</v>
      </c>
      <c r="U18" s="52">
        <f t="shared" si="16"/>
        <v>0</v>
      </c>
      <c r="V18" s="52">
        <f t="shared" si="16"/>
        <v>0</v>
      </c>
      <c r="W18" s="52">
        <f t="shared" si="16"/>
        <v>0</v>
      </c>
      <c r="X18" s="52">
        <f t="shared" si="16"/>
        <v>0</v>
      </c>
      <c r="Y18" s="52">
        <f t="shared" si="16"/>
        <v>0</v>
      </c>
      <c r="Z18" s="52">
        <f t="shared" si="16"/>
        <v>0</v>
      </c>
      <c r="AA18" s="52">
        <f t="shared" si="16"/>
        <v>0</v>
      </c>
      <c r="AB18" s="52">
        <f t="shared" si="16"/>
        <v>0</v>
      </c>
      <c r="AC18" s="52">
        <f t="shared" si="16"/>
        <v>0</v>
      </c>
      <c r="AD18" s="52">
        <f t="shared" si="16"/>
        <v>0</v>
      </c>
      <c r="AE18" s="52">
        <f t="shared" si="16"/>
        <v>0</v>
      </c>
      <c r="AF18" s="52">
        <f t="shared" si="16"/>
        <v>0</v>
      </c>
      <c r="AG18" s="52">
        <f t="shared" si="16"/>
        <v>0</v>
      </c>
      <c r="AH18" s="52">
        <f t="shared" si="16"/>
        <v>0</v>
      </c>
      <c r="AI18" s="52">
        <f t="shared" si="16"/>
        <v>0</v>
      </c>
      <c r="AJ18" s="52">
        <f t="shared" si="16"/>
        <v>0</v>
      </c>
      <c r="AK18" s="52">
        <f t="shared" si="16"/>
        <v>0</v>
      </c>
      <c r="AL18" s="52">
        <f t="shared" si="16"/>
        <v>0</v>
      </c>
      <c r="AM18" s="52">
        <f t="shared" si="16"/>
        <v>0</v>
      </c>
      <c r="AN18" s="52">
        <f t="shared" si="16"/>
        <v>0</v>
      </c>
      <c r="AO18" s="52">
        <f t="shared" si="16"/>
        <v>0</v>
      </c>
      <c r="AP18" s="52">
        <f t="shared" si="16"/>
        <v>0</v>
      </c>
      <c r="AQ18" s="52">
        <f t="shared" si="16"/>
        <v>0</v>
      </c>
      <c r="AR18" s="52">
        <f t="shared" si="16"/>
        <v>0</v>
      </c>
      <c r="AS18" s="52">
        <f t="shared" si="16"/>
        <v>0</v>
      </c>
      <c r="AT18" s="52">
        <f t="shared" si="16"/>
        <v>0</v>
      </c>
      <c r="AU18" s="52">
        <f t="shared" si="16"/>
        <v>0</v>
      </c>
      <c r="AV18" s="52">
        <f t="shared" si="16"/>
        <v>0</v>
      </c>
      <c r="AW18" s="52">
        <f t="shared" si="16"/>
        <v>0</v>
      </c>
      <c r="AX18" s="52">
        <f t="shared" si="16"/>
        <v>0</v>
      </c>
      <c r="AY18" s="52">
        <f t="shared" si="16"/>
        <v>0</v>
      </c>
      <c r="AZ18" s="52">
        <f t="shared" si="16"/>
        <v>0</v>
      </c>
      <c r="BA18" s="52">
        <f t="shared" si="16"/>
        <v>0</v>
      </c>
      <c r="BB18" s="52">
        <f t="shared" si="16"/>
        <v>0</v>
      </c>
      <c r="BC18" s="52">
        <f t="shared" si="16"/>
        <v>0</v>
      </c>
      <c r="BD18" s="52">
        <f t="shared" si="16"/>
        <v>0</v>
      </c>
      <c r="BE18" s="52">
        <f t="shared" si="16"/>
        <v>0</v>
      </c>
      <c r="BF18" s="52">
        <f t="shared" si="16"/>
        <v>0</v>
      </c>
      <c r="BG18" s="52">
        <f t="shared" si="16"/>
        <v>0</v>
      </c>
      <c r="BH18" s="52">
        <f t="shared" si="16"/>
        <v>0</v>
      </c>
      <c r="BI18" s="52">
        <f t="shared" si="16"/>
        <v>0</v>
      </c>
      <c r="BJ18" s="52">
        <f t="shared" si="16"/>
        <v>0</v>
      </c>
      <c r="BK18" s="52">
        <f t="shared" si="16"/>
        <v>0</v>
      </c>
      <c r="BL18" s="52">
        <f t="shared" si="16"/>
        <v>0</v>
      </c>
      <c r="BM18" s="52">
        <f t="shared" si="16"/>
        <v>0</v>
      </c>
      <c r="BN18" s="52">
        <f t="shared" si="16"/>
        <v>0</v>
      </c>
      <c r="BO18" s="52">
        <f t="shared" si="16"/>
        <v>0</v>
      </c>
      <c r="BP18" s="52">
        <f t="shared" si="16"/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P19" si="17">IF($B4=6,+H19+I5+I12,0)</f>
        <v>0</v>
      </c>
      <c r="J19" s="52">
        <f t="shared" si="17"/>
        <v>0</v>
      </c>
      <c r="K19" s="52">
        <f t="shared" si="17"/>
        <v>0</v>
      </c>
      <c r="L19" s="52">
        <f t="shared" si="17"/>
        <v>0</v>
      </c>
      <c r="M19" s="52">
        <f t="shared" si="17"/>
        <v>0</v>
      </c>
      <c r="N19" s="52">
        <f t="shared" si="17"/>
        <v>0</v>
      </c>
      <c r="O19" s="52">
        <f t="shared" si="17"/>
        <v>0</v>
      </c>
      <c r="P19" s="52">
        <f t="shared" si="17"/>
        <v>0</v>
      </c>
      <c r="Q19" s="52">
        <f t="shared" si="17"/>
        <v>0</v>
      </c>
      <c r="R19" s="52">
        <f t="shared" si="17"/>
        <v>0</v>
      </c>
      <c r="S19" s="52">
        <f t="shared" si="17"/>
        <v>0</v>
      </c>
      <c r="T19" s="52">
        <f t="shared" si="17"/>
        <v>0</v>
      </c>
      <c r="U19" s="52">
        <f t="shared" si="17"/>
        <v>0</v>
      </c>
      <c r="V19" s="52">
        <f t="shared" si="17"/>
        <v>0</v>
      </c>
      <c r="W19" s="52">
        <f t="shared" si="17"/>
        <v>0</v>
      </c>
      <c r="X19" s="52">
        <f t="shared" si="17"/>
        <v>0</v>
      </c>
      <c r="Y19" s="52">
        <f t="shared" si="17"/>
        <v>0</v>
      </c>
      <c r="Z19" s="52">
        <f t="shared" si="17"/>
        <v>0</v>
      </c>
      <c r="AA19" s="52">
        <f t="shared" si="17"/>
        <v>0</v>
      </c>
      <c r="AB19" s="52">
        <f t="shared" si="17"/>
        <v>0</v>
      </c>
      <c r="AC19" s="52">
        <f t="shared" si="17"/>
        <v>0</v>
      </c>
      <c r="AD19" s="52">
        <f t="shared" si="17"/>
        <v>0</v>
      </c>
      <c r="AE19" s="52">
        <f t="shared" si="17"/>
        <v>0</v>
      </c>
      <c r="AF19" s="52">
        <f t="shared" si="17"/>
        <v>0</v>
      </c>
      <c r="AG19" s="52">
        <f t="shared" si="17"/>
        <v>0</v>
      </c>
      <c r="AH19" s="52">
        <f t="shared" si="17"/>
        <v>0</v>
      </c>
      <c r="AI19" s="52">
        <f t="shared" si="17"/>
        <v>0</v>
      </c>
      <c r="AJ19" s="52">
        <f t="shared" si="17"/>
        <v>0</v>
      </c>
      <c r="AK19" s="52">
        <f t="shared" si="17"/>
        <v>0</v>
      </c>
      <c r="AL19" s="52">
        <f t="shared" si="17"/>
        <v>0</v>
      </c>
      <c r="AM19" s="52">
        <f t="shared" si="17"/>
        <v>0</v>
      </c>
      <c r="AN19" s="52">
        <f t="shared" si="17"/>
        <v>0</v>
      </c>
      <c r="AO19" s="52">
        <f t="shared" si="17"/>
        <v>0</v>
      </c>
      <c r="AP19" s="52">
        <f t="shared" si="17"/>
        <v>0</v>
      </c>
      <c r="AQ19" s="52">
        <f t="shared" si="17"/>
        <v>0</v>
      </c>
      <c r="AR19" s="52">
        <f t="shared" si="17"/>
        <v>0</v>
      </c>
      <c r="AS19" s="52">
        <f t="shared" si="17"/>
        <v>0</v>
      </c>
      <c r="AT19" s="52">
        <f t="shared" si="17"/>
        <v>0</v>
      </c>
      <c r="AU19" s="52">
        <f t="shared" si="17"/>
        <v>0</v>
      </c>
      <c r="AV19" s="52">
        <f t="shared" si="17"/>
        <v>0</v>
      </c>
      <c r="AW19" s="52">
        <f t="shared" si="17"/>
        <v>0</v>
      </c>
      <c r="AX19" s="52">
        <f t="shared" si="17"/>
        <v>0</v>
      </c>
      <c r="AY19" s="52">
        <f t="shared" si="17"/>
        <v>0</v>
      </c>
      <c r="AZ19" s="52">
        <f t="shared" si="17"/>
        <v>0</v>
      </c>
      <c r="BA19" s="52">
        <f t="shared" si="17"/>
        <v>0</v>
      </c>
      <c r="BB19" s="52">
        <f t="shared" si="17"/>
        <v>0</v>
      </c>
      <c r="BC19" s="52">
        <f t="shared" si="17"/>
        <v>0</v>
      </c>
      <c r="BD19" s="52">
        <f t="shared" si="17"/>
        <v>0</v>
      </c>
      <c r="BE19" s="52">
        <f t="shared" si="17"/>
        <v>0</v>
      </c>
      <c r="BF19" s="52">
        <f t="shared" si="17"/>
        <v>0</v>
      </c>
      <c r="BG19" s="52">
        <f t="shared" si="17"/>
        <v>0</v>
      </c>
      <c r="BH19" s="52">
        <f t="shared" si="17"/>
        <v>0</v>
      </c>
      <c r="BI19" s="52">
        <f t="shared" si="17"/>
        <v>0</v>
      </c>
      <c r="BJ19" s="52">
        <f t="shared" si="17"/>
        <v>0</v>
      </c>
      <c r="BK19" s="52">
        <f t="shared" si="17"/>
        <v>0</v>
      </c>
      <c r="BL19" s="52">
        <f t="shared" si="17"/>
        <v>0</v>
      </c>
      <c r="BM19" s="52">
        <f t="shared" si="17"/>
        <v>0</v>
      </c>
      <c r="BN19" s="52">
        <f t="shared" si="17"/>
        <v>0</v>
      </c>
      <c r="BO19" s="52">
        <f t="shared" si="17"/>
        <v>0</v>
      </c>
      <c r="BP19" s="52">
        <f t="shared" si="17"/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P20" si="18">IF($B4=7,+H20+I5+I12,0)</f>
        <v>0</v>
      </c>
      <c r="J20" s="52">
        <f t="shared" si="18"/>
        <v>0</v>
      </c>
      <c r="K20" s="52">
        <f t="shared" si="18"/>
        <v>0</v>
      </c>
      <c r="L20" s="52">
        <f t="shared" si="18"/>
        <v>0</v>
      </c>
      <c r="M20" s="52">
        <f t="shared" si="18"/>
        <v>0</v>
      </c>
      <c r="N20" s="52">
        <f t="shared" si="18"/>
        <v>0</v>
      </c>
      <c r="O20" s="52">
        <f t="shared" si="18"/>
        <v>0</v>
      </c>
      <c r="P20" s="52">
        <f t="shared" si="18"/>
        <v>0</v>
      </c>
      <c r="Q20" s="52">
        <f t="shared" si="18"/>
        <v>0</v>
      </c>
      <c r="R20" s="52">
        <f t="shared" si="18"/>
        <v>0</v>
      </c>
      <c r="S20" s="52">
        <f t="shared" si="18"/>
        <v>0</v>
      </c>
      <c r="T20" s="52">
        <f t="shared" si="18"/>
        <v>0</v>
      </c>
      <c r="U20" s="52">
        <f t="shared" si="18"/>
        <v>0</v>
      </c>
      <c r="V20" s="52">
        <f t="shared" si="18"/>
        <v>0</v>
      </c>
      <c r="W20" s="52">
        <f t="shared" si="18"/>
        <v>0</v>
      </c>
      <c r="X20" s="52">
        <f t="shared" si="18"/>
        <v>0</v>
      </c>
      <c r="Y20" s="52">
        <f t="shared" si="18"/>
        <v>0</v>
      </c>
      <c r="Z20" s="52">
        <f t="shared" si="18"/>
        <v>0</v>
      </c>
      <c r="AA20" s="52">
        <f t="shared" si="18"/>
        <v>0</v>
      </c>
      <c r="AB20" s="52">
        <f t="shared" si="18"/>
        <v>0</v>
      </c>
      <c r="AC20" s="52">
        <f t="shared" si="18"/>
        <v>0</v>
      </c>
      <c r="AD20" s="52">
        <f t="shared" si="18"/>
        <v>0</v>
      </c>
      <c r="AE20" s="52">
        <f t="shared" si="18"/>
        <v>0</v>
      </c>
      <c r="AF20" s="52">
        <f t="shared" si="18"/>
        <v>0</v>
      </c>
      <c r="AG20" s="52">
        <f t="shared" si="18"/>
        <v>0</v>
      </c>
      <c r="AH20" s="52">
        <f t="shared" si="18"/>
        <v>0</v>
      </c>
      <c r="AI20" s="52">
        <f t="shared" si="18"/>
        <v>0</v>
      </c>
      <c r="AJ20" s="52">
        <f t="shared" si="18"/>
        <v>0</v>
      </c>
      <c r="AK20" s="52">
        <f t="shared" si="18"/>
        <v>0</v>
      </c>
      <c r="AL20" s="52">
        <f t="shared" si="18"/>
        <v>0</v>
      </c>
      <c r="AM20" s="52">
        <f t="shared" si="18"/>
        <v>0</v>
      </c>
      <c r="AN20" s="52">
        <f t="shared" si="18"/>
        <v>0</v>
      </c>
      <c r="AO20" s="52">
        <f t="shared" si="18"/>
        <v>0</v>
      </c>
      <c r="AP20" s="52">
        <f t="shared" si="18"/>
        <v>0</v>
      </c>
      <c r="AQ20" s="52">
        <f t="shared" si="18"/>
        <v>0</v>
      </c>
      <c r="AR20" s="52">
        <f t="shared" si="18"/>
        <v>0</v>
      </c>
      <c r="AS20" s="52">
        <f t="shared" si="18"/>
        <v>0</v>
      </c>
      <c r="AT20" s="52">
        <f t="shared" si="18"/>
        <v>0</v>
      </c>
      <c r="AU20" s="52">
        <f t="shared" si="18"/>
        <v>0</v>
      </c>
      <c r="AV20" s="52">
        <f t="shared" si="18"/>
        <v>0</v>
      </c>
      <c r="AW20" s="52">
        <f t="shared" si="18"/>
        <v>0</v>
      </c>
      <c r="AX20" s="52">
        <f t="shared" si="18"/>
        <v>0</v>
      </c>
      <c r="AY20" s="52">
        <f t="shared" si="18"/>
        <v>0</v>
      </c>
      <c r="AZ20" s="52">
        <f t="shared" si="18"/>
        <v>0</v>
      </c>
      <c r="BA20" s="52">
        <f t="shared" si="18"/>
        <v>0</v>
      </c>
      <c r="BB20" s="52">
        <f t="shared" si="18"/>
        <v>0</v>
      </c>
      <c r="BC20" s="52">
        <f t="shared" si="18"/>
        <v>0</v>
      </c>
      <c r="BD20" s="52">
        <f t="shared" si="18"/>
        <v>0</v>
      </c>
      <c r="BE20" s="52">
        <f t="shared" si="18"/>
        <v>0</v>
      </c>
      <c r="BF20" s="52">
        <f t="shared" si="18"/>
        <v>0</v>
      </c>
      <c r="BG20" s="52">
        <f t="shared" si="18"/>
        <v>0</v>
      </c>
      <c r="BH20" s="52">
        <f t="shared" si="18"/>
        <v>0</v>
      </c>
      <c r="BI20" s="52">
        <f t="shared" si="18"/>
        <v>0</v>
      </c>
      <c r="BJ20" s="52">
        <f t="shared" si="18"/>
        <v>0</v>
      </c>
      <c r="BK20" s="52">
        <f t="shared" si="18"/>
        <v>0</v>
      </c>
      <c r="BL20" s="52">
        <f t="shared" si="18"/>
        <v>0</v>
      </c>
      <c r="BM20" s="52">
        <f t="shared" si="18"/>
        <v>0</v>
      </c>
      <c r="BN20" s="52">
        <f t="shared" si="18"/>
        <v>0</v>
      </c>
      <c r="BO20" s="52">
        <f t="shared" si="18"/>
        <v>0</v>
      </c>
      <c r="BP20" s="52">
        <f t="shared" si="18"/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P21" si="19">IF($B4=8,+H21+I5+I12,0)</f>
        <v>0</v>
      </c>
      <c r="J21" s="52">
        <f t="shared" si="19"/>
        <v>0</v>
      </c>
      <c r="K21" s="52">
        <f t="shared" si="19"/>
        <v>0</v>
      </c>
      <c r="L21" s="52">
        <f t="shared" si="19"/>
        <v>0</v>
      </c>
      <c r="M21" s="52">
        <f t="shared" si="19"/>
        <v>0</v>
      </c>
      <c r="N21" s="52">
        <f t="shared" si="19"/>
        <v>0</v>
      </c>
      <c r="O21" s="52">
        <f t="shared" si="19"/>
        <v>0</v>
      </c>
      <c r="P21" s="52">
        <f t="shared" si="19"/>
        <v>0</v>
      </c>
      <c r="Q21" s="52">
        <f t="shared" si="19"/>
        <v>0</v>
      </c>
      <c r="R21" s="52">
        <f t="shared" si="19"/>
        <v>0</v>
      </c>
      <c r="S21" s="52">
        <f t="shared" si="19"/>
        <v>0</v>
      </c>
      <c r="T21" s="52">
        <f t="shared" si="19"/>
        <v>0</v>
      </c>
      <c r="U21" s="52">
        <f t="shared" si="19"/>
        <v>0</v>
      </c>
      <c r="V21" s="52">
        <f t="shared" si="19"/>
        <v>0</v>
      </c>
      <c r="W21" s="52">
        <f t="shared" si="19"/>
        <v>0</v>
      </c>
      <c r="X21" s="52">
        <f t="shared" si="19"/>
        <v>0</v>
      </c>
      <c r="Y21" s="52">
        <f t="shared" si="19"/>
        <v>0</v>
      </c>
      <c r="Z21" s="52">
        <f t="shared" si="19"/>
        <v>0</v>
      </c>
      <c r="AA21" s="52">
        <f t="shared" si="19"/>
        <v>0</v>
      </c>
      <c r="AB21" s="52">
        <f t="shared" si="19"/>
        <v>0</v>
      </c>
      <c r="AC21" s="52">
        <f t="shared" si="19"/>
        <v>0</v>
      </c>
      <c r="AD21" s="52">
        <f t="shared" si="19"/>
        <v>0</v>
      </c>
      <c r="AE21" s="52">
        <f t="shared" si="19"/>
        <v>0</v>
      </c>
      <c r="AF21" s="52">
        <f t="shared" si="19"/>
        <v>0</v>
      </c>
      <c r="AG21" s="52">
        <f t="shared" si="19"/>
        <v>0</v>
      </c>
      <c r="AH21" s="52">
        <f t="shared" si="19"/>
        <v>0</v>
      </c>
      <c r="AI21" s="52">
        <f t="shared" si="19"/>
        <v>0</v>
      </c>
      <c r="AJ21" s="52">
        <f t="shared" si="19"/>
        <v>0</v>
      </c>
      <c r="AK21" s="52">
        <f t="shared" si="19"/>
        <v>0</v>
      </c>
      <c r="AL21" s="52">
        <f t="shared" si="19"/>
        <v>0</v>
      </c>
      <c r="AM21" s="52">
        <f t="shared" si="19"/>
        <v>0</v>
      </c>
      <c r="AN21" s="52">
        <f t="shared" si="19"/>
        <v>0</v>
      </c>
      <c r="AO21" s="52">
        <f t="shared" si="19"/>
        <v>0</v>
      </c>
      <c r="AP21" s="52">
        <f t="shared" si="19"/>
        <v>0</v>
      </c>
      <c r="AQ21" s="52">
        <f t="shared" si="19"/>
        <v>0</v>
      </c>
      <c r="AR21" s="52">
        <f t="shared" si="19"/>
        <v>0</v>
      </c>
      <c r="AS21" s="52">
        <f t="shared" si="19"/>
        <v>0</v>
      </c>
      <c r="AT21" s="52">
        <f t="shared" si="19"/>
        <v>0</v>
      </c>
      <c r="AU21" s="52">
        <f t="shared" si="19"/>
        <v>0</v>
      </c>
      <c r="AV21" s="52">
        <f t="shared" si="19"/>
        <v>0</v>
      </c>
      <c r="AW21" s="52">
        <f t="shared" si="19"/>
        <v>0</v>
      </c>
      <c r="AX21" s="52">
        <f t="shared" si="19"/>
        <v>0</v>
      </c>
      <c r="AY21" s="52">
        <f t="shared" si="19"/>
        <v>0</v>
      </c>
      <c r="AZ21" s="52">
        <f t="shared" si="19"/>
        <v>0</v>
      </c>
      <c r="BA21" s="52">
        <f t="shared" si="19"/>
        <v>0</v>
      </c>
      <c r="BB21" s="52">
        <f t="shared" si="19"/>
        <v>0</v>
      </c>
      <c r="BC21" s="52">
        <f t="shared" si="19"/>
        <v>0</v>
      </c>
      <c r="BD21" s="52">
        <f t="shared" si="19"/>
        <v>0</v>
      </c>
      <c r="BE21" s="52">
        <f t="shared" si="19"/>
        <v>0</v>
      </c>
      <c r="BF21" s="52">
        <f t="shared" si="19"/>
        <v>0</v>
      </c>
      <c r="BG21" s="52">
        <f t="shared" si="19"/>
        <v>0</v>
      </c>
      <c r="BH21" s="52">
        <f t="shared" si="19"/>
        <v>0</v>
      </c>
      <c r="BI21" s="52">
        <f t="shared" si="19"/>
        <v>0</v>
      </c>
      <c r="BJ21" s="52">
        <f t="shared" si="19"/>
        <v>0</v>
      </c>
      <c r="BK21" s="52">
        <f t="shared" si="19"/>
        <v>0</v>
      </c>
      <c r="BL21" s="52">
        <f t="shared" si="19"/>
        <v>0</v>
      </c>
      <c r="BM21" s="52">
        <f t="shared" si="19"/>
        <v>0</v>
      </c>
      <c r="BN21" s="52">
        <f t="shared" si="19"/>
        <v>0</v>
      </c>
      <c r="BO21" s="52">
        <f t="shared" si="19"/>
        <v>0</v>
      </c>
      <c r="BP21" s="52">
        <f t="shared" si="19"/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P22" si="20">IF($B4=9,+H22+I5+I12,0)</f>
        <v>0</v>
      </c>
      <c r="J22" s="52">
        <f t="shared" si="20"/>
        <v>0</v>
      </c>
      <c r="K22" s="52">
        <f t="shared" si="20"/>
        <v>0</v>
      </c>
      <c r="L22" s="52">
        <f t="shared" si="20"/>
        <v>0</v>
      </c>
      <c r="M22" s="52">
        <f t="shared" si="20"/>
        <v>0</v>
      </c>
      <c r="N22" s="52">
        <f t="shared" si="20"/>
        <v>0</v>
      </c>
      <c r="O22" s="52">
        <f t="shared" si="20"/>
        <v>0</v>
      </c>
      <c r="P22" s="52">
        <f t="shared" si="20"/>
        <v>0</v>
      </c>
      <c r="Q22" s="52">
        <f t="shared" si="20"/>
        <v>0</v>
      </c>
      <c r="R22" s="52">
        <f t="shared" si="20"/>
        <v>0</v>
      </c>
      <c r="S22" s="52">
        <f t="shared" si="20"/>
        <v>0</v>
      </c>
      <c r="T22" s="52">
        <f t="shared" si="20"/>
        <v>0</v>
      </c>
      <c r="U22" s="52">
        <f t="shared" si="20"/>
        <v>0</v>
      </c>
      <c r="V22" s="52">
        <f t="shared" si="20"/>
        <v>0</v>
      </c>
      <c r="W22" s="52">
        <f t="shared" si="20"/>
        <v>0</v>
      </c>
      <c r="X22" s="52">
        <f t="shared" si="20"/>
        <v>0</v>
      </c>
      <c r="Y22" s="52">
        <f t="shared" si="20"/>
        <v>0</v>
      </c>
      <c r="Z22" s="52">
        <f t="shared" si="20"/>
        <v>0</v>
      </c>
      <c r="AA22" s="52">
        <f t="shared" si="20"/>
        <v>0</v>
      </c>
      <c r="AB22" s="52">
        <f t="shared" si="20"/>
        <v>0</v>
      </c>
      <c r="AC22" s="52">
        <f t="shared" si="20"/>
        <v>0</v>
      </c>
      <c r="AD22" s="52">
        <f t="shared" si="20"/>
        <v>0</v>
      </c>
      <c r="AE22" s="52">
        <f t="shared" si="20"/>
        <v>0</v>
      </c>
      <c r="AF22" s="52">
        <f t="shared" si="20"/>
        <v>0</v>
      </c>
      <c r="AG22" s="52">
        <f t="shared" si="20"/>
        <v>0</v>
      </c>
      <c r="AH22" s="52">
        <f t="shared" si="20"/>
        <v>0</v>
      </c>
      <c r="AI22" s="52">
        <f t="shared" si="20"/>
        <v>0</v>
      </c>
      <c r="AJ22" s="52">
        <f t="shared" si="20"/>
        <v>0</v>
      </c>
      <c r="AK22" s="52">
        <f t="shared" si="20"/>
        <v>0</v>
      </c>
      <c r="AL22" s="52">
        <f t="shared" si="20"/>
        <v>0</v>
      </c>
      <c r="AM22" s="52">
        <f t="shared" si="20"/>
        <v>0</v>
      </c>
      <c r="AN22" s="52">
        <f t="shared" si="20"/>
        <v>0</v>
      </c>
      <c r="AO22" s="52">
        <f t="shared" si="20"/>
        <v>0</v>
      </c>
      <c r="AP22" s="52">
        <f t="shared" si="20"/>
        <v>0</v>
      </c>
      <c r="AQ22" s="52">
        <f t="shared" si="20"/>
        <v>0</v>
      </c>
      <c r="AR22" s="52">
        <f t="shared" si="20"/>
        <v>0</v>
      </c>
      <c r="AS22" s="52">
        <f t="shared" si="20"/>
        <v>0</v>
      </c>
      <c r="AT22" s="52">
        <f t="shared" si="20"/>
        <v>0</v>
      </c>
      <c r="AU22" s="52">
        <f t="shared" si="20"/>
        <v>0</v>
      </c>
      <c r="AV22" s="52">
        <f t="shared" si="20"/>
        <v>0</v>
      </c>
      <c r="AW22" s="52">
        <f t="shared" si="20"/>
        <v>0</v>
      </c>
      <c r="AX22" s="52">
        <f t="shared" si="20"/>
        <v>0</v>
      </c>
      <c r="AY22" s="52">
        <f t="shared" si="20"/>
        <v>0</v>
      </c>
      <c r="AZ22" s="52">
        <f t="shared" si="20"/>
        <v>0</v>
      </c>
      <c r="BA22" s="52">
        <f t="shared" si="20"/>
        <v>0</v>
      </c>
      <c r="BB22" s="52">
        <f t="shared" si="20"/>
        <v>0</v>
      </c>
      <c r="BC22" s="52">
        <f t="shared" si="20"/>
        <v>0</v>
      </c>
      <c r="BD22" s="52">
        <f t="shared" si="20"/>
        <v>0</v>
      </c>
      <c r="BE22" s="52">
        <f t="shared" si="20"/>
        <v>0</v>
      </c>
      <c r="BF22" s="52">
        <f t="shared" si="20"/>
        <v>0</v>
      </c>
      <c r="BG22" s="52">
        <f t="shared" si="20"/>
        <v>0</v>
      </c>
      <c r="BH22" s="52">
        <f t="shared" si="20"/>
        <v>0</v>
      </c>
      <c r="BI22" s="52">
        <f t="shared" si="20"/>
        <v>0</v>
      </c>
      <c r="BJ22" s="52">
        <f t="shared" si="20"/>
        <v>0</v>
      </c>
      <c r="BK22" s="52">
        <f t="shared" si="20"/>
        <v>0</v>
      </c>
      <c r="BL22" s="52">
        <f t="shared" si="20"/>
        <v>0</v>
      </c>
      <c r="BM22" s="52">
        <f t="shared" si="20"/>
        <v>0</v>
      </c>
      <c r="BN22" s="52">
        <f t="shared" si="20"/>
        <v>0</v>
      </c>
      <c r="BO22" s="52">
        <f t="shared" si="20"/>
        <v>0</v>
      </c>
      <c r="BP22" s="52">
        <f t="shared" si="20"/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116">
        <v>8.0935600000000001</v>
      </c>
      <c r="H23" s="116">
        <v>8.0935600000000001</v>
      </c>
      <c r="I23" s="116">
        <f t="shared" ref="I23:AB23" si="21">SUM(I14:I22)</f>
        <v>8.0935600000000001</v>
      </c>
      <c r="J23" s="116">
        <f t="shared" si="21"/>
        <v>8.0935600000000001</v>
      </c>
      <c r="K23" s="116">
        <f t="shared" si="21"/>
        <v>8.0935600000000001</v>
      </c>
      <c r="L23" s="116">
        <f t="shared" si="21"/>
        <v>8.0935600000000001</v>
      </c>
      <c r="M23" s="116">
        <f t="shared" si="21"/>
        <v>8.0935600000000001</v>
      </c>
      <c r="N23" s="116">
        <f t="shared" si="21"/>
        <v>8.0935600000000001</v>
      </c>
      <c r="O23" s="116">
        <f t="shared" si="21"/>
        <v>8.0935600000000001</v>
      </c>
      <c r="P23" s="116">
        <f t="shared" si="21"/>
        <v>8.0935600000000001</v>
      </c>
      <c r="Q23" s="116">
        <f t="shared" si="21"/>
        <v>8.0935600000000001</v>
      </c>
      <c r="R23" s="116">
        <f t="shared" si="21"/>
        <v>8.0935600000000001</v>
      </c>
      <c r="S23" s="116">
        <f t="shared" si="21"/>
        <v>8.0935600000000001</v>
      </c>
      <c r="T23" s="116">
        <f t="shared" si="21"/>
        <v>8.0935600000000001</v>
      </c>
      <c r="U23" s="116">
        <f t="shared" si="21"/>
        <v>8.0935600000000001</v>
      </c>
      <c r="V23" s="116">
        <f t="shared" si="21"/>
        <v>8.0935600000000001</v>
      </c>
      <c r="W23" s="116">
        <f t="shared" si="21"/>
        <v>8.0935600000000001</v>
      </c>
      <c r="X23" s="116">
        <f t="shared" si="21"/>
        <v>8.0935600000000001</v>
      </c>
      <c r="Y23" s="116">
        <f t="shared" si="21"/>
        <v>8.0935600000000001</v>
      </c>
      <c r="Z23" s="116">
        <f t="shared" si="21"/>
        <v>8.0935600000000001</v>
      </c>
      <c r="AA23" s="116">
        <f t="shared" si="21"/>
        <v>8.0935600000000001</v>
      </c>
      <c r="AB23" s="116">
        <f t="shared" si="21"/>
        <v>8.0935600000000001</v>
      </c>
      <c r="AC23" s="116">
        <f t="shared" ref="AC23:BH23" si="22">SUM(AC14:AC22)</f>
        <v>8.0935600000000001</v>
      </c>
      <c r="AD23" s="116">
        <f t="shared" si="22"/>
        <v>8.0935600000000001</v>
      </c>
      <c r="AE23" s="116">
        <f t="shared" si="22"/>
        <v>8.0935600000000001</v>
      </c>
      <c r="AF23" s="116">
        <f t="shared" si="22"/>
        <v>8.0935600000000001</v>
      </c>
      <c r="AG23" s="116">
        <f t="shared" si="22"/>
        <v>8.0935600000000001</v>
      </c>
      <c r="AH23" s="116">
        <f t="shared" si="22"/>
        <v>8.0935600000000001</v>
      </c>
      <c r="AI23" s="116">
        <f t="shared" si="22"/>
        <v>8.0935600000000001</v>
      </c>
      <c r="AJ23" s="116">
        <f t="shared" si="22"/>
        <v>8.0935600000000001</v>
      </c>
      <c r="AK23" s="116">
        <f t="shared" si="22"/>
        <v>8.0935600000000001</v>
      </c>
      <c r="AL23" s="116">
        <f t="shared" si="22"/>
        <v>8.0935600000000001</v>
      </c>
      <c r="AM23" s="116">
        <f t="shared" si="22"/>
        <v>0</v>
      </c>
      <c r="AN23" s="116">
        <f t="shared" si="22"/>
        <v>0</v>
      </c>
      <c r="AO23" s="116">
        <f t="shared" si="22"/>
        <v>0</v>
      </c>
      <c r="AP23" s="116">
        <f t="shared" si="22"/>
        <v>0</v>
      </c>
      <c r="AQ23" s="116">
        <f t="shared" si="22"/>
        <v>0</v>
      </c>
      <c r="AR23" s="116">
        <f t="shared" si="22"/>
        <v>0</v>
      </c>
      <c r="AS23" s="116">
        <f t="shared" si="22"/>
        <v>0</v>
      </c>
      <c r="AT23" s="116">
        <f t="shared" si="22"/>
        <v>0</v>
      </c>
      <c r="AU23" s="116">
        <f t="shared" si="22"/>
        <v>0</v>
      </c>
      <c r="AV23" s="116">
        <f t="shared" si="22"/>
        <v>0</v>
      </c>
      <c r="AW23" s="116">
        <f t="shared" si="22"/>
        <v>0</v>
      </c>
      <c r="AX23" s="116">
        <f t="shared" si="22"/>
        <v>0</v>
      </c>
      <c r="AY23" s="116">
        <f t="shared" si="22"/>
        <v>0</v>
      </c>
      <c r="AZ23" s="116">
        <f t="shared" si="22"/>
        <v>0</v>
      </c>
      <c r="BA23" s="116">
        <f t="shared" si="22"/>
        <v>0</v>
      </c>
      <c r="BB23" s="116">
        <f t="shared" si="22"/>
        <v>0</v>
      </c>
      <c r="BC23" s="116">
        <f t="shared" si="22"/>
        <v>0</v>
      </c>
      <c r="BD23" s="116">
        <f t="shared" si="22"/>
        <v>0</v>
      </c>
      <c r="BE23" s="116">
        <f t="shared" si="22"/>
        <v>0</v>
      </c>
      <c r="BF23" s="116">
        <f t="shared" si="22"/>
        <v>0</v>
      </c>
      <c r="BG23" s="116">
        <f t="shared" si="22"/>
        <v>0</v>
      </c>
      <c r="BH23" s="116">
        <f t="shared" si="22"/>
        <v>0</v>
      </c>
      <c r="BI23" s="116">
        <f t="shared" ref="BI23:BP23" si="23">SUM(BI14:BI22)</f>
        <v>0</v>
      </c>
      <c r="BJ23" s="116">
        <f t="shared" si="23"/>
        <v>0</v>
      </c>
      <c r="BK23" s="116">
        <f t="shared" si="23"/>
        <v>0</v>
      </c>
      <c r="BL23" s="116">
        <f t="shared" si="23"/>
        <v>0</v>
      </c>
      <c r="BM23" s="116">
        <f t="shared" si="23"/>
        <v>0</v>
      </c>
      <c r="BN23" s="116">
        <f t="shared" si="23"/>
        <v>0</v>
      </c>
      <c r="BO23" s="116">
        <f t="shared" si="23"/>
        <v>0</v>
      </c>
      <c r="BP23" s="116">
        <f t="shared" si="23"/>
        <v>0</v>
      </c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</row>
    <row r="24" spans="1:164">
      <c r="A24" s="9"/>
      <c r="B24" s="9" t="s">
        <v>539</v>
      </c>
      <c r="C24" s="9" t="s">
        <v>540</v>
      </c>
      <c r="D24" s="9"/>
      <c r="E24" s="9"/>
      <c r="F24" s="76"/>
    </row>
    <row r="25" spans="1:164">
      <c r="A25" s="9"/>
      <c r="B25" s="123">
        <f>C25*12</f>
        <v>0.14286000000000001</v>
      </c>
      <c r="C25" s="118">
        <v>1.1905000000000001E-2</v>
      </c>
      <c r="D25" s="9"/>
      <c r="E25" s="9" t="s">
        <v>26</v>
      </c>
      <c r="F25" s="76" t="s">
        <v>23</v>
      </c>
      <c r="G25" s="119">
        <v>1.8210509999999999E-2</v>
      </c>
      <c r="H25" s="119">
        <v>1.8210509999999999E-2</v>
      </c>
      <c r="I25" s="119">
        <f t="shared" ref="I25:BG25" si="24">ROUND(+H14*$C25, 8)</f>
        <v>9.6353830000000001E-2</v>
      </c>
      <c r="J25" s="119">
        <f t="shared" si="24"/>
        <v>9.6353830000000001E-2</v>
      </c>
      <c r="K25" s="119">
        <f t="shared" si="24"/>
        <v>9.6353830000000001E-2</v>
      </c>
      <c r="L25" s="119">
        <f t="shared" si="24"/>
        <v>9.6353830000000001E-2</v>
      </c>
      <c r="M25" s="119">
        <f t="shared" si="24"/>
        <v>9.6353830000000001E-2</v>
      </c>
      <c r="N25" s="119">
        <f t="shared" si="24"/>
        <v>9.6353830000000001E-2</v>
      </c>
      <c r="O25" s="119">
        <f t="shared" si="24"/>
        <v>9.6353830000000001E-2</v>
      </c>
      <c r="P25" s="119">
        <f t="shared" si="24"/>
        <v>9.6353830000000001E-2</v>
      </c>
      <c r="Q25" s="119">
        <f t="shared" si="24"/>
        <v>9.6353830000000001E-2</v>
      </c>
      <c r="R25" s="119">
        <f t="shared" si="24"/>
        <v>9.6353830000000001E-2</v>
      </c>
      <c r="S25" s="119">
        <f t="shared" si="24"/>
        <v>9.6353830000000001E-2</v>
      </c>
      <c r="T25" s="119">
        <f t="shared" si="24"/>
        <v>9.6353830000000001E-2</v>
      </c>
      <c r="U25" s="119">
        <f t="shared" si="24"/>
        <v>9.6353830000000001E-2</v>
      </c>
      <c r="V25" s="119">
        <f t="shared" si="24"/>
        <v>9.6353830000000001E-2</v>
      </c>
      <c r="W25" s="119">
        <f t="shared" si="24"/>
        <v>9.6353830000000001E-2</v>
      </c>
      <c r="X25" s="119">
        <f t="shared" si="24"/>
        <v>9.6353830000000001E-2</v>
      </c>
      <c r="Y25" s="119">
        <f t="shared" si="24"/>
        <v>9.6353830000000001E-2</v>
      </c>
      <c r="Z25" s="119">
        <f t="shared" si="24"/>
        <v>9.6353830000000001E-2</v>
      </c>
      <c r="AA25" s="119">
        <f t="shared" si="24"/>
        <v>9.6353830000000001E-2</v>
      </c>
      <c r="AB25" s="119">
        <f t="shared" si="24"/>
        <v>9.6353830000000001E-2</v>
      </c>
      <c r="AC25" s="119">
        <f t="shared" si="24"/>
        <v>9.6353830000000001E-2</v>
      </c>
      <c r="AD25" s="119">
        <f t="shared" si="24"/>
        <v>9.6353830000000001E-2</v>
      </c>
      <c r="AE25" s="119">
        <f t="shared" si="24"/>
        <v>9.6353830000000001E-2</v>
      </c>
      <c r="AF25" s="119">
        <f t="shared" si="24"/>
        <v>9.6353830000000001E-2</v>
      </c>
      <c r="AG25" s="119">
        <f t="shared" si="24"/>
        <v>9.6353830000000001E-2</v>
      </c>
      <c r="AH25" s="119">
        <f t="shared" si="24"/>
        <v>9.6353830000000001E-2</v>
      </c>
      <c r="AI25" s="119">
        <f t="shared" si="24"/>
        <v>9.6353830000000001E-2</v>
      </c>
      <c r="AJ25" s="119">
        <f t="shared" si="24"/>
        <v>9.6353830000000001E-2</v>
      </c>
      <c r="AK25" s="119">
        <f t="shared" si="24"/>
        <v>9.6353830000000001E-2</v>
      </c>
      <c r="AL25" s="119">
        <f t="shared" si="24"/>
        <v>9.6353830000000001E-2</v>
      </c>
      <c r="AM25" s="119">
        <f t="shared" si="24"/>
        <v>9.6353830000000001E-2</v>
      </c>
      <c r="AN25" s="119">
        <f t="shared" si="24"/>
        <v>0</v>
      </c>
      <c r="AO25" s="119">
        <f t="shared" si="24"/>
        <v>0</v>
      </c>
      <c r="AP25" s="119">
        <f t="shared" si="24"/>
        <v>0</v>
      </c>
      <c r="AQ25" s="119">
        <f t="shared" si="24"/>
        <v>0</v>
      </c>
      <c r="AR25" s="119">
        <f t="shared" si="24"/>
        <v>0</v>
      </c>
      <c r="AS25" s="119">
        <f t="shared" si="24"/>
        <v>0</v>
      </c>
      <c r="AT25" s="119">
        <f t="shared" si="24"/>
        <v>0</v>
      </c>
      <c r="AU25" s="119">
        <f t="shared" si="24"/>
        <v>0</v>
      </c>
      <c r="AV25" s="119">
        <f t="shared" si="24"/>
        <v>0</v>
      </c>
      <c r="AW25" s="119">
        <f t="shared" si="24"/>
        <v>0</v>
      </c>
      <c r="AX25" s="119">
        <f t="shared" si="24"/>
        <v>0</v>
      </c>
      <c r="AY25" s="119">
        <f t="shared" si="24"/>
        <v>0</v>
      </c>
      <c r="AZ25" s="119">
        <f t="shared" si="24"/>
        <v>0</v>
      </c>
      <c r="BA25" s="119">
        <f t="shared" si="24"/>
        <v>0</v>
      </c>
      <c r="BB25" s="119">
        <f t="shared" si="24"/>
        <v>0</v>
      </c>
      <c r="BC25" s="119">
        <f t="shared" si="24"/>
        <v>0</v>
      </c>
      <c r="BD25" s="119">
        <f t="shared" si="24"/>
        <v>0</v>
      </c>
      <c r="BE25" s="119">
        <f t="shared" si="24"/>
        <v>0</v>
      </c>
      <c r="BF25" s="119">
        <f t="shared" si="24"/>
        <v>0</v>
      </c>
      <c r="BG25" s="119">
        <f t="shared" si="24"/>
        <v>0</v>
      </c>
      <c r="BH25" s="119">
        <f t="shared" ref="BH25:BP25" si="25">ROUND(+BG14*$C25, 8)</f>
        <v>0</v>
      </c>
      <c r="BI25" s="119">
        <f t="shared" si="25"/>
        <v>0</v>
      </c>
      <c r="BJ25" s="119">
        <f t="shared" si="25"/>
        <v>0</v>
      </c>
      <c r="BK25" s="119">
        <f t="shared" si="25"/>
        <v>0</v>
      </c>
      <c r="BL25" s="119">
        <f t="shared" si="25"/>
        <v>0</v>
      </c>
      <c r="BM25" s="119">
        <f t="shared" si="25"/>
        <v>0</v>
      </c>
      <c r="BN25" s="119">
        <f t="shared" si="25"/>
        <v>0</v>
      </c>
      <c r="BO25" s="119">
        <f t="shared" si="25"/>
        <v>0</v>
      </c>
      <c r="BP25" s="119">
        <f t="shared" si="25"/>
        <v>0</v>
      </c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</row>
    <row r="26" spans="1:164">
      <c r="A26" s="9"/>
      <c r="B26" s="9"/>
      <c r="C26" s="9"/>
      <c r="D26" s="9"/>
      <c r="E26" s="9"/>
      <c r="F26" s="76"/>
      <c r="G26" s="119">
        <v>0</v>
      </c>
      <c r="H26" s="119">
        <v>0</v>
      </c>
      <c r="I26" s="119">
        <f t="shared" ref="I26:BF26" si="26">ROUND(+H15*$C26, 8)</f>
        <v>0</v>
      </c>
      <c r="J26" s="119">
        <f t="shared" si="26"/>
        <v>0</v>
      </c>
      <c r="K26" s="119">
        <f t="shared" si="26"/>
        <v>0</v>
      </c>
      <c r="L26" s="119">
        <f t="shared" si="26"/>
        <v>0</v>
      </c>
      <c r="M26" s="119">
        <f t="shared" si="26"/>
        <v>0</v>
      </c>
      <c r="N26" s="119">
        <f t="shared" si="26"/>
        <v>0</v>
      </c>
      <c r="O26" s="119">
        <f t="shared" si="26"/>
        <v>0</v>
      </c>
      <c r="P26" s="119">
        <f t="shared" si="26"/>
        <v>0</v>
      </c>
      <c r="Q26" s="119">
        <f t="shared" si="26"/>
        <v>0</v>
      </c>
      <c r="R26" s="119">
        <f t="shared" si="26"/>
        <v>0</v>
      </c>
      <c r="S26" s="119">
        <f t="shared" si="26"/>
        <v>0</v>
      </c>
      <c r="T26" s="119">
        <f t="shared" si="26"/>
        <v>0</v>
      </c>
      <c r="U26" s="119">
        <f t="shared" si="26"/>
        <v>0</v>
      </c>
      <c r="V26" s="119">
        <f t="shared" si="26"/>
        <v>0</v>
      </c>
      <c r="W26" s="119">
        <f t="shared" si="26"/>
        <v>0</v>
      </c>
      <c r="X26" s="119">
        <f t="shared" si="26"/>
        <v>0</v>
      </c>
      <c r="Y26" s="119">
        <f t="shared" si="26"/>
        <v>0</v>
      </c>
      <c r="Z26" s="119">
        <f t="shared" si="26"/>
        <v>0</v>
      </c>
      <c r="AA26" s="119">
        <f t="shared" si="26"/>
        <v>0</v>
      </c>
      <c r="AB26" s="119">
        <f t="shared" si="26"/>
        <v>0</v>
      </c>
      <c r="AC26" s="119">
        <f t="shared" si="26"/>
        <v>0</v>
      </c>
      <c r="AD26" s="119">
        <f t="shared" si="26"/>
        <v>0</v>
      </c>
      <c r="AE26" s="119">
        <f t="shared" si="26"/>
        <v>0</v>
      </c>
      <c r="AF26" s="119">
        <f t="shared" si="26"/>
        <v>0</v>
      </c>
      <c r="AG26" s="119">
        <f t="shared" si="26"/>
        <v>0</v>
      </c>
      <c r="AH26" s="119">
        <f t="shared" si="26"/>
        <v>0</v>
      </c>
      <c r="AI26" s="119">
        <f t="shared" si="26"/>
        <v>0</v>
      </c>
      <c r="AJ26" s="119">
        <f t="shared" si="26"/>
        <v>0</v>
      </c>
      <c r="AK26" s="119">
        <f t="shared" si="26"/>
        <v>0</v>
      </c>
      <c r="AL26" s="119">
        <f t="shared" si="26"/>
        <v>0</v>
      </c>
      <c r="AM26" s="119">
        <f t="shared" si="26"/>
        <v>0</v>
      </c>
      <c r="AN26" s="119">
        <f t="shared" si="26"/>
        <v>0</v>
      </c>
      <c r="AO26" s="119">
        <f t="shared" si="26"/>
        <v>0</v>
      </c>
      <c r="AP26" s="119">
        <f t="shared" si="26"/>
        <v>0</v>
      </c>
      <c r="AQ26" s="119">
        <f t="shared" si="26"/>
        <v>0</v>
      </c>
      <c r="AR26" s="119">
        <f t="shared" si="26"/>
        <v>0</v>
      </c>
      <c r="AS26" s="119">
        <f t="shared" si="26"/>
        <v>0</v>
      </c>
      <c r="AT26" s="119">
        <f t="shared" si="26"/>
        <v>0</v>
      </c>
      <c r="AU26" s="119">
        <f t="shared" si="26"/>
        <v>0</v>
      </c>
      <c r="AV26" s="119">
        <f t="shared" si="26"/>
        <v>0</v>
      </c>
      <c r="AW26" s="119">
        <f t="shared" si="26"/>
        <v>0</v>
      </c>
      <c r="AX26" s="119">
        <f t="shared" si="26"/>
        <v>0</v>
      </c>
      <c r="AY26" s="119">
        <f t="shared" si="26"/>
        <v>0</v>
      </c>
      <c r="AZ26" s="119">
        <f t="shared" si="26"/>
        <v>0</v>
      </c>
      <c r="BA26" s="119">
        <f t="shared" si="26"/>
        <v>0</v>
      </c>
      <c r="BB26" s="119">
        <f t="shared" si="26"/>
        <v>0</v>
      </c>
      <c r="BC26" s="119">
        <f t="shared" si="26"/>
        <v>0</v>
      </c>
      <c r="BD26" s="119">
        <f t="shared" si="26"/>
        <v>0</v>
      </c>
      <c r="BE26" s="119">
        <f t="shared" si="26"/>
        <v>0</v>
      </c>
      <c r="BF26" s="119">
        <f t="shared" si="26"/>
        <v>0</v>
      </c>
      <c r="BG26" s="119">
        <f t="shared" ref="BG26:BP26" si="27">ROUND(+BF15*$C26, 8)</f>
        <v>0</v>
      </c>
      <c r="BH26" s="119">
        <f t="shared" si="27"/>
        <v>0</v>
      </c>
      <c r="BI26" s="119">
        <f t="shared" si="27"/>
        <v>0</v>
      </c>
      <c r="BJ26" s="119">
        <f t="shared" si="27"/>
        <v>0</v>
      </c>
      <c r="BK26" s="119">
        <f t="shared" si="27"/>
        <v>0</v>
      </c>
      <c r="BL26" s="119">
        <f t="shared" si="27"/>
        <v>0</v>
      </c>
      <c r="BM26" s="119">
        <f t="shared" si="27"/>
        <v>0</v>
      </c>
      <c r="BN26" s="119">
        <f t="shared" si="27"/>
        <v>0</v>
      </c>
      <c r="BO26" s="119">
        <f t="shared" si="27"/>
        <v>0</v>
      </c>
      <c r="BP26" s="119">
        <f t="shared" si="27"/>
        <v>0</v>
      </c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</row>
    <row r="27" spans="1:164">
      <c r="A27" s="9"/>
      <c r="B27" s="9"/>
      <c r="C27" s="9"/>
      <c r="D27" s="9"/>
      <c r="E27" s="9"/>
      <c r="F27" s="76"/>
      <c r="G27" s="119">
        <v>0</v>
      </c>
      <c r="H27" s="119">
        <v>0</v>
      </c>
      <c r="I27" s="119">
        <f t="shared" ref="I27:BF27" si="28">ROUND(+H16*$C27, 8)</f>
        <v>0</v>
      </c>
      <c r="J27" s="119">
        <f t="shared" si="28"/>
        <v>0</v>
      </c>
      <c r="K27" s="119">
        <f t="shared" si="28"/>
        <v>0</v>
      </c>
      <c r="L27" s="119">
        <f t="shared" si="28"/>
        <v>0</v>
      </c>
      <c r="M27" s="119">
        <f t="shared" si="28"/>
        <v>0</v>
      </c>
      <c r="N27" s="119">
        <f t="shared" si="28"/>
        <v>0</v>
      </c>
      <c r="O27" s="119">
        <f t="shared" si="28"/>
        <v>0</v>
      </c>
      <c r="P27" s="119">
        <f t="shared" si="28"/>
        <v>0</v>
      </c>
      <c r="Q27" s="119">
        <f t="shared" si="28"/>
        <v>0</v>
      </c>
      <c r="R27" s="119">
        <f t="shared" si="28"/>
        <v>0</v>
      </c>
      <c r="S27" s="119">
        <f t="shared" si="28"/>
        <v>0</v>
      </c>
      <c r="T27" s="119">
        <f t="shared" si="28"/>
        <v>0</v>
      </c>
      <c r="U27" s="119">
        <f t="shared" si="28"/>
        <v>0</v>
      </c>
      <c r="V27" s="119">
        <f t="shared" si="28"/>
        <v>0</v>
      </c>
      <c r="W27" s="119">
        <f t="shared" si="28"/>
        <v>0</v>
      </c>
      <c r="X27" s="119">
        <f t="shared" si="28"/>
        <v>0</v>
      </c>
      <c r="Y27" s="119">
        <f t="shared" si="28"/>
        <v>0</v>
      </c>
      <c r="Z27" s="119">
        <f t="shared" si="28"/>
        <v>0</v>
      </c>
      <c r="AA27" s="119">
        <f t="shared" si="28"/>
        <v>0</v>
      </c>
      <c r="AB27" s="119">
        <f t="shared" si="28"/>
        <v>0</v>
      </c>
      <c r="AC27" s="119">
        <f t="shared" si="28"/>
        <v>0</v>
      </c>
      <c r="AD27" s="119">
        <f t="shared" si="28"/>
        <v>0</v>
      </c>
      <c r="AE27" s="119">
        <f t="shared" si="28"/>
        <v>0</v>
      </c>
      <c r="AF27" s="119">
        <f t="shared" si="28"/>
        <v>0</v>
      </c>
      <c r="AG27" s="119">
        <f t="shared" si="28"/>
        <v>0</v>
      </c>
      <c r="AH27" s="119">
        <f t="shared" si="28"/>
        <v>0</v>
      </c>
      <c r="AI27" s="119">
        <f t="shared" si="28"/>
        <v>0</v>
      </c>
      <c r="AJ27" s="119">
        <f t="shared" si="28"/>
        <v>0</v>
      </c>
      <c r="AK27" s="119">
        <f t="shared" si="28"/>
        <v>0</v>
      </c>
      <c r="AL27" s="119">
        <f t="shared" si="28"/>
        <v>0</v>
      </c>
      <c r="AM27" s="119">
        <f t="shared" si="28"/>
        <v>0</v>
      </c>
      <c r="AN27" s="119">
        <f t="shared" si="28"/>
        <v>0</v>
      </c>
      <c r="AO27" s="119">
        <f t="shared" si="28"/>
        <v>0</v>
      </c>
      <c r="AP27" s="119">
        <f t="shared" si="28"/>
        <v>0</v>
      </c>
      <c r="AQ27" s="119">
        <f t="shared" si="28"/>
        <v>0</v>
      </c>
      <c r="AR27" s="119">
        <f t="shared" si="28"/>
        <v>0</v>
      </c>
      <c r="AS27" s="119">
        <f t="shared" si="28"/>
        <v>0</v>
      </c>
      <c r="AT27" s="119">
        <f t="shared" si="28"/>
        <v>0</v>
      </c>
      <c r="AU27" s="119">
        <f t="shared" si="28"/>
        <v>0</v>
      </c>
      <c r="AV27" s="119">
        <f t="shared" si="28"/>
        <v>0</v>
      </c>
      <c r="AW27" s="119">
        <f t="shared" si="28"/>
        <v>0</v>
      </c>
      <c r="AX27" s="119">
        <f t="shared" si="28"/>
        <v>0</v>
      </c>
      <c r="AY27" s="119">
        <f t="shared" si="28"/>
        <v>0</v>
      </c>
      <c r="AZ27" s="119">
        <f t="shared" si="28"/>
        <v>0</v>
      </c>
      <c r="BA27" s="119">
        <f t="shared" si="28"/>
        <v>0</v>
      </c>
      <c r="BB27" s="119">
        <f t="shared" si="28"/>
        <v>0</v>
      </c>
      <c r="BC27" s="119">
        <f t="shared" si="28"/>
        <v>0</v>
      </c>
      <c r="BD27" s="119">
        <f t="shared" si="28"/>
        <v>0</v>
      </c>
      <c r="BE27" s="119">
        <f t="shared" si="28"/>
        <v>0</v>
      </c>
      <c r="BF27" s="119">
        <f t="shared" si="28"/>
        <v>0</v>
      </c>
      <c r="BG27" s="119">
        <f t="shared" ref="BG27:BP27" si="29">ROUND(+BF16*$C27, 8)</f>
        <v>0</v>
      </c>
      <c r="BH27" s="119">
        <f t="shared" si="29"/>
        <v>0</v>
      </c>
      <c r="BI27" s="119">
        <f t="shared" si="29"/>
        <v>0</v>
      </c>
      <c r="BJ27" s="119">
        <f t="shared" si="29"/>
        <v>0</v>
      </c>
      <c r="BK27" s="119">
        <f t="shared" si="29"/>
        <v>0</v>
      </c>
      <c r="BL27" s="119">
        <f t="shared" si="29"/>
        <v>0</v>
      </c>
      <c r="BM27" s="119">
        <f t="shared" si="29"/>
        <v>0</v>
      </c>
      <c r="BN27" s="119">
        <f t="shared" si="29"/>
        <v>0</v>
      </c>
      <c r="BO27" s="119">
        <f t="shared" si="29"/>
        <v>0</v>
      </c>
      <c r="BP27" s="119">
        <f t="shared" si="29"/>
        <v>0</v>
      </c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</row>
    <row r="28" spans="1:164">
      <c r="A28" s="9"/>
      <c r="B28" s="9"/>
      <c r="C28" s="9"/>
      <c r="D28" s="9"/>
      <c r="E28" s="9"/>
      <c r="F28" s="76"/>
      <c r="G28" s="119">
        <v>0</v>
      </c>
      <c r="H28" s="119">
        <v>0</v>
      </c>
      <c r="I28" s="119">
        <f t="shared" ref="I28:BF28" si="30">ROUND(+H17*$C28, 8)</f>
        <v>0</v>
      </c>
      <c r="J28" s="119">
        <f t="shared" si="30"/>
        <v>0</v>
      </c>
      <c r="K28" s="119">
        <f t="shared" si="30"/>
        <v>0</v>
      </c>
      <c r="L28" s="119">
        <f t="shared" si="30"/>
        <v>0</v>
      </c>
      <c r="M28" s="119">
        <f t="shared" si="30"/>
        <v>0</v>
      </c>
      <c r="N28" s="119">
        <f t="shared" si="30"/>
        <v>0</v>
      </c>
      <c r="O28" s="119">
        <f t="shared" si="30"/>
        <v>0</v>
      </c>
      <c r="P28" s="119">
        <f t="shared" si="30"/>
        <v>0</v>
      </c>
      <c r="Q28" s="119">
        <f t="shared" si="30"/>
        <v>0</v>
      </c>
      <c r="R28" s="119">
        <f t="shared" si="30"/>
        <v>0</v>
      </c>
      <c r="S28" s="119">
        <f t="shared" si="30"/>
        <v>0</v>
      </c>
      <c r="T28" s="119">
        <f t="shared" si="30"/>
        <v>0</v>
      </c>
      <c r="U28" s="119">
        <f t="shared" si="30"/>
        <v>0</v>
      </c>
      <c r="V28" s="119">
        <f t="shared" si="30"/>
        <v>0</v>
      </c>
      <c r="W28" s="119">
        <f t="shared" si="30"/>
        <v>0</v>
      </c>
      <c r="X28" s="119">
        <f t="shared" si="30"/>
        <v>0</v>
      </c>
      <c r="Y28" s="119">
        <f t="shared" si="30"/>
        <v>0</v>
      </c>
      <c r="Z28" s="119">
        <f t="shared" si="30"/>
        <v>0</v>
      </c>
      <c r="AA28" s="119">
        <f t="shared" si="30"/>
        <v>0</v>
      </c>
      <c r="AB28" s="119">
        <f t="shared" si="30"/>
        <v>0</v>
      </c>
      <c r="AC28" s="119">
        <f t="shared" si="30"/>
        <v>0</v>
      </c>
      <c r="AD28" s="119">
        <f t="shared" si="30"/>
        <v>0</v>
      </c>
      <c r="AE28" s="119">
        <f t="shared" si="30"/>
        <v>0</v>
      </c>
      <c r="AF28" s="119">
        <f t="shared" si="30"/>
        <v>0</v>
      </c>
      <c r="AG28" s="119">
        <f t="shared" si="30"/>
        <v>0</v>
      </c>
      <c r="AH28" s="119">
        <f t="shared" si="30"/>
        <v>0</v>
      </c>
      <c r="AI28" s="119">
        <f t="shared" si="30"/>
        <v>0</v>
      </c>
      <c r="AJ28" s="119">
        <f t="shared" si="30"/>
        <v>0</v>
      </c>
      <c r="AK28" s="119">
        <f t="shared" si="30"/>
        <v>0</v>
      </c>
      <c r="AL28" s="119">
        <f t="shared" si="30"/>
        <v>0</v>
      </c>
      <c r="AM28" s="119">
        <f t="shared" si="30"/>
        <v>0</v>
      </c>
      <c r="AN28" s="119">
        <f t="shared" si="30"/>
        <v>0</v>
      </c>
      <c r="AO28" s="119">
        <f t="shared" si="30"/>
        <v>0</v>
      </c>
      <c r="AP28" s="119">
        <f t="shared" si="30"/>
        <v>0</v>
      </c>
      <c r="AQ28" s="119">
        <f t="shared" si="30"/>
        <v>0</v>
      </c>
      <c r="AR28" s="119">
        <f t="shared" si="30"/>
        <v>0</v>
      </c>
      <c r="AS28" s="119">
        <f t="shared" si="30"/>
        <v>0</v>
      </c>
      <c r="AT28" s="119">
        <f t="shared" si="30"/>
        <v>0</v>
      </c>
      <c r="AU28" s="119">
        <f t="shared" si="30"/>
        <v>0</v>
      </c>
      <c r="AV28" s="119">
        <f t="shared" si="30"/>
        <v>0</v>
      </c>
      <c r="AW28" s="119">
        <f t="shared" si="30"/>
        <v>0</v>
      </c>
      <c r="AX28" s="119">
        <f t="shared" si="30"/>
        <v>0</v>
      </c>
      <c r="AY28" s="119">
        <f t="shared" si="30"/>
        <v>0</v>
      </c>
      <c r="AZ28" s="119">
        <f t="shared" si="30"/>
        <v>0</v>
      </c>
      <c r="BA28" s="119">
        <f t="shared" si="30"/>
        <v>0</v>
      </c>
      <c r="BB28" s="119">
        <f t="shared" si="30"/>
        <v>0</v>
      </c>
      <c r="BC28" s="119">
        <f t="shared" si="30"/>
        <v>0</v>
      </c>
      <c r="BD28" s="119">
        <f t="shared" si="30"/>
        <v>0</v>
      </c>
      <c r="BE28" s="119">
        <f t="shared" si="30"/>
        <v>0</v>
      </c>
      <c r="BF28" s="119">
        <f t="shared" si="30"/>
        <v>0</v>
      </c>
      <c r="BG28" s="119">
        <f t="shared" ref="BG28:BP28" si="31">ROUND(+BF17*$C28, 8)</f>
        <v>0</v>
      </c>
      <c r="BH28" s="119">
        <f t="shared" si="31"/>
        <v>0</v>
      </c>
      <c r="BI28" s="119">
        <f t="shared" si="31"/>
        <v>0</v>
      </c>
      <c r="BJ28" s="119">
        <f t="shared" si="31"/>
        <v>0</v>
      </c>
      <c r="BK28" s="119">
        <f t="shared" si="31"/>
        <v>0</v>
      </c>
      <c r="BL28" s="119">
        <f t="shared" si="31"/>
        <v>0</v>
      </c>
      <c r="BM28" s="119">
        <f t="shared" si="31"/>
        <v>0</v>
      </c>
      <c r="BN28" s="119">
        <f t="shared" si="31"/>
        <v>0</v>
      </c>
      <c r="BO28" s="119">
        <f t="shared" si="31"/>
        <v>0</v>
      </c>
      <c r="BP28" s="119">
        <f t="shared" si="31"/>
        <v>0</v>
      </c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</row>
    <row r="29" spans="1:164">
      <c r="A29" s="9"/>
      <c r="B29" s="9"/>
      <c r="C29" s="9"/>
      <c r="D29" s="9"/>
      <c r="E29" s="9"/>
      <c r="F29" s="76"/>
      <c r="G29" s="119">
        <v>0</v>
      </c>
      <c r="H29" s="119">
        <v>0</v>
      </c>
      <c r="I29" s="119">
        <f t="shared" ref="I29:BF29" si="32">ROUND(+H18*$C29, 8)</f>
        <v>0</v>
      </c>
      <c r="J29" s="119">
        <f t="shared" si="32"/>
        <v>0</v>
      </c>
      <c r="K29" s="119">
        <f t="shared" si="32"/>
        <v>0</v>
      </c>
      <c r="L29" s="119">
        <f t="shared" si="32"/>
        <v>0</v>
      </c>
      <c r="M29" s="119">
        <f t="shared" si="32"/>
        <v>0</v>
      </c>
      <c r="N29" s="119">
        <f t="shared" si="32"/>
        <v>0</v>
      </c>
      <c r="O29" s="119">
        <f t="shared" si="32"/>
        <v>0</v>
      </c>
      <c r="P29" s="119">
        <f t="shared" si="32"/>
        <v>0</v>
      </c>
      <c r="Q29" s="119">
        <f t="shared" si="32"/>
        <v>0</v>
      </c>
      <c r="R29" s="119">
        <f t="shared" si="32"/>
        <v>0</v>
      </c>
      <c r="S29" s="119">
        <f t="shared" si="32"/>
        <v>0</v>
      </c>
      <c r="T29" s="119">
        <f t="shared" si="32"/>
        <v>0</v>
      </c>
      <c r="U29" s="119">
        <f t="shared" si="32"/>
        <v>0</v>
      </c>
      <c r="V29" s="119">
        <f t="shared" si="32"/>
        <v>0</v>
      </c>
      <c r="W29" s="119">
        <f t="shared" si="32"/>
        <v>0</v>
      </c>
      <c r="X29" s="119">
        <f t="shared" si="32"/>
        <v>0</v>
      </c>
      <c r="Y29" s="119">
        <f t="shared" si="32"/>
        <v>0</v>
      </c>
      <c r="Z29" s="119">
        <f t="shared" si="32"/>
        <v>0</v>
      </c>
      <c r="AA29" s="119">
        <f t="shared" si="32"/>
        <v>0</v>
      </c>
      <c r="AB29" s="119">
        <f t="shared" si="32"/>
        <v>0</v>
      </c>
      <c r="AC29" s="119">
        <f t="shared" si="32"/>
        <v>0</v>
      </c>
      <c r="AD29" s="119">
        <f t="shared" si="32"/>
        <v>0</v>
      </c>
      <c r="AE29" s="119">
        <f t="shared" si="32"/>
        <v>0</v>
      </c>
      <c r="AF29" s="119">
        <f t="shared" si="32"/>
        <v>0</v>
      </c>
      <c r="AG29" s="119">
        <f t="shared" si="32"/>
        <v>0</v>
      </c>
      <c r="AH29" s="119">
        <f t="shared" si="32"/>
        <v>0</v>
      </c>
      <c r="AI29" s="119">
        <f t="shared" si="32"/>
        <v>0</v>
      </c>
      <c r="AJ29" s="119">
        <f t="shared" si="32"/>
        <v>0</v>
      </c>
      <c r="AK29" s="119">
        <f t="shared" si="32"/>
        <v>0</v>
      </c>
      <c r="AL29" s="119">
        <f t="shared" si="32"/>
        <v>0</v>
      </c>
      <c r="AM29" s="119">
        <f t="shared" si="32"/>
        <v>0</v>
      </c>
      <c r="AN29" s="119">
        <f t="shared" si="32"/>
        <v>0</v>
      </c>
      <c r="AO29" s="119">
        <f t="shared" si="32"/>
        <v>0</v>
      </c>
      <c r="AP29" s="119">
        <f t="shared" si="32"/>
        <v>0</v>
      </c>
      <c r="AQ29" s="119">
        <f t="shared" si="32"/>
        <v>0</v>
      </c>
      <c r="AR29" s="119">
        <f t="shared" si="32"/>
        <v>0</v>
      </c>
      <c r="AS29" s="119">
        <f t="shared" si="32"/>
        <v>0</v>
      </c>
      <c r="AT29" s="119">
        <f t="shared" si="32"/>
        <v>0</v>
      </c>
      <c r="AU29" s="119">
        <f t="shared" si="32"/>
        <v>0</v>
      </c>
      <c r="AV29" s="119">
        <f t="shared" si="32"/>
        <v>0</v>
      </c>
      <c r="AW29" s="119">
        <f t="shared" si="32"/>
        <v>0</v>
      </c>
      <c r="AX29" s="119">
        <f t="shared" si="32"/>
        <v>0</v>
      </c>
      <c r="AY29" s="119">
        <f t="shared" si="32"/>
        <v>0</v>
      </c>
      <c r="AZ29" s="119">
        <f t="shared" si="32"/>
        <v>0</v>
      </c>
      <c r="BA29" s="119">
        <f t="shared" si="32"/>
        <v>0</v>
      </c>
      <c r="BB29" s="119">
        <f t="shared" si="32"/>
        <v>0</v>
      </c>
      <c r="BC29" s="119">
        <f t="shared" si="32"/>
        <v>0</v>
      </c>
      <c r="BD29" s="119">
        <f t="shared" si="32"/>
        <v>0</v>
      </c>
      <c r="BE29" s="119">
        <f t="shared" si="32"/>
        <v>0</v>
      </c>
      <c r="BF29" s="119">
        <f t="shared" si="32"/>
        <v>0</v>
      </c>
      <c r="BG29" s="119">
        <f t="shared" ref="BG29:BP29" si="33">ROUND(+BF18*$C29, 8)</f>
        <v>0</v>
      </c>
      <c r="BH29" s="119">
        <f t="shared" si="33"/>
        <v>0</v>
      </c>
      <c r="BI29" s="119">
        <f t="shared" si="33"/>
        <v>0</v>
      </c>
      <c r="BJ29" s="119">
        <f t="shared" si="33"/>
        <v>0</v>
      </c>
      <c r="BK29" s="119">
        <f t="shared" si="33"/>
        <v>0</v>
      </c>
      <c r="BL29" s="119">
        <f t="shared" si="33"/>
        <v>0</v>
      </c>
      <c r="BM29" s="119">
        <f t="shared" si="33"/>
        <v>0</v>
      </c>
      <c r="BN29" s="119">
        <f t="shared" si="33"/>
        <v>0</v>
      </c>
      <c r="BO29" s="119">
        <f t="shared" si="33"/>
        <v>0</v>
      </c>
      <c r="BP29" s="119">
        <f t="shared" si="33"/>
        <v>0</v>
      </c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</row>
    <row r="30" spans="1:164">
      <c r="A30" s="9"/>
      <c r="B30" s="9"/>
      <c r="C30" s="9"/>
      <c r="D30" s="9"/>
      <c r="E30" s="9"/>
      <c r="F30" s="76"/>
      <c r="G30" s="119">
        <v>0</v>
      </c>
      <c r="H30" s="119">
        <v>0</v>
      </c>
      <c r="I30" s="119">
        <f t="shared" ref="I30:BF30" si="34">ROUND(+H19*$C30, 8)</f>
        <v>0</v>
      </c>
      <c r="J30" s="119">
        <f t="shared" si="34"/>
        <v>0</v>
      </c>
      <c r="K30" s="119">
        <f t="shared" si="34"/>
        <v>0</v>
      </c>
      <c r="L30" s="119">
        <f t="shared" si="34"/>
        <v>0</v>
      </c>
      <c r="M30" s="119">
        <f t="shared" si="34"/>
        <v>0</v>
      </c>
      <c r="N30" s="119">
        <f t="shared" si="34"/>
        <v>0</v>
      </c>
      <c r="O30" s="119">
        <f t="shared" si="34"/>
        <v>0</v>
      </c>
      <c r="P30" s="119">
        <f t="shared" si="34"/>
        <v>0</v>
      </c>
      <c r="Q30" s="119">
        <f t="shared" si="34"/>
        <v>0</v>
      </c>
      <c r="R30" s="119">
        <f t="shared" si="34"/>
        <v>0</v>
      </c>
      <c r="S30" s="119">
        <f t="shared" si="34"/>
        <v>0</v>
      </c>
      <c r="T30" s="119">
        <f t="shared" si="34"/>
        <v>0</v>
      </c>
      <c r="U30" s="119">
        <f t="shared" si="34"/>
        <v>0</v>
      </c>
      <c r="V30" s="119">
        <f t="shared" si="34"/>
        <v>0</v>
      </c>
      <c r="W30" s="119">
        <f t="shared" si="34"/>
        <v>0</v>
      </c>
      <c r="X30" s="119">
        <f t="shared" si="34"/>
        <v>0</v>
      </c>
      <c r="Y30" s="119">
        <f t="shared" si="34"/>
        <v>0</v>
      </c>
      <c r="Z30" s="119">
        <f t="shared" si="34"/>
        <v>0</v>
      </c>
      <c r="AA30" s="119">
        <f t="shared" si="34"/>
        <v>0</v>
      </c>
      <c r="AB30" s="119">
        <f t="shared" si="34"/>
        <v>0</v>
      </c>
      <c r="AC30" s="119">
        <f t="shared" si="34"/>
        <v>0</v>
      </c>
      <c r="AD30" s="119">
        <f t="shared" si="34"/>
        <v>0</v>
      </c>
      <c r="AE30" s="119">
        <f t="shared" si="34"/>
        <v>0</v>
      </c>
      <c r="AF30" s="119">
        <f t="shared" si="34"/>
        <v>0</v>
      </c>
      <c r="AG30" s="119">
        <f t="shared" si="34"/>
        <v>0</v>
      </c>
      <c r="AH30" s="119">
        <f t="shared" si="34"/>
        <v>0</v>
      </c>
      <c r="AI30" s="119">
        <f t="shared" si="34"/>
        <v>0</v>
      </c>
      <c r="AJ30" s="119">
        <f t="shared" si="34"/>
        <v>0</v>
      </c>
      <c r="AK30" s="119">
        <f t="shared" si="34"/>
        <v>0</v>
      </c>
      <c r="AL30" s="119">
        <f t="shared" si="34"/>
        <v>0</v>
      </c>
      <c r="AM30" s="119">
        <f t="shared" si="34"/>
        <v>0</v>
      </c>
      <c r="AN30" s="119">
        <f t="shared" si="34"/>
        <v>0</v>
      </c>
      <c r="AO30" s="119">
        <f t="shared" si="34"/>
        <v>0</v>
      </c>
      <c r="AP30" s="119">
        <f t="shared" si="34"/>
        <v>0</v>
      </c>
      <c r="AQ30" s="119">
        <f t="shared" si="34"/>
        <v>0</v>
      </c>
      <c r="AR30" s="119">
        <f t="shared" si="34"/>
        <v>0</v>
      </c>
      <c r="AS30" s="119">
        <f t="shared" si="34"/>
        <v>0</v>
      </c>
      <c r="AT30" s="119">
        <f t="shared" si="34"/>
        <v>0</v>
      </c>
      <c r="AU30" s="119">
        <f t="shared" si="34"/>
        <v>0</v>
      </c>
      <c r="AV30" s="119">
        <f t="shared" si="34"/>
        <v>0</v>
      </c>
      <c r="AW30" s="119">
        <f t="shared" si="34"/>
        <v>0</v>
      </c>
      <c r="AX30" s="119">
        <f t="shared" si="34"/>
        <v>0</v>
      </c>
      <c r="AY30" s="119">
        <f t="shared" si="34"/>
        <v>0</v>
      </c>
      <c r="AZ30" s="119">
        <f t="shared" si="34"/>
        <v>0</v>
      </c>
      <c r="BA30" s="119">
        <f t="shared" si="34"/>
        <v>0</v>
      </c>
      <c r="BB30" s="119">
        <f t="shared" si="34"/>
        <v>0</v>
      </c>
      <c r="BC30" s="119">
        <f t="shared" si="34"/>
        <v>0</v>
      </c>
      <c r="BD30" s="119">
        <f t="shared" si="34"/>
        <v>0</v>
      </c>
      <c r="BE30" s="119">
        <f t="shared" si="34"/>
        <v>0</v>
      </c>
      <c r="BF30" s="119">
        <f t="shared" si="34"/>
        <v>0</v>
      </c>
      <c r="BG30" s="119">
        <f t="shared" ref="BG30:BP30" si="35">ROUND(+BF19*$C30, 8)</f>
        <v>0</v>
      </c>
      <c r="BH30" s="119">
        <f t="shared" si="35"/>
        <v>0</v>
      </c>
      <c r="BI30" s="119">
        <f t="shared" si="35"/>
        <v>0</v>
      </c>
      <c r="BJ30" s="119">
        <f t="shared" si="35"/>
        <v>0</v>
      </c>
      <c r="BK30" s="119">
        <f t="shared" si="35"/>
        <v>0</v>
      </c>
      <c r="BL30" s="119">
        <f t="shared" si="35"/>
        <v>0</v>
      </c>
      <c r="BM30" s="119">
        <f t="shared" si="35"/>
        <v>0</v>
      </c>
      <c r="BN30" s="119">
        <f t="shared" si="35"/>
        <v>0</v>
      </c>
      <c r="BO30" s="119">
        <f t="shared" si="35"/>
        <v>0</v>
      </c>
      <c r="BP30" s="119">
        <f t="shared" si="35"/>
        <v>0</v>
      </c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</row>
    <row r="31" spans="1:164">
      <c r="A31" s="9"/>
      <c r="B31" s="9"/>
      <c r="C31" s="9"/>
      <c r="D31" s="9"/>
      <c r="E31" s="9"/>
      <c r="F31" s="76"/>
      <c r="G31" s="119">
        <v>0</v>
      </c>
      <c r="H31" s="119">
        <v>0</v>
      </c>
      <c r="I31" s="119">
        <f t="shared" ref="I31:BF31" si="36">ROUND(+H20*$C31, 8)</f>
        <v>0</v>
      </c>
      <c r="J31" s="119">
        <f t="shared" si="36"/>
        <v>0</v>
      </c>
      <c r="K31" s="119">
        <f t="shared" si="36"/>
        <v>0</v>
      </c>
      <c r="L31" s="119">
        <f t="shared" si="36"/>
        <v>0</v>
      </c>
      <c r="M31" s="119">
        <f t="shared" si="36"/>
        <v>0</v>
      </c>
      <c r="N31" s="119">
        <f t="shared" si="36"/>
        <v>0</v>
      </c>
      <c r="O31" s="119">
        <f t="shared" si="36"/>
        <v>0</v>
      </c>
      <c r="P31" s="119">
        <f t="shared" si="36"/>
        <v>0</v>
      </c>
      <c r="Q31" s="119">
        <f t="shared" si="36"/>
        <v>0</v>
      </c>
      <c r="R31" s="119">
        <f t="shared" si="36"/>
        <v>0</v>
      </c>
      <c r="S31" s="119">
        <f t="shared" si="36"/>
        <v>0</v>
      </c>
      <c r="T31" s="119">
        <f t="shared" si="36"/>
        <v>0</v>
      </c>
      <c r="U31" s="119">
        <f t="shared" si="36"/>
        <v>0</v>
      </c>
      <c r="V31" s="119">
        <f t="shared" si="36"/>
        <v>0</v>
      </c>
      <c r="W31" s="119">
        <f t="shared" si="36"/>
        <v>0</v>
      </c>
      <c r="X31" s="119">
        <f t="shared" si="36"/>
        <v>0</v>
      </c>
      <c r="Y31" s="119">
        <f t="shared" si="36"/>
        <v>0</v>
      </c>
      <c r="Z31" s="119">
        <f t="shared" si="36"/>
        <v>0</v>
      </c>
      <c r="AA31" s="119">
        <f t="shared" si="36"/>
        <v>0</v>
      </c>
      <c r="AB31" s="119">
        <f t="shared" si="36"/>
        <v>0</v>
      </c>
      <c r="AC31" s="119">
        <f t="shared" si="36"/>
        <v>0</v>
      </c>
      <c r="AD31" s="119">
        <f t="shared" si="36"/>
        <v>0</v>
      </c>
      <c r="AE31" s="119">
        <f t="shared" si="36"/>
        <v>0</v>
      </c>
      <c r="AF31" s="119">
        <f t="shared" si="36"/>
        <v>0</v>
      </c>
      <c r="AG31" s="119">
        <f t="shared" si="36"/>
        <v>0</v>
      </c>
      <c r="AH31" s="119">
        <f t="shared" si="36"/>
        <v>0</v>
      </c>
      <c r="AI31" s="119">
        <f t="shared" si="36"/>
        <v>0</v>
      </c>
      <c r="AJ31" s="119">
        <f t="shared" si="36"/>
        <v>0</v>
      </c>
      <c r="AK31" s="119">
        <f t="shared" si="36"/>
        <v>0</v>
      </c>
      <c r="AL31" s="119">
        <f t="shared" si="36"/>
        <v>0</v>
      </c>
      <c r="AM31" s="119">
        <f t="shared" si="36"/>
        <v>0</v>
      </c>
      <c r="AN31" s="119">
        <f t="shared" si="36"/>
        <v>0</v>
      </c>
      <c r="AO31" s="119">
        <f t="shared" si="36"/>
        <v>0</v>
      </c>
      <c r="AP31" s="119">
        <f t="shared" si="36"/>
        <v>0</v>
      </c>
      <c r="AQ31" s="119">
        <f t="shared" si="36"/>
        <v>0</v>
      </c>
      <c r="AR31" s="119">
        <f t="shared" si="36"/>
        <v>0</v>
      </c>
      <c r="AS31" s="119">
        <f t="shared" si="36"/>
        <v>0</v>
      </c>
      <c r="AT31" s="119">
        <f t="shared" si="36"/>
        <v>0</v>
      </c>
      <c r="AU31" s="119">
        <f t="shared" si="36"/>
        <v>0</v>
      </c>
      <c r="AV31" s="119">
        <f t="shared" si="36"/>
        <v>0</v>
      </c>
      <c r="AW31" s="119">
        <f t="shared" si="36"/>
        <v>0</v>
      </c>
      <c r="AX31" s="119">
        <f t="shared" si="36"/>
        <v>0</v>
      </c>
      <c r="AY31" s="119">
        <f t="shared" si="36"/>
        <v>0</v>
      </c>
      <c r="AZ31" s="119">
        <f t="shared" si="36"/>
        <v>0</v>
      </c>
      <c r="BA31" s="119">
        <f t="shared" si="36"/>
        <v>0</v>
      </c>
      <c r="BB31" s="119">
        <f t="shared" si="36"/>
        <v>0</v>
      </c>
      <c r="BC31" s="119">
        <f t="shared" si="36"/>
        <v>0</v>
      </c>
      <c r="BD31" s="119">
        <f t="shared" si="36"/>
        <v>0</v>
      </c>
      <c r="BE31" s="119">
        <f t="shared" si="36"/>
        <v>0</v>
      </c>
      <c r="BF31" s="119">
        <f t="shared" si="36"/>
        <v>0</v>
      </c>
      <c r="BG31" s="119">
        <f t="shared" ref="BG31:BP31" si="37">ROUND(+BF20*$C31, 8)</f>
        <v>0</v>
      </c>
      <c r="BH31" s="119">
        <f t="shared" si="37"/>
        <v>0</v>
      </c>
      <c r="BI31" s="119">
        <f t="shared" si="37"/>
        <v>0</v>
      </c>
      <c r="BJ31" s="119">
        <f t="shared" si="37"/>
        <v>0</v>
      </c>
      <c r="BK31" s="119">
        <f t="shared" si="37"/>
        <v>0</v>
      </c>
      <c r="BL31" s="119">
        <f t="shared" si="37"/>
        <v>0</v>
      </c>
      <c r="BM31" s="119">
        <f t="shared" si="37"/>
        <v>0</v>
      </c>
      <c r="BN31" s="119">
        <f t="shared" si="37"/>
        <v>0</v>
      </c>
      <c r="BO31" s="119">
        <f t="shared" si="37"/>
        <v>0</v>
      </c>
      <c r="BP31" s="119">
        <f t="shared" si="37"/>
        <v>0</v>
      </c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</row>
    <row r="36" spans="1:164">
      <c r="A36" s="9"/>
      <c r="B36" s="9"/>
      <c r="C36" s="9"/>
      <c r="D36" s="9"/>
      <c r="E36" s="9"/>
      <c r="F36" s="76" t="s">
        <v>25</v>
      </c>
      <c r="G36" s="116">
        <v>1.8210509999999999E-2</v>
      </c>
      <c r="H36" s="116">
        <v>1.8210509999999999E-2</v>
      </c>
      <c r="I36" s="116">
        <f t="shared" ref="I36:AB36" si="38">SUM(I25:I35)</f>
        <v>9.6353830000000001E-2</v>
      </c>
      <c r="J36" s="116">
        <f t="shared" si="38"/>
        <v>9.6353830000000001E-2</v>
      </c>
      <c r="K36" s="116">
        <f t="shared" si="38"/>
        <v>9.6353830000000001E-2</v>
      </c>
      <c r="L36" s="116">
        <f t="shared" si="38"/>
        <v>9.6353830000000001E-2</v>
      </c>
      <c r="M36" s="116">
        <f t="shared" si="38"/>
        <v>9.6353830000000001E-2</v>
      </c>
      <c r="N36" s="116">
        <f t="shared" si="38"/>
        <v>9.6353830000000001E-2</v>
      </c>
      <c r="O36" s="116">
        <f t="shared" si="38"/>
        <v>9.6353830000000001E-2</v>
      </c>
      <c r="P36" s="116">
        <f t="shared" si="38"/>
        <v>9.6353830000000001E-2</v>
      </c>
      <c r="Q36" s="116">
        <f t="shared" si="38"/>
        <v>9.6353830000000001E-2</v>
      </c>
      <c r="R36" s="116">
        <f t="shared" si="38"/>
        <v>9.6353830000000001E-2</v>
      </c>
      <c r="S36" s="116">
        <f t="shared" si="38"/>
        <v>9.6353830000000001E-2</v>
      </c>
      <c r="T36" s="116">
        <f t="shared" si="38"/>
        <v>9.6353830000000001E-2</v>
      </c>
      <c r="U36" s="116">
        <f t="shared" si="38"/>
        <v>9.6353830000000001E-2</v>
      </c>
      <c r="V36" s="116">
        <f t="shared" si="38"/>
        <v>9.6353830000000001E-2</v>
      </c>
      <c r="W36" s="116">
        <f t="shared" si="38"/>
        <v>9.6353830000000001E-2</v>
      </c>
      <c r="X36" s="116">
        <f t="shared" si="38"/>
        <v>9.6353830000000001E-2</v>
      </c>
      <c r="Y36" s="116">
        <f t="shared" si="38"/>
        <v>9.6353830000000001E-2</v>
      </c>
      <c r="Z36" s="116">
        <f t="shared" si="38"/>
        <v>9.6353830000000001E-2</v>
      </c>
      <c r="AA36" s="116">
        <f t="shared" si="38"/>
        <v>9.6353830000000001E-2</v>
      </c>
      <c r="AB36" s="116">
        <f t="shared" si="38"/>
        <v>9.6353830000000001E-2</v>
      </c>
      <c r="AC36" s="116">
        <f t="shared" ref="AC36:BH36" si="39">SUM(AC25:AC35)</f>
        <v>9.6353830000000001E-2</v>
      </c>
      <c r="AD36" s="116">
        <f t="shared" si="39"/>
        <v>9.6353830000000001E-2</v>
      </c>
      <c r="AE36" s="116">
        <f t="shared" si="39"/>
        <v>9.6353830000000001E-2</v>
      </c>
      <c r="AF36" s="116">
        <f t="shared" si="39"/>
        <v>9.6353830000000001E-2</v>
      </c>
      <c r="AG36" s="116">
        <f t="shared" si="39"/>
        <v>9.6353830000000001E-2</v>
      </c>
      <c r="AH36" s="116">
        <f t="shared" si="39"/>
        <v>9.6353830000000001E-2</v>
      </c>
      <c r="AI36" s="116">
        <f t="shared" si="39"/>
        <v>9.6353830000000001E-2</v>
      </c>
      <c r="AJ36" s="116">
        <f t="shared" si="39"/>
        <v>9.6353830000000001E-2</v>
      </c>
      <c r="AK36" s="116">
        <f t="shared" si="39"/>
        <v>9.6353830000000001E-2</v>
      </c>
      <c r="AL36" s="116">
        <f t="shared" si="39"/>
        <v>9.6353830000000001E-2</v>
      </c>
      <c r="AM36" s="116">
        <f t="shared" si="39"/>
        <v>9.6353830000000001E-2</v>
      </c>
      <c r="AN36" s="116">
        <f t="shared" si="39"/>
        <v>0</v>
      </c>
      <c r="AO36" s="116">
        <f t="shared" si="39"/>
        <v>0</v>
      </c>
      <c r="AP36" s="116">
        <f t="shared" si="39"/>
        <v>0</v>
      </c>
      <c r="AQ36" s="116">
        <f t="shared" si="39"/>
        <v>0</v>
      </c>
      <c r="AR36" s="116">
        <f t="shared" si="39"/>
        <v>0</v>
      </c>
      <c r="AS36" s="116">
        <f t="shared" si="39"/>
        <v>0</v>
      </c>
      <c r="AT36" s="116">
        <f t="shared" si="39"/>
        <v>0</v>
      </c>
      <c r="AU36" s="116">
        <f t="shared" si="39"/>
        <v>0</v>
      </c>
      <c r="AV36" s="116">
        <f t="shared" si="39"/>
        <v>0</v>
      </c>
      <c r="AW36" s="116">
        <f t="shared" si="39"/>
        <v>0</v>
      </c>
      <c r="AX36" s="116">
        <f t="shared" si="39"/>
        <v>0</v>
      </c>
      <c r="AY36" s="116">
        <f t="shared" si="39"/>
        <v>0</v>
      </c>
      <c r="AZ36" s="116">
        <f t="shared" si="39"/>
        <v>0</v>
      </c>
      <c r="BA36" s="116">
        <f t="shared" si="39"/>
        <v>0</v>
      </c>
      <c r="BB36" s="116">
        <f t="shared" si="39"/>
        <v>0</v>
      </c>
      <c r="BC36" s="116">
        <f t="shared" si="39"/>
        <v>0</v>
      </c>
      <c r="BD36" s="116">
        <f t="shared" si="39"/>
        <v>0</v>
      </c>
      <c r="BE36" s="116">
        <f t="shared" si="39"/>
        <v>0</v>
      </c>
      <c r="BF36" s="116">
        <f t="shared" si="39"/>
        <v>0</v>
      </c>
      <c r="BG36" s="116">
        <f t="shared" si="39"/>
        <v>0</v>
      </c>
      <c r="BH36" s="116">
        <f t="shared" si="39"/>
        <v>0</v>
      </c>
      <c r="BI36" s="116">
        <f t="shared" ref="BI36:BP36" si="40">SUM(BI25:BI35)</f>
        <v>0</v>
      </c>
      <c r="BJ36" s="116">
        <f t="shared" si="40"/>
        <v>0</v>
      </c>
      <c r="BK36" s="116">
        <f t="shared" si="40"/>
        <v>0</v>
      </c>
      <c r="BL36" s="116">
        <f t="shared" si="40"/>
        <v>0</v>
      </c>
      <c r="BM36" s="116">
        <f t="shared" si="40"/>
        <v>0</v>
      </c>
      <c r="BN36" s="116">
        <f t="shared" si="40"/>
        <v>0</v>
      </c>
      <c r="BO36" s="116">
        <f t="shared" si="40"/>
        <v>0</v>
      </c>
      <c r="BP36" s="116">
        <f t="shared" si="40"/>
        <v>0</v>
      </c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</row>
    <row r="37" spans="1:164">
      <c r="A37" s="9"/>
      <c r="B37" s="9"/>
      <c r="C37" s="9">
        <v>1000</v>
      </c>
      <c r="D37" s="9"/>
      <c r="E37" s="9"/>
      <c r="F37" s="76"/>
    </row>
    <row r="38" spans="1:164" s="15" customFormat="1">
      <c r="A38" s="14"/>
      <c r="B38" s="14"/>
      <c r="C38" s="14"/>
      <c r="D38" s="14"/>
      <c r="E38" s="14" t="s">
        <v>29</v>
      </c>
      <c r="F38" s="17"/>
      <c r="G38" s="16">
        <v>0</v>
      </c>
      <c r="H38" s="16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</row>
    <row r="39" spans="1:164">
      <c r="A39" s="9"/>
      <c r="B39" s="9" t="s">
        <v>539</v>
      </c>
      <c r="C39" s="9" t="s">
        <v>540</v>
      </c>
      <c r="D39" s="9"/>
      <c r="E39" s="9" t="s">
        <v>30</v>
      </c>
      <c r="F39" s="76"/>
      <c r="G39" s="115">
        <v>2.5118362499999973</v>
      </c>
      <c r="H39" s="115">
        <v>2.5300467599999972</v>
      </c>
      <c r="I39" s="115">
        <f t="shared" ref="I39:R39" si="41">H39+I36+I38</f>
        <v>2.6264005899999971</v>
      </c>
      <c r="J39" s="115">
        <f t="shared" si="41"/>
        <v>2.7227544199999971</v>
      </c>
      <c r="K39" s="115">
        <f t="shared" si="41"/>
        <v>2.8191082499999971</v>
      </c>
      <c r="L39" s="115">
        <f t="shared" si="41"/>
        <v>2.9154620799999971</v>
      </c>
      <c r="M39" s="115">
        <f t="shared" si="41"/>
        <v>3.011815909999997</v>
      </c>
      <c r="N39" s="115">
        <f t="shared" si="41"/>
        <v>3.108169739999997</v>
      </c>
      <c r="O39" s="115">
        <f t="shared" si="41"/>
        <v>3.204523569999997</v>
      </c>
      <c r="P39" s="115">
        <f t="shared" si="41"/>
        <v>3.300877399999997</v>
      </c>
      <c r="Q39" s="115">
        <f t="shared" si="41"/>
        <v>3.3972312299999969</v>
      </c>
      <c r="R39" s="115">
        <f t="shared" si="41"/>
        <v>3.4935850599999969</v>
      </c>
      <c r="S39" s="115">
        <f>6840.87000000001 / 1000</f>
        <v>6.8408700000000096</v>
      </c>
      <c r="T39" s="115">
        <f>6937.22000000001 / 1000</f>
        <v>6.9372200000000106</v>
      </c>
      <c r="U39" s="115">
        <v>7.033570000000009</v>
      </c>
      <c r="V39" s="115">
        <v>7.1299200000000091</v>
      </c>
      <c r="W39" s="115">
        <v>7.2262700000000093</v>
      </c>
      <c r="X39" s="115">
        <v>7.3226200000000095</v>
      </c>
      <c r="Y39" s="115">
        <v>7.4189700000000105</v>
      </c>
      <c r="Z39" s="115">
        <v>7.5153200000000107</v>
      </c>
      <c r="AA39" s="115">
        <v>7.6116700000000108</v>
      </c>
      <c r="AB39" s="115">
        <v>7.708020000000011</v>
      </c>
      <c r="AC39" s="115">
        <v>7.804370000000012</v>
      </c>
      <c r="AD39" s="115">
        <v>7.9007200000000122</v>
      </c>
      <c r="AE39" s="115">
        <v>7.9970700000000123</v>
      </c>
      <c r="AF39" s="115">
        <v>8.0934200000000125</v>
      </c>
      <c r="AG39" s="115">
        <v>8.1897700000000135</v>
      </c>
      <c r="AH39" s="115">
        <v>8.0935600000000125</v>
      </c>
      <c r="AI39" s="115">
        <v>8.0935600000000125</v>
      </c>
      <c r="AJ39" s="115">
        <v>8.0935600000000125</v>
      </c>
      <c r="AK39" s="115">
        <v>8.0935600000000125</v>
      </c>
      <c r="AL39" s="115">
        <v>8.0935600000000125</v>
      </c>
      <c r="AM39" s="115">
        <v>1.2732925824820996E-14</v>
      </c>
      <c r="AN39" s="115">
        <v>1.2732925824820996E-14</v>
      </c>
      <c r="AO39" s="115">
        <v>1.2732925824820996E-14</v>
      </c>
      <c r="AP39" s="115">
        <v>1.2732925824820996E-14</v>
      </c>
      <c r="AQ39" s="115">
        <v>1.2732925824820996E-14</v>
      </c>
      <c r="AR39" s="115">
        <v>1.2732925824820996E-14</v>
      </c>
      <c r="AS39" s="115">
        <f t="shared" ref="AS39:BH39" si="42">AR39+AS36+AS38</f>
        <v>1.2732925824820996E-14</v>
      </c>
      <c r="AT39" s="115">
        <f t="shared" si="42"/>
        <v>1.2732925824820996E-14</v>
      </c>
      <c r="AU39" s="115">
        <f t="shared" si="42"/>
        <v>1.2732925824820996E-14</v>
      </c>
      <c r="AV39" s="115">
        <f t="shared" si="42"/>
        <v>1.2732925824820996E-14</v>
      </c>
      <c r="AW39" s="115">
        <f t="shared" si="42"/>
        <v>1.2732925824820996E-14</v>
      </c>
      <c r="AX39" s="115">
        <f t="shared" si="42"/>
        <v>1.2732925824820996E-14</v>
      </c>
      <c r="AY39" s="115">
        <f t="shared" si="42"/>
        <v>1.2732925824820996E-14</v>
      </c>
      <c r="AZ39" s="115">
        <f t="shared" si="42"/>
        <v>1.2732925824820996E-14</v>
      </c>
      <c r="BA39" s="115">
        <f t="shared" si="42"/>
        <v>1.2732925824820996E-14</v>
      </c>
      <c r="BB39" s="115">
        <f t="shared" si="42"/>
        <v>1.2732925824820996E-14</v>
      </c>
      <c r="BC39" s="115">
        <f t="shared" si="42"/>
        <v>1.2732925824820996E-14</v>
      </c>
      <c r="BD39" s="115">
        <f t="shared" si="42"/>
        <v>1.2732925824820996E-14</v>
      </c>
      <c r="BE39" s="115">
        <f t="shared" si="42"/>
        <v>1.2732925824820996E-14</v>
      </c>
      <c r="BF39" s="115">
        <f t="shared" si="42"/>
        <v>1.2732925824820996E-14</v>
      </c>
      <c r="BG39" s="115">
        <f t="shared" si="42"/>
        <v>1.2732925824820996E-14</v>
      </c>
      <c r="BH39" s="115">
        <f t="shared" si="42"/>
        <v>1.2732925824820996E-14</v>
      </c>
      <c r="BI39" s="115">
        <f t="shared" ref="BI39:BP39" si="43">BH39+BI36+BI38</f>
        <v>1.2732925824820996E-14</v>
      </c>
      <c r="BJ39" s="115">
        <f t="shared" si="43"/>
        <v>1.2732925824820996E-14</v>
      </c>
      <c r="BK39" s="115">
        <f t="shared" si="43"/>
        <v>1.2732925824820996E-14</v>
      </c>
      <c r="BL39" s="115">
        <f t="shared" si="43"/>
        <v>1.2732925824820996E-14</v>
      </c>
      <c r="BM39" s="115">
        <f t="shared" si="43"/>
        <v>1.2732925824820996E-14</v>
      </c>
      <c r="BN39" s="115">
        <f t="shared" si="43"/>
        <v>1.2732925824820996E-14</v>
      </c>
      <c r="BO39" s="115">
        <f t="shared" si="43"/>
        <v>1.2732925824820996E-14</v>
      </c>
      <c r="BP39" s="115">
        <f t="shared" si="43"/>
        <v>1.2732925824820996E-14</v>
      </c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</row>
    <row r="40" spans="1:164">
      <c r="A40" s="9"/>
      <c r="B40" s="9">
        <v>1.5495999999999999E-2</v>
      </c>
      <c r="C40" s="9">
        <f>B40 / 12</f>
        <v>1.2913333333333334E-3</v>
      </c>
      <c r="D40" s="9"/>
      <c r="E40" s="9" t="s">
        <v>31</v>
      </c>
      <c r="F40" s="76"/>
      <c r="G40" s="15">
        <v>4</v>
      </c>
      <c r="H40" s="15">
        <v>3</v>
      </c>
      <c r="I40" s="15">
        <f>ROUND(((+H23-H39+SUMMARY!I46)*0.01)/12,0)</f>
        <v>3</v>
      </c>
      <c r="J40" s="15">
        <f>ROUND(((+I23-I39+SUMMARY!J46)*0.01)/12,0)</f>
        <v>1</v>
      </c>
      <c r="K40" s="15">
        <f>ROUND(((+J23-J39+SUMMARY!K46)*0.01)/12,0)</f>
        <v>2</v>
      </c>
      <c r="L40" s="15">
        <f>ROUND(((+K23-K39+SUMMARY!L46)*0.01)/12,0)</f>
        <v>2</v>
      </c>
      <c r="M40" s="15">
        <f>ROUND(((+L23-L39+SUMMARY!M46)*0.01)/12,0)</f>
        <v>2</v>
      </c>
      <c r="N40" s="15">
        <f>ROUND(((+M23-M39+SUMMARY!N46)*0.01)/12,0)</f>
        <v>2</v>
      </c>
      <c r="O40" s="15">
        <f>ROUND(((+N23-N39+SUMMARY!O46)*0.01)/12,0)</f>
        <v>2</v>
      </c>
      <c r="P40" s="15">
        <f>ROUND(((+O23-O39+SUMMARY!P46)*0.01)/12,0)</f>
        <v>2</v>
      </c>
      <c r="Q40" s="15">
        <f>ROUND(((+P23-P39+SUMMARY!Q46)*0.01)/12,0)</f>
        <v>2</v>
      </c>
      <c r="R40" s="15">
        <f>ROUND(((+Q23-Q39+SUMMARY!R46)*0.01)/12,0)</f>
        <v>2</v>
      </c>
      <c r="S40" s="15">
        <f>ROUND(((+R23-R39+SUMMARY!S46)*0.01)/12,0)</f>
        <v>2</v>
      </c>
      <c r="T40" s="15">
        <f>ROUND(((+S23-S39+SUMMARY!T46)*0.01)/12,0)</f>
        <v>2</v>
      </c>
      <c r="U40" s="15">
        <f>ROUND(((+T23-T39+SUMMARY!U46)*0.01)/12,0)</f>
        <v>2</v>
      </c>
      <c r="V40" s="15">
        <f>ROUND(((+U23-U39+SUMMARY!V46)*0.01)/12,0)</f>
        <v>2</v>
      </c>
      <c r="W40" s="15">
        <f>ROUND(((+V23-V39+SUMMARY!W46)*0.01)/12,0)</f>
        <v>2</v>
      </c>
      <c r="X40" s="15">
        <f>ROUND(((+W23-W39+SUMMARY!X46)*0.01)/12,0)</f>
        <v>2</v>
      </c>
      <c r="Y40" s="15">
        <f>ROUND(((+X23-X39+SUMMARY!Y46)*0.01)/12,0)</f>
        <v>2</v>
      </c>
      <c r="Z40" s="15">
        <f>ROUND(((+Y23-Y39+SUMMARY!Z46)*0.01)/12,0)</f>
        <v>1</v>
      </c>
      <c r="AA40" s="15">
        <f>ROUND(((+Z23-Z39+SUMMARY!AA46)*0.01)/12,0)</f>
        <v>1</v>
      </c>
      <c r="AB40" s="15">
        <f>ROUND(((+AA23-AA39+SUMMARY!AB46)*0.01)/12,0)</f>
        <v>1</v>
      </c>
      <c r="AC40" s="15">
        <f>ROUND(((+AB23-AB39+SUMMARY!AC46)*0.01)/12,0)</f>
        <v>2</v>
      </c>
      <c r="AD40" s="15">
        <f>ROUND(((+AC23-AC39+SUMMARY!AD46)*0.01)/12,0)</f>
        <v>2</v>
      </c>
      <c r="AE40" s="15">
        <f>ROUND(((+AD23-AD39+SUMMARY!AE46)*0.01)/12,0)</f>
        <v>2</v>
      </c>
      <c r="AF40" s="15">
        <f>ROUND(((+AE23-AE39+SUMMARY!AF46)*0.01)/12,0)</f>
        <v>2</v>
      </c>
      <c r="AG40" s="15">
        <f>ROUND((+AF23-AF39) * $C$40,0)</f>
        <v>0</v>
      </c>
      <c r="AH40" s="15">
        <f t="shared" ref="AH40:BP40" si="44">ROUND((+AG23-AG39) * $C$40,0)</f>
        <v>0</v>
      </c>
      <c r="AI40" s="15">
        <f t="shared" si="44"/>
        <v>0</v>
      </c>
      <c r="AJ40" s="15">
        <f t="shared" si="44"/>
        <v>0</v>
      </c>
      <c r="AK40" s="15">
        <f t="shared" si="44"/>
        <v>0</v>
      </c>
      <c r="AL40" s="15">
        <f t="shared" si="44"/>
        <v>0</v>
      </c>
      <c r="AM40" s="15">
        <f t="shared" si="44"/>
        <v>0</v>
      </c>
      <c r="AN40" s="15">
        <f t="shared" si="44"/>
        <v>0</v>
      </c>
      <c r="AO40" s="15">
        <f t="shared" si="44"/>
        <v>0</v>
      </c>
      <c r="AP40" s="15">
        <f t="shared" si="44"/>
        <v>0</v>
      </c>
      <c r="AQ40" s="15">
        <f t="shared" si="44"/>
        <v>0</v>
      </c>
      <c r="AR40" s="15">
        <f t="shared" si="44"/>
        <v>0</v>
      </c>
      <c r="AS40" s="15">
        <f t="shared" si="44"/>
        <v>0</v>
      </c>
      <c r="AT40" s="15">
        <f t="shared" si="44"/>
        <v>0</v>
      </c>
      <c r="AU40" s="15">
        <f t="shared" si="44"/>
        <v>0</v>
      </c>
      <c r="AV40" s="15">
        <f t="shared" si="44"/>
        <v>0</v>
      </c>
      <c r="AW40" s="15">
        <f t="shared" si="44"/>
        <v>0</v>
      </c>
      <c r="AX40" s="15">
        <f t="shared" si="44"/>
        <v>0</v>
      </c>
      <c r="AY40" s="15">
        <f t="shared" si="44"/>
        <v>0</v>
      </c>
      <c r="AZ40" s="15">
        <f t="shared" si="44"/>
        <v>0</v>
      </c>
      <c r="BA40" s="15">
        <f t="shared" si="44"/>
        <v>0</v>
      </c>
      <c r="BB40" s="15">
        <f t="shared" si="44"/>
        <v>0</v>
      </c>
      <c r="BC40" s="15">
        <f t="shared" si="44"/>
        <v>0</v>
      </c>
      <c r="BD40" s="15">
        <f t="shared" si="44"/>
        <v>0</v>
      </c>
      <c r="BE40" s="15">
        <f t="shared" si="44"/>
        <v>0</v>
      </c>
      <c r="BF40" s="15">
        <f t="shared" si="44"/>
        <v>0</v>
      </c>
      <c r="BG40" s="15">
        <f t="shared" si="44"/>
        <v>0</v>
      </c>
      <c r="BH40" s="15">
        <f t="shared" si="44"/>
        <v>0</v>
      </c>
      <c r="BI40" s="15">
        <f t="shared" si="44"/>
        <v>0</v>
      </c>
      <c r="BJ40" s="15">
        <f t="shared" si="44"/>
        <v>0</v>
      </c>
      <c r="BK40" s="15">
        <f t="shared" si="44"/>
        <v>0</v>
      </c>
      <c r="BL40" s="15">
        <f t="shared" si="44"/>
        <v>0</v>
      </c>
      <c r="BM40" s="15">
        <f t="shared" si="44"/>
        <v>0</v>
      </c>
      <c r="BN40" s="15">
        <f t="shared" si="44"/>
        <v>0</v>
      </c>
      <c r="BO40" s="15">
        <f t="shared" si="44"/>
        <v>0</v>
      </c>
      <c r="BP40" s="15">
        <f t="shared" si="44"/>
        <v>0</v>
      </c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7" spans="1:164">
      <c r="E47" s="52" t="s">
        <v>63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0</v>
      </c>
      <c r="BP47" s="52">
        <v>0</v>
      </c>
    </row>
    <row r="48" spans="1:164" ht="15.75" thickBot="1">
      <c r="A48" s="9"/>
      <c r="B48" s="9"/>
      <c r="C48" s="9"/>
      <c r="D48" s="9"/>
      <c r="E48" s="9" t="s">
        <v>64</v>
      </c>
      <c r="F48" s="9"/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0</v>
      </c>
      <c r="M48" s="106">
        <v>0</v>
      </c>
      <c r="N48" s="106">
        <v>0</v>
      </c>
      <c r="O48" s="106">
        <v>0</v>
      </c>
      <c r="P48" s="106">
        <v>0</v>
      </c>
      <c r="Q48" s="106">
        <v>0</v>
      </c>
      <c r="R48" s="106">
        <v>0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6">
        <v>0</v>
      </c>
      <c r="AG48" s="106">
        <v>0</v>
      </c>
      <c r="AH48" s="106">
        <v>0</v>
      </c>
      <c r="AI48" s="106">
        <v>0</v>
      </c>
      <c r="AJ48" s="106">
        <v>0</v>
      </c>
      <c r="AK48" s="106">
        <v>0</v>
      </c>
      <c r="AL48" s="106">
        <v>0</v>
      </c>
      <c r="AM48" s="106">
        <v>0</v>
      </c>
      <c r="AN48" s="106">
        <v>0</v>
      </c>
      <c r="AO48" s="106">
        <v>0</v>
      </c>
      <c r="AP48" s="106">
        <v>0</v>
      </c>
      <c r="AQ48" s="106">
        <v>0</v>
      </c>
      <c r="AR48" s="106">
        <v>0</v>
      </c>
      <c r="AS48" s="106">
        <v>0</v>
      </c>
      <c r="AT48" s="106">
        <v>0</v>
      </c>
      <c r="AU48" s="106">
        <v>0</v>
      </c>
      <c r="AV48" s="106">
        <v>0</v>
      </c>
      <c r="AW48" s="106">
        <v>0</v>
      </c>
      <c r="AX48" s="106">
        <v>0</v>
      </c>
      <c r="AY48" s="106">
        <v>0</v>
      </c>
      <c r="AZ48" s="106">
        <v>0</v>
      </c>
      <c r="BA48" s="106">
        <v>0</v>
      </c>
      <c r="BB48" s="106">
        <v>0</v>
      </c>
      <c r="BC48" s="106">
        <v>0</v>
      </c>
      <c r="BD48" s="106">
        <v>0</v>
      </c>
      <c r="BE48" s="106">
        <v>0</v>
      </c>
      <c r="BF48" s="106">
        <v>0</v>
      </c>
      <c r="BG48" s="106">
        <v>0</v>
      </c>
      <c r="BH48" s="106">
        <v>0</v>
      </c>
      <c r="BI48" s="106">
        <v>0</v>
      </c>
      <c r="BJ48" s="106">
        <v>0</v>
      </c>
      <c r="BK48" s="106">
        <v>0</v>
      </c>
      <c r="BL48" s="106">
        <v>0</v>
      </c>
      <c r="BM48" s="106">
        <v>0</v>
      </c>
      <c r="BN48" s="106">
        <v>0</v>
      </c>
      <c r="BO48" s="106">
        <v>0</v>
      </c>
      <c r="BP48" s="106">
        <v>0</v>
      </c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</row>
    <row r="50" spans="1:164">
      <c r="A50" s="9"/>
      <c r="B50" s="9"/>
      <c r="C50" s="9"/>
      <c r="D50" s="9"/>
      <c r="E50" s="9" t="s">
        <v>65</v>
      </c>
      <c r="F50" s="9"/>
      <c r="G50" s="98">
        <v>0</v>
      </c>
      <c r="H50" s="98">
        <v>0</v>
      </c>
      <c r="I50" s="98">
        <f t="shared" ref="I50:BH50" si="45">ROUND(+I47*0.4,0)</f>
        <v>0</v>
      </c>
      <c r="J50" s="98">
        <f t="shared" si="45"/>
        <v>0</v>
      </c>
      <c r="K50" s="98">
        <f t="shared" si="45"/>
        <v>0</v>
      </c>
      <c r="L50" s="98">
        <f t="shared" si="45"/>
        <v>0</v>
      </c>
      <c r="M50" s="98">
        <f t="shared" si="45"/>
        <v>0</v>
      </c>
      <c r="N50" s="98">
        <f t="shared" si="45"/>
        <v>0</v>
      </c>
      <c r="O50" s="98">
        <f t="shared" si="45"/>
        <v>0</v>
      </c>
      <c r="P50" s="98">
        <f t="shared" si="45"/>
        <v>0</v>
      </c>
      <c r="Q50" s="98">
        <f t="shared" si="45"/>
        <v>0</v>
      </c>
      <c r="R50" s="98">
        <f t="shared" si="45"/>
        <v>0</v>
      </c>
      <c r="S50" s="98">
        <f t="shared" si="45"/>
        <v>0</v>
      </c>
      <c r="T50" s="98">
        <f t="shared" si="45"/>
        <v>0</v>
      </c>
      <c r="U50" s="98">
        <f t="shared" si="45"/>
        <v>0</v>
      </c>
      <c r="V50" s="98">
        <f t="shared" si="45"/>
        <v>0</v>
      </c>
      <c r="W50" s="98">
        <f t="shared" si="45"/>
        <v>0</v>
      </c>
      <c r="X50" s="98">
        <f t="shared" si="45"/>
        <v>0</v>
      </c>
      <c r="Y50" s="98">
        <f t="shared" si="45"/>
        <v>0</v>
      </c>
      <c r="Z50" s="98">
        <f t="shared" si="45"/>
        <v>0</v>
      </c>
      <c r="AA50" s="98">
        <f t="shared" si="45"/>
        <v>0</v>
      </c>
      <c r="AB50" s="98">
        <f t="shared" si="45"/>
        <v>0</v>
      </c>
      <c r="AC50" s="98">
        <f t="shared" si="45"/>
        <v>0</v>
      </c>
      <c r="AD50" s="98">
        <f t="shared" si="45"/>
        <v>0</v>
      </c>
      <c r="AE50" s="98">
        <f t="shared" si="45"/>
        <v>0</v>
      </c>
      <c r="AF50" s="98">
        <f t="shared" si="45"/>
        <v>0</v>
      </c>
      <c r="AG50" s="98">
        <f t="shared" si="45"/>
        <v>0</v>
      </c>
      <c r="AH50" s="98">
        <f t="shared" si="45"/>
        <v>0</v>
      </c>
      <c r="AI50" s="98">
        <f t="shared" si="45"/>
        <v>0</v>
      </c>
      <c r="AJ50" s="98">
        <f t="shared" si="45"/>
        <v>0</v>
      </c>
      <c r="AK50" s="98">
        <f t="shared" si="45"/>
        <v>0</v>
      </c>
      <c r="AL50" s="98">
        <f t="shared" si="45"/>
        <v>0</v>
      </c>
      <c r="AM50" s="98">
        <f t="shared" si="45"/>
        <v>0</v>
      </c>
      <c r="AN50" s="98">
        <f t="shared" si="45"/>
        <v>0</v>
      </c>
      <c r="AO50" s="98">
        <f t="shared" si="45"/>
        <v>0</v>
      </c>
      <c r="AP50" s="98">
        <f t="shared" si="45"/>
        <v>0</v>
      </c>
      <c r="AQ50" s="98">
        <f t="shared" si="45"/>
        <v>0</v>
      </c>
      <c r="AR50" s="98">
        <f t="shared" si="45"/>
        <v>0</v>
      </c>
      <c r="AS50" s="98">
        <f t="shared" si="45"/>
        <v>0</v>
      </c>
      <c r="AT50" s="98">
        <f t="shared" si="45"/>
        <v>0</v>
      </c>
      <c r="AU50" s="98">
        <f t="shared" si="45"/>
        <v>0</v>
      </c>
      <c r="AV50" s="98">
        <f t="shared" si="45"/>
        <v>0</v>
      </c>
      <c r="AW50" s="98">
        <f t="shared" si="45"/>
        <v>0</v>
      </c>
      <c r="AX50" s="98">
        <f t="shared" si="45"/>
        <v>0</v>
      </c>
      <c r="AY50" s="98">
        <f t="shared" si="45"/>
        <v>0</v>
      </c>
      <c r="AZ50" s="98">
        <f t="shared" si="45"/>
        <v>0</v>
      </c>
      <c r="BA50" s="98">
        <f t="shared" si="45"/>
        <v>0</v>
      </c>
      <c r="BB50" s="98">
        <f t="shared" si="45"/>
        <v>0</v>
      </c>
      <c r="BC50" s="98">
        <f t="shared" si="45"/>
        <v>0</v>
      </c>
      <c r="BD50" s="98">
        <f t="shared" si="45"/>
        <v>0</v>
      </c>
      <c r="BE50" s="98">
        <f t="shared" si="45"/>
        <v>0</v>
      </c>
      <c r="BF50" s="98">
        <f t="shared" si="45"/>
        <v>0</v>
      </c>
      <c r="BG50" s="98">
        <f t="shared" si="45"/>
        <v>0</v>
      </c>
      <c r="BH50" s="98">
        <f t="shared" si="45"/>
        <v>0</v>
      </c>
      <c r="BI50" s="98">
        <f t="shared" ref="BI50:BP50" si="46">ROUND(+BI47*0.4,0)</f>
        <v>0</v>
      </c>
      <c r="BJ50" s="98">
        <f t="shared" si="46"/>
        <v>0</v>
      </c>
      <c r="BK50" s="98">
        <f t="shared" si="46"/>
        <v>0</v>
      </c>
      <c r="BL50" s="98">
        <f t="shared" si="46"/>
        <v>0</v>
      </c>
      <c r="BM50" s="98">
        <f t="shared" si="46"/>
        <v>0</v>
      </c>
      <c r="BN50" s="98">
        <f t="shared" si="46"/>
        <v>0</v>
      </c>
      <c r="BO50" s="98">
        <f t="shared" si="46"/>
        <v>0</v>
      </c>
      <c r="BP50" s="98">
        <f t="shared" si="46"/>
        <v>0</v>
      </c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</row>
    <row r="51" spans="1:164">
      <c r="A51" s="9"/>
      <c r="B51" s="9"/>
      <c r="C51" s="9"/>
      <c r="D51" s="9"/>
      <c r="E51" s="9" t="s">
        <v>66</v>
      </c>
      <c r="F51" s="9"/>
      <c r="G51" s="98">
        <v>0</v>
      </c>
      <c r="H51" s="98">
        <v>0</v>
      </c>
      <c r="I51" s="98">
        <f t="shared" ref="I51:BH51" si="47">ROUND(+I48*0.4,0)</f>
        <v>0</v>
      </c>
      <c r="J51" s="98">
        <f t="shared" si="47"/>
        <v>0</v>
      </c>
      <c r="K51" s="98">
        <f t="shared" si="47"/>
        <v>0</v>
      </c>
      <c r="L51" s="98">
        <f t="shared" si="47"/>
        <v>0</v>
      </c>
      <c r="M51" s="98">
        <f t="shared" si="47"/>
        <v>0</v>
      </c>
      <c r="N51" s="98">
        <f t="shared" si="47"/>
        <v>0</v>
      </c>
      <c r="O51" s="98">
        <f t="shared" si="47"/>
        <v>0</v>
      </c>
      <c r="P51" s="98">
        <f t="shared" si="47"/>
        <v>0</v>
      </c>
      <c r="Q51" s="98">
        <f t="shared" si="47"/>
        <v>0</v>
      </c>
      <c r="R51" s="98">
        <f t="shared" si="47"/>
        <v>0</v>
      </c>
      <c r="S51" s="98">
        <f t="shared" si="47"/>
        <v>0</v>
      </c>
      <c r="T51" s="98">
        <f t="shared" si="47"/>
        <v>0</v>
      </c>
      <c r="U51" s="98">
        <f t="shared" si="47"/>
        <v>0</v>
      </c>
      <c r="V51" s="98">
        <f t="shared" si="47"/>
        <v>0</v>
      </c>
      <c r="W51" s="98">
        <f t="shared" si="47"/>
        <v>0</v>
      </c>
      <c r="X51" s="98">
        <f t="shared" si="47"/>
        <v>0</v>
      </c>
      <c r="Y51" s="98">
        <f t="shared" si="47"/>
        <v>0</v>
      </c>
      <c r="Z51" s="98">
        <f t="shared" si="47"/>
        <v>0</v>
      </c>
      <c r="AA51" s="98">
        <f t="shared" si="47"/>
        <v>0</v>
      </c>
      <c r="AB51" s="98">
        <f t="shared" si="47"/>
        <v>0</v>
      </c>
      <c r="AC51" s="98">
        <f t="shared" si="47"/>
        <v>0</v>
      </c>
      <c r="AD51" s="98">
        <f t="shared" si="47"/>
        <v>0</v>
      </c>
      <c r="AE51" s="98">
        <f t="shared" si="47"/>
        <v>0</v>
      </c>
      <c r="AF51" s="98">
        <f t="shared" si="47"/>
        <v>0</v>
      </c>
      <c r="AG51" s="98">
        <f t="shared" si="47"/>
        <v>0</v>
      </c>
      <c r="AH51" s="98">
        <f t="shared" si="47"/>
        <v>0</v>
      </c>
      <c r="AI51" s="98">
        <f t="shared" si="47"/>
        <v>0</v>
      </c>
      <c r="AJ51" s="98">
        <f t="shared" si="47"/>
        <v>0</v>
      </c>
      <c r="AK51" s="98">
        <f t="shared" si="47"/>
        <v>0</v>
      </c>
      <c r="AL51" s="98">
        <f t="shared" si="47"/>
        <v>0</v>
      </c>
      <c r="AM51" s="98">
        <f t="shared" si="47"/>
        <v>0</v>
      </c>
      <c r="AN51" s="98">
        <f t="shared" si="47"/>
        <v>0</v>
      </c>
      <c r="AO51" s="98">
        <f t="shared" si="47"/>
        <v>0</v>
      </c>
      <c r="AP51" s="98">
        <f t="shared" si="47"/>
        <v>0</v>
      </c>
      <c r="AQ51" s="98">
        <f t="shared" si="47"/>
        <v>0</v>
      </c>
      <c r="AR51" s="98">
        <f t="shared" si="47"/>
        <v>0</v>
      </c>
      <c r="AS51" s="98">
        <f t="shared" si="47"/>
        <v>0</v>
      </c>
      <c r="AT51" s="98">
        <f t="shared" si="47"/>
        <v>0</v>
      </c>
      <c r="AU51" s="98">
        <f t="shared" si="47"/>
        <v>0</v>
      </c>
      <c r="AV51" s="98">
        <f t="shared" si="47"/>
        <v>0</v>
      </c>
      <c r="AW51" s="98">
        <f t="shared" si="47"/>
        <v>0</v>
      </c>
      <c r="AX51" s="98">
        <f t="shared" si="47"/>
        <v>0</v>
      </c>
      <c r="AY51" s="98">
        <f t="shared" si="47"/>
        <v>0</v>
      </c>
      <c r="AZ51" s="98">
        <f t="shared" si="47"/>
        <v>0</v>
      </c>
      <c r="BA51" s="98">
        <f t="shared" si="47"/>
        <v>0</v>
      </c>
      <c r="BB51" s="98">
        <f t="shared" si="47"/>
        <v>0</v>
      </c>
      <c r="BC51" s="98">
        <f t="shared" si="47"/>
        <v>0</v>
      </c>
      <c r="BD51" s="98">
        <f t="shared" si="47"/>
        <v>0</v>
      </c>
      <c r="BE51" s="98">
        <f t="shared" si="47"/>
        <v>0</v>
      </c>
      <c r="BF51" s="98">
        <f t="shared" si="47"/>
        <v>0</v>
      </c>
      <c r="BG51" s="98">
        <f t="shared" si="47"/>
        <v>0</v>
      </c>
      <c r="BH51" s="98">
        <f t="shared" si="47"/>
        <v>0</v>
      </c>
      <c r="BI51" s="98">
        <f t="shared" ref="BI51:BP51" si="48">ROUND(+BI48*0.4,0)</f>
        <v>0</v>
      </c>
      <c r="BJ51" s="98">
        <f t="shared" si="48"/>
        <v>0</v>
      </c>
      <c r="BK51" s="98">
        <f t="shared" si="48"/>
        <v>0</v>
      </c>
      <c r="BL51" s="98">
        <f t="shared" si="48"/>
        <v>0</v>
      </c>
      <c r="BM51" s="98">
        <f t="shared" si="48"/>
        <v>0</v>
      </c>
      <c r="BN51" s="98">
        <f t="shared" si="48"/>
        <v>0</v>
      </c>
      <c r="BO51" s="98">
        <f t="shared" si="48"/>
        <v>0</v>
      </c>
      <c r="BP51" s="98">
        <f t="shared" si="48"/>
        <v>0</v>
      </c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</row>
    <row r="65" spans="1:128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</row>
    <row r="66" spans="1:128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</row>
    <row r="67" spans="1:128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</row>
    <row r="68" spans="1:128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</row>
    <row r="69" spans="1:128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</row>
    <row r="70" spans="1:128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</row>
    <row r="71" spans="1:128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</row>
    <row r="72" spans="1:128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</row>
    <row r="73" spans="1:128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</row>
    <row r="74" spans="1:128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</row>
    <row r="75" spans="1:128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</row>
    <row r="76" spans="1:128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</row>
    <row r="77" spans="1:128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</row>
    <row r="78" spans="1:128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</row>
    <row r="79" spans="1:128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</row>
    <row r="80" spans="1:128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</row>
    <row r="81" spans="1:128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</row>
    <row r="82" spans="1:128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</row>
    <row r="83" spans="1:128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</row>
    <row r="84" spans="1:128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</row>
    <row r="85" spans="1:128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</row>
    <row r="86" spans="1:128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</row>
    <row r="87" spans="1:128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</row>
  </sheetData>
  <phoneticPr fontId="23" type="noConversion"/>
  <pageMargins left="0.25" right="0.25" top="0.25" bottom="0.25" header="0.5" footer="0.5"/>
  <pageSetup scale="68" orientation="landscape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FH87"/>
  <sheetViews>
    <sheetView defaultGridColor="0" colorId="22" zoomScale="77" workbookViewId="0">
      <pane xSplit="6" ySplit="2" topLeftCell="AG3" activePane="bottomRight" state="frozen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RowHeight="15" outlineLevelCol="1"/>
  <cols>
    <col min="1" max="1" width="2.77734375" style="52" customWidth="1"/>
    <col min="2" max="2" width="6.88671875" style="52" customWidth="1"/>
    <col min="3" max="3" width="9.109375" style="52" bestFit="1" customWidth="1"/>
    <col min="4" max="4" width="5.77734375" style="52" customWidth="1"/>
    <col min="5" max="5" width="21.44140625" style="52" customWidth="1"/>
    <col min="6" max="6" width="9.77734375" style="52" customWidth="1"/>
    <col min="7" max="15" width="9.77734375" style="52" hidden="1" customWidth="1" outlineLevel="1"/>
    <col min="16" max="16" width="10.33203125" style="52" hidden="1" customWidth="1" outlineLevel="1"/>
    <col min="17" max="32" width="9.77734375" style="52" hidden="1" customWidth="1" outlineLevel="1"/>
    <col min="33" max="33" width="9.77734375" style="52" customWidth="1" collapsed="1"/>
    <col min="34" max="43" width="9.77734375" style="52" customWidth="1"/>
    <col min="44" max="44" width="10.109375" style="52" bestFit="1" customWidth="1"/>
    <col min="45" max="55" width="9.77734375" style="52" customWidth="1"/>
    <col min="56" max="56" width="10.109375" style="52" bestFit="1" customWidth="1"/>
    <col min="57" max="67" width="8.77734375" style="52" customWidth="1"/>
    <col min="68" max="16384" width="8.886718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H1" s="52">
        <v>1000</v>
      </c>
      <c r="I1" s="73">
        <v>2010</v>
      </c>
      <c r="Q1" s="1"/>
      <c r="R1" s="1">
        <v>1000</v>
      </c>
      <c r="U1" s="73">
        <f>I1+1</f>
        <v>2011</v>
      </c>
      <c r="W1" s="12"/>
      <c r="X1" s="8"/>
      <c r="Y1" s="8"/>
      <c r="Z1" s="8"/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2">
        <f>CC1+1</f>
        <v>2017</v>
      </c>
      <c r="DA1" s="72">
        <f>CO1+1</f>
        <v>2018</v>
      </c>
      <c r="DL1" s="52">
        <v>1000</v>
      </c>
      <c r="DM1" s="72">
        <f>DA1+1</f>
        <v>2019</v>
      </c>
      <c r="DW1" s="52">
        <v>1000</v>
      </c>
      <c r="DY1" s="72">
        <f>DM1+1</f>
        <v>2020</v>
      </c>
      <c r="EK1" s="72">
        <f>DY1+1</f>
        <v>2021</v>
      </c>
      <c r="EW1" s="72">
        <f>EK1+1</f>
        <v>2022</v>
      </c>
    </row>
    <row r="2" spans="1:164" ht="23.25">
      <c r="A2" s="74"/>
      <c r="B2" s="71"/>
      <c r="C2" s="71"/>
      <c r="D2" s="71"/>
      <c r="E2" s="9">
        <v>1000</v>
      </c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113" t="s">
        <v>8</v>
      </c>
      <c r="P2" s="11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AF3" s="1">
        <f>SUM(U4:AF4)</f>
        <v>0</v>
      </c>
      <c r="AR3" s="114"/>
      <c r="BD3" s="114"/>
    </row>
    <row r="4" spans="1:164" ht="15.75">
      <c r="A4" s="9"/>
      <c r="B4" s="9">
        <v>1</v>
      </c>
      <c r="C4" s="9">
        <v>1</v>
      </c>
      <c r="D4" s="75">
        <v>4380</v>
      </c>
      <c r="E4" s="52" t="s">
        <v>13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</row>
    <row r="5" spans="1:164">
      <c r="E5" s="52" t="s">
        <v>14</v>
      </c>
      <c r="G5" s="12">
        <v>0</v>
      </c>
      <c r="H5" s="12">
        <v>0</v>
      </c>
      <c r="I5" s="12">
        <f t="shared" ref="I5:BF5" si="0">I4</f>
        <v>0</v>
      </c>
      <c r="J5" s="12">
        <f t="shared" si="0"/>
        <v>0</v>
      </c>
      <c r="K5" s="12">
        <f t="shared" si="0"/>
        <v>0</v>
      </c>
      <c r="L5" s="12">
        <f t="shared" si="0"/>
        <v>0</v>
      </c>
      <c r="M5" s="12">
        <f t="shared" si="0"/>
        <v>0</v>
      </c>
      <c r="N5" s="12">
        <f t="shared" si="0"/>
        <v>0</v>
      </c>
      <c r="O5" s="12">
        <f t="shared" si="0"/>
        <v>0</v>
      </c>
      <c r="P5" s="12">
        <f t="shared" si="0"/>
        <v>0</v>
      </c>
      <c r="Q5" s="12">
        <f t="shared" si="0"/>
        <v>0</v>
      </c>
      <c r="R5" s="12">
        <f t="shared" si="0"/>
        <v>0</v>
      </c>
      <c r="S5" s="12">
        <f t="shared" si="0"/>
        <v>0</v>
      </c>
      <c r="T5" s="12">
        <f t="shared" si="0"/>
        <v>0</v>
      </c>
      <c r="U5" s="12">
        <f t="shared" si="0"/>
        <v>0</v>
      </c>
      <c r="V5" s="12">
        <f t="shared" si="0"/>
        <v>0</v>
      </c>
      <c r="W5" s="12">
        <f t="shared" si="0"/>
        <v>0</v>
      </c>
      <c r="X5" s="12">
        <f t="shared" si="0"/>
        <v>0</v>
      </c>
      <c r="Y5" s="12">
        <f t="shared" si="0"/>
        <v>0</v>
      </c>
      <c r="Z5" s="12">
        <f t="shared" si="0"/>
        <v>0</v>
      </c>
      <c r="AA5" s="12">
        <f t="shared" si="0"/>
        <v>0</v>
      </c>
      <c r="AB5" s="12">
        <f t="shared" si="0"/>
        <v>0</v>
      </c>
      <c r="AC5" s="12">
        <f t="shared" si="0"/>
        <v>0</v>
      </c>
      <c r="AD5" s="12">
        <f t="shared" si="0"/>
        <v>0</v>
      </c>
      <c r="AE5" s="12">
        <f t="shared" si="0"/>
        <v>0</v>
      </c>
      <c r="AF5" s="12">
        <f t="shared" si="0"/>
        <v>0</v>
      </c>
      <c r="AG5" s="12">
        <f t="shared" si="0"/>
        <v>0</v>
      </c>
      <c r="AH5" s="12">
        <f t="shared" si="0"/>
        <v>0</v>
      </c>
      <c r="AI5" s="12">
        <f t="shared" si="0"/>
        <v>0</v>
      </c>
      <c r="AJ5" s="12">
        <f t="shared" si="0"/>
        <v>0</v>
      </c>
      <c r="AK5" s="12">
        <f t="shared" si="0"/>
        <v>0</v>
      </c>
      <c r="AL5" s="12">
        <f t="shared" si="0"/>
        <v>0</v>
      </c>
      <c r="AM5" s="12">
        <f t="shared" si="0"/>
        <v>0</v>
      </c>
      <c r="AN5" s="12">
        <f t="shared" si="0"/>
        <v>0</v>
      </c>
      <c r="AO5" s="12">
        <f t="shared" si="0"/>
        <v>0</v>
      </c>
      <c r="AP5" s="12">
        <f t="shared" si="0"/>
        <v>0</v>
      </c>
      <c r="AQ5" s="12">
        <f t="shared" si="0"/>
        <v>0</v>
      </c>
      <c r="AR5" s="12">
        <f t="shared" si="0"/>
        <v>0</v>
      </c>
      <c r="AS5" s="12">
        <f t="shared" si="0"/>
        <v>0</v>
      </c>
      <c r="AT5" s="12">
        <f t="shared" si="0"/>
        <v>0</v>
      </c>
      <c r="AU5" s="12">
        <f t="shared" si="0"/>
        <v>0</v>
      </c>
      <c r="AV5" s="12">
        <f t="shared" si="0"/>
        <v>0</v>
      </c>
      <c r="AW5" s="12">
        <f t="shared" si="0"/>
        <v>0</v>
      </c>
      <c r="AX5" s="12">
        <f t="shared" si="0"/>
        <v>0</v>
      </c>
      <c r="AY5" s="12">
        <f t="shared" si="0"/>
        <v>0</v>
      </c>
      <c r="AZ5" s="12">
        <f t="shared" si="0"/>
        <v>0</v>
      </c>
      <c r="BA5" s="12">
        <f t="shared" si="0"/>
        <v>0</v>
      </c>
      <c r="BB5" s="12">
        <f t="shared" si="0"/>
        <v>0</v>
      </c>
      <c r="BC5" s="12">
        <f t="shared" si="0"/>
        <v>0</v>
      </c>
      <c r="BD5" s="12">
        <f t="shared" si="0"/>
        <v>0</v>
      </c>
      <c r="BE5" s="12">
        <f t="shared" si="0"/>
        <v>0</v>
      </c>
      <c r="BF5" s="12">
        <f t="shared" si="0"/>
        <v>0</v>
      </c>
      <c r="BG5" s="12">
        <f t="shared" ref="BG5:BP5" si="1">BG4</f>
        <v>0</v>
      </c>
      <c r="BH5" s="12">
        <f t="shared" si="1"/>
        <v>0</v>
      </c>
      <c r="BI5" s="12">
        <f t="shared" si="1"/>
        <v>0</v>
      </c>
      <c r="BJ5" s="12">
        <f t="shared" si="1"/>
        <v>0</v>
      </c>
      <c r="BK5" s="12">
        <f t="shared" si="1"/>
        <v>0</v>
      </c>
      <c r="BL5" s="12">
        <f t="shared" si="1"/>
        <v>0</v>
      </c>
      <c r="BM5" s="12">
        <f t="shared" si="1"/>
        <v>0</v>
      </c>
      <c r="BN5" s="12">
        <f t="shared" si="1"/>
        <v>0</v>
      </c>
      <c r="BO5" s="12">
        <f t="shared" si="1"/>
        <v>0</v>
      </c>
      <c r="BP5" s="12">
        <f t="shared" si="1"/>
        <v>0</v>
      </c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</row>
    <row r="6" spans="1:164">
      <c r="E6" s="52" t="s">
        <v>15</v>
      </c>
      <c r="G6" s="1">
        <v>0</v>
      </c>
      <c r="H6" s="1">
        <v>0</v>
      </c>
      <c r="I6" s="1">
        <f>I4</f>
        <v>0</v>
      </c>
      <c r="J6" s="1">
        <f t="shared" ref="J6:T7" si="2">I6+J4</f>
        <v>0</v>
      </c>
      <c r="K6" s="1">
        <f t="shared" si="2"/>
        <v>0</v>
      </c>
      <c r="L6" s="1">
        <f t="shared" si="2"/>
        <v>0</v>
      </c>
      <c r="M6" s="1">
        <f t="shared" si="2"/>
        <v>0</v>
      </c>
      <c r="N6" s="1">
        <f t="shared" si="2"/>
        <v>0</v>
      </c>
      <c r="O6" s="1">
        <f t="shared" si="2"/>
        <v>0</v>
      </c>
      <c r="P6" s="1">
        <f t="shared" si="2"/>
        <v>0</v>
      </c>
      <c r="Q6" s="1">
        <f t="shared" si="2"/>
        <v>0</v>
      </c>
      <c r="R6" s="1">
        <f t="shared" si="2"/>
        <v>0</v>
      </c>
      <c r="S6" s="1">
        <f t="shared" si="2"/>
        <v>0</v>
      </c>
      <c r="T6" s="1">
        <f t="shared" si="2"/>
        <v>0</v>
      </c>
      <c r="U6" s="1">
        <f>U4</f>
        <v>0</v>
      </c>
      <c r="V6" s="1">
        <f t="shared" ref="V6:AF7" si="3">U6+V4</f>
        <v>0</v>
      </c>
      <c r="W6" s="1">
        <f t="shared" si="3"/>
        <v>0</v>
      </c>
      <c r="X6" s="1">
        <f t="shared" si="3"/>
        <v>0</v>
      </c>
      <c r="Y6" s="1">
        <f t="shared" si="3"/>
        <v>0</v>
      </c>
      <c r="Z6" s="1">
        <f t="shared" si="3"/>
        <v>0</v>
      </c>
      <c r="AA6" s="1">
        <f t="shared" si="3"/>
        <v>0</v>
      </c>
      <c r="AB6" s="1">
        <f t="shared" si="3"/>
        <v>0</v>
      </c>
      <c r="AC6" s="1">
        <f t="shared" si="3"/>
        <v>0</v>
      </c>
      <c r="AD6" s="1">
        <f t="shared" si="3"/>
        <v>0</v>
      </c>
      <c r="AE6" s="1">
        <f t="shared" si="3"/>
        <v>0</v>
      </c>
      <c r="AF6" s="1">
        <f t="shared" si="3"/>
        <v>0</v>
      </c>
      <c r="AG6" s="1">
        <f>AG4</f>
        <v>0</v>
      </c>
      <c r="AH6" s="1">
        <f t="shared" ref="AH6:AR7" si="4">AG6+AH4</f>
        <v>0</v>
      </c>
      <c r="AI6" s="1">
        <f t="shared" si="4"/>
        <v>0</v>
      </c>
      <c r="AJ6" s="1">
        <f t="shared" si="4"/>
        <v>0</v>
      </c>
      <c r="AK6" s="1">
        <f t="shared" si="4"/>
        <v>0</v>
      </c>
      <c r="AL6" s="1">
        <f t="shared" si="4"/>
        <v>0</v>
      </c>
      <c r="AM6" s="1">
        <f t="shared" si="4"/>
        <v>0</v>
      </c>
      <c r="AN6" s="1">
        <f t="shared" si="4"/>
        <v>0</v>
      </c>
      <c r="AO6" s="1">
        <f t="shared" si="4"/>
        <v>0</v>
      </c>
      <c r="AP6" s="1">
        <f t="shared" si="4"/>
        <v>0</v>
      </c>
      <c r="AQ6" s="1">
        <f t="shared" si="4"/>
        <v>0</v>
      </c>
      <c r="AR6" s="1">
        <f t="shared" si="4"/>
        <v>0</v>
      </c>
      <c r="AS6" s="1">
        <f>AS4</f>
        <v>0</v>
      </c>
      <c r="AT6" s="1">
        <f t="shared" ref="AT6:BD7" si="5">AS6+AT4</f>
        <v>0</v>
      </c>
      <c r="AU6" s="1">
        <f t="shared" si="5"/>
        <v>0</v>
      </c>
      <c r="AV6" s="1">
        <f t="shared" si="5"/>
        <v>0</v>
      </c>
      <c r="AW6" s="1">
        <f t="shared" si="5"/>
        <v>0</v>
      </c>
      <c r="AX6" s="1">
        <f t="shared" si="5"/>
        <v>0</v>
      </c>
      <c r="AY6" s="1">
        <f t="shared" si="5"/>
        <v>0</v>
      </c>
      <c r="AZ6" s="1">
        <f t="shared" si="5"/>
        <v>0</v>
      </c>
      <c r="BA6" s="1">
        <f t="shared" si="5"/>
        <v>0</v>
      </c>
      <c r="BB6" s="1">
        <f t="shared" si="5"/>
        <v>0</v>
      </c>
      <c r="BC6" s="1">
        <f t="shared" si="5"/>
        <v>0</v>
      </c>
      <c r="BD6" s="1">
        <f t="shared" si="5"/>
        <v>0</v>
      </c>
      <c r="BE6" s="1">
        <f>BE4</f>
        <v>0</v>
      </c>
      <c r="BF6" s="1">
        <f t="shared" ref="BF6:BP7" si="6">BE6+BF4</f>
        <v>0</v>
      </c>
      <c r="BG6" s="1">
        <f t="shared" si="6"/>
        <v>0</v>
      </c>
      <c r="BH6" s="1">
        <f t="shared" si="6"/>
        <v>0</v>
      </c>
      <c r="BI6" s="1">
        <f t="shared" si="6"/>
        <v>0</v>
      </c>
      <c r="BJ6" s="1">
        <f t="shared" si="6"/>
        <v>0</v>
      </c>
      <c r="BK6" s="1">
        <f t="shared" si="6"/>
        <v>0</v>
      </c>
      <c r="BL6" s="1">
        <f t="shared" si="6"/>
        <v>0</v>
      </c>
      <c r="BM6" s="1">
        <f t="shared" si="6"/>
        <v>0</v>
      </c>
      <c r="BN6" s="1">
        <f t="shared" si="6"/>
        <v>0</v>
      </c>
      <c r="BO6" s="1">
        <f t="shared" si="6"/>
        <v>0</v>
      </c>
      <c r="BP6" s="1">
        <f t="shared" si="6"/>
        <v>0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</row>
    <row r="7" spans="1:164">
      <c r="E7" s="52" t="s">
        <v>16</v>
      </c>
      <c r="G7" s="1">
        <v>0</v>
      </c>
      <c r="H7" s="1">
        <v>0</v>
      </c>
      <c r="I7" s="1">
        <f>I5</f>
        <v>0</v>
      </c>
      <c r="J7" s="1">
        <f t="shared" si="2"/>
        <v>0</v>
      </c>
      <c r="K7" s="1">
        <f t="shared" si="2"/>
        <v>0</v>
      </c>
      <c r="L7" s="1">
        <f t="shared" si="2"/>
        <v>0</v>
      </c>
      <c r="M7" s="1">
        <f t="shared" si="2"/>
        <v>0</v>
      </c>
      <c r="N7" s="1">
        <f t="shared" si="2"/>
        <v>0</v>
      </c>
      <c r="O7" s="1">
        <f t="shared" si="2"/>
        <v>0</v>
      </c>
      <c r="P7" s="1">
        <f t="shared" si="2"/>
        <v>0</v>
      </c>
      <c r="Q7" s="1">
        <f t="shared" si="2"/>
        <v>0</v>
      </c>
      <c r="R7" s="1">
        <f t="shared" si="2"/>
        <v>0</v>
      </c>
      <c r="S7" s="1">
        <f t="shared" si="2"/>
        <v>0</v>
      </c>
      <c r="T7" s="1">
        <f t="shared" si="2"/>
        <v>0</v>
      </c>
      <c r="U7" s="1">
        <f>U5</f>
        <v>0</v>
      </c>
      <c r="V7" s="1">
        <f t="shared" si="3"/>
        <v>0</v>
      </c>
      <c r="W7" s="1">
        <f t="shared" si="3"/>
        <v>0</v>
      </c>
      <c r="X7" s="1">
        <f t="shared" si="3"/>
        <v>0</v>
      </c>
      <c r="Y7" s="1">
        <f t="shared" si="3"/>
        <v>0</v>
      </c>
      <c r="Z7" s="1">
        <f t="shared" si="3"/>
        <v>0</v>
      </c>
      <c r="AA7" s="1">
        <f t="shared" si="3"/>
        <v>0</v>
      </c>
      <c r="AB7" s="1">
        <f t="shared" si="3"/>
        <v>0</v>
      </c>
      <c r="AC7" s="1">
        <f t="shared" si="3"/>
        <v>0</v>
      </c>
      <c r="AD7" s="1">
        <f t="shared" si="3"/>
        <v>0</v>
      </c>
      <c r="AE7" s="1">
        <f t="shared" si="3"/>
        <v>0</v>
      </c>
      <c r="AF7" s="1">
        <f t="shared" si="3"/>
        <v>0</v>
      </c>
      <c r="AG7" s="1">
        <f>AG5</f>
        <v>0</v>
      </c>
      <c r="AH7" s="1">
        <f t="shared" si="4"/>
        <v>0</v>
      </c>
      <c r="AI7" s="1">
        <f t="shared" si="4"/>
        <v>0</v>
      </c>
      <c r="AJ7" s="1">
        <f t="shared" si="4"/>
        <v>0</v>
      </c>
      <c r="AK7" s="1">
        <f t="shared" si="4"/>
        <v>0</v>
      </c>
      <c r="AL7" s="1">
        <f t="shared" si="4"/>
        <v>0</v>
      </c>
      <c r="AM7" s="1">
        <f t="shared" si="4"/>
        <v>0</v>
      </c>
      <c r="AN7" s="1">
        <f t="shared" si="4"/>
        <v>0</v>
      </c>
      <c r="AO7" s="1">
        <f t="shared" si="4"/>
        <v>0</v>
      </c>
      <c r="AP7" s="1">
        <f t="shared" si="4"/>
        <v>0</v>
      </c>
      <c r="AQ7" s="1">
        <f t="shared" si="4"/>
        <v>0</v>
      </c>
      <c r="AR7" s="1">
        <f t="shared" si="4"/>
        <v>0</v>
      </c>
      <c r="AS7" s="1">
        <f>AS5</f>
        <v>0</v>
      </c>
      <c r="AT7" s="1">
        <f t="shared" si="5"/>
        <v>0</v>
      </c>
      <c r="AU7" s="1">
        <f t="shared" si="5"/>
        <v>0</v>
      </c>
      <c r="AV7" s="1">
        <f t="shared" si="5"/>
        <v>0</v>
      </c>
      <c r="AW7" s="1">
        <f t="shared" si="5"/>
        <v>0</v>
      </c>
      <c r="AX7" s="1">
        <f t="shared" si="5"/>
        <v>0</v>
      </c>
      <c r="AY7" s="1">
        <f t="shared" si="5"/>
        <v>0</v>
      </c>
      <c r="AZ7" s="1">
        <f t="shared" si="5"/>
        <v>0</v>
      </c>
      <c r="BA7" s="1">
        <f t="shared" si="5"/>
        <v>0</v>
      </c>
      <c r="BB7" s="1">
        <f t="shared" si="5"/>
        <v>0</v>
      </c>
      <c r="BC7" s="1">
        <f t="shared" si="5"/>
        <v>0</v>
      </c>
      <c r="BD7" s="1">
        <f t="shared" si="5"/>
        <v>0</v>
      </c>
      <c r="BE7" s="1">
        <f>BE5</f>
        <v>0</v>
      </c>
      <c r="BF7" s="1">
        <f t="shared" si="6"/>
        <v>0</v>
      </c>
      <c r="BG7" s="1">
        <f t="shared" si="6"/>
        <v>0</v>
      </c>
      <c r="BH7" s="1">
        <f t="shared" si="6"/>
        <v>0</v>
      </c>
      <c r="BI7" s="1">
        <f t="shared" si="6"/>
        <v>0</v>
      </c>
      <c r="BJ7" s="1">
        <f t="shared" si="6"/>
        <v>0</v>
      </c>
      <c r="BK7" s="1">
        <f t="shared" si="6"/>
        <v>0</v>
      </c>
      <c r="BL7" s="1">
        <f t="shared" si="6"/>
        <v>0</v>
      </c>
      <c r="BM7" s="1">
        <f t="shared" si="6"/>
        <v>0</v>
      </c>
      <c r="BN7" s="1">
        <f t="shared" si="6"/>
        <v>0</v>
      </c>
      <c r="BO7" s="1">
        <f t="shared" si="6"/>
        <v>0</v>
      </c>
      <c r="BP7" s="1">
        <f t="shared" si="6"/>
        <v>0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</row>
    <row r="8" spans="1:164">
      <c r="E8" s="52" t="s">
        <v>17</v>
      </c>
      <c r="G8" s="1">
        <v>0</v>
      </c>
      <c r="H8" s="1">
        <v>0</v>
      </c>
      <c r="I8" s="1">
        <f t="shared" ref="I8:BF9" si="7">H8+I4</f>
        <v>0</v>
      </c>
      <c r="J8" s="1">
        <f t="shared" si="7"/>
        <v>0</v>
      </c>
      <c r="K8" s="1">
        <f t="shared" si="7"/>
        <v>0</v>
      </c>
      <c r="L8" s="1">
        <f t="shared" si="7"/>
        <v>0</v>
      </c>
      <c r="M8" s="1">
        <f t="shared" si="7"/>
        <v>0</v>
      </c>
      <c r="N8" s="1">
        <f t="shared" si="7"/>
        <v>0</v>
      </c>
      <c r="O8" s="1">
        <f t="shared" si="7"/>
        <v>0</v>
      </c>
      <c r="P8" s="1">
        <f t="shared" si="7"/>
        <v>0</v>
      </c>
      <c r="Q8" s="1">
        <f t="shared" si="7"/>
        <v>0</v>
      </c>
      <c r="R8" s="1">
        <f t="shared" si="7"/>
        <v>0</v>
      </c>
      <c r="S8" s="1">
        <f t="shared" si="7"/>
        <v>0</v>
      </c>
      <c r="T8" s="1">
        <f t="shared" si="7"/>
        <v>0</v>
      </c>
      <c r="U8" s="1">
        <f t="shared" si="7"/>
        <v>0</v>
      </c>
      <c r="V8" s="1">
        <f t="shared" si="7"/>
        <v>0</v>
      </c>
      <c r="W8" s="1">
        <f t="shared" si="7"/>
        <v>0</v>
      </c>
      <c r="X8" s="1">
        <f t="shared" si="7"/>
        <v>0</v>
      </c>
      <c r="Y8" s="1">
        <f t="shared" si="7"/>
        <v>0</v>
      </c>
      <c r="Z8" s="1">
        <f t="shared" si="7"/>
        <v>0</v>
      </c>
      <c r="AA8" s="1">
        <f t="shared" si="7"/>
        <v>0</v>
      </c>
      <c r="AB8" s="1">
        <f t="shared" si="7"/>
        <v>0</v>
      </c>
      <c r="AC8" s="1">
        <f t="shared" si="7"/>
        <v>0</v>
      </c>
      <c r="AD8" s="1">
        <f t="shared" si="7"/>
        <v>0</v>
      </c>
      <c r="AE8" s="1">
        <f t="shared" si="7"/>
        <v>0</v>
      </c>
      <c r="AF8" s="1">
        <f t="shared" si="7"/>
        <v>0</v>
      </c>
      <c r="AG8" s="1">
        <f t="shared" si="7"/>
        <v>0</v>
      </c>
      <c r="AH8" s="1">
        <f t="shared" si="7"/>
        <v>0</v>
      </c>
      <c r="AI8" s="1">
        <f t="shared" si="7"/>
        <v>0</v>
      </c>
      <c r="AJ8" s="1">
        <f t="shared" si="7"/>
        <v>0</v>
      </c>
      <c r="AK8" s="1">
        <f t="shared" si="7"/>
        <v>0</v>
      </c>
      <c r="AL8" s="1">
        <f t="shared" si="7"/>
        <v>0</v>
      </c>
      <c r="AM8" s="1">
        <f t="shared" si="7"/>
        <v>0</v>
      </c>
      <c r="AN8" s="1">
        <f t="shared" si="7"/>
        <v>0</v>
      </c>
      <c r="AO8" s="1">
        <f t="shared" si="7"/>
        <v>0</v>
      </c>
      <c r="AP8" s="1">
        <f t="shared" si="7"/>
        <v>0</v>
      </c>
      <c r="AQ8" s="1">
        <f t="shared" si="7"/>
        <v>0</v>
      </c>
      <c r="AR8" s="1">
        <f t="shared" si="7"/>
        <v>0</v>
      </c>
      <c r="AS8" s="1">
        <f t="shared" si="7"/>
        <v>0</v>
      </c>
      <c r="AT8" s="1">
        <f t="shared" si="7"/>
        <v>0</v>
      </c>
      <c r="AU8" s="1">
        <f t="shared" si="7"/>
        <v>0</v>
      </c>
      <c r="AV8" s="1">
        <f t="shared" si="7"/>
        <v>0</v>
      </c>
      <c r="AW8" s="1">
        <f t="shared" si="7"/>
        <v>0</v>
      </c>
      <c r="AX8" s="1">
        <f t="shared" si="7"/>
        <v>0</v>
      </c>
      <c r="AY8" s="1">
        <f t="shared" si="7"/>
        <v>0</v>
      </c>
      <c r="AZ8" s="1">
        <f t="shared" si="7"/>
        <v>0</v>
      </c>
      <c r="BA8" s="1">
        <f t="shared" si="7"/>
        <v>0</v>
      </c>
      <c r="BB8" s="1">
        <f t="shared" si="7"/>
        <v>0</v>
      </c>
      <c r="BC8" s="1">
        <f t="shared" si="7"/>
        <v>0</v>
      </c>
      <c r="BD8" s="1">
        <f t="shared" si="7"/>
        <v>0</v>
      </c>
      <c r="BE8" s="1">
        <f t="shared" si="7"/>
        <v>0</v>
      </c>
      <c r="BF8" s="1">
        <f t="shared" si="7"/>
        <v>0</v>
      </c>
      <c r="BG8" s="1">
        <f t="shared" ref="BG8:BP9" si="8">BF8+BG4</f>
        <v>0</v>
      </c>
      <c r="BH8" s="1">
        <f t="shared" si="8"/>
        <v>0</v>
      </c>
      <c r="BI8" s="1">
        <f t="shared" si="8"/>
        <v>0</v>
      </c>
      <c r="BJ8" s="1">
        <f t="shared" si="8"/>
        <v>0</v>
      </c>
      <c r="BK8" s="1">
        <f t="shared" si="8"/>
        <v>0</v>
      </c>
      <c r="BL8" s="1">
        <f t="shared" si="8"/>
        <v>0</v>
      </c>
      <c r="BM8" s="1">
        <f t="shared" si="8"/>
        <v>0</v>
      </c>
      <c r="BN8" s="1">
        <f t="shared" si="8"/>
        <v>0</v>
      </c>
      <c r="BO8" s="1">
        <f t="shared" si="8"/>
        <v>0</v>
      </c>
      <c r="BP8" s="1">
        <f t="shared" si="8"/>
        <v>0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</row>
    <row r="9" spans="1:164">
      <c r="E9" s="52" t="s">
        <v>18</v>
      </c>
      <c r="G9" s="1">
        <v>0</v>
      </c>
      <c r="H9" s="1">
        <v>0</v>
      </c>
      <c r="I9" s="1">
        <f t="shared" si="7"/>
        <v>0</v>
      </c>
      <c r="J9" s="1">
        <f t="shared" si="7"/>
        <v>0</v>
      </c>
      <c r="K9" s="1">
        <f t="shared" si="7"/>
        <v>0</v>
      </c>
      <c r="L9" s="1">
        <f t="shared" si="7"/>
        <v>0</v>
      </c>
      <c r="M9" s="1">
        <f t="shared" si="7"/>
        <v>0</v>
      </c>
      <c r="N9" s="1">
        <f t="shared" si="7"/>
        <v>0</v>
      </c>
      <c r="O9" s="1">
        <f t="shared" si="7"/>
        <v>0</v>
      </c>
      <c r="P9" s="1">
        <f t="shared" si="7"/>
        <v>0</v>
      </c>
      <c r="Q9" s="1">
        <f t="shared" si="7"/>
        <v>0</v>
      </c>
      <c r="R9" s="1">
        <f t="shared" si="7"/>
        <v>0</v>
      </c>
      <c r="S9" s="1">
        <f t="shared" si="7"/>
        <v>0</v>
      </c>
      <c r="T9" s="1">
        <f t="shared" si="7"/>
        <v>0</v>
      </c>
      <c r="U9" s="1">
        <f t="shared" si="7"/>
        <v>0</v>
      </c>
      <c r="V9" s="1">
        <f t="shared" si="7"/>
        <v>0</v>
      </c>
      <c r="W9" s="1">
        <f t="shared" si="7"/>
        <v>0</v>
      </c>
      <c r="X9" s="1">
        <f t="shared" si="7"/>
        <v>0</v>
      </c>
      <c r="Y9" s="1">
        <f t="shared" si="7"/>
        <v>0</v>
      </c>
      <c r="Z9" s="1">
        <f t="shared" si="7"/>
        <v>0</v>
      </c>
      <c r="AA9" s="1">
        <f t="shared" si="7"/>
        <v>0</v>
      </c>
      <c r="AB9" s="1">
        <f t="shared" si="7"/>
        <v>0</v>
      </c>
      <c r="AC9" s="1">
        <f t="shared" si="7"/>
        <v>0</v>
      </c>
      <c r="AD9" s="1">
        <f t="shared" si="7"/>
        <v>0</v>
      </c>
      <c r="AE9" s="1">
        <f t="shared" si="7"/>
        <v>0</v>
      </c>
      <c r="AF9" s="1">
        <f t="shared" si="7"/>
        <v>0</v>
      </c>
      <c r="AG9" s="1">
        <f t="shared" si="7"/>
        <v>0</v>
      </c>
      <c r="AH9" s="1">
        <f t="shared" si="7"/>
        <v>0</v>
      </c>
      <c r="AI9" s="1">
        <f t="shared" si="7"/>
        <v>0</v>
      </c>
      <c r="AJ9" s="1">
        <f t="shared" si="7"/>
        <v>0</v>
      </c>
      <c r="AK9" s="1">
        <f t="shared" si="7"/>
        <v>0</v>
      </c>
      <c r="AL9" s="1">
        <f t="shared" si="7"/>
        <v>0</v>
      </c>
      <c r="AM9" s="1">
        <f t="shared" si="7"/>
        <v>0</v>
      </c>
      <c r="AN9" s="1">
        <f t="shared" si="7"/>
        <v>0</v>
      </c>
      <c r="AO9" s="1">
        <f t="shared" si="7"/>
        <v>0</v>
      </c>
      <c r="AP9" s="1">
        <f t="shared" si="7"/>
        <v>0</v>
      </c>
      <c r="AQ9" s="1">
        <f t="shared" si="7"/>
        <v>0</v>
      </c>
      <c r="AR9" s="1">
        <f t="shared" si="7"/>
        <v>0</v>
      </c>
      <c r="AS9" s="1">
        <f t="shared" si="7"/>
        <v>0</v>
      </c>
      <c r="AT9" s="1">
        <f t="shared" si="7"/>
        <v>0</v>
      </c>
      <c r="AU9" s="1">
        <f t="shared" si="7"/>
        <v>0</v>
      </c>
      <c r="AV9" s="1">
        <f t="shared" si="7"/>
        <v>0</v>
      </c>
      <c r="AW9" s="1">
        <f t="shared" si="7"/>
        <v>0</v>
      </c>
      <c r="AX9" s="1">
        <f t="shared" si="7"/>
        <v>0</v>
      </c>
      <c r="AY9" s="1">
        <f t="shared" si="7"/>
        <v>0</v>
      </c>
      <c r="AZ9" s="1">
        <f t="shared" si="7"/>
        <v>0</v>
      </c>
      <c r="BA9" s="1">
        <f t="shared" si="7"/>
        <v>0</v>
      </c>
      <c r="BB9" s="1">
        <f t="shared" si="7"/>
        <v>0</v>
      </c>
      <c r="BC9" s="1">
        <f t="shared" si="7"/>
        <v>0</v>
      </c>
      <c r="BD9" s="1">
        <f t="shared" si="7"/>
        <v>0</v>
      </c>
      <c r="BE9" s="1">
        <f t="shared" si="7"/>
        <v>0</v>
      </c>
      <c r="BF9" s="1">
        <f t="shared" si="7"/>
        <v>0</v>
      </c>
      <c r="BG9" s="1">
        <f t="shared" si="8"/>
        <v>0</v>
      </c>
      <c r="BH9" s="1">
        <f t="shared" si="8"/>
        <v>0</v>
      </c>
      <c r="BI9" s="1">
        <f t="shared" si="8"/>
        <v>0</v>
      </c>
      <c r="BJ9" s="1">
        <f t="shared" si="8"/>
        <v>0</v>
      </c>
      <c r="BK9" s="1">
        <f t="shared" si="8"/>
        <v>0</v>
      </c>
      <c r="BL9" s="1">
        <f t="shared" si="8"/>
        <v>0</v>
      </c>
      <c r="BM9" s="1">
        <f t="shared" si="8"/>
        <v>0</v>
      </c>
      <c r="BN9" s="1">
        <f t="shared" si="8"/>
        <v>0</v>
      </c>
      <c r="BO9" s="1">
        <f t="shared" si="8"/>
        <v>0</v>
      </c>
      <c r="BP9" s="1">
        <f t="shared" si="8"/>
        <v>0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</row>
    <row r="10" spans="1:164">
      <c r="E10" s="52" t="s">
        <v>19</v>
      </c>
      <c r="G10" s="1">
        <v>0</v>
      </c>
      <c r="H10" s="1">
        <v>0</v>
      </c>
      <c r="I10" s="1">
        <f t="shared" ref="I10:BF10" si="9">I8-I9</f>
        <v>0</v>
      </c>
      <c r="J10" s="1">
        <f t="shared" si="9"/>
        <v>0</v>
      </c>
      <c r="K10" s="1">
        <f t="shared" si="9"/>
        <v>0</v>
      </c>
      <c r="L10" s="1">
        <f t="shared" si="9"/>
        <v>0</v>
      </c>
      <c r="M10" s="1">
        <f t="shared" si="9"/>
        <v>0</v>
      </c>
      <c r="N10" s="1">
        <f t="shared" si="9"/>
        <v>0</v>
      </c>
      <c r="O10" s="1">
        <f t="shared" si="9"/>
        <v>0</v>
      </c>
      <c r="P10" s="1">
        <f t="shared" si="9"/>
        <v>0</v>
      </c>
      <c r="Q10" s="1">
        <f t="shared" si="9"/>
        <v>0</v>
      </c>
      <c r="R10" s="1">
        <f t="shared" si="9"/>
        <v>0</v>
      </c>
      <c r="S10" s="1">
        <f t="shared" si="9"/>
        <v>0</v>
      </c>
      <c r="T10" s="1">
        <f t="shared" si="9"/>
        <v>0</v>
      </c>
      <c r="U10" s="1">
        <f t="shared" si="9"/>
        <v>0</v>
      </c>
      <c r="V10" s="1">
        <f t="shared" si="9"/>
        <v>0</v>
      </c>
      <c r="W10" s="1">
        <f t="shared" si="9"/>
        <v>0</v>
      </c>
      <c r="X10" s="1">
        <f t="shared" si="9"/>
        <v>0</v>
      </c>
      <c r="Y10" s="1">
        <f t="shared" si="9"/>
        <v>0</v>
      </c>
      <c r="Z10" s="1">
        <f t="shared" si="9"/>
        <v>0</v>
      </c>
      <c r="AA10" s="1">
        <f t="shared" si="9"/>
        <v>0</v>
      </c>
      <c r="AB10" s="1">
        <f t="shared" si="9"/>
        <v>0</v>
      </c>
      <c r="AC10" s="1">
        <f t="shared" si="9"/>
        <v>0</v>
      </c>
      <c r="AD10" s="1">
        <f t="shared" si="9"/>
        <v>0</v>
      </c>
      <c r="AE10" s="1">
        <f t="shared" si="9"/>
        <v>0</v>
      </c>
      <c r="AF10" s="1">
        <f t="shared" si="9"/>
        <v>0</v>
      </c>
      <c r="AG10" s="1">
        <f t="shared" si="9"/>
        <v>0</v>
      </c>
      <c r="AH10" s="1">
        <f t="shared" si="9"/>
        <v>0</v>
      </c>
      <c r="AI10" s="1">
        <f t="shared" si="9"/>
        <v>0</v>
      </c>
      <c r="AJ10" s="1">
        <f t="shared" si="9"/>
        <v>0</v>
      </c>
      <c r="AK10" s="1">
        <f t="shared" si="9"/>
        <v>0</v>
      </c>
      <c r="AL10" s="1">
        <f t="shared" si="9"/>
        <v>0</v>
      </c>
      <c r="AM10" s="1">
        <f t="shared" si="9"/>
        <v>0</v>
      </c>
      <c r="AN10" s="1">
        <f t="shared" si="9"/>
        <v>0</v>
      </c>
      <c r="AO10" s="1">
        <f t="shared" si="9"/>
        <v>0</v>
      </c>
      <c r="AP10" s="1">
        <f t="shared" si="9"/>
        <v>0</v>
      </c>
      <c r="AQ10" s="1">
        <f t="shared" si="9"/>
        <v>0</v>
      </c>
      <c r="AR10" s="1">
        <f t="shared" si="9"/>
        <v>0</v>
      </c>
      <c r="AS10" s="1">
        <f t="shared" si="9"/>
        <v>0</v>
      </c>
      <c r="AT10" s="1">
        <f t="shared" si="9"/>
        <v>0</v>
      </c>
      <c r="AU10" s="1">
        <f t="shared" si="9"/>
        <v>0</v>
      </c>
      <c r="AV10" s="1">
        <f t="shared" si="9"/>
        <v>0</v>
      </c>
      <c r="AW10" s="1">
        <f t="shared" si="9"/>
        <v>0</v>
      </c>
      <c r="AX10" s="1">
        <f t="shared" si="9"/>
        <v>0</v>
      </c>
      <c r="AY10" s="1">
        <f t="shared" si="9"/>
        <v>0</v>
      </c>
      <c r="AZ10" s="1">
        <f t="shared" si="9"/>
        <v>0</v>
      </c>
      <c r="BA10" s="1">
        <f t="shared" si="9"/>
        <v>0</v>
      </c>
      <c r="BB10" s="1">
        <f t="shared" si="9"/>
        <v>0</v>
      </c>
      <c r="BC10" s="1">
        <f t="shared" si="9"/>
        <v>0</v>
      </c>
      <c r="BD10" s="1">
        <f t="shared" si="9"/>
        <v>0</v>
      </c>
      <c r="BE10" s="1">
        <f t="shared" si="9"/>
        <v>0</v>
      </c>
      <c r="BF10" s="1">
        <f t="shared" si="9"/>
        <v>0</v>
      </c>
      <c r="BG10" s="1">
        <f t="shared" ref="BG10:BP10" si="10">BG8-BG9</f>
        <v>0</v>
      </c>
      <c r="BH10" s="1">
        <f t="shared" si="10"/>
        <v>0</v>
      </c>
      <c r="BI10" s="1">
        <f t="shared" si="10"/>
        <v>0</v>
      </c>
      <c r="BJ10" s="1">
        <f t="shared" si="10"/>
        <v>0</v>
      </c>
      <c r="BK10" s="1">
        <f t="shared" si="10"/>
        <v>0</v>
      </c>
      <c r="BL10" s="1">
        <f t="shared" si="10"/>
        <v>0</v>
      </c>
      <c r="BM10" s="1">
        <f t="shared" si="10"/>
        <v>0</v>
      </c>
      <c r="BN10" s="1">
        <f t="shared" si="10"/>
        <v>0</v>
      </c>
      <c r="BO10" s="1">
        <f t="shared" si="10"/>
        <v>0</v>
      </c>
      <c r="BP10" s="1">
        <f t="shared" si="10"/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</row>
    <row r="11" spans="1:164">
      <c r="A11" s="52" t="s">
        <v>62</v>
      </c>
      <c r="E11" s="52" t="s">
        <v>20</v>
      </c>
      <c r="G11" s="1">
        <v>0</v>
      </c>
      <c r="H11" s="1">
        <v>0</v>
      </c>
      <c r="I11" s="1">
        <f t="shared" ref="I11:BF11" si="11">IF($C4=1,I$10,0)</f>
        <v>0</v>
      </c>
      <c r="J11" s="1">
        <f t="shared" si="11"/>
        <v>0</v>
      </c>
      <c r="K11" s="1">
        <f t="shared" si="11"/>
        <v>0</v>
      </c>
      <c r="L11" s="1">
        <f t="shared" si="11"/>
        <v>0</v>
      </c>
      <c r="M11" s="1">
        <f t="shared" si="11"/>
        <v>0</v>
      </c>
      <c r="N11" s="1">
        <f t="shared" si="11"/>
        <v>0</v>
      </c>
      <c r="O11" s="1">
        <f t="shared" si="11"/>
        <v>0</v>
      </c>
      <c r="P11" s="1">
        <f t="shared" si="11"/>
        <v>0</v>
      </c>
      <c r="Q11" s="1">
        <f t="shared" si="11"/>
        <v>0</v>
      </c>
      <c r="R11" s="1">
        <f t="shared" si="11"/>
        <v>0</v>
      </c>
      <c r="S11" s="1">
        <f t="shared" si="11"/>
        <v>0</v>
      </c>
      <c r="T11" s="1">
        <f t="shared" si="11"/>
        <v>0</v>
      </c>
      <c r="U11" s="1">
        <f t="shared" si="11"/>
        <v>0</v>
      </c>
      <c r="V11" s="1">
        <f t="shared" si="11"/>
        <v>0</v>
      </c>
      <c r="W11" s="1">
        <f t="shared" si="11"/>
        <v>0</v>
      </c>
      <c r="X11" s="1">
        <f t="shared" si="11"/>
        <v>0</v>
      </c>
      <c r="Y11" s="1">
        <f t="shared" si="11"/>
        <v>0</v>
      </c>
      <c r="Z11" s="1">
        <f t="shared" si="11"/>
        <v>0</v>
      </c>
      <c r="AA11" s="1">
        <f t="shared" si="11"/>
        <v>0</v>
      </c>
      <c r="AB11" s="1">
        <f t="shared" si="11"/>
        <v>0</v>
      </c>
      <c r="AC11" s="1">
        <f t="shared" si="11"/>
        <v>0</v>
      </c>
      <c r="AD11" s="1">
        <f t="shared" si="11"/>
        <v>0</v>
      </c>
      <c r="AE11" s="1">
        <f t="shared" si="11"/>
        <v>0</v>
      </c>
      <c r="AF11" s="1">
        <f t="shared" si="11"/>
        <v>0</v>
      </c>
      <c r="AG11" s="1">
        <f t="shared" si="11"/>
        <v>0</v>
      </c>
      <c r="AH11" s="1">
        <f t="shared" si="11"/>
        <v>0</v>
      </c>
      <c r="AI11" s="1">
        <f t="shared" si="11"/>
        <v>0</v>
      </c>
      <c r="AJ11" s="1">
        <f t="shared" si="11"/>
        <v>0</v>
      </c>
      <c r="AK11" s="1">
        <f t="shared" si="11"/>
        <v>0</v>
      </c>
      <c r="AL11" s="1">
        <f t="shared" si="11"/>
        <v>0</v>
      </c>
      <c r="AM11" s="1">
        <f t="shared" si="11"/>
        <v>0</v>
      </c>
      <c r="AN11" s="1">
        <f t="shared" si="11"/>
        <v>0</v>
      </c>
      <c r="AO11" s="1">
        <f t="shared" si="11"/>
        <v>0</v>
      </c>
      <c r="AP11" s="1">
        <f t="shared" si="11"/>
        <v>0</v>
      </c>
      <c r="AQ11" s="1">
        <f t="shared" si="11"/>
        <v>0</v>
      </c>
      <c r="AR11" s="1">
        <f t="shared" si="11"/>
        <v>0</v>
      </c>
      <c r="AS11" s="1">
        <f t="shared" si="11"/>
        <v>0</v>
      </c>
      <c r="AT11" s="1">
        <f t="shared" si="11"/>
        <v>0</v>
      </c>
      <c r="AU11" s="1">
        <f t="shared" si="11"/>
        <v>0</v>
      </c>
      <c r="AV11" s="1">
        <f t="shared" si="11"/>
        <v>0</v>
      </c>
      <c r="AW11" s="1">
        <f t="shared" si="11"/>
        <v>0</v>
      </c>
      <c r="AX11" s="1">
        <f t="shared" si="11"/>
        <v>0</v>
      </c>
      <c r="AY11" s="1">
        <f t="shared" si="11"/>
        <v>0</v>
      </c>
      <c r="AZ11" s="1">
        <f t="shared" si="11"/>
        <v>0</v>
      </c>
      <c r="BA11" s="1">
        <f t="shared" si="11"/>
        <v>0</v>
      </c>
      <c r="BB11" s="1">
        <f t="shared" si="11"/>
        <v>0</v>
      </c>
      <c r="BC11" s="1">
        <f t="shared" si="11"/>
        <v>0</v>
      </c>
      <c r="BD11" s="1">
        <f t="shared" si="11"/>
        <v>0</v>
      </c>
      <c r="BE11" s="1">
        <f t="shared" si="11"/>
        <v>0</v>
      </c>
      <c r="BF11" s="1">
        <f t="shared" si="11"/>
        <v>0</v>
      </c>
      <c r="BG11" s="1">
        <f t="shared" ref="BG11:BP11" si="12">IF($C4=1,BG$10,0)</f>
        <v>0</v>
      </c>
      <c r="BH11" s="1">
        <f t="shared" si="12"/>
        <v>0</v>
      </c>
      <c r="BI11" s="1">
        <f t="shared" si="12"/>
        <v>0</v>
      </c>
      <c r="BJ11" s="1">
        <f t="shared" si="12"/>
        <v>0</v>
      </c>
      <c r="BK11" s="1">
        <f t="shared" si="12"/>
        <v>0</v>
      </c>
      <c r="BL11" s="1">
        <f t="shared" si="12"/>
        <v>0</v>
      </c>
      <c r="BM11" s="1">
        <f t="shared" si="12"/>
        <v>0</v>
      </c>
      <c r="BN11" s="1">
        <f t="shared" si="12"/>
        <v>0</v>
      </c>
      <c r="BO11" s="1">
        <f t="shared" si="12"/>
        <v>0</v>
      </c>
      <c r="BP11" s="1">
        <f t="shared" si="12"/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</row>
    <row r="12" spans="1:164" s="8" customFormat="1">
      <c r="E12" s="8" t="s">
        <v>99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B13" s="9">
        <v>1000</v>
      </c>
      <c r="C13" s="9"/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0</v>
      </c>
      <c r="H14" s="96">
        <v>0</v>
      </c>
      <c r="I14" s="96">
        <f t="shared" ref="I14:BF14" si="13">IF($B4=1,+H14+I5+I12,0)</f>
        <v>0</v>
      </c>
      <c r="J14" s="96">
        <f t="shared" si="13"/>
        <v>0</v>
      </c>
      <c r="K14" s="96">
        <f t="shared" si="13"/>
        <v>0</v>
      </c>
      <c r="L14" s="96">
        <f t="shared" si="13"/>
        <v>0</v>
      </c>
      <c r="M14" s="96">
        <f t="shared" si="13"/>
        <v>0</v>
      </c>
      <c r="N14" s="96">
        <f t="shared" si="13"/>
        <v>0</v>
      </c>
      <c r="O14" s="96">
        <f t="shared" si="13"/>
        <v>0</v>
      </c>
      <c r="P14" s="96">
        <f>IF($B4=1,+O14+P5+P12,0)</f>
        <v>0</v>
      </c>
      <c r="Q14" s="96">
        <f t="shared" si="13"/>
        <v>0</v>
      </c>
      <c r="R14" s="96">
        <f t="shared" si="13"/>
        <v>0</v>
      </c>
      <c r="S14" s="115">
        <f>13814.37 / 1000</f>
        <v>13.81437</v>
      </c>
      <c r="T14" s="115">
        <f>13814.37 / 1000</f>
        <v>13.81437</v>
      </c>
      <c r="U14" s="96">
        <v>13.81437</v>
      </c>
      <c r="V14" s="96">
        <v>13.81437</v>
      </c>
      <c r="W14" s="96">
        <v>13.81437</v>
      </c>
      <c r="X14" s="96">
        <v>13.81437</v>
      </c>
      <c r="Y14" s="96">
        <v>13.81437</v>
      </c>
      <c r="Z14" s="96">
        <v>13.81437</v>
      </c>
      <c r="AA14" s="96">
        <v>13.81437</v>
      </c>
      <c r="AB14" s="96">
        <v>13.81437</v>
      </c>
      <c r="AC14" s="96">
        <v>13.81437</v>
      </c>
      <c r="AD14" s="96">
        <v>13.81437</v>
      </c>
      <c r="AE14" s="96">
        <v>13.81437</v>
      </c>
      <c r="AF14" s="96">
        <v>13.81437</v>
      </c>
      <c r="AG14" s="96">
        <v>13.81437</v>
      </c>
      <c r="AH14" s="96">
        <v>13.81437</v>
      </c>
      <c r="AI14" s="96">
        <v>13.81437</v>
      </c>
      <c r="AJ14" s="96">
        <v>13.81437</v>
      </c>
      <c r="AK14" s="96">
        <v>13.81437</v>
      </c>
      <c r="AL14" s="96">
        <v>13.81437</v>
      </c>
      <c r="AM14" s="96">
        <v>13.81437</v>
      </c>
      <c r="AN14" s="96">
        <v>13.81437</v>
      </c>
      <c r="AO14" s="96">
        <v>13.81437</v>
      </c>
      <c r="AP14" s="96">
        <v>13.81437</v>
      </c>
      <c r="AQ14" s="96">
        <v>13.81437</v>
      </c>
      <c r="AR14" s="96">
        <v>13.81437</v>
      </c>
      <c r="AS14" s="96">
        <f t="shared" si="13"/>
        <v>13.81437</v>
      </c>
      <c r="AT14" s="96">
        <f t="shared" si="13"/>
        <v>13.81437</v>
      </c>
      <c r="AU14" s="96">
        <f t="shared" si="13"/>
        <v>13.81437</v>
      </c>
      <c r="AV14" s="96">
        <f t="shared" si="13"/>
        <v>13.81437</v>
      </c>
      <c r="AW14" s="96">
        <f t="shared" si="13"/>
        <v>13.81437</v>
      </c>
      <c r="AX14" s="96">
        <f t="shared" si="13"/>
        <v>13.81437</v>
      </c>
      <c r="AY14" s="96">
        <f t="shared" si="13"/>
        <v>13.81437</v>
      </c>
      <c r="AZ14" s="96">
        <f t="shared" si="13"/>
        <v>13.81437</v>
      </c>
      <c r="BA14" s="96">
        <f t="shared" si="13"/>
        <v>13.81437</v>
      </c>
      <c r="BB14" s="96">
        <f t="shared" si="13"/>
        <v>13.81437</v>
      </c>
      <c r="BC14" s="96">
        <f t="shared" si="13"/>
        <v>13.81437</v>
      </c>
      <c r="BD14" s="96">
        <f t="shared" si="13"/>
        <v>13.81437</v>
      </c>
      <c r="BE14" s="96">
        <f t="shared" si="13"/>
        <v>13.81437</v>
      </c>
      <c r="BF14" s="96">
        <f t="shared" si="13"/>
        <v>13.81437</v>
      </c>
      <c r="BG14" s="96">
        <f t="shared" ref="BG14:BP14" si="14">IF($B4=1,+BF14+BG5+BG12,0)</f>
        <v>13.81437</v>
      </c>
      <c r="BH14" s="96">
        <f t="shared" si="14"/>
        <v>13.81437</v>
      </c>
      <c r="BI14" s="96">
        <f t="shared" si="14"/>
        <v>13.81437</v>
      </c>
      <c r="BJ14" s="96">
        <f t="shared" si="14"/>
        <v>13.81437</v>
      </c>
      <c r="BK14" s="96">
        <f t="shared" si="14"/>
        <v>13.81437</v>
      </c>
      <c r="BL14" s="96">
        <f t="shared" si="14"/>
        <v>13.81437</v>
      </c>
      <c r="BM14" s="96">
        <f t="shared" si="14"/>
        <v>13.81437</v>
      </c>
      <c r="BN14" s="96">
        <f t="shared" si="14"/>
        <v>13.81437</v>
      </c>
      <c r="BO14" s="96">
        <f t="shared" si="14"/>
        <v>13.81437</v>
      </c>
      <c r="BP14" s="96">
        <f t="shared" si="14"/>
        <v>13.81437</v>
      </c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F15" si="15">IF($B4=2,+H15+I5+I12,0)</f>
        <v>0</v>
      </c>
      <c r="J15" s="52">
        <f t="shared" si="15"/>
        <v>0</v>
      </c>
      <c r="K15" s="52">
        <f t="shared" si="15"/>
        <v>0</v>
      </c>
      <c r="L15" s="52">
        <f t="shared" si="15"/>
        <v>0</v>
      </c>
      <c r="M15" s="52">
        <f t="shared" si="15"/>
        <v>0</v>
      </c>
      <c r="N15" s="52">
        <f t="shared" si="15"/>
        <v>0</v>
      </c>
      <c r="O15" s="52">
        <f t="shared" si="15"/>
        <v>0</v>
      </c>
      <c r="P15" s="52">
        <f>IF($B4=2,+O15+P5+P12,0)</f>
        <v>0</v>
      </c>
      <c r="Q15" s="52">
        <f t="shared" si="15"/>
        <v>0</v>
      </c>
      <c r="R15" s="52">
        <f t="shared" si="15"/>
        <v>0</v>
      </c>
      <c r="S15" s="52">
        <f>IF($B4=2,+R15+S5+S12,0)</f>
        <v>0</v>
      </c>
      <c r="T15" s="52">
        <f t="shared" si="15"/>
        <v>0</v>
      </c>
      <c r="U15" s="52">
        <f t="shared" si="15"/>
        <v>0</v>
      </c>
      <c r="V15" s="52">
        <f t="shared" si="15"/>
        <v>0</v>
      </c>
      <c r="W15" s="52">
        <f t="shared" si="15"/>
        <v>0</v>
      </c>
      <c r="X15" s="52">
        <f t="shared" si="15"/>
        <v>0</v>
      </c>
      <c r="Y15" s="52">
        <f t="shared" si="15"/>
        <v>0</v>
      </c>
      <c r="Z15" s="52">
        <f t="shared" si="15"/>
        <v>0</v>
      </c>
      <c r="AA15" s="52">
        <f t="shared" si="15"/>
        <v>0</v>
      </c>
      <c r="AB15" s="52">
        <f t="shared" si="15"/>
        <v>0</v>
      </c>
      <c r="AC15" s="52">
        <f t="shared" si="15"/>
        <v>0</v>
      </c>
      <c r="AD15" s="52">
        <f t="shared" si="15"/>
        <v>0</v>
      </c>
      <c r="AE15" s="52">
        <f t="shared" si="15"/>
        <v>0</v>
      </c>
      <c r="AF15" s="52">
        <f t="shared" si="15"/>
        <v>0</v>
      </c>
      <c r="AG15" s="52">
        <f t="shared" si="15"/>
        <v>0</v>
      </c>
      <c r="AH15" s="52">
        <f t="shared" si="15"/>
        <v>0</v>
      </c>
      <c r="AI15" s="52">
        <f t="shared" si="15"/>
        <v>0</v>
      </c>
      <c r="AJ15" s="52">
        <f t="shared" si="15"/>
        <v>0</v>
      </c>
      <c r="AK15" s="52">
        <f t="shared" si="15"/>
        <v>0</v>
      </c>
      <c r="AL15" s="52">
        <f t="shared" si="15"/>
        <v>0</v>
      </c>
      <c r="AM15" s="52">
        <f t="shared" si="15"/>
        <v>0</v>
      </c>
      <c r="AN15" s="52">
        <f t="shared" si="15"/>
        <v>0</v>
      </c>
      <c r="AO15" s="52">
        <f t="shared" si="15"/>
        <v>0</v>
      </c>
      <c r="AP15" s="52">
        <f t="shared" si="15"/>
        <v>0</v>
      </c>
      <c r="AQ15" s="52">
        <f t="shared" si="15"/>
        <v>0</v>
      </c>
      <c r="AR15" s="52">
        <f t="shared" si="15"/>
        <v>0</v>
      </c>
      <c r="AS15" s="52">
        <f t="shared" si="15"/>
        <v>0</v>
      </c>
      <c r="AT15" s="52">
        <f t="shared" si="15"/>
        <v>0</v>
      </c>
      <c r="AU15" s="52">
        <f t="shared" si="15"/>
        <v>0</v>
      </c>
      <c r="AV15" s="52">
        <f t="shared" si="15"/>
        <v>0</v>
      </c>
      <c r="AW15" s="52">
        <f t="shared" si="15"/>
        <v>0</v>
      </c>
      <c r="AX15" s="52">
        <f t="shared" si="15"/>
        <v>0</v>
      </c>
      <c r="AY15" s="52">
        <f t="shared" si="15"/>
        <v>0</v>
      </c>
      <c r="AZ15" s="52">
        <f t="shared" si="15"/>
        <v>0</v>
      </c>
      <c r="BA15" s="52">
        <f t="shared" si="15"/>
        <v>0</v>
      </c>
      <c r="BB15" s="52">
        <f t="shared" si="15"/>
        <v>0</v>
      </c>
      <c r="BC15" s="52">
        <f t="shared" si="15"/>
        <v>0</v>
      </c>
      <c r="BD15" s="52">
        <f t="shared" si="15"/>
        <v>0</v>
      </c>
      <c r="BE15" s="52">
        <f t="shared" si="15"/>
        <v>0</v>
      </c>
      <c r="BF15" s="52">
        <f t="shared" si="15"/>
        <v>0</v>
      </c>
      <c r="BG15" s="52">
        <f t="shared" ref="BG15:BP15" si="16">IF($B4=2,+BF15+BG5+BG12,0)</f>
        <v>0</v>
      </c>
      <c r="BH15" s="52">
        <f t="shared" si="16"/>
        <v>0</v>
      </c>
      <c r="BI15" s="52">
        <f t="shared" si="16"/>
        <v>0</v>
      </c>
      <c r="BJ15" s="52">
        <f t="shared" si="16"/>
        <v>0</v>
      </c>
      <c r="BK15" s="52">
        <f t="shared" si="16"/>
        <v>0</v>
      </c>
      <c r="BL15" s="52">
        <f t="shared" si="16"/>
        <v>0</v>
      </c>
      <c r="BM15" s="52">
        <f t="shared" si="16"/>
        <v>0</v>
      </c>
      <c r="BN15" s="52">
        <f t="shared" si="16"/>
        <v>0</v>
      </c>
      <c r="BO15" s="52">
        <f t="shared" si="16"/>
        <v>0</v>
      </c>
      <c r="BP15" s="52">
        <f t="shared" si="16"/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F16" si="17">IF($B4=3,+I9+I12,0)</f>
        <v>0</v>
      </c>
      <c r="J16" s="52">
        <f t="shared" si="17"/>
        <v>0</v>
      </c>
      <c r="K16" s="52">
        <f t="shared" si="17"/>
        <v>0</v>
      </c>
      <c r="L16" s="52">
        <f t="shared" si="17"/>
        <v>0</v>
      </c>
      <c r="M16" s="52">
        <f t="shared" si="17"/>
        <v>0</v>
      </c>
      <c r="N16" s="52">
        <f t="shared" si="17"/>
        <v>0</v>
      </c>
      <c r="O16" s="52">
        <f t="shared" si="17"/>
        <v>0</v>
      </c>
      <c r="P16" s="52">
        <f>IF($B4=3,+P9+P12,0)</f>
        <v>0</v>
      </c>
      <c r="Q16" s="52">
        <f t="shared" si="17"/>
        <v>0</v>
      </c>
      <c r="R16" s="52">
        <f t="shared" si="17"/>
        <v>0</v>
      </c>
      <c r="S16" s="52">
        <f>IF($B4=3,+S9+S12,0)</f>
        <v>0</v>
      </c>
      <c r="T16" s="52">
        <f t="shared" si="17"/>
        <v>0</v>
      </c>
      <c r="U16" s="52">
        <f t="shared" si="17"/>
        <v>0</v>
      </c>
      <c r="V16" s="52">
        <f t="shared" si="17"/>
        <v>0</v>
      </c>
      <c r="W16" s="52">
        <f t="shared" si="17"/>
        <v>0</v>
      </c>
      <c r="X16" s="52">
        <f t="shared" si="17"/>
        <v>0</v>
      </c>
      <c r="Y16" s="52">
        <f t="shared" si="17"/>
        <v>0</v>
      </c>
      <c r="Z16" s="52">
        <f t="shared" si="17"/>
        <v>0</v>
      </c>
      <c r="AA16" s="52">
        <f t="shared" si="17"/>
        <v>0</v>
      </c>
      <c r="AB16" s="52">
        <f t="shared" si="17"/>
        <v>0</v>
      </c>
      <c r="AC16" s="52">
        <f t="shared" si="17"/>
        <v>0</v>
      </c>
      <c r="AD16" s="52">
        <f t="shared" si="17"/>
        <v>0</v>
      </c>
      <c r="AE16" s="52">
        <f t="shared" si="17"/>
        <v>0</v>
      </c>
      <c r="AF16" s="52">
        <f t="shared" si="17"/>
        <v>0</v>
      </c>
      <c r="AG16" s="52">
        <f t="shared" si="17"/>
        <v>0</v>
      </c>
      <c r="AH16" s="52">
        <f t="shared" si="17"/>
        <v>0</v>
      </c>
      <c r="AI16" s="52">
        <f t="shared" si="17"/>
        <v>0</v>
      </c>
      <c r="AJ16" s="52">
        <f t="shared" si="17"/>
        <v>0</v>
      </c>
      <c r="AK16" s="52">
        <f t="shared" si="17"/>
        <v>0</v>
      </c>
      <c r="AL16" s="52">
        <f t="shared" si="17"/>
        <v>0</v>
      </c>
      <c r="AM16" s="52">
        <f t="shared" si="17"/>
        <v>0</v>
      </c>
      <c r="AN16" s="52">
        <f t="shared" si="17"/>
        <v>0</v>
      </c>
      <c r="AO16" s="52">
        <f t="shared" si="17"/>
        <v>0</v>
      </c>
      <c r="AP16" s="52">
        <f t="shared" si="17"/>
        <v>0</v>
      </c>
      <c r="AQ16" s="52">
        <f t="shared" si="17"/>
        <v>0</v>
      </c>
      <c r="AR16" s="52">
        <f t="shared" si="17"/>
        <v>0</v>
      </c>
      <c r="AS16" s="52">
        <f t="shared" si="17"/>
        <v>0</v>
      </c>
      <c r="AT16" s="52">
        <f t="shared" si="17"/>
        <v>0</v>
      </c>
      <c r="AU16" s="52">
        <f t="shared" si="17"/>
        <v>0</v>
      </c>
      <c r="AV16" s="52">
        <f t="shared" si="17"/>
        <v>0</v>
      </c>
      <c r="AW16" s="52">
        <f t="shared" si="17"/>
        <v>0</v>
      </c>
      <c r="AX16" s="52">
        <f t="shared" si="17"/>
        <v>0</v>
      </c>
      <c r="AY16" s="52">
        <f t="shared" si="17"/>
        <v>0</v>
      </c>
      <c r="AZ16" s="52">
        <f t="shared" si="17"/>
        <v>0</v>
      </c>
      <c r="BA16" s="52">
        <f t="shared" si="17"/>
        <v>0</v>
      </c>
      <c r="BB16" s="52">
        <f t="shared" si="17"/>
        <v>0</v>
      </c>
      <c r="BC16" s="52">
        <f t="shared" si="17"/>
        <v>0</v>
      </c>
      <c r="BD16" s="52">
        <f t="shared" si="17"/>
        <v>0</v>
      </c>
      <c r="BE16" s="52">
        <f t="shared" si="17"/>
        <v>0</v>
      </c>
      <c r="BF16" s="52">
        <f t="shared" si="17"/>
        <v>0</v>
      </c>
      <c r="BG16" s="52">
        <f t="shared" ref="BG16:BP16" si="18">IF($B4=3,+BG9+BG12,0)</f>
        <v>0</v>
      </c>
      <c r="BH16" s="52">
        <f t="shared" si="18"/>
        <v>0</v>
      </c>
      <c r="BI16" s="52">
        <f t="shared" si="18"/>
        <v>0</v>
      </c>
      <c r="BJ16" s="52">
        <f t="shared" si="18"/>
        <v>0</v>
      </c>
      <c r="BK16" s="52">
        <f t="shared" si="18"/>
        <v>0</v>
      </c>
      <c r="BL16" s="52">
        <f t="shared" si="18"/>
        <v>0</v>
      </c>
      <c r="BM16" s="52">
        <f t="shared" si="18"/>
        <v>0</v>
      </c>
      <c r="BN16" s="52">
        <f t="shared" si="18"/>
        <v>0</v>
      </c>
      <c r="BO16" s="52">
        <f t="shared" si="18"/>
        <v>0</v>
      </c>
      <c r="BP16" s="52">
        <f t="shared" si="18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F17" si="19">IF($B4=4,+I9+I12,0)</f>
        <v>0</v>
      </c>
      <c r="J17" s="52">
        <f t="shared" si="19"/>
        <v>0</v>
      </c>
      <c r="K17" s="52">
        <f t="shared" si="19"/>
        <v>0</v>
      </c>
      <c r="L17" s="52">
        <f t="shared" si="19"/>
        <v>0</v>
      </c>
      <c r="M17" s="52">
        <f t="shared" si="19"/>
        <v>0</v>
      </c>
      <c r="N17" s="52">
        <f t="shared" si="19"/>
        <v>0</v>
      </c>
      <c r="O17" s="52">
        <f t="shared" si="19"/>
        <v>0</v>
      </c>
      <c r="P17" s="52">
        <f>IF($B4=4,+P9+P12,0)</f>
        <v>0</v>
      </c>
      <c r="Q17" s="52">
        <f t="shared" si="19"/>
        <v>0</v>
      </c>
      <c r="R17" s="52">
        <f t="shared" si="19"/>
        <v>0</v>
      </c>
      <c r="S17" s="52">
        <f>IF($B4=4,+S9+S12,0)</f>
        <v>0</v>
      </c>
      <c r="T17" s="52">
        <f t="shared" si="19"/>
        <v>0</v>
      </c>
      <c r="U17" s="52">
        <f t="shared" si="19"/>
        <v>0</v>
      </c>
      <c r="V17" s="52">
        <f t="shared" si="19"/>
        <v>0</v>
      </c>
      <c r="W17" s="52">
        <f t="shared" si="19"/>
        <v>0</v>
      </c>
      <c r="X17" s="52">
        <f t="shared" si="19"/>
        <v>0</v>
      </c>
      <c r="Y17" s="52">
        <f t="shared" si="19"/>
        <v>0</v>
      </c>
      <c r="Z17" s="52">
        <f t="shared" si="19"/>
        <v>0</v>
      </c>
      <c r="AA17" s="52">
        <f t="shared" si="19"/>
        <v>0</v>
      </c>
      <c r="AB17" s="52">
        <f t="shared" si="19"/>
        <v>0</v>
      </c>
      <c r="AC17" s="52">
        <f t="shared" si="19"/>
        <v>0</v>
      </c>
      <c r="AD17" s="52">
        <f t="shared" si="19"/>
        <v>0</v>
      </c>
      <c r="AE17" s="52">
        <f t="shared" si="19"/>
        <v>0</v>
      </c>
      <c r="AF17" s="52">
        <f t="shared" si="19"/>
        <v>0</v>
      </c>
      <c r="AG17" s="52">
        <f t="shared" si="19"/>
        <v>0</v>
      </c>
      <c r="AH17" s="52">
        <f t="shared" si="19"/>
        <v>0</v>
      </c>
      <c r="AI17" s="52">
        <f t="shared" si="19"/>
        <v>0</v>
      </c>
      <c r="AJ17" s="52">
        <f t="shared" si="19"/>
        <v>0</v>
      </c>
      <c r="AK17" s="52">
        <f t="shared" si="19"/>
        <v>0</v>
      </c>
      <c r="AL17" s="52">
        <f t="shared" si="19"/>
        <v>0</v>
      </c>
      <c r="AM17" s="52">
        <f t="shared" si="19"/>
        <v>0</v>
      </c>
      <c r="AN17" s="52">
        <f t="shared" si="19"/>
        <v>0</v>
      </c>
      <c r="AO17" s="52">
        <f t="shared" si="19"/>
        <v>0</v>
      </c>
      <c r="AP17" s="52">
        <f t="shared" si="19"/>
        <v>0</v>
      </c>
      <c r="AQ17" s="52">
        <f t="shared" si="19"/>
        <v>0</v>
      </c>
      <c r="AR17" s="52">
        <f t="shared" si="19"/>
        <v>0</v>
      </c>
      <c r="AS17" s="52">
        <f t="shared" si="19"/>
        <v>0</v>
      </c>
      <c r="AT17" s="52">
        <f t="shared" si="19"/>
        <v>0</v>
      </c>
      <c r="AU17" s="52">
        <f t="shared" si="19"/>
        <v>0</v>
      </c>
      <c r="AV17" s="52">
        <f t="shared" si="19"/>
        <v>0</v>
      </c>
      <c r="AW17" s="52">
        <f t="shared" si="19"/>
        <v>0</v>
      </c>
      <c r="AX17" s="52">
        <f t="shared" si="19"/>
        <v>0</v>
      </c>
      <c r="AY17" s="52">
        <f t="shared" si="19"/>
        <v>0</v>
      </c>
      <c r="AZ17" s="52">
        <f t="shared" si="19"/>
        <v>0</v>
      </c>
      <c r="BA17" s="52">
        <f t="shared" si="19"/>
        <v>0</v>
      </c>
      <c r="BB17" s="52">
        <f t="shared" si="19"/>
        <v>0</v>
      </c>
      <c r="BC17" s="52">
        <f t="shared" si="19"/>
        <v>0</v>
      </c>
      <c r="BD17" s="52">
        <f t="shared" si="19"/>
        <v>0</v>
      </c>
      <c r="BE17" s="52">
        <f t="shared" si="19"/>
        <v>0</v>
      </c>
      <c r="BF17" s="52">
        <f t="shared" si="19"/>
        <v>0</v>
      </c>
      <c r="BG17" s="52">
        <f t="shared" ref="BG17:BP17" si="20">IF($B4=4,+BG9+BG12,0)</f>
        <v>0</v>
      </c>
      <c r="BH17" s="52">
        <f t="shared" si="20"/>
        <v>0</v>
      </c>
      <c r="BI17" s="52">
        <f t="shared" si="20"/>
        <v>0</v>
      </c>
      <c r="BJ17" s="52">
        <f t="shared" si="20"/>
        <v>0</v>
      </c>
      <c r="BK17" s="52">
        <f t="shared" si="20"/>
        <v>0</v>
      </c>
      <c r="BL17" s="52">
        <f t="shared" si="20"/>
        <v>0</v>
      </c>
      <c r="BM17" s="52">
        <f t="shared" si="20"/>
        <v>0</v>
      </c>
      <c r="BN17" s="52">
        <f t="shared" si="20"/>
        <v>0</v>
      </c>
      <c r="BO17" s="52">
        <f t="shared" si="20"/>
        <v>0</v>
      </c>
      <c r="BP17" s="52">
        <f t="shared" si="20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F18" si="21">IF($B4=5,+H18+I5+I12,0)</f>
        <v>0</v>
      </c>
      <c r="J18" s="52">
        <f t="shared" si="21"/>
        <v>0</v>
      </c>
      <c r="K18" s="52">
        <f t="shared" si="21"/>
        <v>0</v>
      </c>
      <c r="L18" s="52">
        <f t="shared" si="21"/>
        <v>0</v>
      </c>
      <c r="M18" s="52">
        <f t="shared" si="21"/>
        <v>0</v>
      </c>
      <c r="N18" s="52">
        <f t="shared" si="21"/>
        <v>0</v>
      </c>
      <c r="O18" s="52">
        <f t="shared" si="21"/>
        <v>0</v>
      </c>
      <c r="P18" s="52">
        <f>IF($B4=5,+O18+P5+P12,0)</f>
        <v>0</v>
      </c>
      <c r="Q18" s="52">
        <f t="shared" si="21"/>
        <v>0</v>
      </c>
      <c r="R18" s="52">
        <f t="shared" si="21"/>
        <v>0</v>
      </c>
      <c r="S18" s="52">
        <f>IF($B4=5,+R18+S5+S12,0)</f>
        <v>0</v>
      </c>
      <c r="T18" s="52">
        <f t="shared" si="21"/>
        <v>0</v>
      </c>
      <c r="U18" s="52">
        <f t="shared" si="21"/>
        <v>0</v>
      </c>
      <c r="V18" s="52">
        <f t="shared" si="21"/>
        <v>0</v>
      </c>
      <c r="W18" s="52">
        <f t="shared" si="21"/>
        <v>0</v>
      </c>
      <c r="X18" s="52">
        <f t="shared" si="21"/>
        <v>0</v>
      </c>
      <c r="Y18" s="52">
        <f t="shared" si="21"/>
        <v>0</v>
      </c>
      <c r="Z18" s="52">
        <f t="shared" si="21"/>
        <v>0</v>
      </c>
      <c r="AA18" s="52">
        <f t="shared" si="21"/>
        <v>0</v>
      </c>
      <c r="AB18" s="52">
        <f t="shared" si="21"/>
        <v>0</v>
      </c>
      <c r="AC18" s="52">
        <f t="shared" si="21"/>
        <v>0</v>
      </c>
      <c r="AD18" s="52">
        <f t="shared" si="21"/>
        <v>0</v>
      </c>
      <c r="AE18" s="52">
        <f t="shared" si="21"/>
        <v>0</v>
      </c>
      <c r="AF18" s="52">
        <f t="shared" si="21"/>
        <v>0</v>
      </c>
      <c r="AG18" s="52">
        <f t="shared" si="21"/>
        <v>0</v>
      </c>
      <c r="AH18" s="52">
        <f t="shared" si="21"/>
        <v>0</v>
      </c>
      <c r="AI18" s="52">
        <f t="shared" si="21"/>
        <v>0</v>
      </c>
      <c r="AJ18" s="52">
        <f t="shared" si="21"/>
        <v>0</v>
      </c>
      <c r="AK18" s="52">
        <f t="shared" si="21"/>
        <v>0</v>
      </c>
      <c r="AL18" s="52">
        <f t="shared" si="21"/>
        <v>0</v>
      </c>
      <c r="AM18" s="52">
        <f t="shared" si="21"/>
        <v>0</v>
      </c>
      <c r="AN18" s="52">
        <f t="shared" si="21"/>
        <v>0</v>
      </c>
      <c r="AO18" s="52">
        <f t="shared" si="21"/>
        <v>0</v>
      </c>
      <c r="AP18" s="52">
        <f t="shared" si="21"/>
        <v>0</v>
      </c>
      <c r="AQ18" s="52">
        <f t="shared" si="21"/>
        <v>0</v>
      </c>
      <c r="AR18" s="52">
        <f t="shared" si="21"/>
        <v>0</v>
      </c>
      <c r="AS18" s="52">
        <f t="shared" si="21"/>
        <v>0</v>
      </c>
      <c r="AT18" s="52">
        <f t="shared" si="21"/>
        <v>0</v>
      </c>
      <c r="AU18" s="52">
        <f t="shared" si="21"/>
        <v>0</v>
      </c>
      <c r="AV18" s="52">
        <f t="shared" si="21"/>
        <v>0</v>
      </c>
      <c r="AW18" s="52">
        <f t="shared" si="21"/>
        <v>0</v>
      </c>
      <c r="AX18" s="52">
        <f t="shared" si="21"/>
        <v>0</v>
      </c>
      <c r="AY18" s="52">
        <f t="shared" si="21"/>
        <v>0</v>
      </c>
      <c r="AZ18" s="52">
        <f t="shared" si="21"/>
        <v>0</v>
      </c>
      <c r="BA18" s="52">
        <f t="shared" si="21"/>
        <v>0</v>
      </c>
      <c r="BB18" s="52">
        <f t="shared" si="21"/>
        <v>0</v>
      </c>
      <c r="BC18" s="52">
        <f t="shared" si="21"/>
        <v>0</v>
      </c>
      <c r="BD18" s="52">
        <f t="shared" si="21"/>
        <v>0</v>
      </c>
      <c r="BE18" s="52">
        <f t="shared" si="21"/>
        <v>0</v>
      </c>
      <c r="BF18" s="52">
        <f t="shared" si="21"/>
        <v>0</v>
      </c>
      <c r="BG18" s="52">
        <f t="shared" ref="BG18:BP18" si="22">IF($B4=5,+BF18+BG5+BG12,0)</f>
        <v>0</v>
      </c>
      <c r="BH18" s="52">
        <f t="shared" si="22"/>
        <v>0</v>
      </c>
      <c r="BI18" s="52">
        <f t="shared" si="22"/>
        <v>0</v>
      </c>
      <c r="BJ18" s="52">
        <f t="shared" si="22"/>
        <v>0</v>
      </c>
      <c r="BK18" s="52">
        <f t="shared" si="22"/>
        <v>0</v>
      </c>
      <c r="BL18" s="52">
        <f t="shared" si="22"/>
        <v>0</v>
      </c>
      <c r="BM18" s="52">
        <f t="shared" si="22"/>
        <v>0</v>
      </c>
      <c r="BN18" s="52">
        <f t="shared" si="22"/>
        <v>0</v>
      </c>
      <c r="BO18" s="52">
        <f t="shared" si="22"/>
        <v>0</v>
      </c>
      <c r="BP18" s="52">
        <f t="shared" si="22"/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F19" si="23">IF($B4=6,+H19+I5+I12,0)</f>
        <v>0</v>
      </c>
      <c r="J19" s="52">
        <f t="shared" si="23"/>
        <v>0</v>
      </c>
      <c r="K19" s="52">
        <f t="shared" si="23"/>
        <v>0</v>
      </c>
      <c r="L19" s="52">
        <f t="shared" si="23"/>
        <v>0</v>
      </c>
      <c r="M19" s="52">
        <f t="shared" si="23"/>
        <v>0</v>
      </c>
      <c r="N19" s="52">
        <f t="shared" si="23"/>
        <v>0</v>
      </c>
      <c r="O19" s="52">
        <f t="shared" si="23"/>
        <v>0</v>
      </c>
      <c r="P19" s="52">
        <f>IF($B4=6,+O19+P5+P12,0)</f>
        <v>0</v>
      </c>
      <c r="Q19" s="52">
        <f t="shared" si="23"/>
        <v>0</v>
      </c>
      <c r="R19" s="52">
        <f t="shared" si="23"/>
        <v>0</v>
      </c>
      <c r="S19" s="52">
        <f>IF($B4=6,+R19+S5+S12,0)</f>
        <v>0</v>
      </c>
      <c r="T19" s="52">
        <f t="shared" si="23"/>
        <v>0</v>
      </c>
      <c r="U19" s="52">
        <f t="shared" si="23"/>
        <v>0</v>
      </c>
      <c r="V19" s="52">
        <f t="shared" si="23"/>
        <v>0</v>
      </c>
      <c r="W19" s="52">
        <f t="shared" si="23"/>
        <v>0</v>
      </c>
      <c r="X19" s="52">
        <f t="shared" si="23"/>
        <v>0</v>
      </c>
      <c r="Y19" s="52">
        <f t="shared" si="23"/>
        <v>0</v>
      </c>
      <c r="Z19" s="52">
        <f t="shared" si="23"/>
        <v>0</v>
      </c>
      <c r="AA19" s="52">
        <f t="shared" si="23"/>
        <v>0</v>
      </c>
      <c r="AB19" s="52">
        <f t="shared" si="23"/>
        <v>0</v>
      </c>
      <c r="AC19" s="52">
        <f t="shared" si="23"/>
        <v>0</v>
      </c>
      <c r="AD19" s="52">
        <f t="shared" si="23"/>
        <v>0</v>
      </c>
      <c r="AE19" s="52">
        <f t="shared" si="23"/>
        <v>0</v>
      </c>
      <c r="AF19" s="52">
        <f t="shared" si="23"/>
        <v>0</v>
      </c>
      <c r="AG19" s="52">
        <f t="shared" si="23"/>
        <v>0</v>
      </c>
      <c r="AH19" s="52">
        <f t="shared" si="23"/>
        <v>0</v>
      </c>
      <c r="AI19" s="52">
        <f t="shared" si="23"/>
        <v>0</v>
      </c>
      <c r="AJ19" s="52">
        <f t="shared" si="23"/>
        <v>0</v>
      </c>
      <c r="AK19" s="52">
        <f t="shared" si="23"/>
        <v>0</v>
      </c>
      <c r="AL19" s="52">
        <f t="shared" si="23"/>
        <v>0</v>
      </c>
      <c r="AM19" s="52">
        <f t="shared" si="23"/>
        <v>0</v>
      </c>
      <c r="AN19" s="52">
        <f t="shared" si="23"/>
        <v>0</v>
      </c>
      <c r="AO19" s="52">
        <f t="shared" si="23"/>
        <v>0</v>
      </c>
      <c r="AP19" s="52">
        <f t="shared" si="23"/>
        <v>0</v>
      </c>
      <c r="AQ19" s="52">
        <f t="shared" si="23"/>
        <v>0</v>
      </c>
      <c r="AR19" s="52">
        <f t="shared" si="23"/>
        <v>0</v>
      </c>
      <c r="AS19" s="52">
        <f t="shared" si="23"/>
        <v>0</v>
      </c>
      <c r="AT19" s="52">
        <f t="shared" si="23"/>
        <v>0</v>
      </c>
      <c r="AU19" s="52">
        <f t="shared" si="23"/>
        <v>0</v>
      </c>
      <c r="AV19" s="52">
        <f t="shared" si="23"/>
        <v>0</v>
      </c>
      <c r="AW19" s="52">
        <f t="shared" si="23"/>
        <v>0</v>
      </c>
      <c r="AX19" s="52">
        <f t="shared" si="23"/>
        <v>0</v>
      </c>
      <c r="AY19" s="52">
        <f t="shared" si="23"/>
        <v>0</v>
      </c>
      <c r="AZ19" s="52">
        <f t="shared" si="23"/>
        <v>0</v>
      </c>
      <c r="BA19" s="52">
        <f t="shared" si="23"/>
        <v>0</v>
      </c>
      <c r="BB19" s="52">
        <f t="shared" si="23"/>
        <v>0</v>
      </c>
      <c r="BC19" s="52">
        <f t="shared" si="23"/>
        <v>0</v>
      </c>
      <c r="BD19" s="52">
        <f t="shared" si="23"/>
        <v>0</v>
      </c>
      <c r="BE19" s="52">
        <f t="shared" si="23"/>
        <v>0</v>
      </c>
      <c r="BF19" s="52">
        <f t="shared" si="23"/>
        <v>0</v>
      </c>
      <c r="BG19" s="52">
        <f t="shared" ref="BG19:BP19" si="24">IF($B4=6,+BF19+BG5+BG12,0)</f>
        <v>0</v>
      </c>
      <c r="BH19" s="52">
        <f t="shared" si="24"/>
        <v>0</v>
      </c>
      <c r="BI19" s="52">
        <f t="shared" si="24"/>
        <v>0</v>
      </c>
      <c r="BJ19" s="52">
        <f t="shared" si="24"/>
        <v>0</v>
      </c>
      <c r="BK19" s="52">
        <f t="shared" si="24"/>
        <v>0</v>
      </c>
      <c r="BL19" s="52">
        <f t="shared" si="24"/>
        <v>0</v>
      </c>
      <c r="BM19" s="52">
        <f t="shared" si="24"/>
        <v>0</v>
      </c>
      <c r="BN19" s="52">
        <f t="shared" si="24"/>
        <v>0</v>
      </c>
      <c r="BO19" s="52">
        <f t="shared" si="24"/>
        <v>0</v>
      </c>
      <c r="BP19" s="52">
        <f t="shared" si="24"/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F20" si="25">IF($B4=7,+H20+I5+I12,0)</f>
        <v>0</v>
      </c>
      <c r="J20" s="52">
        <f t="shared" si="25"/>
        <v>0</v>
      </c>
      <c r="K20" s="52">
        <f t="shared" si="25"/>
        <v>0</v>
      </c>
      <c r="L20" s="52">
        <f t="shared" si="25"/>
        <v>0</v>
      </c>
      <c r="M20" s="52">
        <f t="shared" si="25"/>
        <v>0</v>
      </c>
      <c r="N20" s="52">
        <f t="shared" si="25"/>
        <v>0</v>
      </c>
      <c r="O20" s="52">
        <f t="shared" si="25"/>
        <v>0</v>
      </c>
      <c r="P20" s="52">
        <f>IF($B4=7,+O20+P5+P12,0)</f>
        <v>0</v>
      </c>
      <c r="Q20" s="52">
        <f t="shared" si="25"/>
        <v>0</v>
      </c>
      <c r="R20" s="52">
        <f t="shared" si="25"/>
        <v>0</v>
      </c>
      <c r="S20" s="52">
        <f>IF($B4=7,+R20+S5+S12,0)</f>
        <v>0</v>
      </c>
      <c r="T20" s="52">
        <f t="shared" si="25"/>
        <v>0</v>
      </c>
      <c r="U20" s="52">
        <f t="shared" si="25"/>
        <v>0</v>
      </c>
      <c r="V20" s="52">
        <f t="shared" si="25"/>
        <v>0</v>
      </c>
      <c r="W20" s="52">
        <f t="shared" si="25"/>
        <v>0</v>
      </c>
      <c r="X20" s="52">
        <f t="shared" si="25"/>
        <v>0</v>
      </c>
      <c r="Y20" s="52">
        <f t="shared" si="25"/>
        <v>0</v>
      </c>
      <c r="Z20" s="52">
        <f t="shared" si="25"/>
        <v>0</v>
      </c>
      <c r="AA20" s="52">
        <f t="shared" si="25"/>
        <v>0</v>
      </c>
      <c r="AB20" s="52">
        <f t="shared" si="25"/>
        <v>0</v>
      </c>
      <c r="AC20" s="52">
        <f t="shared" si="25"/>
        <v>0</v>
      </c>
      <c r="AD20" s="52">
        <f t="shared" si="25"/>
        <v>0</v>
      </c>
      <c r="AE20" s="52">
        <f t="shared" si="25"/>
        <v>0</v>
      </c>
      <c r="AF20" s="52">
        <f t="shared" si="25"/>
        <v>0</v>
      </c>
      <c r="AG20" s="52">
        <f t="shared" si="25"/>
        <v>0</v>
      </c>
      <c r="AH20" s="52">
        <f t="shared" si="25"/>
        <v>0</v>
      </c>
      <c r="AI20" s="52">
        <f t="shared" si="25"/>
        <v>0</v>
      </c>
      <c r="AJ20" s="52">
        <f t="shared" si="25"/>
        <v>0</v>
      </c>
      <c r="AK20" s="52">
        <f t="shared" si="25"/>
        <v>0</v>
      </c>
      <c r="AL20" s="52">
        <f t="shared" si="25"/>
        <v>0</v>
      </c>
      <c r="AM20" s="52">
        <f t="shared" si="25"/>
        <v>0</v>
      </c>
      <c r="AN20" s="52">
        <f t="shared" si="25"/>
        <v>0</v>
      </c>
      <c r="AO20" s="52">
        <f t="shared" si="25"/>
        <v>0</v>
      </c>
      <c r="AP20" s="52">
        <f t="shared" si="25"/>
        <v>0</v>
      </c>
      <c r="AQ20" s="52">
        <f t="shared" si="25"/>
        <v>0</v>
      </c>
      <c r="AR20" s="52">
        <f t="shared" si="25"/>
        <v>0</v>
      </c>
      <c r="AS20" s="52">
        <f t="shared" si="25"/>
        <v>0</v>
      </c>
      <c r="AT20" s="52">
        <f t="shared" si="25"/>
        <v>0</v>
      </c>
      <c r="AU20" s="52">
        <f t="shared" si="25"/>
        <v>0</v>
      </c>
      <c r="AV20" s="52">
        <f t="shared" si="25"/>
        <v>0</v>
      </c>
      <c r="AW20" s="52">
        <f t="shared" si="25"/>
        <v>0</v>
      </c>
      <c r="AX20" s="52">
        <f t="shared" si="25"/>
        <v>0</v>
      </c>
      <c r="AY20" s="52">
        <f t="shared" si="25"/>
        <v>0</v>
      </c>
      <c r="AZ20" s="52">
        <f t="shared" si="25"/>
        <v>0</v>
      </c>
      <c r="BA20" s="52">
        <f t="shared" si="25"/>
        <v>0</v>
      </c>
      <c r="BB20" s="52">
        <f t="shared" si="25"/>
        <v>0</v>
      </c>
      <c r="BC20" s="52">
        <f t="shared" si="25"/>
        <v>0</v>
      </c>
      <c r="BD20" s="52">
        <f t="shared" si="25"/>
        <v>0</v>
      </c>
      <c r="BE20" s="52">
        <f t="shared" si="25"/>
        <v>0</v>
      </c>
      <c r="BF20" s="52">
        <f t="shared" si="25"/>
        <v>0</v>
      </c>
      <c r="BG20" s="52">
        <f t="shared" ref="BG20:BP20" si="26">IF($B4=7,+BF20+BG5+BG12,0)</f>
        <v>0</v>
      </c>
      <c r="BH20" s="52">
        <f t="shared" si="26"/>
        <v>0</v>
      </c>
      <c r="BI20" s="52">
        <f t="shared" si="26"/>
        <v>0</v>
      </c>
      <c r="BJ20" s="52">
        <f t="shared" si="26"/>
        <v>0</v>
      </c>
      <c r="BK20" s="52">
        <f t="shared" si="26"/>
        <v>0</v>
      </c>
      <c r="BL20" s="52">
        <f t="shared" si="26"/>
        <v>0</v>
      </c>
      <c r="BM20" s="52">
        <f t="shared" si="26"/>
        <v>0</v>
      </c>
      <c r="BN20" s="52">
        <f t="shared" si="26"/>
        <v>0</v>
      </c>
      <c r="BO20" s="52">
        <f t="shared" si="26"/>
        <v>0</v>
      </c>
      <c r="BP20" s="52">
        <f t="shared" si="26"/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F21" si="27">IF($B4=8,+H21+I5+I12,0)</f>
        <v>0</v>
      </c>
      <c r="J21" s="52">
        <f t="shared" si="27"/>
        <v>0</v>
      </c>
      <c r="K21" s="52">
        <f t="shared" si="27"/>
        <v>0</v>
      </c>
      <c r="L21" s="52">
        <f t="shared" si="27"/>
        <v>0</v>
      </c>
      <c r="M21" s="52">
        <f t="shared" si="27"/>
        <v>0</v>
      </c>
      <c r="N21" s="52">
        <f t="shared" si="27"/>
        <v>0</v>
      </c>
      <c r="O21" s="52">
        <f t="shared" si="27"/>
        <v>0</v>
      </c>
      <c r="P21" s="52">
        <f>IF($B4=8,+O21+P5+P12,0)</f>
        <v>0</v>
      </c>
      <c r="Q21" s="52">
        <f t="shared" si="27"/>
        <v>0</v>
      </c>
      <c r="R21" s="52">
        <f t="shared" si="27"/>
        <v>0</v>
      </c>
      <c r="S21" s="52">
        <f>IF($B4=8,+R21+S5+S12,0)</f>
        <v>0</v>
      </c>
      <c r="T21" s="52">
        <f t="shared" si="27"/>
        <v>0</v>
      </c>
      <c r="U21" s="52">
        <f t="shared" si="27"/>
        <v>0</v>
      </c>
      <c r="V21" s="52">
        <f t="shared" si="27"/>
        <v>0</v>
      </c>
      <c r="W21" s="52">
        <f t="shared" si="27"/>
        <v>0</v>
      </c>
      <c r="X21" s="52">
        <f t="shared" si="27"/>
        <v>0</v>
      </c>
      <c r="Y21" s="52">
        <f t="shared" si="27"/>
        <v>0</v>
      </c>
      <c r="Z21" s="52">
        <f t="shared" si="27"/>
        <v>0</v>
      </c>
      <c r="AA21" s="52">
        <f t="shared" si="27"/>
        <v>0</v>
      </c>
      <c r="AB21" s="52">
        <f t="shared" si="27"/>
        <v>0</v>
      </c>
      <c r="AC21" s="52">
        <f t="shared" si="27"/>
        <v>0</v>
      </c>
      <c r="AD21" s="52">
        <f t="shared" si="27"/>
        <v>0</v>
      </c>
      <c r="AE21" s="52">
        <f t="shared" si="27"/>
        <v>0</v>
      </c>
      <c r="AF21" s="52">
        <f t="shared" si="27"/>
        <v>0</v>
      </c>
      <c r="AG21" s="52">
        <f t="shared" si="27"/>
        <v>0</v>
      </c>
      <c r="AH21" s="52">
        <f t="shared" si="27"/>
        <v>0</v>
      </c>
      <c r="AI21" s="52">
        <f t="shared" si="27"/>
        <v>0</v>
      </c>
      <c r="AJ21" s="52">
        <f t="shared" si="27"/>
        <v>0</v>
      </c>
      <c r="AK21" s="52">
        <f t="shared" si="27"/>
        <v>0</v>
      </c>
      <c r="AL21" s="52">
        <f t="shared" si="27"/>
        <v>0</v>
      </c>
      <c r="AM21" s="52">
        <f t="shared" si="27"/>
        <v>0</v>
      </c>
      <c r="AN21" s="52">
        <f t="shared" si="27"/>
        <v>0</v>
      </c>
      <c r="AO21" s="52">
        <f t="shared" si="27"/>
        <v>0</v>
      </c>
      <c r="AP21" s="52">
        <f t="shared" si="27"/>
        <v>0</v>
      </c>
      <c r="AQ21" s="52">
        <f t="shared" si="27"/>
        <v>0</v>
      </c>
      <c r="AR21" s="52">
        <f t="shared" si="27"/>
        <v>0</v>
      </c>
      <c r="AS21" s="52">
        <f t="shared" si="27"/>
        <v>0</v>
      </c>
      <c r="AT21" s="52">
        <f t="shared" si="27"/>
        <v>0</v>
      </c>
      <c r="AU21" s="52">
        <f t="shared" si="27"/>
        <v>0</v>
      </c>
      <c r="AV21" s="52">
        <f t="shared" si="27"/>
        <v>0</v>
      </c>
      <c r="AW21" s="52">
        <f t="shared" si="27"/>
        <v>0</v>
      </c>
      <c r="AX21" s="52">
        <f t="shared" si="27"/>
        <v>0</v>
      </c>
      <c r="AY21" s="52">
        <f t="shared" si="27"/>
        <v>0</v>
      </c>
      <c r="AZ21" s="52">
        <f t="shared" si="27"/>
        <v>0</v>
      </c>
      <c r="BA21" s="52">
        <f t="shared" si="27"/>
        <v>0</v>
      </c>
      <c r="BB21" s="52">
        <f t="shared" si="27"/>
        <v>0</v>
      </c>
      <c r="BC21" s="52">
        <f t="shared" si="27"/>
        <v>0</v>
      </c>
      <c r="BD21" s="52">
        <f t="shared" si="27"/>
        <v>0</v>
      </c>
      <c r="BE21" s="52">
        <f t="shared" si="27"/>
        <v>0</v>
      </c>
      <c r="BF21" s="52">
        <f t="shared" si="27"/>
        <v>0</v>
      </c>
      <c r="BG21" s="52">
        <f t="shared" ref="BG21:BP21" si="28">IF($B4=8,+BF21+BG5+BG12,0)</f>
        <v>0</v>
      </c>
      <c r="BH21" s="52">
        <f t="shared" si="28"/>
        <v>0</v>
      </c>
      <c r="BI21" s="52">
        <f t="shared" si="28"/>
        <v>0</v>
      </c>
      <c r="BJ21" s="52">
        <f t="shared" si="28"/>
        <v>0</v>
      </c>
      <c r="BK21" s="52">
        <f t="shared" si="28"/>
        <v>0</v>
      </c>
      <c r="BL21" s="52">
        <f t="shared" si="28"/>
        <v>0</v>
      </c>
      <c r="BM21" s="52">
        <f t="shared" si="28"/>
        <v>0</v>
      </c>
      <c r="BN21" s="52">
        <f t="shared" si="28"/>
        <v>0</v>
      </c>
      <c r="BO21" s="52">
        <f t="shared" si="28"/>
        <v>0</v>
      </c>
      <c r="BP21" s="52">
        <f t="shared" si="28"/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F22" si="29">IF($B4=9,+H22+I5+I12,0)</f>
        <v>0</v>
      </c>
      <c r="J22" s="52">
        <f t="shared" si="29"/>
        <v>0</v>
      </c>
      <c r="K22" s="52">
        <f t="shared" si="29"/>
        <v>0</v>
      </c>
      <c r="L22" s="52">
        <f t="shared" si="29"/>
        <v>0</v>
      </c>
      <c r="M22" s="52">
        <f t="shared" si="29"/>
        <v>0</v>
      </c>
      <c r="N22" s="52">
        <f t="shared" si="29"/>
        <v>0</v>
      </c>
      <c r="O22" s="52">
        <f t="shared" si="29"/>
        <v>0</v>
      </c>
      <c r="P22" s="52">
        <f>IF($B4=9,+O22+P5+P12,0)</f>
        <v>0</v>
      </c>
      <c r="Q22" s="52">
        <f t="shared" si="29"/>
        <v>0</v>
      </c>
      <c r="R22" s="52">
        <f t="shared" si="29"/>
        <v>0</v>
      </c>
      <c r="S22" s="52">
        <f>IF($B4=9,+R22+S5+S12,0)</f>
        <v>0</v>
      </c>
      <c r="T22" s="52">
        <f t="shared" si="29"/>
        <v>0</v>
      </c>
      <c r="U22" s="52">
        <f t="shared" si="29"/>
        <v>0</v>
      </c>
      <c r="V22" s="52">
        <f t="shared" si="29"/>
        <v>0</v>
      </c>
      <c r="W22" s="52">
        <f t="shared" si="29"/>
        <v>0</v>
      </c>
      <c r="X22" s="52">
        <f t="shared" si="29"/>
        <v>0</v>
      </c>
      <c r="Y22" s="52">
        <f t="shared" si="29"/>
        <v>0</v>
      </c>
      <c r="Z22" s="52">
        <f t="shared" si="29"/>
        <v>0</v>
      </c>
      <c r="AA22" s="52">
        <f t="shared" si="29"/>
        <v>0</v>
      </c>
      <c r="AB22" s="52">
        <f t="shared" si="29"/>
        <v>0</v>
      </c>
      <c r="AC22" s="52">
        <f t="shared" si="29"/>
        <v>0</v>
      </c>
      <c r="AD22" s="52">
        <f t="shared" si="29"/>
        <v>0</v>
      </c>
      <c r="AE22" s="52">
        <f t="shared" si="29"/>
        <v>0</v>
      </c>
      <c r="AF22" s="52">
        <f t="shared" si="29"/>
        <v>0</v>
      </c>
      <c r="AG22" s="52">
        <f t="shared" si="29"/>
        <v>0</v>
      </c>
      <c r="AH22" s="52">
        <f t="shared" si="29"/>
        <v>0</v>
      </c>
      <c r="AI22" s="52">
        <f t="shared" si="29"/>
        <v>0</v>
      </c>
      <c r="AJ22" s="52">
        <f t="shared" si="29"/>
        <v>0</v>
      </c>
      <c r="AK22" s="52">
        <f t="shared" si="29"/>
        <v>0</v>
      </c>
      <c r="AL22" s="52">
        <f t="shared" si="29"/>
        <v>0</v>
      </c>
      <c r="AM22" s="52">
        <f t="shared" si="29"/>
        <v>0</v>
      </c>
      <c r="AN22" s="52">
        <f t="shared" si="29"/>
        <v>0</v>
      </c>
      <c r="AO22" s="52">
        <f t="shared" si="29"/>
        <v>0</v>
      </c>
      <c r="AP22" s="52">
        <f t="shared" si="29"/>
        <v>0</v>
      </c>
      <c r="AQ22" s="52">
        <f t="shared" si="29"/>
        <v>0</v>
      </c>
      <c r="AR22" s="52">
        <f t="shared" si="29"/>
        <v>0</v>
      </c>
      <c r="AS22" s="52">
        <f t="shared" si="29"/>
        <v>0</v>
      </c>
      <c r="AT22" s="52">
        <f t="shared" si="29"/>
        <v>0</v>
      </c>
      <c r="AU22" s="52">
        <f t="shared" si="29"/>
        <v>0</v>
      </c>
      <c r="AV22" s="52">
        <f t="shared" si="29"/>
        <v>0</v>
      </c>
      <c r="AW22" s="52">
        <f t="shared" si="29"/>
        <v>0</v>
      </c>
      <c r="AX22" s="52">
        <f t="shared" si="29"/>
        <v>0</v>
      </c>
      <c r="AY22" s="52">
        <f t="shared" si="29"/>
        <v>0</v>
      </c>
      <c r="AZ22" s="52">
        <f t="shared" si="29"/>
        <v>0</v>
      </c>
      <c r="BA22" s="52">
        <f t="shared" si="29"/>
        <v>0</v>
      </c>
      <c r="BB22" s="52">
        <f t="shared" si="29"/>
        <v>0</v>
      </c>
      <c r="BC22" s="52">
        <f t="shared" si="29"/>
        <v>0</v>
      </c>
      <c r="BD22" s="52">
        <f t="shared" si="29"/>
        <v>0</v>
      </c>
      <c r="BE22" s="52">
        <f t="shared" si="29"/>
        <v>0</v>
      </c>
      <c r="BF22" s="52">
        <f t="shared" si="29"/>
        <v>0</v>
      </c>
      <c r="BG22" s="52">
        <f t="shared" ref="BG22:BP22" si="30">IF($B4=9,+BF22+BG5+BG12,0)</f>
        <v>0</v>
      </c>
      <c r="BH22" s="52">
        <f t="shared" si="30"/>
        <v>0</v>
      </c>
      <c r="BI22" s="52">
        <f t="shared" si="30"/>
        <v>0</v>
      </c>
      <c r="BJ22" s="52">
        <f t="shared" si="30"/>
        <v>0</v>
      </c>
      <c r="BK22" s="52">
        <f t="shared" si="30"/>
        <v>0</v>
      </c>
      <c r="BL22" s="52">
        <f t="shared" si="30"/>
        <v>0</v>
      </c>
      <c r="BM22" s="52">
        <f t="shared" si="30"/>
        <v>0</v>
      </c>
      <c r="BN22" s="52">
        <f t="shared" si="30"/>
        <v>0</v>
      </c>
      <c r="BO22" s="52">
        <f t="shared" si="30"/>
        <v>0</v>
      </c>
      <c r="BP22" s="52">
        <f t="shared" si="30"/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116">
        <v>0</v>
      </c>
      <c r="H23" s="116">
        <v>0</v>
      </c>
      <c r="I23" s="116">
        <f t="shared" ref="I23:BF23" si="31">SUM(I14:I22)</f>
        <v>0</v>
      </c>
      <c r="J23" s="116">
        <f t="shared" si="31"/>
        <v>0</v>
      </c>
      <c r="K23" s="116">
        <f t="shared" si="31"/>
        <v>0</v>
      </c>
      <c r="L23" s="116">
        <f t="shared" si="31"/>
        <v>0</v>
      </c>
      <c r="M23" s="116">
        <f t="shared" si="31"/>
        <v>0</v>
      </c>
      <c r="N23" s="116">
        <f t="shared" si="31"/>
        <v>0</v>
      </c>
      <c r="O23" s="116">
        <f t="shared" si="31"/>
        <v>0</v>
      </c>
      <c r="P23" s="116">
        <f t="shared" si="31"/>
        <v>0</v>
      </c>
      <c r="Q23" s="116">
        <f t="shared" si="31"/>
        <v>0</v>
      </c>
      <c r="R23" s="116">
        <f t="shared" si="31"/>
        <v>0</v>
      </c>
      <c r="S23" s="116">
        <f t="shared" si="31"/>
        <v>13.81437</v>
      </c>
      <c r="T23" s="116">
        <f t="shared" si="31"/>
        <v>13.81437</v>
      </c>
      <c r="U23" s="116">
        <f t="shared" si="31"/>
        <v>13.81437</v>
      </c>
      <c r="V23" s="116">
        <f t="shared" si="31"/>
        <v>13.81437</v>
      </c>
      <c r="W23" s="116">
        <f t="shared" si="31"/>
        <v>13.81437</v>
      </c>
      <c r="X23" s="116">
        <f t="shared" si="31"/>
        <v>13.81437</v>
      </c>
      <c r="Y23" s="116">
        <f t="shared" si="31"/>
        <v>13.81437</v>
      </c>
      <c r="Z23" s="116">
        <f t="shared" si="31"/>
        <v>13.81437</v>
      </c>
      <c r="AA23" s="116">
        <f t="shared" si="31"/>
        <v>13.81437</v>
      </c>
      <c r="AB23" s="116">
        <f t="shared" si="31"/>
        <v>13.81437</v>
      </c>
      <c r="AC23" s="116">
        <f t="shared" si="31"/>
        <v>13.81437</v>
      </c>
      <c r="AD23" s="116">
        <f t="shared" si="31"/>
        <v>13.81437</v>
      </c>
      <c r="AE23" s="116">
        <f t="shared" si="31"/>
        <v>13.81437</v>
      </c>
      <c r="AF23" s="116">
        <f t="shared" si="31"/>
        <v>13.81437</v>
      </c>
      <c r="AG23" s="116">
        <f t="shared" si="31"/>
        <v>13.81437</v>
      </c>
      <c r="AH23" s="116">
        <f t="shared" si="31"/>
        <v>13.81437</v>
      </c>
      <c r="AI23" s="116">
        <f t="shared" si="31"/>
        <v>13.81437</v>
      </c>
      <c r="AJ23" s="116">
        <f t="shared" si="31"/>
        <v>13.81437</v>
      </c>
      <c r="AK23" s="116">
        <f t="shared" si="31"/>
        <v>13.81437</v>
      </c>
      <c r="AL23" s="116">
        <f t="shared" si="31"/>
        <v>13.81437</v>
      </c>
      <c r="AM23" s="116">
        <f t="shared" si="31"/>
        <v>13.81437</v>
      </c>
      <c r="AN23" s="116">
        <f t="shared" si="31"/>
        <v>13.81437</v>
      </c>
      <c r="AO23" s="116">
        <f t="shared" si="31"/>
        <v>13.81437</v>
      </c>
      <c r="AP23" s="116">
        <f t="shared" si="31"/>
        <v>13.81437</v>
      </c>
      <c r="AQ23" s="116">
        <f t="shared" si="31"/>
        <v>13.81437</v>
      </c>
      <c r="AR23" s="116">
        <f t="shared" si="31"/>
        <v>13.81437</v>
      </c>
      <c r="AS23" s="116">
        <f t="shared" si="31"/>
        <v>13.81437</v>
      </c>
      <c r="AT23" s="116">
        <f t="shared" si="31"/>
        <v>13.81437</v>
      </c>
      <c r="AU23" s="116">
        <f t="shared" si="31"/>
        <v>13.81437</v>
      </c>
      <c r="AV23" s="116">
        <f t="shared" si="31"/>
        <v>13.81437</v>
      </c>
      <c r="AW23" s="116">
        <f t="shared" si="31"/>
        <v>13.81437</v>
      </c>
      <c r="AX23" s="116">
        <f t="shared" si="31"/>
        <v>13.81437</v>
      </c>
      <c r="AY23" s="116">
        <f t="shared" si="31"/>
        <v>13.81437</v>
      </c>
      <c r="AZ23" s="116">
        <f t="shared" si="31"/>
        <v>13.81437</v>
      </c>
      <c r="BA23" s="116">
        <f t="shared" si="31"/>
        <v>13.81437</v>
      </c>
      <c r="BB23" s="116">
        <f t="shared" si="31"/>
        <v>13.81437</v>
      </c>
      <c r="BC23" s="116">
        <f t="shared" si="31"/>
        <v>13.81437</v>
      </c>
      <c r="BD23" s="116">
        <f t="shared" si="31"/>
        <v>13.81437</v>
      </c>
      <c r="BE23" s="116">
        <f t="shared" si="31"/>
        <v>13.81437</v>
      </c>
      <c r="BF23" s="116">
        <f t="shared" si="31"/>
        <v>13.81437</v>
      </c>
      <c r="BG23" s="116">
        <f t="shared" ref="BG23:BP23" si="32">SUM(BG14:BG22)</f>
        <v>13.81437</v>
      </c>
      <c r="BH23" s="116">
        <f t="shared" si="32"/>
        <v>13.81437</v>
      </c>
      <c r="BI23" s="116">
        <f t="shared" si="32"/>
        <v>13.81437</v>
      </c>
      <c r="BJ23" s="116">
        <f t="shared" si="32"/>
        <v>13.81437</v>
      </c>
      <c r="BK23" s="116">
        <f t="shared" si="32"/>
        <v>13.81437</v>
      </c>
      <c r="BL23" s="116">
        <f t="shared" si="32"/>
        <v>13.81437</v>
      </c>
      <c r="BM23" s="116">
        <f t="shared" si="32"/>
        <v>13.81437</v>
      </c>
      <c r="BN23" s="116">
        <f t="shared" si="32"/>
        <v>13.81437</v>
      </c>
      <c r="BO23" s="116">
        <f t="shared" si="32"/>
        <v>13.81437</v>
      </c>
      <c r="BP23" s="116">
        <f t="shared" si="32"/>
        <v>13.81437</v>
      </c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</row>
    <row r="24" spans="1:164">
      <c r="A24" s="9"/>
      <c r="B24" s="9" t="s">
        <v>539</v>
      </c>
      <c r="C24" s="9" t="s">
        <v>540</v>
      </c>
      <c r="D24" s="9"/>
      <c r="E24" s="9"/>
      <c r="F24" s="76"/>
    </row>
    <row r="25" spans="1:164">
      <c r="A25" s="9"/>
      <c r="B25" s="123">
        <f>C25*12</f>
        <v>0.14285714285714285</v>
      </c>
      <c r="C25" s="118">
        <f>(1 / 84)</f>
        <v>1.1904761904761904E-2</v>
      </c>
      <c r="D25" s="9"/>
      <c r="E25" s="9" t="s">
        <v>26</v>
      </c>
      <c r="F25" s="76" t="s">
        <v>23</v>
      </c>
      <c r="G25" s="119">
        <v>0</v>
      </c>
      <c r="H25" s="119">
        <v>0</v>
      </c>
      <c r="I25" s="119">
        <f t="shared" ref="I25:BG25" si="33">ROUND(+H14*$C25, 8)</f>
        <v>0</v>
      </c>
      <c r="J25" s="119">
        <f t="shared" si="33"/>
        <v>0</v>
      </c>
      <c r="K25" s="119">
        <f t="shared" si="33"/>
        <v>0</v>
      </c>
      <c r="L25" s="119">
        <f t="shared" si="33"/>
        <v>0</v>
      </c>
      <c r="M25" s="119">
        <f t="shared" si="33"/>
        <v>0</v>
      </c>
      <c r="N25" s="119">
        <f t="shared" si="33"/>
        <v>0</v>
      </c>
      <c r="O25" s="119">
        <f t="shared" si="33"/>
        <v>0</v>
      </c>
      <c r="P25" s="119">
        <f t="shared" si="33"/>
        <v>0</v>
      </c>
      <c r="Q25" s="119">
        <f t="shared" si="33"/>
        <v>0</v>
      </c>
      <c r="R25" s="119">
        <f t="shared" si="33"/>
        <v>0</v>
      </c>
      <c r="S25" s="119">
        <f t="shared" si="33"/>
        <v>0</v>
      </c>
      <c r="T25" s="119">
        <f t="shared" si="33"/>
        <v>0.16445678999999999</v>
      </c>
      <c r="U25" s="119">
        <f t="shared" si="33"/>
        <v>0.16445678999999999</v>
      </c>
      <c r="V25" s="119">
        <f t="shared" si="33"/>
        <v>0.16445678999999999</v>
      </c>
      <c r="W25" s="119">
        <f t="shared" si="33"/>
        <v>0.16445678999999999</v>
      </c>
      <c r="X25" s="119">
        <f t="shared" si="33"/>
        <v>0.16445678999999999</v>
      </c>
      <c r="Y25" s="119">
        <f t="shared" si="33"/>
        <v>0.16445678999999999</v>
      </c>
      <c r="Z25" s="119">
        <f t="shared" si="33"/>
        <v>0.16445678999999999</v>
      </c>
      <c r="AA25" s="119">
        <f t="shared" si="33"/>
        <v>0.16445678999999999</v>
      </c>
      <c r="AB25" s="119">
        <f t="shared" si="33"/>
        <v>0.16445678999999999</v>
      </c>
      <c r="AC25" s="119">
        <f t="shared" si="33"/>
        <v>0.16445678999999999</v>
      </c>
      <c r="AD25" s="119">
        <f t="shared" si="33"/>
        <v>0.16445678999999999</v>
      </c>
      <c r="AE25" s="119">
        <f t="shared" si="33"/>
        <v>0.16445678999999999</v>
      </c>
      <c r="AF25" s="119">
        <f t="shared" si="33"/>
        <v>0.16445678999999999</v>
      </c>
      <c r="AG25" s="119">
        <f t="shared" si="33"/>
        <v>0.16445678999999999</v>
      </c>
      <c r="AH25" s="119">
        <f t="shared" si="33"/>
        <v>0.16445678999999999</v>
      </c>
      <c r="AI25" s="119">
        <f t="shared" si="33"/>
        <v>0.16445678999999999</v>
      </c>
      <c r="AJ25" s="119">
        <f t="shared" si="33"/>
        <v>0.16445678999999999</v>
      </c>
      <c r="AK25" s="119">
        <f t="shared" si="33"/>
        <v>0.16445678999999999</v>
      </c>
      <c r="AL25" s="119">
        <f t="shared" si="33"/>
        <v>0.16445678999999999</v>
      </c>
      <c r="AM25" s="119">
        <f t="shared" si="33"/>
        <v>0.16445678999999999</v>
      </c>
      <c r="AN25" s="119">
        <f t="shared" si="33"/>
        <v>0.16445678999999999</v>
      </c>
      <c r="AO25" s="119">
        <f t="shared" si="33"/>
        <v>0.16445678999999999</v>
      </c>
      <c r="AP25" s="119">
        <f t="shared" si="33"/>
        <v>0.16445678999999999</v>
      </c>
      <c r="AQ25" s="119">
        <f t="shared" si="33"/>
        <v>0.16445678999999999</v>
      </c>
      <c r="AR25" s="119">
        <f t="shared" si="33"/>
        <v>0.16445678999999999</v>
      </c>
      <c r="AS25" s="119">
        <f t="shared" si="33"/>
        <v>0.16445678999999999</v>
      </c>
      <c r="AT25" s="119">
        <f t="shared" si="33"/>
        <v>0.16445678999999999</v>
      </c>
      <c r="AU25" s="119">
        <f t="shared" si="33"/>
        <v>0.16445678999999999</v>
      </c>
      <c r="AV25" s="119">
        <f t="shared" si="33"/>
        <v>0.16445678999999999</v>
      </c>
      <c r="AW25" s="119">
        <f t="shared" si="33"/>
        <v>0.16445678999999999</v>
      </c>
      <c r="AX25" s="119">
        <f t="shared" si="33"/>
        <v>0.16445678999999999</v>
      </c>
      <c r="AY25" s="119">
        <f t="shared" si="33"/>
        <v>0.16445678999999999</v>
      </c>
      <c r="AZ25" s="119">
        <f t="shared" si="33"/>
        <v>0.16445678999999999</v>
      </c>
      <c r="BA25" s="119">
        <f t="shared" si="33"/>
        <v>0.16445678999999999</v>
      </c>
      <c r="BB25" s="119">
        <f t="shared" si="33"/>
        <v>0.16445678999999999</v>
      </c>
      <c r="BC25" s="119">
        <f t="shared" si="33"/>
        <v>0.16445678999999999</v>
      </c>
      <c r="BD25" s="119">
        <f t="shared" si="33"/>
        <v>0.16445678999999999</v>
      </c>
      <c r="BE25" s="119">
        <f t="shared" si="33"/>
        <v>0.16445678999999999</v>
      </c>
      <c r="BF25" s="119">
        <f t="shared" si="33"/>
        <v>0.16445678999999999</v>
      </c>
      <c r="BG25" s="119">
        <f t="shared" si="33"/>
        <v>0.16445678999999999</v>
      </c>
      <c r="BH25" s="119">
        <f t="shared" ref="BH25:BP25" si="34">ROUND(+BG14*$C25, 8)</f>
        <v>0.16445678999999999</v>
      </c>
      <c r="BI25" s="119">
        <f t="shared" si="34"/>
        <v>0.16445678999999999</v>
      </c>
      <c r="BJ25" s="119">
        <f t="shared" si="34"/>
        <v>0.16445678999999999</v>
      </c>
      <c r="BK25" s="119">
        <f t="shared" si="34"/>
        <v>0.16445678999999999</v>
      </c>
      <c r="BL25" s="119">
        <f t="shared" si="34"/>
        <v>0.16445678999999999</v>
      </c>
      <c r="BM25" s="119">
        <f t="shared" si="34"/>
        <v>0.16445678999999999</v>
      </c>
      <c r="BN25" s="119">
        <f t="shared" si="34"/>
        <v>0.16445678999999999</v>
      </c>
      <c r="BO25" s="119">
        <f t="shared" si="34"/>
        <v>0.16445678999999999</v>
      </c>
      <c r="BP25" s="119">
        <f t="shared" si="34"/>
        <v>0.16445678999999999</v>
      </c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</row>
    <row r="26" spans="1:164">
      <c r="A26" s="9"/>
      <c r="B26" s="9"/>
      <c r="C26" s="9"/>
      <c r="D26" s="9"/>
      <c r="E26" s="9"/>
      <c r="F26" s="76"/>
      <c r="G26" s="119">
        <v>0</v>
      </c>
      <c r="H26" s="119">
        <v>0</v>
      </c>
      <c r="I26" s="119">
        <f t="shared" ref="I26:BF26" si="35">ROUND(+H15*$C26, 8)</f>
        <v>0</v>
      </c>
      <c r="J26" s="119">
        <f t="shared" si="35"/>
        <v>0</v>
      </c>
      <c r="K26" s="119">
        <f t="shared" si="35"/>
        <v>0</v>
      </c>
      <c r="L26" s="119">
        <f t="shared" si="35"/>
        <v>0</v>
      </c>
      <c r="M26" s="119">
        <f t="shared" si="35"/>
        <v>0</v>
      </c>
      <c r="N26" s="119">
        <f t="shared" si="35"/>
        <v>0</v>
      </c>
      <c r="O26" s="119">
        <f t="shared" si="35"/>
        <v>0</v>
      </c>
      <c r="P26" s="119">
        <f t="shared" si="35"/>
        <v>0</v>
      </c>
      <c r="Q26" s="119">
        <f t="shared" si="35"/>
        <v>0</v>
      </c>
      <c r="R26" s="119">
        <f t="shared" si="35"/>
        <v>0</v>
      </c>
      <c r="S26" s="119">
        <f t="shared" si="35"/>
        <v>0</v>
      </c>
      <c r="T26" s="119">
        <f t="shared" si="35"/>
        <v>0</v>
      </c>
      <c r="U26" s="119">
        <f t="shared" si="35"/>
        <v>0</v>
      </c>
      <c r="V26" s="119">
        <f t="shared" si="35"/>
        <v>0</v>
      </c>
      <c r="W26" s="119">
        <f t="shared" si="35"/>
        <v>0</v>
      </c>
      <c r="X26" s="119">
        <f t="shared" si="35"/>
        <v>0</v>
      </c>
      <c r="Y26" s="119">
        <f t="shared" si="35"/>
        <v>0</v>
      </c>
      <c r="Z26" s="119">
        <f t="shared" si="35"/>
        <v>0</v>
      </c>
      <c r="AA26" s="119">
        <f t="shared" si="35"/>
        <v>0</v>
      </c>
      <c r="AB26" s="119">
        <f t="shared" si="35"/>
        <v>0</v>
      </c>
      <c r="AC26" s="119">
        <f t="shared" si="35"/>
        <v>0</v>
      </c>
      <c r="AD26" s="119">
        <f t="shared" si="35"/>
        <v>0</v>
      </c>
      <c r="AE26" s="119">
        <f t="shared" si="35"/>
        <v>0</v>
      </c>
      <c r="AF26" s="119">
        <f t="shared" si="35"/>
        <v>0</v>
      </c>
      <c r="AG26" s="119">
        <f t="shared" si="35"/>
        <v>0</v>
      </c>
      <c r="AH26" s="119">
        <f t="shared" si="35"/>
        <v>0</v>
      </c>
      <c r="AI26" s="119">
        <f t="shared" si="35"/>
        <v>0</v>
      </c>
      <c r="AJ26" s="119">
        <f t="shared" si="35"/>
        <v>0</v>
      </c>
      <c r="AK26" s="119">
        <f t="shared" si="35"/>
        <v>0</v>
      </c>
      <c r="AL26" s="119">
        <f t="shared" si="35"/>
        <v>0</v>
      </c>
      <c r="AM26" s="119">
        <f t="shared" si="35"/>
        <v>0</v>
      </c>
      <c r="AN26" s="119">
        <f t="shared" si="35"/>
        <v>0</v>
      </c>
      <c r="AO26" s="119">
        <f t="shared" si="35"/>
        <v>0</v>
      </c>
      <c r="AP26" s="119">
        <f t="shared" si="35"/>
        <v>0</v>
      </c>
      <c r="AQ26" s="119">
        <f t="shared" si="35"/>
        <v>0</v>
      </c>
      <c r="AR26" s="119">
        <f t="shared" si="35"/>
        <v>0</v>
      </c>
      <c r="AS26" s="119">
        <f t="shared" si="35"/>
        <v>0</v>
      </c>
      <c r="AT26" s="119">
        <f t="shared" si="35"/>
        <v>0</v>
      </c>
      <c r="AU26" s="119">
        <f t="shared" si="35"/>
        <v>0</v>
      </c>
      <c r="AV26" s="119">
        <f t="shared" si="35"/>
        <v>0</v>
      </c>
      <c r="AW26" s="119">
        <f t="shared" si="35"/>
        <v>0</v>
      </c>
      <c r="AX26" s="119">
        <f t="shared" si="35"/>
        <v>0</v>
      </c>
      <c r="AY26" s="119">
        <f t="shared" si="35"/>
        <v>0</v>
      </c>
      <c r="AZ26" s="119">
        <f t="shared" si="35"/>
        <v>0</v>
      </c>
      <c r="BA26" s="119">
        <f t="shared" si="35"/>
        <v>0</v>
      </c>
      <c r="BB26" s="119">
        <f t="shared" si="35"/>
        <v>0</v>
      </c>
      <c r="BC26" s="119">
        <f t="shared" si="35"/>
        <v>0</v>
      </c>
      <c r="BD26" s="119">
        <f t="shared" si="35"/>
        <v>0</v>
      </c>
      <c r="BE26" s="119">
        <f t="shared" si="35"/>
        <v>0</v>
      </c>
      <c r="BF26" s="119">
        <f t="shared" si="35"/>
        <v>0</v>
      </c>
      <c r="BG26" s="119">
        <f t="shared" ref="BG26:BP26" si="36">ROUND(+BF15*$C26, 8)</f>
        <v>0</v>
      </c>
      <c r="BH26" s="119">
        <f t="shared" si="36"/>
        <v>0</v>
      </c>
      <c r="BI26" s="119">
        <f t="shared" si="36"/>
        <v>0</v>
      </c>
      <c r="BJ26" s="119">
        <f t="shared" si="36"/>
        <v>0</v>
      </c>
      <c r="BK26" s="119">
        <f t="shared" si="36"/>
        <v>0</v>
      </c>
      <c r="BL26" s="119">
        <f t="shared" si="36"/>
        <v>0</v>
      </c>
      <c r="BM26" s="119">
        <f t="shared" si="36"/>
        <v>0</v>
      </c>
      <c r="BN26" s="119">
        <f t="shared" si="36"/>
        <v>0</v>
      </c>
      <c r="BO26" s="119">
        <f t="shared" si="36"/>
        <v>0</v>
      </c>
      <c r="BP26" s="119">
        <f t="shared" si="36"/>
        <v>0</v>
      </c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</row>
    <row r="27" spans="1:164">
      <c r="A27" s="9"/>
      <c r="B27" s="9"/>
      <c r="C27" s="9"/>
      <c r="D27" s="9"/>
      <c r="E27" s="9"/>
      <c r="F27" s="76"/>
      <c r="G27" s="119">
        <v>0</v>
      </c>
      <c r="H27" s="119">
        <v>0</v>
      </c>
      <c r="I27" s="119">
        <f t="shared" ref="I27:BF27" si="37">ROUND(+H16*$C27, 8)</f>
        <v>0</v>
      </c>
      <c r="J27" s="119">
        <f t="shared" si="37"/>
        <v>0</v>
      </c>
      <c r="K27" s="119">
        <f t="shared" si="37"/>
        <v>0</v>
      </c>
      <c r="L27" s="119">
        <f t="shared" si="37"/>
        <v>0</v>
      </c>
      <c r="M27" s="119">
        <f t="shared" si="37"/>
        <v>0</v>
      </c>
      <c r="N27" s="119">
        <f t="shared" si="37"/>
        <v>0</v>
      </c>
      <c r="O27" s="119">
        <f t="shared" si="37"/>
        <v>0</v>
      </c>
      <c r="P27" s="119">
        <f t="shared" si="37"/>
        <v>0</v>
      </c>
      <c r="Q27" s="119">
        <f t="shared" si="37"/>
        <v>0</v>
      </c>
      <c r="R27" s="119">
        <f t="shared" si="37"/>
        <v>0</v>
      </c>
      <c r="S27" s="119">
        <f t="shared" si="37"/>
        <v>0</v>
      </c>
      <c r="T27" s="119">
        <f t="shared" si="37"/>
        <v>0</v>
      </c>
      <c r="U27" s="119">
        <f t="shared" si="37"/>
        <v>0</v>
      </c>
      <c r="V27" s="119">
        <f t="shared" si="37"/>
        <v>0</v>
      </c>
      <c r="W27" s="119">
        <f t="shared" si="37"/>
        <v>0</v>
      </c>
      <c r="X27" s="119">
        <f t="shared" si="37"/>
        <v>0</v>
      </c>
      <c r="Y27" s="119">
        <f t="shared" si="37"/>
        <v>0</v>
      </c>
      <c r="Z27" s="119">
        <f t="shared" si="37"/>
        <v>0</v>
      </c>
      <c r="AA27" s="119">
        <f t="shared" si="37"/>
        <v>0</v>
      </c>
      <c r="AB27" s="119">
        <f t="shared" si="37"/>
        <v>0</v>
      </c>
      <c r="AC27" s="119">
        <f t="shared" si="37"/>
        <v>0</v>
      </c>
      <c r="AD27" s="119">
        <f t="shared" si="37"/>
        <v>0</v>
      </c>
      <c r="AE27" s="119">
        <f t="shared" si="37"/>
        <v>0</v>
      </c>
      <c r="AF27" s="119">
        <f t="shared" si="37"/>
        <v>0</v>
      </c>
      <c r="AG27" s="119">
        <f t="shared" si="37"/>
        <v>0</v>
      </c>
      <c r="AH27" s="119">
        <f t="shared" si="37"/>
        <v>0</v>
      </c>
      <c r="AI27" s="119">
        <f t="shared" si="37"/>
        <v>0</v>
      </c>
      <c r="AJ27" s="119">
        <f t="shared" si="37"/>
        <v>0</v>
      </c>
      <c r="AK27" s="119">
        <f t="shared" si="37"/>
        <v>0</v>
      </c>
      <c r="AL27" s="119">
        <f t="shared" si="37"/>
        <v>0</v>
      </c>
      <c r="AM27" s="119">
        <f t="shared" si="37"/>
        <v>0</v>
      </c>
      <c r="AN27" s="119">
        <f t="shared" si="37"/>
        <v>0</v>
      </c>
      <c r="AO27" s="119">
        <f t="shared" si="37"/>
        <v>0</v>
      </c>
      <c r="AP27" s="119">
        <f t="shared" si="37"/>
        <v>0</v>
      </c>
      <c r="AQ27" s="119">
        <f t="shared" si="37"/>
        <v>0</v>
      </c>
      <c r="AR27" s="119">
        <f t="shared" si="37"/>
        <v>0</v>
      </c>
      <c r="AS27" s="119">
        <f t="shared" si="37"/>
        <v>0</v>
      </c>
      <c r="AT27" s="119">
        <f t="shared" si="37"/>
        <v>0</v>
      </c>
      <c r="AU27" s="119">
        <f t="shared" si="37"/>
        <v>0</v>
      </c>
      <c r="AV27" s="119">
        <f t="shared" si="37"/>
        <v>0</v>
      </c>
      <c r="AW27" s="119">
        <f t="shared" si="37"/>
        <v>0</v>
      </c>
      <c r="AX27" s="119">
        <f t="shared" si="37"/>
        <v>0</v>
      </c>
      <c r="AY27" s="119">
        <f t="shared" si="37"/>
        <v>0</v>
      </c>
      <c r="AZ27" s="119">
        <f t="shared" si="37"/>
        <v>0</v>
      </c>
      <c r="BA27" s="119">
        <f t="shared" si="37"/>
        <v>0</v>
      </c>
      <c r="BB27" s="119">
        <f t="shared" si="37"/>
        <v>0</v>
      </c>
      <c r="BC27" s="119">
        <f t="shared" si="37"/>
        <v>0</v>
      </c>
      <c r="BD27" s="119">
        <f t="shared" si="37"/>
        <v>0</v>
      </c>
      <c r="BE27" s="119">
        <f t="shared" si="37"/>
        <v>0</v>
      </c>
      <c r="BF27" s="119">
        <f t="shared" si="37"/>
        <v>0</v>
      </c>
      <c r="BG27" s="119">
        <f t="shared" ref="BG27:BP27" si="38">ROUND(+BF16*$C27, 8)</f>
        <v>0</v>
      </c>
      <c r="BH27" s="119">
        <f t="shared" si="38"/>
        <v>0</v>
      </c>
      <c r="BI27" s="119">
        <f t="shared" si="38"/>
        <v>0</v>
      </c>
      <c r="BJ27" s="119">
        <f t="shared" si="38"/>
        <v>0</v>
      </c>
      <c r="BK27" s="119">
        <f t="shared" si="38"/>
        <v>0</v>
      </c>
      <c r="BL27" s="119">
        <f t="shared" si="38"/>
        <v>0</v>
      </c>
      <c r="BM27" s="119">
        <f t="shared" si="38"/>
        <v>0</v>
      </c>
      <c r="BN27" s="119">
        <f t="shared" si="38"/>
        <v>0</v>
      </c>
      <c r="BO27" s="119">
        <f t="shared" si="38"/>
        <v>0</v>
      </c>
      <c r="BP27" s="119">
        <f t="shared" si="38"/>
        <v>0</v>
      </c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</row>
    <row r="28" spans="1:164">
      <c r="A28" s="9"/>
      <c r="B28" s="9"/>
      <c r="C28" s="9"/>
      <c r="D28" s="9"/>
      <c r="E28" s="9"/>
      <c r="F28" s="76"/>
      <c r="G28" s="119">
        <v>0</v>
      </c>
      <c r="H28" s="119">
        <v>0</v>
      </c>
      <c r="I28" s="119">
        <f t="shared" ref="I28:BF28" si="39">ROUND(+H17*$C28, 8)</f>
        <v>0</v>
      </c>
      <c r="J28" s="119">
        <f t="shared" si="39"/>
        <v>0</v>
      </c>
      <c r="K28" s="119">
        <f t="shared" si="39"/>
        <v>0</v>
      </c>
      <c r="L28" s="119">
        <f t="shared" si="39"/>
        <v>0</v>
      </c>
      <c r="M28" s="119">
        <f t="shared" si="39"/>
        <v>0</v>
      </c>
      <c r="N28" s="119">
        <f t="shared" si="39"/>
        <v>0</v>
      </c>
      <c r="O28" s="119">
        <f t="shared" si="39"/>
        <v>0</v>
      </c>
      <c r="P28" s="119">
        <f t="shared" si="39"/>
        <v>0</v>
      </c>
      <c r="Q28" s="119">
        <f t="shared" si="39"/>
        <v>0</v>
      </c>
      <c r="R28" s="119">
        <f t="shared" si="39"/>
        <v>0</v>
      </c>
      <c r="S28" s="119">
        <f t="shared" si="39"/>
        <v>0</v>
      </c>
      <c r="T28" s="119">
        <f t="shared" si="39"/>
        <v>0</v>
      </c>
      <c r="U28" s="119">
        <f t="shared" si="39"/>
        <v>0</v>
      </c>
      <c r="V28" s="119">
        <f t="shared" si="39"/>
        <v>0</v>
      </c>
      <c r="W28" s="119">
        <f t="shared" si="39"/>
        <v>0</v>
      </c>
      <c r="X28" s="119">
        <f t="shared" si="39"/>
        <v>0</v>
      </c>
      <c r="Y28" s="119">
        <f t="shared" si="39"/>
        <v>0</v>
      </c>
      <c r="Z28" s="119">
        <f t="shared" si="39"/>
        <v>0</v>
      </c>
      <c r="AA28" s="119">
        <f t="shared" si="39"/>
        <v>0</v>
      </c>
      <c r="AB28" s="119">
        <f t="shared" si="39"/>
        <v>0</v>
      </c>
      <c r="AC28" s="119">
        <f t="shared" si="39"/>
        <v>0</v>
      </c>
      <c r="AD28" s="119">
        <f t="shared" si="39"/>
        <v>0</v>
      </c>
      <c r="AE28" s="119">
        <f t="shared" si="39"/>
        <v>0</v>
      </c>
      <c r="AF28" s="119">
        <f t="shared" si="39"/>
        <v>0</v>
      </c>
      <c r="AG28" s="119">
        <f t="shared" si="39"/>
        <v>0</v>
      </c>
      <c r="AH28" s="119">
        <f t="shared" si="39"/>
        <v>0</v>
      </c>
      <c r="AI28" s="119">
        <f t="shared" si="39"/>
        <v>0</v>
      </c>
      <c r="AJ28" s="119">
        <f t="shared" si="39"/>
        <v>0</v>
      </c>
      <c r="AK28" s="119">
        <f t="shared" si="39"/>
        <v>0</v>
      </c>
      <c r="AL28" s="119">
        <f t="shared" si="39"/>
        <v>0</v>
      </c>
      <c r="AM28" s="119">
        <f t="shared" si="39"/>
        <v>0</v>
      </c>
      <c r="AN28" s="119">
        <f t="shared" si="39"/>
        <v>0</v>
      </c>
      <c r="AO28" s="119">
        <f t="shared" si="39"/>
        <v>0</v>
      </c>
      <c r="AP28" s="119">
        <f t="shared" si="39"/>
        <v>0</v>
      </c>
      <c r="AQ28" s="119">
        <f t="shared" si="39"/>
        <v>0</v>
      </c>
      <c r="AR28" s="119">
        <f t="shared" si="39"/>
        <v>0</v>
      </c>
      <c r="AS28" s="119">
        <f t="shared" si="39"/>
        <v>0</v>
      </c>
      <c r="AT28" s="119">
        <f t="shared" si="39"/>
        <v>0</v>
      </c>
      <c r="AU28" s="119">
        <f t="shared" si="39"/>
        <v>0</v>
      </c>
      <c r="AV28" s="119">
        <f t="shared" si="39"/>
        <v>0</v>
      </c>
      <c r="AW28" s="119">
        <f t="shared" si="39"/>
        <v>0</v>
      </c>
      <c r="AX28" s="119">
        <f t="shared" si="39"/>
        <v>0</v>
      </c>
      <c r="AY28" s="119">
        <f t="shared" si="39"/>
        <v>0</v>
      </c>
      <c r="AZ28" s="119">
        <f t="shared" si="39"/>
        <v>0</v>
      </c>
      <c r="BA28" s="119">
        <f t="shared" si="39"/>
        <v>0</v>
      </c>
      <c r="BB28" s="119">
        <f t="shared" si="39"/>
        <v>0</v>
      </c>
      <c r="BC28" s="119">
        <f t="shared" si="39"/>
        <v>0</v>
      </c>
      <c r="BD28" s="119">
        <f t="shared" si="39"/>
        <v>0</v>
      </c>
      <c r="BE28" s="119">
        <f t="shared" si="39"/>
        <v>0</v>
      </c>
      <c r="BF28" s="119">
        <f t="shared" si="39"/>
        <v>0</v>
      </c>
      <c r="BG28" s="119">
        <f t="shared" ref="BG28:BP28" si="40">ROUND(+BF17*$C28, 8)</f>
        <v>0</v>
      </c>
      <c r="BH28" s="119">
        <f t="shared" si="40"/>
        <v>0</v>
      </c>
      <c r="BI28" s="119">
        <f t="shared" si="40"/>
        <v>0</v>
      </c>
      <c r="BJ28" s="119">
        <f t="shared" si="40"/>
        <v>0</v>
      </c>
      <c r="BK28" s="119">
        <f t="shared" si="40"/>
        <v>0</v>
      </c>
      <c r="BL28" s="119">
        <f t="shared" si="40"/>
        <v>0</v>
      </c>
      <c r="BM28" s="119">
        <f t="shared" si="40"/>
        <v>0</v>
      </c>
      <c r="BN28" s="119">
        <f t="shared" si="40"/>
        <v>0</v>
      </c>
      <c r="BO28" s="119">
        <f t="shared" si="40"/>
        <v>0</v>
      </c>
      <c r="BP28" s="119">
        <f t="shared" si="40"/>
        <v>0</v>
      </c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</row>
    <row r="29" spans="1:164">
      <c r="A29" s="9"/>
      <c r="B29" s="9"/>
      <c r="C29" s="9"/>
      <c r="D29" s="9"/>
      <c r="E29" s="9"/>
      <c r="F29" s="76"/>
      <c r="G29" s="119">
        <v>0</v>
      </c>
      <c r="H29" s="119">
        <v>0</v>
      </c>
      <c r="I29" s="119">
        <f t="shared" ref="I29:BF29" si="41">ROUND(+H18*$C29, 8)</f>
        <v>0</v>
      </c>
      <c r="J29" s="119">
        <f t="shared" si="41"/>
        <v>0</v>
      </c>
      <c r="K29" s="119">
        <f t="shared" si="41"/>
        <v>0</v>
      </c>
      <c r="L29" s="119">
        <f t="shared" si="41"/>
        <v>0</v>
      </c>
      <c r="M29" s="119">
        <f t="shared" si="41"/>
        <v>0</v>
      </c>
      <c r="N29" s="119">
        <f t="shared" si="41"/>
        <v>0</v>
      </c>
      <c r="O29" s="119">
        <f t="shared" si="41"/>
        <v>0</v>
      </c>
      <c r="P29" s="119">
        <f t="shared" si="41"/>
        <v>0</v>
      </c>
      <c r="Q29" s="119">
        <f t="shared" si="41"/>
        <v>0</v>
      </c>
      <c r="R29" s="119">
        <f t="shared" si="41"/>
        <v>0</v>
      </c>
      <c r="S29" s="119">
        <f t="shared" si="41"/>
        <v>0</v>
      </c>
      <c r="T29" s="119">
        <f t="shared" si="41"/>
        <v>0</v>
      </c>
      <c r="U29" s="119">
        <f t="shared" si="41"/>
        <v>0</v>
      </c>
      <c r="V29" s="119">
        <f t="shared" si="41"/>
        <v>0</v>
      </c>
      <c r="W29" s="119">
        <f t="shared" si="41"/>
        <v>0</v>
      </c>
      <c r="X29" s="119">
        <f t="shared" si="41"/>
        <v>0</v>
      </c>
      <c r="Y29" s="119">
        <f t="shared" si="41"/>
        <v>0</v>
      </c>
      <c r="Z29" s="119">
        <f t="shared" si="41"/>
        <v>0</v>
      </c>
      <c r="AA29" s="119">
        <f t="shared" si="41"/>
        <v>0</v>
      </c>
      <c r="AB29" s="119">
        <f t="shared" si="41"/>
        <v>0</v>
      </c>
      <c r="AC29" s="119">
        <f t="shared" si="41"/>
        <v>0</v>
      </c>
      <c r="AD29" s="119">
        <f t="shared" si="41"/>
        <v>0</v>
      </c>
      <c r="AE29" s="119">
        <f t="shared" si="41"/>
        <v>0</v>
      </c>
      <c r="AF29" s="119">
        <f t="shared" si="41"/>
        <v>0</v>
      </c>
      <c r="AG29" s="119">
        <f t="shared" si="41"/>
        <v>0</v>
      </c>
      <c r="AH29" s="119">
        <f t="shared" si="41"/>
        <v>0</v>
      </c>
      <c r="AI29" s="119">
        <f t="shared" si="41"/>
        <v>0</v>
      </c>
      <c r="AJ29" s="119">
        <f t="shared" si="41"/>
        <v>0</v>
      </c>
      <c r="AK29" s="119">
        <f t="shared" si="41"/>
        <v>0</v>
      </c>
      <c r="AL29" s="119">
        <f t="shared" si="41"/>
        <v>0</v>
      </c>
      <c r="AM29" s="119">
        <f t="shared" si="41"/>
        <v>0</v>
      </c>
      <c r="AN29" s="119">
        <f t="shared" si="41"/>
        <v>0</v>
      </c>
      <c r="AO29" s="119">
        <f t="shared" si="41"/>
        <v>0</v>
      </c>
      <c r="AP29" s="119">
        <f t="shared" si="41"/>
        <v>0</v>
      </c>
      <c r="AQ29" s="119">
        <f t="shared" si="41"/>
        <v>0</v>
      </c>
      <c r="AR29" s="119">
        <f t="shared" si="41"/>
        <v>0</v>
      </c>
      <c r="AS29" s="119">
        <f t="shared" si="41"/>
        <v>0</v>
      </c>
      <c r="AT29" s="119">
        <f t="shared" si="41"/>
        <v>0</v>
      </c>
      <c r="AU29" s="119">
        <f t="shared" si="41"/>
        <v>0</v>
      </c>
      <c r="AV29" s="119">
        <f t="shared" si="41"/>
        <v>0</v>
      </c>
      <c r="AW29" s="119">
        <f t="shared" si="41"/>
        <v>0</v>
      </c>
      <c r="AX29" s="119">
        <f t="shared" si="41"/>
        <v>0</v>
      </c>
      <c r="AY29" s="119">
        <f t="shared" si="41"/>
        <v>0</v>
      </c>
      <c r="AZ29" s="119">
        <f t="shared" si="41"/>
        <v>0</v>
      </c>
      <c r="BA29" s="119">
        <f t="shared" si="41"/>
        <v>0</v>
      </c>
      <c r="BB29" s="119">
        <f t="shared" si="41"/>
        <v>0</v>
      </c>
      <c r="BC29" s="119">
        <f t="shared" si="41"/>
        <v>0</v>
      </c>
      <c r="BD29" s="119">
        <f t="shared" si="41"/>
        <v>0</v>
      </c>
      <c r="BE29" s="119">
        <f t="shared" si="41"/>
        <v>0</v>
      </c>
      <c r="BF29" s="119">
        <f t="shared" si="41"/>
        <v>0</v>
      </c>
      <c r="BG29" s="119">
        <f t="shared" ref="BG29:BP29" si="42">ROUND(+BF18*$C29, 8)</f>
        <v>0</v>
      </c>
      <c r="BH29" s="119">
        <f t="shared" si="42"/>
        <v>0</v>
      </c>
      <c r="BI29" s="119">
        <f t="shared" si="42"/>
        <v>0</v>
      </c>
      <c r="BJ29" s="119">
        <f t="shared" si="42"/>
        <v>0</v>
      </c>
      <c r="BK29" s="119">
        <f t="shared" si="42"/>
        <v>0</v>
      </c>
      <c r="BL29" s="119">
        <f t="shared" si="42"/>
        <v>0</v>
      </c>
      <c r="BM29" s="119">
        <f t="shared" si="42"/>
        <v>0</v>
      </c>
      <c r="BN29" s="119">
        <f t="shared" si="42"/>
        <v>0</v>
      </c>
      <c r="BO29" s="119">
        <f t="shared" si="42"/>
        <v>0</v>
      </c>
      <c r="BP29" s="119">
        <f t="shared" si="42"/>
        <v>0</v>
      </c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</row>
    <row r="30" spans="1:164">
      <c r="A30" s="9"/>
      <c r="B30" s="9"/>
      <c r="C30" s="9"/>
      <c r="D30" s="9"/>
      <c r="E30" s="9"/>
      <c r="F30" s="76"/>
      <c r="G30" s="119">
        <v>0</v>
      </c>
      <c r="H30" s="119">
        <v>0</v>
      </c>
      <c r="I30" s="119">
        <f t="shared" ref="I30:BF30" si="43">ROUND(+H19*$C30, 8)</f>
        <v>0</v>
      </c>
      <c r="J30" s="119">
        <f t="shared" si="43"/>
        <v>0</v>
      </c>
      <c r="K30" s="119">
        <f t="shared" si="43"/>
        <v>0</v>
      </c>
      <c r="L30" s="119">
        <f t="shared" si="43"/>
        <v>0</v>
      </c>
      <c r="M30" s="119">
        <f t="shared" si="43"/>
        <v>0</v>
      </c>
      <c r="N30" s="119">
        <f t="shared" si="43"/>
        <v>0</v>
      </c>
      <c r="O30" s="119">
        <f t="shared" si="43"/>
        <v>0</v>
      </c>
      <c r="P30" s="119">
        <f t="shared" si="43"/>
        <v>0</v>
      </c>
      <c r="Q30" s="119">
        <f t="shared" si="43"/>
        <v>0</v>
      </c>
      <c r="R30" s="119">
        <f t="shared" si="43"/>
        <v>0</v>
      </c>
      <c r="S30" s="119">
        <f t="shared" si="43"/>
        <v>0</v>
      </c>
      <c r="T30" s="119">
        <f t="shared" si="43"/>
        <v>0</v>
      </c>
      <c r="U30" s="119">
        <f t="shared" si="43"/>
        <v>0</v>
      </c>
      <c r="V30" s="119">
        <f t="shared" si="43"/>
        <v>0</v>
      </c>
      <c r="W30" s="119">
        <f t="shared" si="43"/>
        <v>0</v>
      </c>
      <c r="X30" s="119">
        <f t="shared" si="43"/>
        <v>0</v>
      </c>
      <c r="Y30" s="119">
        <f t="shared" si="43"/>
        <v>0</v>
      </c>
      <c r="Z30" s="119">
        <f t="shared" si="43"/>
        <v>0</v>
      </c>
      <c r="AA30" s="119">
        <f t="shared" si="43"/>
        <v>0</v>
      </c>
      <c r="AB30" s="119">
        <f t="shared" si="43"/>
        <v>0</v>
      </c>
      <c r="AC30" s="119">
        <f t="shared" si="43"/>
        <v>0</v>
      </c>
      <c r="AD30" s="119">
        <f t="shared" si="43"/>
        <v>0</v>
      </c>
      <c r="AE30" s="119">
        <f t="shared" si="43"/>
        <v>0</v>
      </c>
      <c r="AF30" s="119">
        <f t="shared" si="43"/>
        <v>0</v>
      </c>
      <c r="AG30" s="119">
        <f t="shared" si="43"/>
        <v>0</v>
      </c>
      <c r="AH30" s="119">
        <f t="shared" si="43"/>
        <v>0</v>
      </c>
      <c r="AI30" s="119">
        <f t="shared" si="43"/>
        <v>0</v>
      </c>
      <c r="AJ30" s="119">
        <f t="shared" si="43"/>
        <v>0</v>
      </c>
      <c r="AK30" s="119">
        <f t="shared" si="43"/>
        <v>0</v>
      </c>
      <c r="AL30" s="119">
        <f t="shared" si="43"/>
        <v>0</v>
      </c>
      <c r="AM30" s="119">
        <f t="shared" si="43"/>
        <v>0</v>
      </c>
      <c r="AN30" s="119">
        <f t="shared" si="43"/>
        <v>0</v>
      </c>
      <c r="AO30" s="119">
        <f t="shared" si="43"/>
        <v>0</v>
      </c>
      <c r="AP30" s="119">
        <f t="shared" si="43"/>
        <v>0</v>
      </c>
      <c r="AQ30" s="119">
        <f t="shared" si="43"/>
        <v>0</v>
      </c>
      <c r="AR30" s="119">
        <f t="shared" si="43"/>
        <v>0</v>
      </c>
      <c r="AS30" s="119">
        <f t="shared" si="43"/>
        <v>0</v>
      </c>
      <c r="AT30" s="119">
        <f t="shared" si="43"/>
        <v>0</v>
      </c>
      <c r="AU30" s="119">
        <f t="shared" si="43"/>
        <v>0</v>
      </c>
      <c r="AV30" s="119">
        <f t="shared" si="43"/>
        <v>0</v>
      </c>
      <c r="AW30" s="119">
        <f t="shared" si="43"/>
        <v>0</v>
      </c>
      <c r="AX30" s="119">
        <f t="shared" si="43"/>
        <v>0</v>
      </c>
      <c r="AY30" s="119">
        <f t="shared" si="43"/>
        <v>0</v>
      </c>
      <c r="AZ30" s="119">
        <f t="shared" si="43"/>
        <v>0</v>
      </c>
      <c r="BA30" s="119">
        <f t="shared" si="43"/>
        <v>0</v>
      </c>
      <c r="BB30" s="119">
        <f t="shared" si="43"/>
        <v>0</v>
      </c>
      <c r="BC30" s="119">
        <f t="shared" si="43"/>
        <v>0</v>
      </c>
      <c r="BD30" s="119">
        <f t="shared" si="43"/>
        <v>0</v>
      </c>
      <c r="BE30" s="119">
        <f t="shared" si="43"/>
        <v>0</v>
      </c>
      <c r="BF30" s="119">
        <f t="shared" si="43"/>
        <v>0</v>
      </c>
      <c r="BG30" s="119">
        <f t="shared" ref="BG30:BP30" si="44">ROUND(+BF19*$C30, 8)</f>
        <v>0</v>
      </c>
      <c r="BH30" s="119">
        <f t="shared" si="44"/>
        <v>0</v>
      </c>
      <c r="BI30" s="119">
        <f t="shared" si="44"/>
        <v>0</v>
      </c>
      <c r="BJ30" s="119">
        <f t="shared" si="44"/>
        <v>0</v>
      </c>
      <c r="BK30" s="119">
        <f t="shared" si="44"/>
        <v>0</v>
      </c>
      <c r="BL30" s="119">
        <f t="shared" si="44"/>
        <v>0</v>
      </c>
      <c r="BM30" s="119">
        <f t="shared" si="44"/>
        <v>0</v>
      </c>
      <c r="BN30" s="119">
        <f t="shared" si="44"/>
        <v>0</v>
      </c>
      <c r="BO30" s="119">
        <f t="shared" si="44"/>
        <v>0</v>
      </c>
      <c r="BP30" s="119">
        <f t="shared" si="44"/>
        <v>0</v>
      </c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</row>
    <row r="31" spans="1:164">
      <c r="A31" s="9"/>
      <c r="B31" s="9"/>
      <c r="C31" s="9"/>
      <c r="D31" s="9"/>
      <c r="E31" s="9"/>
      <c r="F31" s="76"/>
      <c r="G31" s="119">
        <v>0</v>
      </c>
      <c r="H31" s="119">
        <v>0</v>
      </c>
      <c r="I31" s="119">
        <f t="shared" ref="I31:BF31" si="45">ROUND(+H20*$C31, 8)</f>
        <v>0</v>
      </c>
      <c r="J31" s="119">
        <f t="shared" si="45"/>
        <v>0</v>
      </c>
      <c r="K31" s="119">
        <f t="shared" si="45"/>
        <v>0</v>
      </c>
      <c r="L31" s="119">
        <f t="shared" si="45"/>
        <v>0</v>
      </c>
      <c r="M31" s="119">
        <f t="shared" si="45"/>
        <v>0</v>
      </c>
      <c r="N31" s="119">
        <f t="shared" si="45"/>
        <v>0</v>
      </c>
      <c r="O31" s="119">
        <f t="shared" si="45"/>
        <v>0</v>
      </c>
      <c r="P31" s="119">
        <f t="shared" si="45"/>
        <v>0</v>
      </c>
      <c r="Q31" s="119">
        <f t="shared" si="45"/>
        <v>0</v>
      </c>
      <c r="R31" s="119">
        <f t="shared" si="45"/>
        <v>0</v>
      </c>
      <c r="S31" s="119">
        <f t="shared" si="45"/>
        <v>0</v>
      </c>
      <c r="T31" s="119">
        <f t="shared" si="45"/>
        <v>0</v>
      </c>
      <c r="U31" s="119">
        <f t="shared" si="45"/>
        <v>0</v>
      </c>
      <c r="V31" s="119">
        <f t="shared" si="45"/>
        <v>0</v>
      </c>
      <c r="W31" s="119">
        <f t="shared" si="45"/>
        <v>0</v>
      </c>
      <c r="X31" s="119">
        <f t="shared" si="45"/>
        <v>0</v>
      </c>
      <c r="Y31" s="119">
        <f t="shared" si="45"/>
        <v>0</v>
      </c>
      <c r="Z31" s="119">
        <f t="shared" si="45"/>
        <v>0</v>
      </c>
      <c r="AA31" s="119">
        <f t="shared" si="45"/>
        <v>0</v>
      </c>
      <c r="AB31" s="119">
        <f t="shared" si="45"/>
        <v>0</v>
      </c>
      <c r="AC31" s="119">
        <f t="shared" si="45"/>
        <v>0</v>
      </c>
      <c r="AD31" s="119">
        <f t="shared" si="45"/>
        <v>0</v>
      </c>
      <c r="AE31" s="119">
        <f t="shared" si="45"/>
        <v>0</v>
      </c>
      <c r="AF31" s="119">
        <f t="shared" si="45"/>
        <v>0</v>
      </c>
      <c r="AG31" s="119">
        <f t="shared" si="45"/>
        <v>0</v>
      </c>
      <c r="AH31" s="119">
        <f t="shared" si="45"/>
        <v>0</v>
      </c>
      <c r="AI31" s="119">
        <f t="shared" si="45"/>
        <v>0</v>
      </c>
      <c r="AJ31" s="119">
        <f t="shared" si="45"/>
        <v>0</v>
      </c>
      <c r="AK31" s="119">
        <f t="shared" si="45"/>
        <v>0</v>
      </c>
      <c r="AL31" s="119">
        <f t="shared" si="45"/>
        <v>0</v>
      </c>
      <c r="AM31" s="119">
        <f t="shared" si="45"/>
        <v>0</v>
      </c>
      <c r="AN31" s="119">
        <f t="shared" si="45"/>
        <v>0</v>
      </c>
      <c r="AO31" s="119">
        <f t="shared" si="45"/>
        <v>0</v>
      </c>
      <c r="AP31" s="119">
        <f t="shared" si="45"/>
        <v>0</v>
      </c>
      <c r="AQ31" s="119">
        <f t="shared" si="45"/>
        <v>0</v>
      </c>
      <c r="AR31" s="119">
        <f t="shared" si="45"/>
        <v>0</v>
      </c>
      <c r="AS31" s="119">
        <f t="shared" si="45"/>
        <v>0</v>
      </c>
      <c r="AT31" s="119">
        <f t="shared" si="45"/>
        <v>0</v>
      </c>
      <c r="AU31" s="119">
        <f t="shared" si="45"/>
        <v>0</v>
      </c>
      <c r="AV31" s="119">
        <f t="shared" si="45"/>
        <v>0</v>
      </c>
      <c r="AW31" s="119">
        <f t="shared" si="45"/>
        <v>0</v>
      </c>
      <c r="AX31" s="119">
        <f t="shared" si="45"/>
        <v>0</v>
      </c>
      <c r="AY31" s="119">
        <f t="shared" si="45"/>
        <v>0</v>
      </c>
      <c r="AZ31" s="119">
        <f t="shared" si="45"/>
        <v>0</v>
      </c>
      <c r="BA31" s="119">
        <f t="shared" si="45"/>
        <v>0</v>
      </c>
      <c r="BB31" s="119">
        <f t="shared" si="45"/>
        <v>0</v>
      </c>
      <c r="BC31" s="119">
        <f t="shared" si="45"/>
        <v>0</v>
      </c>
      <c r="BD31" s="119">
        <f t="shared" si="45"/>
        <v>0</v>
      </c>
      <c r="BE31" s="119">
        <f t="shared" si="45"/>
        <v>0</v>
      </c>
      <c r="BF31" s="119">
        <f t="shared" si="45"/>
        <v>0</v>
      </c>
      <c r="BG31" s="119">
        <f t="shared" ref="BG31:BP31" si="46">ROUND(+BF20*$C31, 8)</f>
        <v>0</v>
      </c>
      <c r="BH31" s="119">
        <f t="shared" si="46"/>
        <v>0</v>
      </c>
      <c r="BI31" s="119">
        <f t="shared" si="46"/>
        <v>0</v>
      </c>
      <c r="BJ31" s="119">
        <f t="shared" si="46"/>
        <v>0</v>
      </c>
      <c r="BK31" s="119">
        <f t="shared" si="46"/>
        <v>0</v>
      </c>
      <c r="BL31" s="119">
        <f t="shared" si="46"/>
        <v>0</v>
      </c>
      <c r="BM31" s="119">
        <f t="shared" si="46"/>
        <v>0</v>
      </c>
      <c r="BN31" s="119">
        <f t="shared" si="46"/>
        <v>0</v>
      </c>
      <c r="BO31" s="119">
        <f t="shared" si="46"/>
        <v>0</v>
      </c>
      <c r="BP31" s="119">
        <f t="shared" si="46"/>
        <v>0</v>
      </c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</row>
    <row r="36" spans="1:164">
      <c r="A36" s="9"/>
      <c r="B36" s="9"/>
      <c r="C36" s="9"/>
      <c r="D36" s="9"/>
      <c r="E36" s="9"/>
      <c r="F36" s="76" t="s">
        <v>25</v>
      </c>
      <c r="G36" s="116">
        <v>0</v>
      </c>
      <c r="H36" s="116">
        <v>0</v>
      </c>
      <c r="I36" s="116">
        <f t="shared" ref="I36:AB36" si="47">SUM(I25:I35)</f>
        <v>0</v>
      </c>
      <c r="J36" s="116">
        <f t="shared" si="47"/>
        <v>0</v>
      </c>
      <c r="K36" s="116">
        <f t="shared" si="47"/>
        <v>0</v>
      </c>
      <c r="L36" s="116">
        <f t="shared" si="47"/>
        <v>0</v>
      </c>
      <c r="M36" s="116">
        <f t="shared" si="47"/>
        <v>0</v>
      </c>
      <c r="N36" s="116">
        <f t="shared" si="47"/>
        <v>0</v>
      </c>
      <c r="O36" s="116">
        <f t="shared" si="47"/>
        <v>0</v>
      </c>
      <c r="P36" s="116">
        <f t="shared" si="47"/>
        <v>0</v>
      </c>
      <c r="Q36" s="116">
        <f t="shared" si="47"/>
        <v>0</v>
      </c>
      <c r="R36" s="116">
        <f t="shared" si="47"/>
        <v>0</v>
      </c>
      <c r="S36" s="116">
        <f t="shared" si="47"/>
        <v>0</v>
      </c>
      <c r="T36" s="116">
        <f t="shared" si="47"/>
        <v>0.16445678999999999</v>
      </c>
      <c r="U36" s="116">
        <f t="shared" si="47"/>
        <v>0.16445678999999999</v>
      </c>
      <c r="V36" s="116">
        <f t="shared" si="47"/>
        <v>0.16445678999999999</v>
      </c>
      <c r="W36" s="116">
        <f t="shared" si="47"/>
        <v>0.16445678999999999</v>
      </c>
      <c r="X36" s="116">
        <f t="shared" si="47"/>
        <v>0.16445678999999999</v>
      </c>
      <c r="Y36" s="116">
        <f t="shared" si="47"/>
        <v>0.16445678999999999</v>
      </c>
      <c r="Z36" s="116">
        <f t="shared" si="47"/>
        <v>0.16445678999999999</v>
      </c>
      <c r="AA36" s="116">
        <f t="shared" si="47"/>
        <v>0.16445678999999999</v>
      </c>
      <c r="AB36" s="116">
        <f t="shared" si="47"/>
        <v>0.16445678999999999</v>
      </c>
      <c r="AC36" s="116">
        <f t="shared" ref="AC36:BP36" si="48">SUM(AC25:AC35)</f>
        <v>0.16445678999999999</v>
      </c>
      <c r="AD36" s="116">
        <f t="shared" si="48"/>
        <v>0.16445678999999999</v>
      </c>
      <c r="AE36" s="116">
        <f t="shared" si="48"/>
        <v>0.16445678999999999</v>
      </c>
      <c r="AF36" s="116">
        <f t="shared" si="48"/>
        <v>0.16445678999999999</v>
      </c>
      <c r="AG36" s="116">
        <f t="shared" si="48"/>
        <v>0.16445678999999999</v>
      </c>
      <c r="AH36" s="116">
        <f t="shared" si="48"/>
        <v>0.16445678999999999</v>
      </c>
      <c r="AI36" s="116">
        <f t="shared" si="48"/>
        <v>0.16445678999999999</v>
      </c>
      <c r="AJ36" s="116">
        <f t="shared" si="48"/>
        <v>0.16445678999999999</v>
      </c>
      <c r="AK36" s="116">
        <f t="shared" si="48"/>
        <v>0.16445678999999999</v>
      </c>
      <c r="AL36" s="116">
        <f t="shared" si="48"/>
        <v>0.16445678999999999</v>
      </c>
      <c r="AM36" s="116">
        <f t="shared" si="48"/>
        <v>0.16445678999999999</v>
      </c>
      <c r="AN36" s="116">
        <f t="shared" si="48"/>
        <v>0.16445678999999999</v>
      </c>
      <c r="AO36" s="116">
        <f t="shared" si="48"/>
        <v>0.16445678999999999</v>
      </c>
      <c r="AP36" s="116">
        <f t="shared" si="48"/>
        <v>0.16445678999999999</v>
      </c>
      <c r="AQ36" s="116">
        <f t="shared" si="48"/>
        <v>0.16445678999999999</v>
      </c>
      <c r="AR36" s="116">
        <f t="shared" si="48"/>
        <v>0.16445678999999999</v>
      </c>
      <c r="AS36" s="116">
        <f t="shared" si="48"/>
        <v>0.16445678999999999</v>
      </c>
      <c r="AT36" s="116">
        <f t="shared" si="48"/>
        <v>0.16445678999999999</v>
      </c>
      <c r="AU36" s="116">
        <f t="shared" si="48"/>
        <v>0.16445678999999999</v>
      </c>
      <c r="AV36" s="116">
        <f t="shared" si="48"/>
        <v>0.16445678999999999</v>
      </c>
      <c r="AW36" s="116">
        <f t="shared" si="48"/>
        <v>0.16445678999999999</v>
      </c>
      <c r="AX36" s="116">
        <f t="shared" si="48"/>
        <v>0.16445678999999999</v>
      </c>
      <c r="AY36" s="116">
        <f t="shared" si="48"/>
        <v>0.16445678999999999</v>
      </c>
      <c r="AZ36" s="116">
        <f t="shared" si="48"/>
        <v>0.16445678999999999</v>
      </c>
      <c r="BA36" s="116">
        <f t="shared" si="48"/>
        <v>0.16445678999999999</v>
      </c>
      <c r="BB36" s="116">
        <f t="shared" si="48"/>
        <v>0.16445678999999999</v>
      </c>
      <c r="BC36" s="116">
        <f t="shared" si="48"/>
        <v>0.16445678999999999</v>
      </c>
      <c r="BD36" s="116">
        <f t="shared" si="48"/>
        <v>0.16445678999999999</v>
      </c>
      <c r="BE36" s="116">
        <f t="shared" si="48"/>
        <v>0.16445678999999999</v>
      </c>
      <c r="BF36" s="116">
        <f t="shared" si="48"/>
        <v>0.16445678999999999</v>
      </c>
      <c r="BG36" s="116">
        <f t="shared" si="48"/>
        <v>0.16445678999999999</v>
      </c>
      <c r="BH36" s="116">
        <f t="shared" si="48"/>
        <v>0.16445678999999999</v>
      </c>
      <c r="BI36" s="116">
        <f t="shared" si="48"/>
        <v>0.16445678999999999</v>
      </c>
      <c r="BJ36" s="116">
        <f t="shared" si="48"/>
        <v>0.16445678999999999</v>
      </c>
      <c r="BK36" s="116">
        <f t="shared" si="48"/>
        <v>0.16445678999999999</v>
      </c>
      <c r="BL36" s="116">
        <f t="shared" si="48"/>
        <v>0.16445678999999999</v>
      </c>
      <c r="BM36" s="116">
        <f t="shared" si="48"/>
        <v>0.16445678999999999</v>
      </c>
      <c r="BN36" s="116">
        <f t="shared" si="48"/>
        <v>0.16445678999999999</v>
      </c>
      <c r="BO36" s="116">
        <f t="shared" si="48"/>
        <v>0.16445678999999999</v>
      </c>
      <c r="BP36" s="116">
        <f t="shared" si="48"/>
        <v>0.16445678999999999</v>
      </c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</row>
    <row r="37" spans="1:164">
      <c r="A37" s="9"/>
      <c r="B37" s="9"/>
      <c r="C37" s="9">
        <v>1000</v>
      </c>
      <c r="D37" s="9"/>
      <c r="E37" s="9"/>
      <c r="F37" s="76"/>
    </row>
    <row r="38" spans="1:164" s="15" customFormat="1">
      <c r="A38" s="14"/>
      <c r="B38" s="14"/>
      <c r="C38" s="14"/>
      <c r="D38" s="14"/>
      <c r="E38" s="14" t="s">
        <v>29</v>
      </c>
      <c r="F38" s="17"/>
      <c r="G38" s="16"/>
      <c r="H38" s="16"/>
      <c r="I38" s="11"/>
      <c r="J38" s="11"/>
      <c r="K38" s="11"/>
      <c r="L38" s="11"/>
      <c r="M38" s="11"/>
      <c r="N38" s="11"/>
    </row>
    <row r="39" spans="1:164">
      <c r="A39" s="9"/>
      <c r="B39" s="9" t="s">
        <v>539</v>
      </c>
      <c r="C39" s="9" t="s">
        <v>540</v>
      </c>
      <c r="D39" s="9"/>
      <c r="E39" s="9" t="s">
        <v>30</v>
      </c>
      <c r="F39" s="76"/>
      <c r="G39" s="115">
        <v>0</v>
      </c>
      <c r="H39" s="115">
        <v>0</v>
      </c>
      <c r="I39" s="115">
        <f t="shared" ref="I39:BF39" si="49">H39+I36+I38</f>
        <v>0</v>
      </c>
      <c r="J39" s="115">
        <f t="shared" si="49"/>
        <v>0</v>
      </c>
      <c r="K39" s="115">
        <f t="shared" si="49"/>
        <v>0</v>
      </c>
      <c r="L39" s="115">
        <f t="shared" si="49"/>
        <v>0</v>
      </c>
      <c r="M39" s="115">
        <f t="shared" si="49"/>
        <v>0</v>
      </c>
      <c r="N39" s="115">
        <f t="shared" si="49"/>
        <v>0</v>
      </c>
      <c r="O39" s="115">
        <f t="shared" si="49"/>
        <v>0</v>
      </c>
      <c r="P39" s="115">
        <f t="shared" si="49"/>
        <v>0</v>
      </c>
      <c r="Q39" s="115">
        <f t="shared" si="49"/>
        <v>0</v>
      </c>
      <c r="R39" s="115">
        <f t="shared" si="49"/>
        <v>0</v>
      </c>
      <c r="S39" s="115">
        <f>1809.06 / 1000</f>
        <v>1.8090599999999999</v>
      </c>
      <c r="T39" s="115">
        <f>1973.52 / 1000</f>
        <v>1.9735199999999999</v>
      </c>
      <c r="U39" s="115">
        <v>2.1379800000000002</v>
      </c>
      <c r="V39" s="115">
        <v>2.3024400000000003</v>
      </c>
      <c r="W39" s="115">
        <v>2.4668999999999999</v>
      </c>
      <c r="X39" s="115">
        <v>2.6313599999999999</v>
      </c>
      <c r="Y39" s="115">
        <v>2.79582</v>
      </c>
      <c r="Z39" s="115">
        <v>2.96028</v>
      </c>
      <c r="AA39" s="115">
        <v>3.1247400000000001</v>
      </c>
      <c r="AB39" s="115">
        <v>3.2892000000000001</v>
      </c>
      <c r="AC39" s="115">
        <v>3.4536600000000002</v>
      </c>
      <c r="AD39" s="115">
        <v>3.6181200000000002</v>
      </c>
      <c r="AE39" s="115">
        <v>3.7825800000000003</v>
      </c>
      <c r="AF39" s="115">
        <v>3.9470400000000003</v>
      </c>
      <c r="AG39" s="115">
        <v>4.1115000000000004</v>
      </c>
      <c r="AH39" s="115">
        <v>4.2759600000000004</v>
      </c>
      <c r="AI39" s="115">
        <v>4.4404200000000005</v>
      </c>
      <c r="AJ39" s="115">
        <v>4.6048800000000005</v>
      </c>
      <c r="AK39" s="115">
        <v>4.7693400000000006</v>
      </c>
      <c r="AL39" s="115">
        <v>4.9337999999999997</v>
      </c>
      <c r="AM39" s="115">
        <v>5.0982599999999998</v>
      </c>
      <c r="AN39" s="115">
        <v>5.2627199999999998</v>
      </c>
      <c r="AO39" s="115">
        <v>5.4271799999999999</v>
      </c>
      <c r="AP39" s="115">
        <v>5.5916399999999999</v>
      </c>
      <c r="AQ39" s="115">
        <v>5.7561</v>
      </c>
      <c r="AR39" s="115">
        <v>5.92056</v>
      </c>
      <c r="AS39" s="115">
        <f t="shared" si="49"/>
        <v>6.0850167900000001</v>
      </c>
      <c r="AT39" s="115">
        <f t="shared" si="49"/>
        <v>6.2494735800000001</v>
      </c>
      <c r="AU39" s="115">
        <f t="shared" si="49"/>
        <v>6.4139303700000001</v>
      </c>
      <c r="AV39" s="115">
        <f t="shared" si="49"/>
        <v>6.5783871600000001</v>
      </c>
      <c r="AW39" s="115">
        <f t="shared" si="49"/>
        <v>6.7428439500000001</v>
      </c>
      <c r="AX39" s="115">
        <f t="shared" si="49"/>
        <v>6.9073007400000002</v>
      </c>
      <c r="AY39" s="115">
        <f t="shared" si="49"/>
        <v>7.0717575300000002</v>
      </c>
      <c r="AZ39" s="115">
        <f t="shared" si="49"/>
        <v>7.2362143200000002</v>
      </c>
      <c r="BA39" s="115">
        <f t="shared" si="49"/>
        <v>7.4006711100000002</v>
      </c>
      <c r="BB39" s="115">
        <f t="shared" si="49"/>
        <v>7.5651279000000002</v>
      </c>
      <c r="BC39" s="115">
        <f t="shared" si="49"/>
        <v>7.7295846900000003</v>
      </c>
      <c r="BD39" s="115">
        <f t="shared" si="49"/>
        <v>7.8940414800000003</v>
      </c>
      <c r="BE39" s="115">
        <f t="shared" si="49"/>
        <v>8.0584982699999994</v>
      </c>
      <c r="BF39" s="115">
        <f t="shared" si="49"/>
        <v>8.2229550599999985</v>
      </c>
      <c r="BG39" s="115">
        <f t="shared" ref="BG39:BP39" si="50">BF39+BG36+BG38</f>
        <v>8.3874118499999977</v>
      </c>
      <c r="BH39" s="115">
        <f t="shared" si="50"/>
        <v>8.5518686399999968</v>
      </c>
      <c r="BI39" s="115">
        <f t="shared" si="50"/>
        <v>8.7163254299999959</v>
      </c>
      <c r="BJ39" s="115">
        <f t="shared" si="50"/>
        <v>8.8807822199999951</v>
      </c>
      <c r="BK39" s="115">
        <f t="shared" si="50"/>
        <v>9.0452390099999942</v>
      </c>
      <c r="BL39" s="115">
        <f t="shared" si="50"/>
        <v>9.2096957999999933</v>
      </c>
      <c r="BM39" s="115">
        <f t="shared" si="50"/>
        <v>9.3741525899999925</v>
      </c>
      <c r="BN39" s="115">
        <f t="shared" si="50"/>
        <v>9.5386093799999916</v>
      </c>
      <c r="BO39" s="115">
        <f t="shared" si="50"/>
        <v>9.7030661699999907</v>
      </c>
      <c r="BP39" s="115">
        <f t="shared" si="50"/>
        <v>9.8675229599999899</v>
      </c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</row>
    <row r="40" spans="1:164">
      <c r="A40" s="9"/>
      <c r="B40" s="9">
        <v>1.5495999999999999E-2</v>
      </c>
      <c r="C40" s="9">
        <f>B40 / 12</f>
        <v>1.2913333333333334E-3</v>
      </c>
      <c r="D40" s="9"/>
      <c r="E40" s="9" t="s">
        <v>31</v>
      </c>
      <c r="F40" s="76"/>
      <c r="G40" s="15">
        <v>4</v>
      </c>
      <c r="H40" s="15">
        <v>3</v>
      </c>
      <c r="I40" s="15">
        <f>ROUND(((+H23-H39+SUMMARY!I46)*0.01)/12,0)</f>
        <v>3</v>
      </c>
      <c r="J40" s="15">
        <f>ROUND(((+I23-I39+SUMMARY!J46)*0.01)/12,0)</f>
        <v>1</v>
      </c>
      <c r="K40" s="15">
        <f>ROUND(((+J23-J39+SUMMARY!K46)*0.01)/12,0)</f>
        <v>2</v>
      </c>
      <c r="L40" s="15">
        <f>ROUND(((+K23-K39+SUMMARY!L46)*0.01)/12,0)</f>
        <v>2</v>
      </c>
      <c r="M40" s="15">
        <f>ROUND(((+L23-L39+SUMMARY!M46)*0.01)/12,0)</f>
        <v>2</v>
      </c>
      <c r="N40" s="15">
        <f>ROUND(((+M23-M39+SUMMARY!N46)*0.01)/12,0)</f>
        <v>2</v>
      </c>
      <c r="O40" s="15">
        <f>ROUND(((+N23-N39+SUMMARY!O46)*0.01)/12,0)</f>
        <v>2</v>
      </c>
      <c r="P40" s="15">
        <f>ROUND(((+O23-O39+SUMMARY!P46)*0.01)/12,0)</f>
        <v>2</v>
      </c>
      <c r="Q40" s="15">
        <f>ROUND(((+P23-P39+SUMMARY!Q46)*0.01)/12,0)</f>
        <v>2</v>
      </c>
      <c r="R40" s="15">
        <f>ROUND(((+Q23-Q39+SUMMARY!R46)*0.01)/12,0)</f>
        <v>2</v>
      </c>
      <c r="S40" s="15">
        <f>ROUND(((+R23-R39+SUMMARY!S46)*0.01)/12,0)</f>
        <v>2</v>
      </c>
      <c r="T40" s="15">
        <f>ROUND(((+S23-S39+SUMMARY!T46)*0.01)/12,0)</f>
        <v>2</v>
      </c>
      <c r="U40" s="15">
        <f>ROUND(((+T23-T39+SUMMARY!U46)*0.01)/12,0)</f>
        <v>2</v>
      </c>
      <c r="V40" s="15">
        <f>ROUND(((+U23-U39+SUMMARY!V46)*0.01)/12,0)</f>
        <v>2</v>
      </c>
      <c r="W40" s="15">
        <f>ROUND(((+V23-V39+SUMMARY!W46)*0.01)/12,0)</f>
        <v>2</v>
      </c>
      <c r="X40" s="15">
        <f>ROUND(((+W23-W39+SUMMARY!X46)*0.01)/12,0)</f>
        <v>2</v>
      </c>
      <c r="Y40" s="15">
        <f>ROUND(((+X23-X39+SUMMARY!Y46)*0.01)/12,0)</f>
        <v>2</v>
      </c>
      <c r="Z40" s="15">
        <f>ROUND(((+Y23-Y39+SUMMARY!Z46)*0.01)/12,0)</f>
        <v>1</v>
      </c>
      <c r="AA40" s="15">
        <f>ROUND(((+Z23-Z39+SUMMARY!AA46)*0.01)/12,0)</f>
        <v>1</v>
      </c>
      <c r="AB40" s="15">
        <f>ROUND(((+AA23-AA39+SUMMARY!AB46)*0.01)/12,0)</f>
        <v>1</v>
      </c>
      <c r="AC40" s="15">
        <f>ROUND(((+AB23-AB39+SUMMARY!AC46)*0.01)/12,0)</f>
        <v>2</v>
      </c>
      <c r="AD40" s="15">
        <f>ROUND(((+AC23-AC39+SUMMARY!AD46)*0.01)/12,0)</f>
        <v>2</v>
      </c>
      <c r="AE40" s="15">
        <f>ROUND(((+AD23-AD39+SUMMARY!AE46)*0.01)/12,0)</f>
        <v>2</v>
      </c>
      <c r="AF40" s="15">
        <f>ROUND(((+AE23-AE39+SUMMARY!AF46)*0.01)/12,0)</f>
        <v>2</v>
      </c>
      <c r="AG40" s="15">
        <f>ROUND((+AF23-AF39)* $C$40,0)</f>
        <v>0</v>
      </c>
      <c r="AH40" s="15">
        <f t="shared" ref="AH40:BP40" si="51">ROUND((+AG23-AG39)* $C$40,0)</f>
        <v>0</v>
      </c>
      <c r="AI40" s="15">
        <f t="shared" si="51"/>
        <v>0</v>
      </c>
      <c r="AJ40" s="15">
        <f t="shared" si="51"/>
        <v>0</v>
      </c>
      <c r="AK40" s="15">
        <f t="shared" si="51"/>
        <v>0</v>
      </c>
      <c r="AL40" s="15">
        <f t="shared" si="51"/>
        <v>0</v>
      </c>
      <c r="AM40" s="15">
        <f t="shared" si="51"/>
        <v>0</v>
      </c>
      <c r="AN40" s="15">
        <f t="shared" si="51"/>
        <v>0</v>
      </c>
      <c r="AO40" s="15">
        <f t="shared" si="51"/>
        <v>0</v>
      </c>
      <c r="AP40" s="15">
        <f t="shared" si="51"/>
        <v>0</v>
      </c>
      <c r="AQ40" s="15">
        <f t="shared" si="51"/>
        <v>0</v>
      </c>
      <c r="AR40" s="15">
        <f t="shared" si="51"/>
        <v>0</v>
      </c>
      <c r="AS40" s="15">
        <f t="shared" si="51"/>
        <v>0</v>
      </c>
      <c r="AT40" s="15">
        <f t="shared" si="51"/>
        <v>0</v>
      </c>
      <c r="AU40" s="15">
        <f t="shared" si="51"/>
        <v>0</v>
      </c>
      <c r="AV40" s="15">
        <f t="shared" si="51"/>
        <v>0</v>
      </c>
      <c r="AW40" s="15">
        <f t="shared" si="51"/>
        <v>0</v>
      </c>
      <c r="AX40" s="15">
        <f t="shared" si="51"/>
        <v>0</v>
      </c>
      <c r="AY40" s="15">
        <f t="shared" si="51"/>
        <v>0</v>
      </c>
      <c r="AZ40" s="15">
        <f t="shared" si="51"/>
        <v>0</v>
      </c>
      <c r="BA40" s="15">
        <f t="shared" si="51"/>
        <v>0</v>
      </c>
      <c r="BB40" s="15">
        <f t="shared" si="51"/>
        <v>0</v>
      </c>
      <c r="BC40" s="15">
        <f t="shared" si="51"/>
        <v>0</v>
      </c>
      <c r="BD40" s="15">
        <f t="shared" si="51"/>
        <v>0</v>
      </c>
      <c r="BE40" s="15">
        <f t="shared" si="51"/>
        <v>0</v>
      </c>
      <c r="BF40" s="15">
        <f t="shared" si="51"/>
        <v>0</v>
      </c>
      <c r="BG40" s="15">
        <f t="shared" si="51"/>
        <v>0</v>
      </c>
      <c r="BH40" s="15">
        <f t="shared" si="51"/>
        <v>0</v>
      </c>
      <c r="BI40" s="15">
        <f t="shared" si="51"/>
        <v>0</v>
      </c>
      <c r="BJ40" s="15">
        <f t="shared" si="51"/>
        <v>0</v>
      </c>
      <c r="BK40" s="15">
        <f t="shared" si="51"/>
        <v>0</v>
      </c>
      <c r="BL40" s="15">
        <f t="shared" si="51"/>
        <v>0</v>
      </c>
      <c r="BM40" s="15">
        <f t="shared" si="51"/>
        <v>0</v>
      </c>
      <c r="BN40" s="15">
        <f t="shared" si="51"/>
        <v>0</v>
      </c>
      <c r="BO40" s="15">
        <f t="shared" si="51"/>
        <v>0</v>
      </c>
      <c r="BP40" s="15">
        <f t="shared" si="51"/>
        <v>0</v>
      </c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7" spans="1:164">
      <c r="E47" s="52" t="s">
        <v>63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0</v>
      </c>
      <c r="BP47" s="52">
        <v>0</v>
      </c>
    </row>
    <row r="48" spans="1:164" ht="15.75" thickBot="1">
      <c r="A48" s="9"/>
      <c r="B48" s="9"/>
      <c r="C48" s="9"/>
      <c r="D48" s="9"/>
      <c r="E48" s="9" t="s">
        <v>64</v>
      </c>
      <c r="F48" s="9"/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0</v>
      </c>
      <c r="M48" s="106">
        <v>0</v>
      </c>
      <c r="N48" s="106">
        <v>0</v>
      </c>
      <c r="O48" s="106">
        <v>0</v>
      </c>
      <c r="P48" s="106">
        <v>0</v>
      </c>
      <c r="Q48" s="106">
        <v>0</v>
      </c>
      <c r="R48" s="106">
        <v>0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6">
        <v>0</v>
      </c>
      <c r="AG48" s="106">
        <v>0</v>
      </c>
      <c r="AH48" s="106">
        <v>0</v>
      </c>
      <c r="AI48" s="106">
        <v>0</v>
      </c>
      <c r="AJ48" s="106">
        <v>0</v>
      </c>
      <c r="AK48" s="106">
        <v>0</v>
      </c>
      <c r="AL48" s="106">
        <v>0</v>
      </c>
      <c r="AM48" s="106">
        <v>0</v>
      </c>
      <c r="AN48" s="106">
        <v>0</v>
      </c>
      <c r="AO48" s="106">
        <v>0</v>
      </c>
      <c r="AP48" s="106">
        <v>0</v>
      </c>
      <c r="AQ48" s="106">
        <v>0</v>
      </c>
      <c r="AR48" s="106">
        <v>0</v>
      </c>
      <c r="AS48" s="106">
        <v>0</v>
      </c>
      <c r="AT48" s="106">
        <v>0</v>
      </c>
      <c r="AU48" s="106">
        <v>0</v>
      </c>
      <c r="AV48" s="106">
        <v>0</v>
      </c>
      <c r="AW48" s="106">
        <v>0</v>
      </c>
      <c r="AX48" s="106">
        <v>0</v>
      </c>
      <c r="AY48" s="106">
        <v>0</v>
      </c>
      <c r="AZ48" s="106">
        <v>0</v>
      </c>
      <c r="BA48" s="106">
        <v>0</v>
      </c>
      <c r="BB48" s="106">
        <v>0</v>
      </c>
      <c r="BC48" s="106">
        <v>0</v>
      </c>
      <c r="BD48" s="106">
        <v>0</v>
      </c>
      <c r="BE48" s="106">
        <v>0</v>
      </c>
      <c r="BF48" s="106">
        <v>0</v>
      </c>
      <c r="BG48" s="106">
        <v>0</v>
      </c>
      <c r="BH48" s="106">
        <v>0</v>
      </c>
      <c r="BI48" s="106">
        <v>0</v>
      </c>
      <c r="BJ48" s="106">
        <v>0</v>
      </c>
      <c r="BK48" s="106">
        <v>0</v>
      </c>
      <c r="BL48" s="106">
        <v>0</v>
      </c>
      <c r="BM48" s="106">
        <v>0</v>
      </c>
      <c r="BN48" s="106">
        <v>0</v>
      </c>
      <c r="BO48" s="106">
        <v>0</v>
      </c>
      <c r="BP48" s="106">
        <v>0</v>
      </c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</row>
    <row r="50" spans="1:164">
      <c r="A50" s="9"/>
      <c r="B50" s="9"/>
      <c r="C50" s="9"/>
      <c r="D50" s="9"/>
      <c r="E50" s="9" t="s">
        <v>65</v>
      </c>
      <c r="F50" s="9"/>
      <c r="G50" s="98">
        <v>0</v>
      </c>
      <c r="H50" s="98">
        <v>0</v>
      </c>
      <c r="I50" s="98">
        <v>0</v>
      </c>
      <c r="J50" s="98">
        <v>0</v>
      </c>
      <c r="K50" s="98">
        <v>0</v>
      </c>
      <c r="L50" s="98">
        <v>0</v>
      </c>
      <c r="M50" s="98">
        <v>0</v>
      </c>
      <c r="N50" s="98">
        <v>0</v>
      </c>
      <c r="O50" s="98">
        <v>0</v>
      </c>
      <c r="P50" s="98">
        <v>0</v>
      </c>
      <c r="Q50" s="98">
        <v>0</v>
      </c>
      <c r="R50" s="98">
        <v>0</v>
      </c>
      <c r="S50" s="98">
        <v>0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  <c r="AE50" s="98">
        <v>0</v>
      </c>
      <c r="AF50" s="98">
        <v>0</v>
      </c>
      <c r="AG50" s="98">
        <v>0</v>
      </c>
      <c r="AH50" s="98">
        <v>0</v>
      </c>
      <c r="AI50" s="98">
        <v>0</v>
      </c>
      <c r="AJ50" s="98">
        <v>0</v>
      </c>
      <c r="AK50" s="98">
        <v>0</v>
      </c>
      <c r="AL50" s="98">
        <v>0</v>
      </c>
      <c r="AM50" s="98">
        <v>0</v>
      </c>
      <c r="AN50" s="98">
        <v>0</v>
      </c>
      <c r="AO50" s="98">
        <v>0</v>
      </c>
      <c r="AP50" s="98">
        <v>0</v>
      </c>
      <c r="AQ50" s="98">
        <v>0</v>
      </c>
      <c r="AR50" s="98">
        <v>0</v>
      </c>
      <c r="AS50" s="98">
        <v>0</v>
      </c>
      <c r="AT50" s="98">
        <v>0</v>
      </c>
      <c r="AU50" s="98">
        <v>0</v>
      </c>
      <c r="AV50" s="98">
        <v>0</v>
      </c>
      <c r="AW50" s="98">
        <v>0</v>
      </c>
      <c r="AX50" s="98">
        <v>0</v>
      </c>
      <c r="AY50" s="98">
        <v>0</v>
      </c>
      <c r="AZ50" s="98">
        <v>0</v>
      </c>
      <c r="BA50" s="98">
        <v>0</v>
      </c>
      <c r="BB50" s="98">
        <v>0</v>
      </c>
      <c r="BC50" s="98">
        <v>0</v>
      </c>
      <c r="BD50" s="98">
        <v>0</v>
      </c>
      <c r="BE50" s="98">
        <v>0</v>
      </c>
      <c r="BF50" s="98">
        <v>0</v>
      </c>
      <c r="BG50" s="98">
        <v>0</v>
      </c>
      <c r="BH50" s="98">
        <v>0</v>
      </c>
      <c r="BI50" s="98">
        <v>0</v>
      </c>
      <c r="BJ50" s="98">
        <v>0</v>
      </c>
      <c r="BK50" s="98">
        <v>0</v>
      </c>
      <c r="BL50" s="98">
        <v>0</v>
      </c>
      <c r="BM50" s="98">
        <v>0</v>
      </c>
      <c r="BN50" s="98">
        <v>0</v>
      </c>
      <c r="BO50" s="98">
        <v>0</v>
      </c>
      <c r="BP50" s="98">
        <v>0</v>
      </c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</row>
    <row r="51" spans="1:164">
      <c r="A51" s="9"/>
      <c r="B51" s="9"/>
      <c r="C51" s="9"/>
      <c r="D51" s="9"/>
      <c r="E51" s="9" t="s">
        <v>66</v>
      </c>
      <c r="F51" s="9"/>
      <c r="G51" s="98">
        <v>0</v>
      </c>
      <c r="H51" s="98">
        <v>0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  <c r="AE51" s="98">
        <v>0</v>
      </c>
      <c r="AF51" s="98">
        <v>0</v>
      </c>
      <c r="AG51" s="98">
        <v>0</v>
      </c>
      <c r="AH51" s="98">
        <v>0</v>
      </c>
      <c r="AI51" s="98">
        <v>0</v>
      </c>
      <c r="AJ51" s="98">
        <v>0</v>
      </c>
      <c r="AK51" s="98">
        <v>0</v>
      </c>
      <c r="AL51" s="98">
        <v>0</v>
      </c>
      <c r="AM51" s="98">
        <v>0</v>
      </c>
      <c r="AN51" s="98">
        <v>0</v>
      </c>
      <c r="AO51" s="98">
        <v>0</v>
      </c>
      <c r="AP51" s="98">
        <v>0</v>
      </c>
      <c r="AQ51" s="98">
        <v>0</v>
      </c>
      <c r="AR51" s="98">
        <v>0</v>
      </c>
      <c r="AS51" s="98">
        <v>0</v>
      </c>
      <c r="AT51" s="98">
        <v>0</v>
      </c>
      <c r="AU51" s="98">
        <v>0</v>
      </c>
      <c r="AV51" s="98">
        <v>0</v>
      </c>
      <c r="AW51" s="98">
        <v>0</v>
      </c>
      <c r="AX51" s="98">
        <v>0</v>
      </c>
      <c r="AY51" s="98">
        <v>0</v>
      </c>
      <c r="AZ51" s="98">
        <v>0</v>
      </c>
      <c r="BA51" s="98">
        <v>0</v>
      </c>
      <c r="BB51" s="98">
        <v>0</v>
      </c>
      <c r="BC51" s="98">
        <v>0</v>
      </c>
      <c r="BD51" s="98">
        <v>0</v>
      </c>
      <c r="BE51" s="98">
        <v>0</v>
      </c>
      <c r="BF51" s="98">
        <v>0</v>
      </c>
      <c r="BG51" s="98">
        <v>0</v>
      </c>
      <c r="BH51" s="98">
        <v>0</v>
      </c>
      <c r="BI51" s="98">
        <v>0</v>
      </c>
      <c r="BJ51" s="98">
        <v>0</v>
      </c>
      <c r="BK51" s="98">
        <v>0</v>
      </c>
      <c r="BL51" s="98">
        <v>0</v>
      </c>
      <c r="BM51" s="98">
        <v>0</v>
      </c>
      <c r="BN51" s="98">
        <v>0</v>
      </c>
      <c r="BO51" s="98">
        <v>0</v>
      </c>
      <c r="BP51" s="98">
        <v>0</v>
      </c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</row>
    <row r="65" spans="1:128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</row>
    <row r="66" spans="1:128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</row>
    <row r="67" spans="1:128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</row>
    <row r="68" spans="1:128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</row>
    <row r="69" spans="1:128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</row>
    <row r="70" spans="1:128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</row>
    <row r="71" spans="1:128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</row>
    <row r="72" spans="1:128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</row>
    <row r="73" spans="1:128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</row>
    <row r="74" spans="1:128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</row>
    <row r="75" spans="1:128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</row>
    <row r="76" spans="1:128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</row>
    <row r="77" spans="1:128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</row>
    <row r="78" spans="1:128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</row>
    <row r="79" spans="1:128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</row>
    <row r="80" spans="1:128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</row>
    <row r="81" spans="1:128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</row>
    <row r="82" spans="1:128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</row>
    <row r="83" spans="1:128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</row>
    <row r="84" spans="1:128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</row>
    <row r="85" spans="1:128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</row>
    <row r="86" spans="1:128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</row>
    <row r="87" spans="1:128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</row>
  </sheetData>
  <pageMargins left="0.25" right="0.25" top="0.25" bottom="0.25" header="0.5" footer="0.5"/>
  <pageSetup scale="68" orientation="landscape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FH87"/>
  <sheetViews>
    <sheetView defaultGridColor="0" colorId="22" zoomScale="77" workbookViewId="0">
      <pane xSplit="6" ySplit="2" topLeftCell="AG3" activePane="bottomRight" state="frozen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RowHeight="15" outlineLevelCol="1"/>
  <cols>
    <col min="1" max="1" width="2.77734375" style="52" customWidth="1"/>
    <col min="2" max="2" width="7" style="52" customWidth="1"/>
    <col min="3" max="3" width="9.109375" style="52" bestFit="1" customWidth="1"/>
    <col min="4" max="4" width="5.77734375" style="52" customWidth="1"/>
    <col min="5" max="5" width="21.44140625" style="52" customWidth="1"/>
    <col min="6" max="6" width="9.77734375" style="52" customWidth="1"/>
    <col min="7" max="15" width="9.77734375" style="52" hidden="1" customWidth="1" outlineLevel="1"/>
    <col min="16" max="16" width="10.33203125" style="52" hidden="1" customWidth="1" outlineLevel="1"/>
    <col min="17" max="32" width="9.77734375" style="52" hidden="1" customWidth="1" outlineLevel="1"/>
    <col min="33" max="33" width="9.77734375" style="52" customWidth="1" collapsed="1"/>
    <col min="34" max="43" width="9.77734375" style="52" customWidth="1"/>
    <col min="44" max="44" width="10.109375" style="52" bestFit="1" customWidth="1"/>
    <col min="45" max="55" width="9.77734375" style="52" customWidth="1"/>
    <col min="56" max="56" width="10.109375" style="52" bestFit="1" customWidth="1"/>
    <col min="57" max="67" width="8.77734375" style="52" customWidth="1"/>
    <col min="68" max="16384" width="8.886718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H1" s="52">
        <v>1000</v>
      </c>
      <c r="I1" s="73">
        <v>2010</v>
      </c>
      <c r="Q1" s="1"/>
      <c r="R1" s="1">
        <v>1000</v>
      </c>
      <c r="U1" s="73">
        <f>I1+1</f>
        <v>2011</v>
      </c>
      <c r="W1" s="12"/>
      <c r="X1" s="8"/>
      <c r="Y1" s="8"/>
      <c r="Z1" s="8"/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2">
        <f>CC1+1</f>
        <v>2017</v>
      </c>
      <c r="DA1" s="72">
        <f>CO1+1</f>
        <v>2018</v>
      </c>
      <c r="DL1" s="52">
        <v>1000</v>
      </c>
      <c r="DM1" s="72">
        <f>DA1+1</f>
        <v>2019</v>
      </c>
      <c r="DW1" s="52">
        <v>1000</v>
      </c>
      <c r="DY1" s="72">
        <f>DM1+1</f>
        <v>2020</v>
      </c>
      <c r="EK1" s="72">
        <f>DY1+1</f>
        <v>2021</v>
      </c>
      <c r="EW1" s="72">
        <f>EK1+1</f>
        <v>2022</v>
      </c>
    </row>
    <row r="2" spans="1:164" ht="23.25">
      <c r="A2" s="74"/>
      <c r="B2" s="71"/>
      <c r="C2" s="71"/>
      <c r="D2" s="71"/>
      <c r="E2" s="9">
        <v>1000</v>
      </c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113" t="s">
        <v>8</v>
      </c>
      <c r="P2" s="11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AF3" s="1">
        <f>SUM(U4:AF4)</f>
        <v>0</v>
      </c>
      <c r="AR3" s="114"/>
      <c r="BD3" s="114"/>
    </row>
    <row r="4" spans="1:164" ht="15.75">
      <c r="A4" s="9"/>
      <c r="B4" s="9">
        <v>1</v>
      </c>
      <c r="C4" s="9">
        <v>1</v>
      </c>
      <c r="D4" s="75">
        <v>4379</v>
      </c>
      <c r="E4" s="52" t="s">
        <v>13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</row>
    <row r="5" spans="1:164">
      <c r="E5" s="52" t="s">
        <v>14</v>
      </c>
      <c r="G5" s="12">
        <v>0</v>
      </c>
      <c r="H5" s="12">
        <v>0</v>
      </c>
      <c r="I5" s="12">
        <f t="shared" ref="I5:BF5" si="0">I4</f>
        <v>0</v>
      </c>
      <c r="J5" s="12">
        <f t="shared" si="0"/>
        <v>0</v>
      </c>
      <c r="K5" s="12">
        <f t="shared" si="0"/>
        <v>0</v>
      </c>
      <c r="L5" s="12">
        <f t="shared" si="0"/>
        <v>0</v>
      </c>
      <c r="M5" s="12">
        <f t="shared" si="0"/>
        <v>0</v>
      </c>
      <c r="N5" s="12">
        <f t="shared" si="0"/>
        <v>0</v>
      </c>
      <c r="O5" s="12">
        <f t="shared" si="0"/>
        <v>0</v>
      </c>
      <c r="P5" s="12">
        <f t="shared" si="0"/>
        <v>0</v>
      </c>
      <c r="Q5" s="12">
        <f t="shared" si="0"/>
        <v>0</v>
      </c>
      <c r="R5" s="12">
        <f t="shared" si="0"/>
        <v>0</v>
      </c>
      <c r="S5" s="12">
        <f t="shared" si="0"/>
        <v>0</v>
      </c>
      <c r="T5" s="12">
        <f t="shared" si="0"/>
        <v>0</v>
      </c>
      <c r="U5" s="12">
        <f t="shared" si="0"/>
        <v>0</v>
      </c>
      <c r="V5" s="12">
        <f t="shared" si="0"/>
        <v>0</v>
      </c>
      <c r="W5" s="12">
        <f t="shared" si="0"/>
        <v>0</v>
      </c>
      <c r="X5" s="12">
        <f t="shared" si="0"/>
        <v>0</v>
      </c>
      <c r="Y5" s="12">
        <f t="shared" si="0"/>
        <v>0</v>
      </c>
      <c r="Z5" s="12">
        <f t="shared" si="0"/>
        <v>0</v>
      </c>
      <c r="AA5" s="12">
        <f t="shared" si="0"/>
        <v>0</v>
      </c>
      <c r="AB5" s="12">
        <f t="shared" si="0"/>
        <v>0</v>
      </c>
      <c r="AC5" s="12">
        <f t="shared" si="0"/>
        <v>0</v>
      </c>
      <c r="AD5" s="12">
        <f t="shared" si="0"/>
        <v>0</v>
      </c>
      <c r="AE5" s="12">
        <f t="shared" si="0"/>
        <v>0</v>
      </c>
      <c r="AF5" s="12">
        <f t="shared" si="0"/>
        <v>0</v>
      </c>
      <c r="AG5" s="12">
        <f t="shared" si="0"/>
        <v>0</v>
      </c>
      <c r="AH5" s="12">
        <f t="shared" si="0"/>
        <v>0</v>
      </c>
      <c r="AI5" s="12">
        <f t="shared" si="0"/>
        <v>0</v>
      </c>
      <c r="AJ5" s="12">
        <f t="shared" si="0"/>
        <v>0</v>
      </c>
      <c r="AK5" s="12">
        <f t="shared" si="0"/>
        <v>0</v>
      </c>
      <c r="AL5" s="12">
        <f t="shared" si="0"/>
        <v>0</v>
      </c>
      <c r="AM5" s="12">
        <f t="shared" si="0"/>
        <v>0</v>
      </c>
      <c r="AN5" s="12">
        <f t="shared" si="0"/>
        <v>0</v>
      </c>
      <c r="AO5" s="12">
        <f t="shared" si="0"/>
        <v>0</v>
      </c>
      <c r="AP5" s="12">
        <f t="shared" si="0"/>
        <v>0</v>
      </c>
      <c r="AQ5" s="12">
        <f t="shared" si="0"/>
        <v>0</v>
      </c>
      <c r="AR5" s="12">
        <f t="shared" si="0"/>
        <v>0</v>
      </c>
      <c r="AS5" s="12">
        <f t="shared" si="0"/>
        <v>0</v>
      </c>
      <c r="AT5" s="12">
        <f t="shared" si="0"/>
        <v>0</v>
      </c>
      <c r="AU5" s="12">
        <f t="shared" si="0"/>
        <v>0</v>
      </c>
      <c r="AV5" s="12">
        <f t="shared" si="0"/>
        <v>0</v>
      </c>
      <c r="AW5" s="12">
        <f t="shared" si="0"/>
        <v>0</v>
      </c>
      <c r="AX5" s="12">
        <f t="shared" si="0"/>
        <v>0</v>
      </c>
      <c r="AY5" s="12">
        <f t="shared" si="0"/>
        <v>0</v>
      </c>
      <c r="AZ5" s="12">
        <f t="shared" si="0"/>
        <v>0</v>
      </c>
      <c r="BA5" s="12">
        <f t="shared" si="0"/>
        <v>0</v>
      </c>
      <c r="BB5" s="12">
        <f t="shared" si="0"/>
        <v>0</v>
      </c>
      <c r="BC5" s="12">
        <f t="shared" si="0"/>
        <v>0</v>
      </c>
      <c r="BD5" s="12">
        <f t="shared" si="0"/>
        <v>0</v>
      </c>
      <c r="BE5" s="12">
        <f t="shared" si="0"/>
        <v>0</v>
      </c>
      <c r="BF5" s="12">
        <f t="shared" si="0"/>
        <v>0</v>
      </c>
      <c r="BG5" s="12">
        <f t="shared" ref="BG5:BP5" si="1">BG4</f>
        <v>0</v>
      </c>
      <c r="BH5" s="12">
        <f t="shared" si="1"/>
        <v>0</v>
      </c>
      <c r="BI5" s="12">
        <f t="shared" si="1"/>
        <v>0</v>
      </c>
      <c r="BJ5" s="12">
        <f t="shared" si="1"/>
        <v>0</v>
      </c>
      <c r="BK5" s="12">
        <f t="shared" si="1"/>
        <v>0</v>
      </c>
      <c r="BL5" s="12">
        <f t="shared" si="1"/>
        <v>0</v>
      </c>
      <c r="BM5" s="12">
        <f t="shared" si="1"/>
        <v>0</v>
      </c>
      <c r="BN5" s="12">
        <f t="shared" si="1"/>
        <v>0</v>
      </c>
      <c r="BO5" s="12">
        <f t="shared" si="1"/>
        <v>0</v>
      </c>
      <c r="BP5" s="12">
        <f t="shared" si="1"/>
        <v>0</v>
      </c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</row>
    <row r="6" spans="1:164">
      <c r="E6" s="52" t="s">
        <v>15</v>
      </c>
      <c r="G6" s="1">
        <v>0</v>
      </c>
      <c r="H6" s="1">
        <v>0</v>
      </c>
      <c r="I6" s="1">
        <f>I4</f>
        <v>0</v>
      </c>
      <c r="J6" s="1">
        <f t="shared" ref="J6:T7" si="2">I6+J4</f>
        <v>0</v>
      </c>
      <c r="K6" s="1">
        <f t="shared" si="2"/>
        <v>0</v>
      </c>
      <c r="L6" s="1">
        <f t="shared" si="2"/>
        <v>0</v>
      </c>
      <c r="M6" s="1">
        <f t="shared" si="2"/>
        <v>0</v>
      </c>
      <c r="N6" s="1">
        <f t="shared" si="2"/>
        <v>0</v>
      </c>
      <c r="O6" s="1">
        <f t="shared" si="2"/>
        <v>0</v>
      </c>
      <c r="P6" s="1">
        <f t="shared" si="2"/>
        <v>0</v>
      </c>
      <c r="Q6" s="1">
        <f t="shared" si="2"/>
        <v>0</v>
      </c>
      <c r="R6" s="1">
        <f t="shared" si="2"/>
        <v>0</v>
      </c>
      <c r="S6" s="1">
        <f t="shared" si="2"/>
        <v>0</v>
      </c>
      <c r="T6" s="1">
        <f t="shared" si="2"/>
        <v>0</v>
      </c>
      <c r="U6" s="1">
        <f>U4</f>
        <v>0</v>
      </c>
      <c r="V6" s="1">
        <f t="shared" ref="V6:AF7" si="3">U6+V4</f>
        <v>0</v>
      </c>
      <c r="W6" s="1">
        <f t="shared" si="3"/>
        <v>0</v>
      </c>
      <c r="X6" s="1">
        <f t="shared" si="3"/>
        <v>0</v>
      </c>
      <c r="Y6" s="1">
        <f t="shared" si="3"/>
        <v>0</v>
      </c>
      <c r="Z6" s="1">
        <f t="shared" si="3"/>
        <v>0</v>
      </c>
      <c r="AA6" s="1">
        <f t="shared" si="3"/>
        <v>0</v>
      </c>
      <c r="AB6" s="1">
        <f t="shared" si="3"/>
        <v>0</v>
      </c>
      <c r="AC6" s="1">
        <f t="shared" si="3"/>
        <v>0</v>
      </c>
      <c r="AD6" s="1">
        <f t="shared" si="3"/>
        <v>0</v>
      </c>
      <c r="AE6" s="1">
        <f t="shared" si="3"/>
        <v>0</v>
      </c>
      <c r="AF6" s="1">
        <f t="shared" si="3"/>
        <v>0</v>
      </c>
      <c r="AG6" s="1">
        <f>AG4</f>
        <v>0</v>
      </c>
      <c r="AH6" s="1">
        <f t="shared" ref="AH6:AR7" si="4">AG6+AH4</f>
        <v>0</v>
      </c>
      <c r="AI6" s="1">
        <f t="shared" si="4"/>
        <v>0</v>
      </c>
      <c r="AJ6" s="1">
        <f t="shared" si="4"/>
        <v>0</v>
      </c>
      <c r="AK6" s="1">
        <f t="shared" si="4"/>
        <v>0</v>
      </c>
      <c r="AL6" s="1">
        <f t="shared" si="4"/>
        <v>0</v>
      </c>
      <c r="AM6" s="1">
        <f t="shared" si="4"/>
        <v>0</v>
      </c>
      <c r="AN6" s="1">
        <f t="shared" si="4"/>
        <v>0</v>
      </c>
      <c r="AO6" s="1">
        <f t="shared" si="4"/>
        <v>0</v>
      </c>
      <c r="AP6" s="1">
        <f t="shared" si="4"/>
        <v>0</v>
      </c>
      <c r="AQ6" s="1">
        <f t="shared" si="4"/>
        <v>0</v>
      </c>
      <c r="AR6" s="1">
        <f t="shared" si="4"/>
        <v>0</v>
      </c>
      <c r="AS6" s="1">
        <f>AS4</f>
        <v>0</v>
      </c>
      <c r="AT6" s="1">
        <f t="shared" ref="AT6:BD7" si="5">AS6+AT4</f>
        <v>0</v>
      </c>
      <c r="AU6" s="1">
        <f t="shared" si="5"/>
        <v>0</v>
      </c>
      <c r="AV6" s="1">
        <f t="shared" si="5"/>
        <v>0</v>
      </c>
      <c r="AW6" s="1">
        <f t="shared" si="5"/>
        <v>0</v>
      </c>
      <c r="AX6" s="1">
        <f t="shared" si="5"/>
        <v>0</v>
      </c>
      <c r="AY6" s="1">
        <f t="shared" si="5"/>
        <v>0</v>
      </c>
      <c r="AZ6" s="1">
        <f t="shared" si="5"/>
        <v>0</v>
      </c>
      <c r="BA6" s="1">
        <f t="shared" si="5"/>
        <v>0</v>
      </c>
      <c r="BB6" s="1">
        <f t="shared" si="5"/>
        <v>0</v>
      </c>
      <c r="BC6" s="1">
        <f t="shared" si="5"/>
        <v>0</v>
      </c>
      <c r="BD6" s="1">
        <f t="shared" si="5"/>
        <v>0</v>
      </c>
      <c r="BE6" s="1">
        <f>BE4</f>
        <v>0</v>
      </c>
      <c r="BF6" s="1">
        <f t="shared" ref="BF6:BP7" si="6">BE6+BF4</f>
        <v>0</v>
      </c>
      <c r="BG6" s="1">
        <f t="shared" si="6"/>
        <v>0</v>
      </c>
      <c r="BH6" s="1">
        <f t="shared" si="6"/>
        <v>0</v>
      </c>
      <c r="BI6" s="1">
        <f t="shared" si="6"/>
        <v>0</v>
      </c>
      <c r="BJ6" s="1">
        <f t="shared" si="6"/>
        <v>0</v>
      </c>
      <c r="BK6" s="1">
        <f t="shared" si="6"/>
        <v>0</v>
      </c>
      <c r="BL6" s="1">
        <f t="shared" si="6"/>
        <v>0</v>
      </c>
      <c r="BM6" s="1">
        <f t="shared" si="6"/>
        <v>0</v>
      </c>
      <c r="BN6" s="1">
        <f t="shared" si="6"/>
        <v>0</v>
      </c>
      <c r="BO6" s="1">
        <f t="shared" si="6"/>
        <v>0</v>
      </c>
      <c r="BP6" s="1">
        <f t="shared" si="6"/>
        <v>0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</row>
    <row r="7" spans="1:164">
      <c r="E7" s="52" t="s">
        <v>16</v>
      </c>
      <c r="G7" s="1">
        <v>0</v>
      </c>
      <c r="H7" s="1">
        <v>0</v>
      </c>
      <c r="I7" s="1">
        <f>I5</f>
        <v>0</v>
      </c>
      <c r="J7" s="1">
        <f t="shared" si="2"/>
        <v>0</v>
      </c>
      <c r="K7" s="1">
        <f t="shared" si="2"/>
        <v>0</v>
      </c>
      <c r="L7" s="1">
        <f t="shared" si="2"/>
        <v>0</v>
      </c>
      <c r="M7" s="1">
        <f t="shared" si="2"/>
        <v>0</v>
      </c>
      <c r="N7" s="1">
        <f t="shared" si="2"/>
        <v>0</v>
      </c>
      <c r="O7" s="1">
        <f t="shared" si="2"/>
        <v>0</v>
      </c>
      <c r="P7" s="1">
        <f t="shared" si="2"/>
        <v>0</v>
      </c>
      <c r="Q7" s="1">
        <f t="shared" si="2"/>
        <v>0</v>
      </c>
      <c r="R7" s="1">
        <f t="shared" si="2"/>
        <v>0</v>
      </c>
      <c r="S7" s="1">
        <f t="shared" si="2"/>
        <v>0</v>
      </c>
      <c r="T7" s="1">
        <f t="shared" si="2"/>
        <v>0</v>
      </c>
      <c r="U7" s="1">
        <f>U5</f>
        <v>0</v>
      </c>
      <c r="V7" s="1">
        <f t="shared" si="3"/>
        <v>0</v>
      </c>
      <c r="W7" s="1">
        <f t="shared" si="3"/>
        <v>0</v>
      </c>
      <c r="X7" s="1">
        <f t="shared" si="3"/>
        <v>0</v>
      </c>
      <c r="Y7" s="1">
        <f t="shared" si="3"/>
        <v>0</v>
      </c>
      <c r="Z7" s="1">
        <f t="shared" si="3"/>
        <v>0</v>
      </c>
      <c r="AA7" s="1">
        <f t="shared" si="3"/>
        <v>0</v>
      </c>
      <c r="AB7" s="1">
        <f t="shared" si="3"/>
        <v>0</v>
      </c>
      <c r="AC7" s="1">
        <f t="shared" si="3"/>
        <v>0</v>
      </c>
      <c r="AD7" s="1">
        <f t="shared" si="3"/>
        <v>0</v>
      </c>
      <c r="AE7" s="1">
        <f t="shared" si="3"/>
        <v>0</v>
      </c>
      <c r="AF7" s="1">
        <f t="shared" si="3"/>
        <v>0</v>
      </c>
      <c r="AG7" s="1">
        <f>AG5</f>
        <v>0</v>
      </c>
      <c r="AH7" s="1">
        <f t="shared" si="4"/>
        <v>0</v>
      </c>
      <c r="AI7" s="1">
        <f t="shared" si="4"/>
        <v>0</v>
      </c>
      <c r="AJ7" s="1">
        <f t="shared" si="4"/>
        <v>0</v>
      </c>
      <c r="AK7" s="1">
        <f t="shared" si="4"/>
        <v>0</v>
      </c>
      <c r="AL7" s="1">
        <f t="shared" si="4"/>
        <v>0</v>
      </c>
      <c r="AM7" s="1">
        <f t="shared" si="4"/>
        <v>0</v>
      </c>
      <c r="AN7" s="1">
        <f t="shared" si="4"/>
        <v>0</v>
      </c>
      <c r="AO7" s="1">
        <f t="shared" si="4"/>
        <v>0</v>
      </c>
      <c r="AP7" s="1">
        <f t="shared" si="4"/>
        <v>0</v>
      </c>
      <c r="AQ7" s="1">
        <f t="shared" si="4"/>
        <v>0</v>
      </c>
      <c r="AR7" s="1">
        <f t="shared" si="4"/>
        <v>0</v>
      </c>
      <c r="AS7" s="1">
        <f>AS5</f>
        <v>0</v>
      </c>
      <c r="AT7" s="1">
        <f t="shared" si="5"/>
        <v>0</v>
      </c>
      <c r="AU7" s="1">
        <f t="shared" si="5"/>
        <v>0</v>
      </c>
      <c r="AV7" s="1">
        <f t="shared" si="5"/>
        <v>0</v>
      </c>
      <c r="AW7" s="1">
        <f t="shared" si="5"/>
        <v>0</v>
      </c>
      <c r="AX7" s="1">
        <f t="shared" si="5"/>
        <v>0</v>
      </c>
      <c r="AY7" s="1">
        <f t="shared" si="5"/>
        <v>0</v>
      </c>
      <c r="AZ7" s="1">
        <f t="shared" si="5"/>
        <v>0</v>
      </c>
      <c r="BA7" s="1">
        <f t="shared" si="5"/>
        <v>0</v>
      </c>
      <c r="BB7" s="1">
        <f t="shared" si="5"/>
        <v>0</v>
      </c>
      <c r="BC7" s="1">
        <f t="shared" si="5"/>
        <v>0</v>
      </c>
      <c r="BD7" s="1">
        <f t="shared" si="5"/>
        <v>0</v>
      </c>
      <c r="BE7" s="1">
        <f>BE5</f>
        <v>0</v>
      </c>
      <c r="BF7" s="1">
        <f t="shared" si="6"/>
        <v>0</v>
      </c>
      <c r="BG7" s="1">
        <f t="shared" si="6"/>
        <v>0</v>
      </c>
      <c r="BH7" s="1">
        <f t="shared" si="6"/>
        <v>0</v>
      </c>
      <c r="BI7" s="1">
        <f t="shared" si="6"/>
        <v>0</v>
      </c>
      <c r="BJ7" s="1">
        <f t="shared" si="6"/>
        <v>0</v>
      </c>
      <c r="BK7" s="1">
        <f t="shared" si="6"/>
        <v>0</v>
      </c>
      <c r="BL7" s="1">
        <f t="shared" si="6"/>
        <v>0</v>
      </c>
      <c r="BM7" s="1">
        <f t="shared" si="6"/>
        <v>0</v>
      </c>
      <c r="BN7" s="1">
        <f t="shared" si="6"/>
        <v>0</v>
      </c>
      <c r="BO7" s="1">
        <f t="shared" si="6"/>
        <v>0</v>
      </c>
      <c r="BP7" s="1">
        <f t="shared" si="6"/>
        <v>0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</row>
    <row r="8" spans="1:164">
      <c r="E8" s="52" t="s">
        <v>17</v>
      </c>
      <c r="G8" s="1">
        <v>0</v>
      </c>
      <c r="H8" s="1">
        <v>0</v>
      </c>
      <c r="I8" s="1">
        <f t="shared" ref="I8:BF9" si="7">H8+I4</f>
        <v>0</v>
      </c>
      <c r="J8" s="1">
        <f t="shared" si="7"/>
        <v>0</v>
      </c>
      <c r="K8" s="1">
        <f t="shared" si="7"/>
        <v>0</v>
      </c>
      <c r="L8" s="1">
        <f t="shared" si="7"/>
        <v>0</v>
      </c>
      <c r="M8" s="1">
        <f t="shared" si="7"/>
        <v>0</v>
      </c>
      <c r="N8" s="1">
        <f t="shared" si="7"/>
        <v>0</v>
      </c>
      <c r="O8" s="1">
        <f t="shared" si="7"/>
        <v>0</v>
      </c>
      <c r="P8" s="1">
        <f t="shared" si="7"/>
        <v>0</v>
      </c>
      <c r="Q8" s="1">
        <f t="shared" si="7"/>
        <v>0</v>
      </c>
      <c r="R8" s="1">
        <f t="shared" si="7"/>
        <v>0</v>
      </c>
      <c r="S8" s="1">
        <f t="shared" si="7"/>
        <v>0</v>
      </c>
      <c r="T8" s="1">
        <f t="shared" si="7"/>
        <v>0</v>
      </c>
      <c r="U8" s="1">
        <f t="shared" si="7"/>
        <v>0</v>
      </c>
      <c r="V8" s="1">
        <f t="shared" si="7"/>
        <v>0</v>
      </c>
      <c r="W8" s="1">
        <f t="shared" si="7"/>
        <v>0</v>
      </c>
      <c r="X8" s="1">
        <f t="shared" si="7"/>
        <v>0</v>
      </c>
      <c r="Y8" s="1">
        <f t="shared" si="7"/>
        <v>0</v>
      </c>
      <c r="Z8" s="1">
        <f t="shared" si="7"/>
        <v>0</v>
      </c>
      <c r="AA8" s="1">
        <f t="shared" si="7"/>
        <v>0</v>
      </c>
      <c r="AB8" s="1">
        <f t="shared" si="7"/>
        <v>0</v>
      </c>
      <c r="AC8" s="1">
        <f t="shared" si="7"/>
        <v>0</v>
      </c>
      <c r="AD8" s="1">
        <f t="shared" si="7"/>
        <v>0</v>
      </c>
      <c r="AE8" s="1">
        <f t="shared" si="7"/>
        <v>0</v>
      </c>
      <c r="AF8" s="1">
        <f t="shared" si="7"/>
        <v>0</v>
      </c>
      <c r="AG8" s="1">
        <f t="shared" si="7"/>
        <v>0</v>
      </c>
      <c r="AH8" s="1">
        <f t="shared" si="7"/>
        <v>0</v>
      </c>
      <c r="AI8" s="1">
        <f t="shared" si="7"/>
        <v>0</v>
      </c>
      <c r="AJ8" s="1">
        <f t="shared" si="7"/>
        <v>0</v>
      </c>
      <c r="AK8" s="1">
        <f t="shared" si="7"/>
        <v>0</v>
      </c>
      <c r="AL8" s="1">
        <f t="shared" si="7"/>
        <v>0</v>
      </c>
      <c r="AM8" s="1">
        <f t="shared" si="7"/>
        <v>0</v>
      </c>
      <c r="AN8" s="1">
        <f t="shared" si="7"/>
        <v>0</v>
      </c>
      <c r="AO8" s="1">
        <f t="shared" si="7"/>
        <v>0</v>
      </c>
      <c r="AP8" s="1">
        <f t="shared" si="7"/>
        <v>0</v>
      </c>
      <c r="AQ8" s="1">
        <f t="shared" si="7"/>
        <v>0</v>
      </c>
      <c r="AR8" s="1">
        <f t="shared" si="7"/>
        <v>0</v>
      </c>
      <c r="AS8" s="1">
        <f t="shared" si="7"/>
        <v>0</v>
      </c>
      <c r="AT8" s="1">
        <f t="shared" si="7"/>
        <v>0</v>
      </c>
      <c r="AU8" s="1">
        <f t="shared" si="7"/>
        <v>0</v>
      </c>
      <c r="AV8" s="1">
        <f t="shared" si="7"/>
        <v>0</v>
      </c>
      <c r="AW8" s="1">
        <f t="shared" si="7"/>
        <v>0</v>
      </c>
      <c r="AX8" s="1">
        <f t="shared" si="7"/>
        <v>0</v>
      </c>
      <c r="AY8" s="1">
        <f t="shared" si="7"/>
        <v>0</v>
      </c>
      <c r="AZ8" s="1">
        <f t="shared" si="7"/>
        <v>0</v>
      </c>
      <c r="BA8" s="1">
        <f t="shared" si="7"/>
        <v>0</v>
      </c>
      <c r="BB8" s="1">
        <f t="shared" si="7"/>
        <v>0</v>
      </c>
      <c r="BC8" s="1">
        <f t="shared" si="7"/>
        <v>0</v>
      </c>
      <c r="BD8" s="1">
        <f t="shared" si="7"/>
        <v>0</v>
      </c>
      <c r="BE8" s="1">
        <f t="shared" si="7"/>
        <v>0</v>
      </c>
      <c r="BF8" s="1">
        <f t="shared" si="7"/>
        <v>0</v>
      </c>
      <c r="BG8" s="1">
        <f t="shared" ref="BG8:BP9" si="8">BF8+BG4</f>
        <v>0</v>
      </c>
      <c r="BH8" s="1">
        <f t="shared" si="8"/>
        <v>0</v>
      </c>
      <c r="BI8" s="1">
        <f t="shared" si="8"/>
        <v>0</v>
      </c>
      <c r="BJ8" s="1">
        <f t="shared" si="8"/>
        <v>0</v>
      </c>
      <c r="BK8" s="1">
        <f t="shared" si="8"/>
        <v>0</v>
      </c>
      <c r="BL8" s="1">
        <f t="shared" si="8"/>
        <v>0</v>
      </c>
      <c r="BM8" s="1">
        <f t="shared" si="8"/>
        <v>0</v>
      </c>
      <c r="BN8" s="1">
        <f t="shared" si="8"/>
        <v>0</v>
      </c>
      <c r="BO8" s="1">
        <f t="shared" si="8"/>
        <v>0</v>
      </c>
      <c r="BP8" s="1">
        <f t="shared" si="8"/>
        <v>0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</row>
    <row r="9" spans="1:164">
      <c r="E9" s="52" t="s">
        <v>18</v>
      </c>
      <c r="G9" s="1">
        <v>0</v>
      </c>
      <c r="H9" s="1">
        <v>0</v>
      </c>
      <c r="I9" s="1">
        <f t="shared" si="7"/>
        <v>0</v>
      </c>
      <c r="J9" s="1">
        <f t="shared" si="7"/>
        <v>0</v>
      </c>
      <c r="K9" s="1">
        <f t="shared" si="7"/>
        <v>0</v>
      </c>
      <c r="L9" s="1">
        <f t="shared" si="7"/>
        <v>0</v>
      </c>
      <c r="M9" s="1">
        <f t="shared" si="7"/>
        <v>0</v>
      </c>
      <c r="N9" s="1">
        <f t="shared" si="7"/>
        <v>0</v>
      </c>
      <c r="O9" s="1">
        <f t="shared" si="7"/>
        <v>0</v>
      </c>
      <c r="P9" s="1">
        <f t="shared" si="7"/>
        <v>0</v>
      </c>
      <c r="Q9" s="1">
        <f t="shared" si="7"/>
        <v>0</v>
      </c>
      <c r="R9" s="1">
        <f t="shared" si="7"/>
        <v>0</v>
      </c>
      <c r="S9" s="1">
        <f t="shared" si="7"/>
        <v>0</v>
      </c>
      <c r="T9" s="1">
        <f t="shared" si="7"/>
        <v>0</v>
      </c>
      <c r="U9" s="1">
        <f t="shared" si="7"/>
        <v>0</v>
      </c>
      <c r="V9" s="1">
        <f t="shared" si="7"/>
        <v>0</v>
      </c>
      <c r="W9" s="1">
        <f t="shared" si="7"/>
        <v>0</v>
      </c>
      <c r="X9" s="1">
        <f t="shared" si="7"/>
        <v>0</v>
      </c>
      <c r="Y9" s="1">
        <f t="shared" si="7"/>
        <v>0</v>
      </c>
      <c r="Z9" s="1">
        <f t="shared" si="7"/>
        <v>0</v>
      </c>
      <c r="AA9" s="1">
        <f t="shared" si="7"/>
        <v>0</v>
      </c>
      <c r="AB9" s="1">
        <f t="shared" si="7"/>
        <v>0</v>
      </c>
      <c r="AC9" s="1">
        <f t="shared" si="7"/>
        <v>0</v>
      </c>
      <c r="AD9" s="1">
        <f t="shared" si="7"/>
        <v>0</v>
      </c>
      <c r="AE9" s="1">
        <f t="shared" si="7"/>
        <v>0</v>
      </c>
      <c r="AF9" s="1">
        <f t="shared" si="7"/>
        <v>0</v>
      </c>
      <c r="AG9" s="1">
        <f t="shared" si="7"/>
        <v>0</v>
      </c>
      <c r="AH9" s="1">
        <f t="shared" si="7"/>
        <v>0</v>
      </c>
      <c r="AI9" s="1">
        <f t="shared" si="7"/>
        <v>0</v>
      </c>
      <c r="AJ9" s="1">
        <f t="shared" si="7"/>
        <v>0</v>
      </c>
      <c r="AK9" s="1">
        <f t="shared" si="7"/>
        <v>0</v>
      </c>
      <c r="AL9" s="1">
        <f t="shared" si="7"/>
        <v>0</v>
      </c>
      <c r="AM9" s="1">
        <f t="shared" si="7"/>
        <v>0</v>
      </c>
      <c r="AN9" s="1">
        <f t="shared" si="7"/>
        <v>0</v>
      </c>
      <c r="AO9" s="1">
        <f t="shared" si="7"/>
        <v>0</v>
      </c>
      <c r="AP9" s="1">
        <f t="shared" si="7"/>
        <v>0</v>
      </c>
      <c r="AQ9" s="1">
        <f t="shared" si="7"/>
        <v>0</v>
      </c>
      <c r="AR9" s="1">
        <f t="shared" si="7"/>
        <v>0</v>
      </c>
      <c r="AS9" s="1">
        <f t="shared" si="7"/>
        <v>0</v>
      </c>
      <c r="AT9" s="1">
        <f t="shared" si="7"/>
        <v>0</v>
      </c>
      <c r="AU9" s="1">
        <f t="shared" si="7"/>
        <v>0</v>
      </c>
      <c r="AV9" s="1">
        <f t="shared" si="7"/>
        <v>0</v>
      </c>
      <c r="AW9" s="1">
        <f t="shared" si="7"/>
        <v>0</v>
      </c>
      <c r="AX9" s="1">
        <f t="shared" si="7"/>
        <v>0</v>
      </c>
      <c r="AY9" s="1">
        <f t="shared" si="7"/>
        <v>0</v>
      </c>
      <c r="AZ9" s="1">
        <f t="shared" si="7"/>
        <v>0</v>
      </c>
      <c r="BA9" s="1">
        <f t="shared" si="7"/>
        <v>0</v>
      </c>
      <c r="BB9" s="1">
        <f t="shared" si="7"/>
        <v>0</v>
      </c>
      <c r="BC9" s="1">
        <f t="shared" si="7"/>
        <v>0</v>
      </c>
      <c r="BD9" s="1">
        <f t="shared" si="7"/>
        <v>0</v>
      </c>
      <c r="BE9" s="1">
        <f t="shared" si="7"/>
        <v>0</v>
      </c>
      <c r="BF9" s="1">
        <f t="shared" si="7"/>
        <v>0</v>
      </c>
      <c r="BG9" s="1">
        <f t="shared" si="8"/>
        <v>0</v>
      </c>
      <c r="BH9" s="1">
        <f t="shared" si="8"/>
        <v>0</v>
      </c>
      <c r="BI9" s="1">
        <f t="shared" si="8"/>
        <v>0</v>
      </c>
      <c r="BJ9" s="1">
        <f t="shared" si="8"/>
        <v>0</v>
      </c>
      <c r="BK9" s="1">
        <f t="shared" si="8"/>
        <v>0</v>
      </c>
      <c r="BL9" s="1">
        <f t="shared" si="8"/>
        <v>0</v>
      </c>
      <c r="BM9" s="1">
        <f t="shared" si="8"/>
        <v>0</v>
      </c>
      <c r="BN9" s="1">
        <f t="shared" si="8"/>
        <v>0</v>
      </c>
      <c r="BO9" s="1">
        <f t="shared" si="8"/>
        <v>0</v>
      </c>
      <c r="BP9" s="1">
        <f t="shared" si="8"/>
        <v>0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</row>
    <row r="10" spans="1:164">
      <c r="E10" s="52" t="s">
        <v>19</v>
      </c>
      <c r="G10" s="1">
        <v>0</v>
      </c>
      <c r="H10" s="1">
        <v>0</v>
      </c>
      <c r="I10" s="1">
        <f t="shared" ref="I10:BF10" si="9">I8-I9</f>
        <v>0</v>
      </c>
      <c r="J10" s="1">
        <f t="shared" si="9"/>
        <v>0</v>
      </c>
      <c r="K10" s="1">
        <f t="shared" si="9"/>
        <v>0</v>
      </c>
      <c r="L10" s="1">
        <f t="shared" si="9"/>
        <v>0</v>
      </c>
      <c r="M10" s="1">
        <f t="shared" si="9"/>
        <v>0</v>
      </c>
      <c r="N10" s="1">
        <f t="shared" si="9"/>
        <v>0</v>
      </c>
      <c r="O10" s="1">
        <f t="shared" si="9"/>
        <v>0</v>
      </c>
      <c r="P10" s="1">
        <f t="shared" si="9"/>
        <v>0</v>
      </c>
      <c r="Q10" s="1">
        <f t="shared" si="9"/>
        <v>0</v>
      </c>
      <c r="R10" s="1">
        <f t="shared" si="9"/>
        <v>0</v>
      </c>
      <c r="S10" s="1">
        <f t="shared" si="9"/>
        <v>0</v>
      </c>
      <c r="T10" s="1">
        <f t="shared" si="9"/>
        <v>0</v>
      </c>
      <c r="U10" s="1">
        <f t="shared" si="9"/>
        <v>0</v>
      </c>
      <c r="V10" s="1">
        <f t="shared" si="9"/>
        <v>0</v>
      </c>
      <c r="W10" s="1">
        <f t="shared" si="9"/>
        <v>0</v>
      </c>
      <c r="X10" s="1">
        <f t="shared" si="9"/>
        <v>0</v>
      </c>
      <c r="Y10" s="1">
        <f t="shared" si="9"/>
        <v>0</v>
      </c>
      <c r="Z10" s="1">
        <f t="shared" si="9"/>
        <v>0</v>
      </c>
      <c r="AA10" s="1">
        <f t="shared" si="9"/>
        <v>0</v>
      </c>
      <c r="AB10" s="1">
        <f t="shared" si="9"/>
        <v>0</v>
      </c>
      <c r="AC10" s="1">
        <f t="shared" si="9"/>
        <v>0</v>
      </c>
      <c r="AD10" s="1">
        <f t="shared" si="9"/>
        <v>0</v>
      </c>
      <c r="AE10" s="1">
        <f t="shared" si="9"/>
        <v>0</v>
      </c>
      <c r="AF10" s="1">
        <f t="shared" si="9"/>
        <v>0</v>
      </c>
      <c r="AG10" s="1">
        <f t="shared" si="9"/>
        <v>0</v>
      </c>
      <c r="AH10" s="1">
        <f t="shared" si="9"/>
        <v>0</v>
      </c>
      <c r="AI10" s="1">
        <f t="shared" si="9"/>
        <v>0</v>
      </c>
      <c r="AJ10" s="1">
        <f t="shared" si="9"/>
        <v>0</v>
      </c>
      <c r="AK10" s="1">
        <f t="shared" si="9"/>
        <v>0</v>
      </c>
      <c r="AL10" s="1">
        <f t="shared" si="9"/>
        <v>0</v>
      </c>
      <c r="AM10" s="1">
        <f t="shared" si="9"/>
        <v>0</v>
      </c>
      <c r="AN10" s="1">
        <f t="shared" si="9"/>
        <v>0</v>
      </c>
      <c r="AO10" s="1">
        <f t="shared" si="9"/>
        <v>0</v>
      </c>
      <c r="AP10" s="1">
        <f t="shared" si="9"/>
        <v>0</v>
      </c>
      <c r="AQ10" s="1">
        <f t="shared" si="9"/>
        <v>0</v>
      </c>
      <c r="AR10" s="1">
        <f t="shared" si="9"/>
        <v>0</v>
      </c>
      <c r="AS10" s="1">
        <f t="shared" si="9"/>
        <v>0</v>
      </c>
      <c r="AT10" s="1">
        <f t="shared" si="9"/>
        <v>0</v>
      </c>
      <c r="AU10" s="1">
        <f t="shared" si="9"/>
        <v>0</v>
      </c>
      <c r="AV10" s="1">
        <f t="shared" si="9"/>
        <v>0</v>
      </c>
      <c r="AW10" s="1">
        <f t="shared" si="9"/>
        <v>0</v>
      </c>
      <c r="AX10" s="1">
        <f t="shared" si="9"/>
        <v>0</v>
      </c>
      <c r="AY10" s="1">
        <f t="shared" si="9"/>
        <v>0</v>
      </c>
      <c r="AZ10" s="1">
        <f t="shared" si="9"/>
        <v>0</v>
      </c>
      <c r="BA10" s="1">
        <f t="shared" si="9"/>
        <v>0</v>
      </c>
      <c r="BB10" s="1">
        <f t="shared" si="9"/>
        <v>0</v>
      </c>
      <c r="BC10" s="1">
        <f t="shared" si="9"/>
        <v>0</v>
      </c>
      <c r="BD10" s="1">
        <f t="shared" si="9"/>
        <v>0</v>
      </c>
      <c r="BE10" s="1">
        <f t="shared" si="9"/>
        <v>0</v>
      </c>
      <c r="BF10" s="1">
        <f t="shared" si="9"/>
        <v>0</v>
      </c>
      <c r="BG10" s="1">
        <f t="shared" ref="BG10:BP10" si="10">BG8-BG9</f>
        <v>0</v>
      </c>
      <c r="BH10" s="1">
        <f t="shared" si="10"/>
        <v>0</v>
      </c>
      <c r="BI10" s="1">
        <f t="shared" si="10"/>
        <v>0</v>
      </c>
      <c r="BJ10" s="1">
        <f t="shared" si="10"/>
        <v>0</v>
      </c>
      <c r="BK10" s="1">
        <f t="shared" si="10"/>
        <v>0</v>
      </c>
      <c r="BL10" s="1">
        <f t="shared" si="10"/>
        <v>0</v>
      </c>
      <c r="BM10" s="1">
        <f t="shared" si="10"/>
        <v>0</v>
      </c>
      <c r="BN10" s="1">
        <f t="shared" si="10"/>
        <v>0</v>
      </c>
      <c r="BO10" s="1">
        <f t="shared" si="10"/>
        <v>0</v>
      </c>
      <c r="BP10" s="1">
        <f t="shared" si="10"/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</row>
    <row r="11" spans="1:164">
      <c r="A11" s="52" t="s">
        <v>62</v>
      </c>
      <c r="E11" s="52" t="s">
        <v>20</v>
      </c>
      <c r="G11" s="1">
        <v>0</v>
      </c>
      <c r="H11" s="1">
        <v>0</v>
      </c>
      <c r="I11" s="1">
        <f t="shared" ref="I11:BF11" si="11">IF($C4=1,I$10,0)</f>
        <v>0</v>
      </c>
      <c r="J11" s="1">
        <f t="shared" si="11"/>
        <v>0</v>
      </c>
      <c r="K11" s="1">
        <f t="shared" si="11"/>
        <v>0</v>
      </c>
      <c r="L11" s="1">
        <f t="shared" si="11"/>
        <v>0</v>
      </c>
      <c r="M11" s="1">
        <f t="shared" si="11"/>
        <v>0</v>
      </c>
      <c r="N11" s="1">
        <f t="shared" si="11"/>
        <v>0</v>
      </c>
      <c r="O11" s="1">
        <f t="shared" si="11"/>
        <v>0</v>
      </c>
      <c r="P11" s="1">
        <f t="shared" si="11"/>
        <v>0</v>
      </c>
      <c r="Q11" s="1">
        <f t="shared" si="11"/>
        <v>0</v>
      </c>
      <c r="R11" s="1">
        <f t="shared" si="11"/>
        <v>0</v>
      </c>
      <c r="S11" s="1">
        <f t="shared" si="11"/>
        <v>0</v>
      </c>
      <c r="T11" s="1">
        <f t="shared" si="11"/>
        <v>0</v>
      </c>
      <c r="U11" s="1">
        <f t="shared" si="11"/>
        <v>0</v>
      </c>
      <c r="V11" s="1">
        <f t="shared" si="11"/>
        <v>0</v>
      </c>
      <c r="W11" s="1">
        <f t="shared" si="11"/>
        <v>0</v>
      </c>
      <c r="X11" s="1">
        <f t="shared" si="11"/>
        <v>0</v>
      </c>
      <c r="Y11" s="1">
        <f t="shared" si="11"/>
        <v>0</v>
      </c>
      <c r="Z11" s="1">
        <f t="shared" si="11"/>
        <v>0</v>
      </c>
      <c r="AA11" s="1">
        <f t="shared" si="11"/>
        <v>0</v>
      </c>
      <c r="AB11" s="1">
        <f t="shared" si="11"/>
        <v>0</v>
      </c>
      <c r="AC11" s="1">
        <f t="shared" si="11"/>
        <v>0</v>
      </c>
      <c r="AD11" s="1">
        <f t="shared" si="11"/>
        <v>0</v>
      </c>
      <c r="AE11" s="1">
        <f t="shared" si="11"/>
        <v>0</v>
      </c>
      <c r="AF11" s="1">
        <f t="shared" si="11"/>
        <v>0</v>
      </c>
      <c r="AG11" s="1">
        <f t="shared" si="11"/>
        <v>0</v>
      </c>
      <c r="AH11" s="1">
        <f t="shared" si="11"/>
        <v>0</v>
      </c>
      <c r="AI11" s="1">
        <f t="shared" si="11"/>
        <v>0</v>
      </c>
      <c r="AJ11" s="1">
        <f t="shared" si="11"/>
        <v>0</v>
      </c>
      <c r="AK11" s="1">
        <f t="shared" si="11"/>
        <v>0</v>
      </c>
      <c r="AL11" s="1">
        <f t="shared" si="11"/>
        <v>0</v>
      </c>
      <c r="AM11" s="1">
        <f t="shared" si="11"/>
        <v>0</v>
      </c>
      <c r="AN11" s="1">
        <f t="shared" si="11"/>
        <v>0</v>
      </c>
      <c r="AO11" s="1">
        <f t="shared" si="11"/>
        <v>0</v>
      </c>
      <c r="AP11" s="1">
        <f t="shared" si="11"/>
        <v>0</v>
      </c>
      <c r="AQ11" s="1">
        <f t="shared" si="11"/>
        <v>0</v>
      </c>
      <c r="AR11" s="1">
        <f t="shared" si="11"/>
        <v>0</v>
      </c>
      <c r="AS11" s="1">
        <f t="shared" si="11"/>
        <v>0</v>
      </c>
      <c r="AT11" s="1">
        <f t="shared" si="11"/>
        <v>0</v>
      </c>
      <c r="AU11" s="1">
        <f t="shared" si="11"/>
        <v>0</v>
      </c>
      <c r="AV11" s="1">
        <f t="shared" si="11"/>
        <v>0</v>
      </c>
      <c r="AW11" s="1">
        <f t="shared" si="11"/>
        <v>0</v>
      </c>
      <c r="AX11" s="1">
        <f t="shared" si="11"/>
        <v>0</v>
      </c>
      <c r="AY11" s="1">
        <f t="shared" si="11"/>
        <v>0</v>
      </c>
      <c r="AZ11" s="1">
        <f t="shared" si="11"/>
        <v>0</v>
      </c>
      <c r="BA11" s="1">
        <f t="shared" si="11"/>
        <v>0</v>
      </c>
      <c r="BB11" s="1">
        <f t="shared" si="11"/>
        <v>0</v>
      </c>
      <c r="BC11" s="1">
        <f t="shared" si="11"/>
        <v>0</v>
      </c>
      <c r="BD11" s="1">
        <f t="shared" si="11"/>
        <v>0</v>
      </c>
      <c r="BE11" s="1">
        <f t="shared" si="11"/>
        <v>0</v>
      </c>
      <c r="BF11" s="1">
        <f t="shared" si="11"/>
        <v>0</v>
      </c>
      <c r="BG11" s="1">
        <f t="shared" ref="BG11:BP11" si="12">IF($C4=1,BG$10,0)</f>
        <v>0</v>
      </c>
      <c r="BH11" s="1">
        <f t="shared" si="12"/>
        <v>0</v>
      </c>
      <c r="BI11" s="1">
        <f t="shared" si="12"/>
        <v>0</v>
      </c>
      <c r="BJ11" s="1">
        <f t="shared" si="12"/>
        <v>0</v>
      </c>
      <c r="BK11" s="1">
        <f t="shared" si="12"/>
        <v>0</v>
      </c>
      <c r="BL11" s="1">
        <f t="shared" si="12"/>
        <v>0</v>
      </c>
      <c r="BM11" s="1">
        <f t="shared" si="12"/>
        <v>0</v>
      </c>
      <c r="BN11" s="1">
        <f t="shared" si="12"/>
        <v>0</v>
      </c>
      <c r="BO11" s="1">
        <f t="shared" si="12"/>
        <v>0</v>
      </c>
      <c r="BP11" s="1">
        <f t="shared" si="12"/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</row>
    <row r="12" spans="1:164" s="8" customFormat="1">
      <c r="E12" s="8" t="s">
        <v>99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C13" s="9">
        <v>1000</v>
      </c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0</v>
      </c>
      <c r="H14" s="96">
        <v>0</v>
      </c>
      <c r="I14" s="96">
        <f t="shared" ref="I14:BF14" si="13">IF($B4=1,+H14+I5+I12,0)</f>
        <v>0</v>
      </c>
      <c r="J14" s="96">
        <f t="shared" si="13"/>
        <v>0</v>
      </c>
      <c r="K14" s="96">
        <f t="shared" si="13"/>
        <v>0</v>
      </c>
      <c r="L14" s="96">
        <f t="shared" si="13"/>
        <v>0</v>
      </c>
      <c r="M14" s="96">
        <f t="shared" si="13"/>
        <v>0</v>
      </c>
      <c r="N14" s="96">
        <f t="shared" si="13"/>
        <v>0</v>
      </c>
      <c r="O14" s="96">
        <f t="shared" si="13"/>
        <v>0</v>
      </c>
      <c r="P14" s="96">
        <f>IF($B4=1,+O14+P5+P12,0)</f>
        <v>0</v>
      </c>
      <c r="Q14" s="96">
        <f t="shared" si="13"/>
        <v>0</v>
      </c>
      <c r="R14" s="96">
        <f t="shared" si="13"/>
        <v>0</v>
      </c>
      <c r="S14" s="115">
        <f>45652.7 / 1000</f>
        <v>45.652699999999996</v>
      </c>
      <c r="T14" s="115">
        <f>45652.7 / 1000</f>
        <v>45.652699999999996</v>
      </c>
      <c r="U14" s="96">
        <v>45.652700000000003</v>
      </c>
      <c r="V14" s="96">
        <v>45.652700000000003</v>
      </c>
      <c r="W14" s="96">
        <v>45.652700000000003</v>
      </c>
      <c r="X14" s="96">
        <v>45.652700000000003</v>
      </c>
      <c r="Y14" s="96">
        <v>45.652700000000003</v>
      </c>
      <c r="Z14" s="96">
        <v>45.652700000000003</v>
      </c>
      <c r="AA14" s="96">
        <v>45.652700000000003</v>
      </c>
      <c r="AB14" s="96">
        <v>45.652700000000003</v>
      </c>
      <c r="AC14" s="96">
        <v>45.652700000000003</v>
      </c>
      <c r="AD14" s="96">
        <v>45.652700000000003</v>
      </c>
      <c r="AE14" s="96">
        <v>45.652700000000003</v>
      </c>
      <c r="AF14" s="96">
        <v>45.652700000000003</v>
      </c>
      <c r="AG14" s="96">
        <v>45.652700000000003</v>
      </c>
      <c r="AH14" s="96">
        <v>45.652700000000003</v>
      </c>
      <c r="AI14" s="96">
        <v>45.652700000000003</v>
      </c>
      <c r="AJ14" s="96">
        <v>45.652700000000003</v>
      </c>
      <c r="AK14" s="96">
        <v>45.652700000000003</v>
      </c>
      <c r="AL14" s="96">
        <v>45.652700000000003</v>
      </c>
      <c r="AM14" s="96">
        <v>45.652700000000003</v>
      </c>
      <c r="AN14" s="96">
        <v>45.652700000000003</v>
      </c>
      <c r="AO14" s="96">
        <v>45.652700000000003</v>
      </c>
      <c r="AP14" s="96">
        <v>45.652700000000003</v>
      </c>
      <c r="AQ14" s="96">
        <v>45.652700000000003</v>
      </c>
      <c r="AR14" s="96">
        <v>45.652700000000003</v>
      </c>
      <c r="AS14" s="96">
        <f t="shared" si="13"/>
        <v>45.652700000000003</v>
      </c>
      <c r="AT14" s="96">
        <f t="shared" si="13"/>
        <v>45.652700000000003</v>
      </c>
      <c r="AU14" s="96">
        <f t="shared" si="13"/>
        <v>45.652700000000003</v>
      </c>
      <c r="AV14" s="96">
        <f t="shared" si="13"/>
        <v>45.652700000000003</v>
      </c>
      <c r="AW14" s="96">
        <f t="shared" si="13"/>
        <v>45.652700000000003</v>
      </c>
      <c r="AX14" s="96">
        <f t="shared" si="13"/>
        <v>45.652700000000003</v>
      </c>
      <c r="AY14" s="96">
        <f t="shared" si="13"/>
        <v>45.652700000000003</v>
      </c>
      <c r="AZ14" s="96">
        <f t="shared" si="13"/>
        <v>45.652700000000003</v>
      </c>
      <c r="BA14" s="96">
        <f t="shared" si="13"/>
        <v>45.652700000000003</v>
      </c>
      <c r="BB14" s="96">
        <f t="shared" si="13"/>
        <v>45.652700000000003</v>
      </c>
      <c r="BC14" s="96">
        <f t="shared" si="13"/>
        <v>45.652700000000003</v>
      </c>
      <c r="BD14" s="96">
        <f t="shared" si="13"/>
        <v>45.652700000000003</v>
      </c>
      <c r="BE14" s="96">
        <f t="shared" si="13"/>
        <v>45.652700000000003</v>
      </c>
      <c r="BF14" s="96">
        <f t="shared" si="13"/>
        <v>45.652700000000003</v>
      </c>
      <c r="BG14" s="96">
        <f t="shared" ref="BG14:BP14" si="14">IF($B4=1,+BF14+BG5+BG12,0)</f>
        <v>45.652700000000003</v>
      </c>
      <c r="BH14" s="96">
        <f t="shared" si="14"/>
        <v>45.652700000000003</v>
      </c>
      <c r="BI14" s="96">
        <f t="shared" si="14"/>
        <v>45.652700000000003</v>
      </c>
      <c r="BJ14" s="96">
        <f t="shared" si="14"/>
        <v>45.652700000000003</v>
      </c>
      <c r="BK14" s="96">
        <f t="shared" si="14"/>
        <v>45.652700000000003</v>
      </c>
      <c r="BL14" s="96">
        <f t="shared" si="14"/>
        <v>45.652700000000003</v>
      </c>
      <c r="BM14" s="96">
        <f t="shared" si="14"/>
        <v>45.652700000000003</v>
      </c>
      <c r="BN14" s="96">
        <f t="shared" si="14"/>
        <v>45.652700000000003</v>
      </c>
      <c r="BO14" s="96">
        <f t="shared" si="14"/>
        <v>45.652700000000003</v>
      </c>
      <c r="BP14" s="96">
        <f t="shared" si="14"/>
        <v>45.652700000000003</v>
      </c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F15" si="15">IF($B4=2,+H15+I5+I12,0)</f>
        <v>0</v>
      </c>
      <c r="J15" s="52">
        <f t="shared" si="15"/>
        <v>0</v>
      </c>
      <c r="K15" s="52">
        <f t="shared" si="15"/>
        <v>0</v>
      </c>
      <c r="L15" s="52">
        <f t="shared" si="15"/>
        <v>0</v>
      </c>
      <c r="M15" s="52">
        <f t="shared" si="15"/>
        <v>0</v>
      </c>
      <c r="N15" s="52">
        <f t="shared" si="15"/>
        <v>0</v>
      </c>
      <c r="O15" s="52">
        <f t="shared" si="15"/>
        <v>0</v>
      </c>
      <c r="P15" s="52">
        <f>IF($B4=2,+O15+P5+P12,0)</f>
        <v>0</v>
      </c>
      <c r="Q15" s="52">
        <f t="shared" si="15"/>
        <v>0</v>
      </c>
      <c r="R15" s="52">
        <f t="shared" si="15"/>
        <v>0</v>
      </c>
      <c r="S15" s="52">
        <f>IF($B4=2,+R15+S5+S12,0)</f>
        <v>0</v>
      </c>
      <c r="T15" s="52">
        <f t="shared" si="15"/>
        <v>0</v>
      </c>
      <c r="U15" s="52">
        <f t="shared" si="15"/>
        <v>0</v>
      </c>
      <c r="V15" s="52">
        <f t="shared" si="15"/>
        <v>0</v>
      </c>
      <c r="W15" s="52">
        <f t="shared" si="15"/>
        <v>0</v>
      </c>
      <c r="X15" s="52">
        <f t="shared" si="15"/>
        <v>0</v>
      </c>
      <c r="Y15" s="52">
        <f t="shared" si="15"/>
        <v>0</v>
      </c>
      <c r="Z15" s="52">
        <f t="shared" si="15"/>
        <v>0</v>
      </c>
      <c r="AA15" s="52">
        <f t="shared" si="15"/>
        <v>0</v>
      </c>
      <c r="AB15" s="52">
        <f t="shared" si="15"/>
        <v>0</v>
      </c>
      <c r="AC15" s="52">
        <f t="shared" si="15"/>
        <v>0</v>
      </c>
      <c r="AD15" s="52">
        <f t="shared" si="15"/>
        <v>0</v>
      </c>
      <c r="AE15" s="52">
        <f t="shared" si="15"/>
        <v>0</v>
      </c>
      <c r="AF15" s="52">
        <f t="shared" si="15"/>
        <v>0</v>
      </c>
      <c r="AG15" s="52">
        <f t="shared" si="15"/>
        <v>0</v>
      </c>
      <c r="AH15" s="52">
        <f t="shared" si="15"/>
        <v>0</v>
      </c>
      <c r="AI15" s="52">
        <f t="shared" si="15"/>
        <v>0</v>
      </c>
      <c r="AJ15" s="52">
        <f t="shared" si="15"/>
        <v>0</v>
      </c>
      <c r="AK15" s="52">
        <f t="shared" si="15"/>
        <v>0</v>
      </c>
      <c r="AL15" s="52">
        <f t="shared" si="15"/>
        <v>0</v>
      </c>
      <c r="AM15" s="52">
        <f t="shared" si="15"/>
        <v>0</v>
      </c>
      <c r="AN15" s="52">
        <f t="shared" si="15"/>
        <v>0</v>
      </c>
      <c r="AO15" s="52">
        <f t="shared" si="15"/>
        <v>0</v>
      </c>
      <c r="AP15" s="52">
        <f t="shared" si="15"/>
        <v>0</v>
      </c>
      <c r="AQ15" s="52">
        <f t="shared" si="15"/>
        <v>0</v>
      </c>
      <c r="AR15" s="52">
        <f t="shared" si="15"/>
        <v>0</v>
      </c>
      <c r="AS15" s="52">
        <f t="shared" si="15"/>
        <v>0</v>
      </c>
      <c r="AT15" s="52">
        <f t="shared" si="15"/>
        <v>0</v>
      </c>
      <c r="AU15" s="52">
        <f t="shared" si="15"/>
        <v>0</v>
      </c>
      <c r="AV15" s="52">
        <f t="shared" si="15"/>
        <v>0</v>
      </c>
      <c r="AW15" s="52">
        <f t="shared" si="15"/>
        <v>0</v>
      </c>
      <c r="AX15" s="52">
        <f t="shared" si="15"/>
        <v>0</v>
      </c>
      <c r="AY15" s="52">
        <f t="shared" si="15"/>
        <v>0</v>
      </c>
      <c r="AZ15" s="52">
        <f t="shared" si="15"/>
        <v>0</v>
      </c>
      <c r="BA15" s="52">
        <f t="shared" si="15"/>
        <v>0</v>
      </c>
      <c r="BB15" s="52">
        <f t="shared" si="15"/>
        <v>0</v>
      </c>
      <c r="BC15" s="52">
        <f t="shared" si="15"/>
        <v>0</v>
      </c>
      <c r="BD15" s="52">
        <f t="shared" si="15"/>
        <v>0</v>
      </c>
      <c r="BE15" s="52">
        <f t="shared" si="15"/>
        <v>0</v>
      </c>
      <c r="BF15" s="52">
        <f t="shared" si="15"/>
        <v>0</v>
      </c>
      <c r="BG15" s="52">
        <f t="shared" ref="BG15:BP15" si="16">IF($B4=2,+BF15+BG5+BG12,0)</f>
        <v>0</v>
      </c>
      <c r="BH15" s="52">
        <f t="shared" si="16"/>
        <v>0</v>
      </c>
      <c r="BI15" s="52">
        <f t="shared" si="16"/>
        <v>0</v>
      </c>
      <c r="BJ15" s="52">
        <f t="shared" si="16"/>
        <v>0</v>
      </c>
      <c r="BK15" s="52">
        <f t="shared" si="16"/>
        <v>0</v>
      </c>
      <c r="BL15" s="52">
        <f t="shared" si="16"/>
        <v>0</v>
      </c>
      <c r="BM15" s="52">
        <f t="shared" si="16"/>
        <v>0</v>
      </c>
      <c r="BN15" s="52">
        <f t="shared" si="16"/>
        <v>0</v>
      </c>
      <c r="BO15" s="52">
        <f t="shared" si="16"/>
        <v>0</v>
      </c>
      <c r="BP15" s="52">
        <f t="shared" si="16"/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F16" si="17">IF($B4=3,+I9+I12,0)</f>
        <v>0</v>
      </c>
      <c r="J16" s="52">
        <f t="shared" si="17"/>
        <v>0</v>
      </c>
      <c r="K16" s="52">
        <f t="shared" si="17"/>
        <v>0</v>
      </c>
      <c r="L16" s="52">
        <f t="shared" si="17"/>
        <v>0</v>
      </c>
      <c r="M16" s="52">
        <f t="shared" si="17"/>
        <v>0</v>
      </c>
      <c r="N16" s="52">
        <f t="shared" si="17"/>
        <v>0</v>
      </c>
      <c r="O16" s="52">
        <f t="shared" si="17"/>
        <v>0</v>
      </c>
      <c r="P16" s="52">
        <f>IF($B4=3,+P9+P12,0)</f>
        <v>0</v>
      </c>
      <c r="Q16" s="52">
        <f t="shared" si="17"/>
        <v>0</v>
      </c>
      <c r="R16" s="52">
        <f t="shared" si="17"/>
        <v>0</v>
      </c>
      <c r="S16" s="52">
        <f>IF($B4=3,+S9+S12,0)</f>
        <v>0</v>
      </c>
      <c r="T16" s="52">
        <f t="shared" si="17"/>
        <v>0</v>
      </c>
      <c r="U16" s="52">
        <f t="shared" si="17"/>
        <v>0</v>
      </c>
      <c r="V16" s="52">
        <f t="shared" si="17"/>
        <v>0</v>
      </c>
      <c r="W16" s="52">
        <f t="shared" si="17"/>
        <v>0</v>
      </c>
      <c r="X16" s="52">
        <f t="shared" si="17"/>
        <v>0</v>
      </c>
      <c r="Y16" s="52">
        <f t="shared" si="17"/>
        <v>0</v>
      </c>
      <c r="Z16" s="52">
        <f t="shared" si="17"/>
        <v>0</v>
      </c>
      <c r="AA16" s="52">
        <f t="shared" si="17"/>
        <v>0</v>
      </c>
      <c r="AB16" s="52">
        <f t="shared" si="17"/>
        <v>0</v>
      </c>
      <c r="AC16" s="52">
        <f t="shared" si="17"/>
        <v>0</v>
      </c>
      <c r="AD16" s="52">
        <f t="shared" si="17"/>
        <v>0</v>
      </c>
      <c r="AE16" s="52">
        <f t="shared" si="17"/>
        <v>0</v>
      </c>
      <c r="AF16" s="52">
        <f t="shared" si="17"/>
        <v>0</v>
      </c>
      <c r="AG16" s="52">
        <f t="shared" si="17"/>
        <v>0</v>
      </c>
      <c r="AH16" s="52">
        <f t="shared" si="17"/>
        <v>0</v>
      </c>
      <c r="AI16" s="52">
        <f t="shared" si="17"/>
        <v>0</v>
      </c>
      <c r="AJ16" s="52">
        <f t="shared" si="17"/>
        <v>0</v>
      </c>
      <c r="AK16" s="52">
        <f t="shared" si="17"/>
        <v>0</v>
      </c>
      <c r="AL16" s="52">
        <f t="shared" si="17"/>
        <v>0</v>
      </c>
      <c r="AM16" s="52">
        <f t="shared" si="17"/>
        <v>0</v>
      </c>
      <c r="AN16" s="52">
        <f t="shared" si="17"/>
        <v>0</v>
      </c>
      <c r="AO16" s="52">
        <f t="shared" si="17"/>
        <v>0</v>
      </c>
      <c r="AP16" s="52">
        <f t="shared" si="17"/>
        <v>0</v>
      </c>
      <c r="AQ16" s="52">
        <f t="shared" si="17"/>
        <v>0</v>
      </c>
      <c r="AR16" s="52">
        <f t="shared" si="17"/>
        <v>0</v>
      </c>
      <c r="AS16" s="52">
        <f t="shared" si="17"/>
        <v>0</v>
      </c>
      <c r="AT16" s="52">
        <f t="shared" si="17"/>
        <v>0</v>
      </c>
      <c r="AU16" s="52">
        <f t="shared" si="17"/>
        <v>0</v>
      </c>
      <c r="AV16" s="52">
        <f t="shared" si="17"/>
        <v>0</v>
      </c>
      <c r="AW16" s="52">
        <f t="shared" si="17"/>
        <v>0</v>
      </c>
      <c r="AX16" s="52">
        <f t="shared" si="17"/>
        <v>0</v>
      </c>
      <c r="AY16" s="52">
        <f t="shared" si="17"/>
        <v>0</v>
      </c>
      <c r="AZ16" s="52">
        <f t="shared" si="17"/>
        <v>0</v>
      </c>
      <c r="BA16" s="52">
        <f t="shared" si="17"/>
        <v>0</v>
      </c>
      <c r="BB16" s="52">
        <f t="shared" si="17"/>
        <v>0</v>
      </c>
      <c r="BC16" s="52">
        <f t="shared" si="17"/>
        <v>0</v>
      </c>
      <c r="BD16" s="52">
        <f t="shared" si="17"/>
        <v>0</v>
      </c>
      <c r="BE16" s="52">
        <f t="shared" si="17"/>
        <v>0</v>
      </c>
      <c r="BF16" s="52">
        <f t="shared" si="17"/>
        <v>0</v>
      </c>
      <c r="BG16" s="52">
        <f t="shared" ref="BG16:BP16" si="18">IF($B4=3,+BG9+BG12,0)</f>
        <v>0</v>
      </c>
      <c r="BH16" s="52">
        <f t="shared" si="18"/>
        <v>0</v>
      </c>
      <c r="BI16" s="52">
        <f t="shared" si="18"/>
        <v>0</v>
      </c>
      <c r="BJ16" s="52">
        <f t="shared" si="18"/>
        <v>0</v>
      </c>
      <c r="BK16" s="52">
        <f t="shared" si="18"/>
        <v>0</v>
      </c>
      <c r="BL16" s="52">
        <f t="shared" si="18"/>
        <v>0</v>
      </c>
      <c r="BM16" s="52">
        <f t="shared" si="18"/>
        <v>0</v>
      </c>
      <c r="BN16" s="52">
        <f t="shared" si="18"/>
        <v>0</v>
      </c>
      <c r="BO16" s="52">
        <f t="shared" si="18"/>
        <v>0</v>
      </c>
      <c r="BP16" s="52">
        <f t="shared" si="18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F17" si="19">IF($B4=4,+I9+I12,0)</f>
        <v>0</v>
      </c>
      <c r="J17" s="52">
        <f t="shared" si="19"/>
        <v>0</v>
      </c>
      <c r="K17" s="52">
        <f t="shared" si="19"/>
        <v>0</v>
      </c>
      <c r="L17" s="52">
        <f t="shared" si="19"/>
        <v>0</v>
      </c>
      <c r="M17" s="52">
        <f t="shared" si="19"/>
        <v>0</v>
      </c>
      <c r="N17" s="52">
        <f t="shared" si="19"/>
        <v>0</v>
      </c>
      <c r="O17" s="52">
        <f t="shared" si="19"/>
        <v>0</v>
      </c>
      <c r="P17" s="52">
        <f>IF($B4=4,+P9+P12,0)</f>
        <v>0</v>
      </c>
      <c r="Q17" s="52">
        <f t="shared" si="19"/>
        <v>0</v>
      </c>
      <c r="R17" s="52">
        <f t="shared" si="19"/>
        <v>0</v>
      </c>
      <c r="S17" s="52">
        <f>IF($B4=4,+S9+S12,0)</f>
        <v>0</v>
      </c>
      <c r="T17" s="52">
        <f t="shared" si="19"/>
        <v>0</v>
      </c>
      <c r="U17" s="52">
        <f t="shared" si="19"/>
        <v>0</v>
      </c>
      <c r="V17" s="52">
        <f t="shared" si="19"/>
        <v>0</v>
      </c>
      <c r="W17" s="52">
        <f t="shared" si="19"/>
        <v>0</v>
      </c>
      <c r="X17" s="52">
        <f t="shared" si="19"/>
        <v>0</v>
      </c>
      <c r="Y17" s="52">
        <f t="shared" si="19"/>
        <v>0</v>
      </c>
      <c r="Z17" s="52">
        <f t="shared" si="19"/>
        <v>0</v>
      </c>
      <c r="AA17" s="52">
        <f t="shared" si="19"/>
        <v>0</v>
      </c>
      <c r="AB17" s="52">
        <f t="shared" si="19"/>
        <v>0</v>
      </c>
      <c r="AC17" s="52">
        <f t="shared" si="19"/>
        <v>0</v>
      </c>
      <c r="AD17" s="52">
        <f t="shared" si="19"/>
        <v>0</v>
      </c>
      <c r="AE17" s="52">
        <f t="shared" si="19"/>
        <v>0</v>
      </c>
      <c r="AF17" s="52">
        <f t="shared" si="19"/>
        <v>0</v>
      </c>
      <c r="AG17" s="52">
        <f t="shared" si="19"/>
        <v>0</v>
      </c>
      <c r="AH17" s="52">
        <f t="shared" si="19"/>
        <v>0</v>
      </c>
      <c r="AI17" s="52">
        <f t="shared" si="19"/>
        <v>0</v>
      </c>
      <c r="AJ17" s="52">
        <f t="shared" si="19"/>
        <v>0</v>
      </c>
      <c r="AK17" s="52">
        <f t="shared" si="19"/>
        <v>0</v>
      </c>
      <c r="AL17" s="52">
        <f t="shared" si="19"/>
        <v>0</v>
      </c>
      <c r="AM17" s="52">
        <f t="shared" si="19"/>
        <v>0</v>
      </c>
      <c r="AN17" s="52">
        <f t="shared" si="19"/>
        <v>0</v>
      </c>
      <c r="AO17" s="52">
        <f t="shared" si="19"/>
        <v>0</v>
      </c>
      <c r="AP17" s="52">
        <f t="shared" si="19"/>
        <v>0</v>
      </c>
      <c r="AQ17" s="52">
        <f t="shared" si="19"/>
        <v>0</v>
      </c>
      <c r="AR17" s="52">
        <f t="shared" si="19"/>
        <v>0</v>
      </c>
      <c r="AS17" s="52">
        <f t="shared" si="19"/>
        <v>0</v>
      </c>
      <c r="AT17" s="52">
        <f t="shared" si="19"/>
        <v>0</v>
      </c>
      <c r="AU17" s="52">
        <f t="shared" si="19"/>
        <v>0</v>
      </c>
      <c r="AV17" s="52">
        <f t="shared" si="19"/>
        <v>0</v>
      </c>
      <c r="AW17" s="52">
        <f t="shared" si="19"/>
        <v>0</v>
      </c>
      <c r="AX17" s="52">
        <f t="shared" si="19"/>
        <v>0</v>
      </c>
      <c r="AY17" s="52">
        <f t="shared" si="19"/>
        <v>0</v>
      </c>
      <c r="AZ17" s="52">
        <f t="shared" si="19"/>
        <v>0</v>
      </c>
      <c r="BA17" s="52">
        <f t="shared" si="19"/>
        <v>0</v>
      </c>
      <c r="BB17" s="52">
        <f t="shared" si="19"/>
        <v>0</v>
      </c>
      <c r="BC17" s="52">
        <f t="shared" si="19"/>
        <v>0</v>
      </c>
      <c r="BD17" s="52">
        <f t="shared" si="19"/>
        <v>0</v>
      </c>
      <c r="BE17" s="52">
        <f t="shared" si="19"/>
        <v>0</v>
      </c>
      <c r="BF17" s="52">
        <f t="shared" si="19"/>
        <v>0</v>
      </c>
      <c r="BG17" s="52">
        <f t="shared" ref="BG17:BP17" si="20">IF($B4=4,+BG9+BG12,0)</f>
        <v>0</v>
      </c>
      <c r="BH17" s="52">
        <f t="shared" si="20"/>
        <v>0</v>
      </c>
      <c r="BI17" s="52">
        <f t="shared" si="20"/>
        <v>0</v>
      </c>
      <c r="BJ17" s="52">
        <f t="shared" si="20"/>
        <v>0</v>
      </c>
      <c r="BK17" s="52">
        <f t="shared" si="20"/>
        <v>0</v>
      </c>
      <c r="BL17" s="52">
        <f t="shared" si="20"/>
        <v>0</v>
      </c>
      <c r="BM17" s="52">
        <f t="shared" si="20"/>
        <v>0</v>
      </c>
      <c r="BN17" s="52">
        <f t="shared" si="20"/>
        <v>0</v>
      </c>
      <c r="BO17" s="52">
        <f t="shared" si="20"/>
        <v>0</v>
      </c>
      <c r="BP17" s="52">
        <f t="shared" si="20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F18" si="21">IF($B4=5,+H18+I5+I12,0)</f>
        <v>0</v>
      </c>
      <c r="J18" s="52">
        <f t="shared" si="21"/>
        <v>0</v>
      </c>
      <c r="K18" s="52">
        <f t="shared" si="21"/>
        <v>0</v>
      </c>
      <c r="L18" s="52">
        <f t="shared" si="21"/>
        <v>0</v>
      </c>
      <c r="M18" s="52">
        <f t="shared" si="21"/>
        <v>0</v>
      </c>
      <c r="N18" s="52">
        <f t="shared" si="21"/>
        <v>0</v>
      </c>
      <c r="O18" s="52">
        <f t="shared" si="21"/>
        <v>0</v>
      </c>
      <c r="P18" s="52">
        <f>IF($B4=5,+O18+P5+P12,0)</f>
        <v>0</v>
      </c>
      <c r="Q18" s="52">
        <f t="shared" si="21"/>
        <v>0</v>
      </c>
      <c r="R18" s="52">
        <f t="shared" si="21"/>
        <v>0</v>
      </c>
      <c r="S18" s="52">
        <f>IF($B4=5,+R18+S5+S12,0)</f>
        <v>0</v>
      </c>
      <c r="T18" s="52">
        <f t="shared" si="21"/>
        <v>0</v>
      </c>
      <c r="U18" s="52">
        <f t="shared" si="21"/>
        <v>0</v>
      </c>
      <c r="V18" s="52">
        <f t="shared" si="21"/>
        <v>0</v>
      </c>
      <c r="W18" s="52">
        <f t="shared" si="21"/>
        <v>0</v>
      </c>
      <c r="X18" s="52">
        <f t="shared" si="21"/>
        <v>0</v>
      </c>
      <c r="Y18" s="52">
        <f t="shared" si="21"/>
        <v>0</v>
      </c>
      <c r="Z18" s="52">
        <f t="shared" si="21"/>
        <v>0</v>
      </c>
      <c r="AA18" s="52">
        <f t="shared" si="21"/>
        <v>0</v>
      </c>
      <c r="AB18" s="52">
        <f t="shared" si="21"/>
        <v>0</v>
      </c>
      <c r="AC18" s="52">
        <f t="shared" si="21"/>
        <v>0</v>
      </c>
      <c r="AD18" s="52">
        <f t="shared" si="21"/>
        <v>0</v>
      </c>
      <c r="AE18" s="52">
        <f t="shared" si="21"/>
        <v>0</v>
      </c>
      <c r="AF18" s="52">
        <f t="shared" si="21"/>
        <v>0</v>
      </c>
      <c r="AG18" s="52">
        <f t="shared" si="21"/>
        <v>0</v>
      </c>
      <c r="AH18" s="52">
        <f t="shared" si="21"/>
        <v>0</v>
      </c>
      <c r="AI18" s="52">
        <f t="shared" si="21"/>
        <v>0</v>
      </c>
      <c r="AJ18" s="52">
        <f t="shared" si="21"/>
        <v>0</v>
      </c>
      <c r="AK18" s="52">
        <f t="shared" si="21"/>
        <v>0</v>
      </c>
      <c r="AL18" s="52">
        <f t="shared" si="21"/>
        <v>0</v>
      </c>
      <c r="AM18" s="52">
        <f t="shared" si="21"/>
        <v>0</v>
      </c>
      <c r="AN18" s="52">
        <f t="shared" si="21"/>
        <v>0</v>
      </c>
      <c r="AO18" s="52">
        <f t="shared" si="21"/>
        <v>0</v>
      </c>
      <c r="AP18" s="52">
        <f t="shared" si="21"/>
        <v>0</v>
      </c>
      <c r="AQ18" s="52">
        <f t="shared" si="21"/>
        <v>0</v>
      </c>
      <c r="AR18" s="52">
        <f t="shared" si="21"/>
        <v>0</v>
      </c>
      <c r="AS18" s="52">
        <f t="shared" si="21"/>
        <v>0</v>
      </c>
      <c r="AT18" s="52">
        <f t="shared" si="21"/>
        <v>0</v>
      </c>
      <c r="AU18" s="52">
        <f t="shared" si="21"/>
        <v>0</v>
      </c>
      <c r="AV18" s="52">
        <f t="shared" si="21"/>
        <v>0</v>
      </c>
      <c r="AW18" s="52">
        <f t="shared" si="21"/>
        <v>0</v>
      </c>
      <c r="AX18" s="52">
        <f t="shared" si="21"/>
        <v>0</v>
      </c>
      <c r="AY18" s="52">
        <f t="shared" si="21"/>
        <v>0</v>
      </c>
      <c r="AZ18" s="52">
        <f t="shared" si="21"/>
        <v>0</v>
      </c>
      <c r="BA18" s="52">
        <f t="shared" si="21"/>
        <v>0</v>
      </c>
      <c r="BB18" s="52">
        <f t="shared" si="21"/>
        <v>0</v>
      </c>
      <c r="BC18" s="52">
        <f t="shared" si="21"/>
        <v>0</v>
      </c>
      <c r="BD18" s="52">
        <f t="shared" si="21"/>
        <v>0</v>
      </c>
      <c r="BE18" s="52">
        <f t="shared" si="21"/>
        <v>0</v>
      </c>
      <c r="BF18" s="52">
        <f t="shared" si="21"/>
        <v>0</v>
      </c>
      <c r="BG18" s="52">
        <f t="shared" ref="BG18:BP18" si="22">IF($B4=5,+BF18+BG5+BG12,0)</f>
        <v>0</v>
      </c>
      <c r="BH18" s="52">
        <f t="shared" si="22"/>
        <v>0</v>
      </c>
      <c r="BI18" s="52">
        <f t="shared" si="22"/>
        <v>0</v>
      </c>
      <c r="BJ18" s="52">
        <f t="shared" si="22"/>
        <v>0</v>
      </c>
      <c r="BK18" s="52">
        <f t="shared" si="22"/>
        <v>0</v>
      </c>
      <c r="BL18" s="52">
        <f t="shared" si="22"/>
        <v>0</v>
      </c>
      <c r="BM18" s="52">
        <f t="shared" si="22"/>
        <v>0</v>
      </c>
      <c r="BN18" s="52">
        <f t="shared" si="22"/>
        <v>0</v>
      </c>
      <c r="BO18" s="52">
        <f t="shared" si="22"/>
        <v>0</v>
      </c>
      <c r="BP18" s="52">
        <f t="shared" si="22"/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F19" si="23">IF($B4=6,+H19+I5+I12,0)</f>
        <v>0</v>
      </c>
      <c r="J19" s="52">
        <f t="shared" si="23"/>
        <v>0</v>
      </c>
      <c r="K19" s="52">
        <f t="shared" si="23"/>
        <v>0</v>
      </c>
      <c r="L19" s="52">
        <f t="shared" si="23"/>
        <v>0</v>
      </c>
      <c r="M19" s="52">
        <f t="shared" si="23"/>
        <v>0</v>
      </c>
      <c r="N19" s="52">
        <f t="shared" si="23"/>
        <v>0</v>
      </c>
      <c r="O19" s="52">
        <f t="shared" si="23"/>
        <v>0</v>
      </c>
      <c r="P19" s="52">
        <f>IF($B4=6,+O19+P5+P12,0)</f>
        <v>0</v>
      </c>
      <c r="Q19" s="52">
        <f t="shared" si="23"/>
        <v>0</v>
      </c>
      <c r="R19" s="52">
        <f t="shared" si="23"/>
        <v>0</v>
      </c>
      <c r="S19" s="52">
        <f>IF($B4=6,+R19+S5+S12,0)</f>
        <v>0</v>
      </c>
      <c r="T19" s="52">
        <f t="shared" si="23"/>
        <v>0</v>
      </c>
      <c r="U19" s="52">
        <f t="shared" si="23"/>
        <v>0</v>
      </c>
      <c r="V19" s="52">
        <f t="shared" si="23"/>
        <v>0</v>
      </c>
      <c r="W19" s="52">
        <f t="shared" si="23"/>
        <v>0</v>
      </c>
      <c r="X19" s="52">
        <f t="shared" si="23"/>
        <v>0</v>
      </c>
      <c r="Y19" s="52">
        <f t="shared" si="23"/>
        <v>0</v>
      </c>
      <c r="Z19" s="52">
        <f t="shared" si="23"/>
        <v>0</v>
      </c>
      <c r="AA19" s="52">
        <f t="shared" si="23"/>
        <v>0</v>
      </c>
      <c r="AB19" s="52">
        <f t="shared" si="23"/>
        <v>0</v>
      </c>
      <c r="AC19" s="52">
        <f t="shared" si="23"/>
        <v>0</v>
      </c>
      <c r="AD19" s="52">
        <f t="shared" si="23"/>
        <v>0</v>
      </c>
      <c r="AE19" s="52">
        <f t="shared" si="23"/>
        <v>0</v>
      </c>
      <c r="AF19" s="52">
        <f t="shared" si="23"/>
        <v>0</v>
      </c>
      <c r="AG19" s="52">
        <f t="shared" si="23"/>
        <v>0</v>
      </c>
      <c r="AH19" s="52">
        <f t="shared" si="23"/>
        <v>0</v>
      </c>
      <c r="AI19" s="52">
        <f t="shared" si="23"/>
        <v>0</v>
      </c>
      <c r="AJ19" s="52">
        <f t="shared" si="23"/>
        <v>0</v>
      </c>
      <c r="AK19" s="52">
        <f t="shared" si="23"/>
        <v>0</v>
      </c>
      <c r="AL19" s="52">
        <f t="shared" si="23"/>
        <v>0</v>
      </c>
      <c r="AM19" s="52">
        <f t="shared" si="23"/>
        <v>0</v>
      </c>
      <c r="AN19" s="52">
        <f t="shared" si="23"/>
        <v>0</v>
      </c>
      <c r="AO19" s="52">
        <f t="shared" si="23"/>
        <v>0</v>
      </c>
      <c r="AP19" s="52">
        <f t="shared" si="23"/>
        <v>0</v>
      </c>
      <c r="AQ19" s="52">
        <f t="shared" si="23"/>
        <v>0</v>
      </c>
      <c r="AR19" s="52">
        <f t="shared" si="23"/>
        <v>0</v>
      </c>
      <c r="AS19" s="52">
        <f t="shared" si="23"/>
        <v>0</v>
      </c>
      <c r="AT19" s="52">
        <f t="shared" si="23"/>
        <v>0</v>
      </c>
      <c r="AU19" s="52">
        <f t="shared" si="23"/>
        <v>0</v>
      </c>
      <c r="AV19" s="52">
        <f t="shared" si="23"/>
        <v>0</v>
      </c>
      <c r="AW19" s="52">
        <f t="shared" si="23"/>
        <v>0</v>
      </c>
      <c r="AX19" s="52">
        <f t="shared" si="23"/>
        <v>0</v>
      </c>
      <c r="AY19" s="52">
        <f t="shared" si="23"/>
        <v>0</v>
      </c>
      <c r="AZ19" s="52">
        <f t="shared" si="23"/>
        <v>0</v>
      </c>
      <c r="BA19" s="52">
        <f t="shared" si="23"/>
        <v>0</v>
      </c>
      <c r="BB19" s="52">
        <f t="shared" si="23"/>
        <v>0</v>
      </c>
      <c r="BC19" s="52">
        <f t="shared" si="23"/>
        <v>0</v>
      </c>
      <c r="BD19" s="52">
        <f t="shared" si="23"/>
        <v>0</v>
      </c>
      <c r="BE19" s="52">
        <f t="shared" si="23"/>
        <v>0</v>
      </c>
      <c r="BF19" s="52">
        <f t="shared" si="23"/>
        <v>0</v>
      </c>
      <c r="BG19" s="52">
        <f t="shared" ref="BG19:BP19" si="24">IF($B4=6,+BF19+BG5+BG12,0)</f>
        <v>0</v>
      </c>
      <c r="BH19" s="52">
        <f t="shared" si="24"/>
        <v>0</v>
      </c>
      <c r="BI19" s="52">
        <f t="shared" si="24"/>
        <v>0</v>
      </c>
      <c r="BJ19" s="52">
        <f t="shared" si="24"/>
        <v>0</v>
      </c>
      <c r="BK19" s="52">
        <f t="shared" si="24"/>
        <v>0</v>
      </c>
      <c r="BL19" s="52">
        <f t="shared" si="24"/>
        <v>0</v>
      </c>
      <c r="BM19" s="52">
        <f t="shared" si="24"/>
        <v>0</v>
      </c>
      <c r="BN19" s="52">
        <f t="shared" si="24"/>
        <v>0</v>
      </c>
      <c r="BO19" s="52">
        <f t="shared" si="24"/>
        <v>0</v>
      </c>
      <c r="BP19" s="52">
        <f t="shared" si="24"/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F20" si="25">IF($B4=7,+H20+I5+I12,0)</f>
        <v>0</v>
      </c>
      <c r="J20" s="52">
        <f t="shared" si="25"/>
        <v>0</v>
      </c>
      <c r="K20" s="52">
        <f t="shared" si="25"/>
        <v>0</v>
      </c>
      <c r="L20" s="52">
        <f t="shared" si="25"/>
        <v>0</v>
      </c>
      <c r="M20" s="52">
        <f t="shared" si="25"/>
        <v>0</v>
      </c>
      <c r="N20" s="52">
        <f t="shared" si="25"/>
        <v>0</v>
      </c>
      <c r="O20" s="52">
        <f t="shared" si="25"/>
        <v>0</v>
      </c>
      <c r="P20" s="52">
        <f>IF($B4=7,+O20+P5+P12,0)</f>
        <v>0</v>
      </c>
      <c r="Q20" s="52">
        <f t="shared" si="25"/>
        <v>0</v>
      </c>
      <c r="R20" s="52">
        <f t="shared" si="25"/>
        <v>0</v>
      </c>
      <c r="S20" s="52">
        <f>IF($B4=7,+R20+S5+S12,0)</f>
        <v>0</v>
      </c>
      <c r="T20" s="52">
        <f t="shared" si="25"/>
        <v>0</v>
      </c>
      <c r="U20" s="52">
        <f t="shared" si="25"/>
        <v>0</v>
      </c>
      <c r="V20" s="52">
        <f t="shared" si="25"/>
        <v>0</v>
      </c>
      <c r="W20" s="52">
        <f t="shared" si="25"/>
        <v>0</v>
      </c>
      <c r="X20" s="52">
        <f t="shared" si="25"/>
        <v>0</v>
      </c>
      <c r="Y20" s="52">
        <f t="shared" si="25"/>
        <v>0</v>
      </c>
      <c r="Z20" s="52">
        <f t="shared" si="25"/>
        <v>0</v>
      </c>
      <c r="AA20" s="52">
        <f t="shared" si="25"/>
        <v>0</v>
      </c>
      <c r="AB20" s="52">
        <f t="shared" si="25"/>
        <v>0</v>
      </c>
      <c r="AC20" s="52">
        <f t="shared" si="25"/>
        <v>0</v>
      </c>
      <c r="AD20" s="52">
        <f t="shared" si="25"/>
        <v>0</v>
      </c>
      <c r="AE20" s="52">
        <f t="shared" si="25"/>
        <v>0</v>
      </c>
      <c r="AF20" s="52">
        <f t="shared" si="25"/>
        <v>0</v>
      </c>
      <c r="AG20" s="52">
        <f t="shared" si="25"/>
        <v>0</v>
      </c>
      <c r="AH20" s="52">
        <f t="shared" si="25"/>
        <v>0</v>
      </c>
      <c r="AI20" s="52">
        <f t="shared" si="25"/>
        <v>0</v>
      </c>
      <c r="AJ20" s="52">
        <f t="shared" si="25"/>
        <v>0</v>
      </c>
      <c r="AK20" s="52">
        <f t="shared" si="25"/>
        <v>0</v>
      </c>
      <c r="AL20" s="52">
        <f t="shared" si="25"/>
        <v>0</v>
      </c>
      <c r="AM20" s="52">
        <f t="shared" si="25"/>
        <v>0</v>
      </c>
      <c r="AN20" s="52">
        <f t="shared" si="25"/>
        <v>0</v>
      </c>
      <c r="AO20" s="52">
        <f t="shared" si="25"/>
        <v>0</v>
      </c>
      <c r="AP20" s="52">
        <f t="shared" si="25"/>
        <v>0</v>
      </c>
      <c r="AQ20" s="52">
        <f t="shared" si="25"/>
        <v>0</v>
      </c>
      <c r="AR20" s="52">
        <f t="shared" si="25"/>
        <v>0</v>
      </c>
      <c r="AS20" s="52">
        <f t="shared" si="25"/>
        <v>0</v>
      </c>
      <c r="AT20" s="52">
        <f t="shared" si="25"/>
        <v>0</v>
      </c>
      <c r="AU20" s="52">
        <f t="shared" si="25"/>
        <v>0</v>
      </c>
      <c r="AV20" s="52">
        <f t="shared" si="25"/>
        <v>0</v>
      </c>
      <c r="AW20" s="52">
        <f t="shared" si="25"/>
        <v>0</v>
      </c>
      <c r="AX20" s="52">
        <f t="shared" si="25"/>
        <v>0</v>
      </c>
      <c r="AY20" s="52">
        <f t="shared" si="25"/>
        <v>0</v>
      </c>
      <c r="AZ20" s="52">
        <f t="shared" si="25"/>
        <v>0</v>
      </c>
      <c r="BA20" s="52">
        <f t="shared" si="25"/>
        <v>0</v>
      </c>
      <c r="BB20" s="52">
        <f t="shared" si="25"/>
        <v>0</v>
      </c>
      <c r="BC20" s="52">
        <f t="shared" si="25"/>
        <v>0</v>
      </c>
      <c r="BD20" s="52">
        <f t="shared" si="25"/>
        <v>0</v>
      </c>
      <c r="BE20" s="52">
        <f t="shared" si="25"/>
        <v>0</v>
      </c>
      <c r="BF20" s="52">
        <f t="shared" si="25"/>
        <v>0</v>
      </c>
      <c r="BG20" s="52">
        <f t="shared" ref="BG20:BP20" si="26">IF($B4=7,+BF20+BG5+BG12,0)</f>
        <v>0</v>
      </c>
      <c r="BH20" s="52">
        <f t="shared" si="26"/>
        <v>0</v>
      </c>
      <c r="BI20" s="52">
        <f t="shared" si="26"/>
        <v>0</v>
      </c>
      <c r="BJ20" s="52">
        <f t="shared" si="26"/>
        <v>0</v>
      </c>
      <c r="BK20" s="52">
        <f t="shared" si="26"/>
        <v>0</v>
      </c>
      <c r="BL20" s="52">
        <f t="shared" si="26"/>
        <v>0</v>
      </c>
      <c r="BM20" s="52">
        <f t="shared" si="26"/>
        <v>0</v>
      </c>
      <c r="BN20" s="52">
        <f t="shared" si="26"/>
        <v>0</v>
      </c>
      <c r="BO20" s="52">
        <f t="shared" si="26"/>
        <v>0</v>
      </c>
      <c r="BP20" s="52">
        <f t="shared" si="26"/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F21" si="27">IF($B4=8,+H21+I5+I12,0)</f>
        <v>0</v>
      </c>
      <c r="J21" s="52">
        <f t="shared" si="27"/>
        <v>0</v>
      </c>
      <c r="K21" s="52">
        <f t="shared" si="27"/>
        <v>0</v>
      </c>
      <c r="L21" s="52">
        <f t="shared" si="27"/>
        <v>0</v>
      </c>
      <c r="M21" s="52">
        <f t="shared" si="27"/>
        <v>0</v>
      </c>
      <c r="N21" s="52">
        <f t="shared" si="27"/>
        <v>0</v>
      </c>
      <c r="O21" s="52">
        <f t="shared" si="27"/>
        <v>0</v>
      </c>
      <c r="P21" s="52">
        <f>IF($B4=8,+O21+P5+P12,0)</f>
        <v>0</v>
      </c>
      <c r="Q21" s="52">
        <f t="shared" si="27"/>
        <v>0</v>
      </c>
      <c r="R21" s="52">
        <f t="shared" si="27"/>
        <v>0</v>
      </c>
      <c r="S21" s="52">
        <f>IF($B4=8,+R21+S5+S12,0)</f>
        <v>0</v>
      </c>
      <c r="T21" s="52">
        <f t="shared" si="27"/>
        <v>0</v>
      </c>
      <c r="U21" s="52">
        <f t="shared" si="27"/>
        <v>0</v>
      </c>
      <c r="V21" s="52">
        <f t="shared" si="27"/>
        <v>0</v>
      </c>
      <c r="W21" s="52">
        <f t="shared" si="27"/>
        <v>0</v>
      </c>
      <c r="X21" s="52">
        <f t="shared" si="27"/>
        <v>0</v>
      </c>
      <c r="Y21" s="52">
        <f t="shared" si="27"/>
        <v>0</v>
      </c>
      <c r="Z21" s="52">
        <f t="shared" si="27"/>
        <v>0</v>
      </c>
      <c r="AA21" s="52">
        <f t="shared" si="27"/>
        <v>0</v>
      </c>
      <c r="AB21" s="52">
        <f t="shared" si="27"/>
        <v>0</v>
      </c>
      <c r="AC21" s="52">
        <f t="shared" si="27"/>
        <v>0</v>
      </c>
      <c r="AD21" s="52">
        <f t="shared" si="27"/>
        <v>0</v>
      </c>
      <c r="AE21" s="52">
        <f t="shared" si="27"/>
        <v>0</v>
      </c>
      <c r="AF21" s="52">
        <f t="shared" si="27"/>
        <v>0</v>
      </c>
      <c r="AG21" s="52">
        <f t="shared" si="27"/>
        <v>0</v>
      </c>
      <c r="AH21" s="52">
        <f t="shared" si="27"/>
        <v>0</v>
      </c>
      <c r="AI21" s="52">
        <f t="shared" si="27"/>
        <v>0</v>
      </c>
      <c r="AJ21" s="52">
        <f t="shared" si="27"/>
        <v>0</v>
      </c>
      <c r="AK21" s="52">
        <f t="shared" si="27"/>
        <v>0</v>
      </c>
      <c r="AL21" s="52">
        <f t="shared" si="27"/>
        <v>0</v>
      </c>
      <c r="AM21" s="52">
        <f t="shared" si="27"/>
        <v>0</v>
      </c>
      <c r="AN21" s="52">
        <f t="shared" si="27"/>
        <v>0</v>
      </c>
      <c r="AO21" s="52">
        <f t="shared" si="27"/>
        <v>0</v>
      </c>
      <c r="AP21" s="52">
        <f t="shared" si="27"/>
        <v>0</v>
      </c>
      <c r="AQ21" s="52">
        <f t="shared" si="27"/>
        <v>0</v>
      </c>
      <c r="AR21" s="52">
        <f t="shared" si="27"/>
        <v>0</v>
      </c>
      <c r="AS21" s="52">
        <f t="shared" si="27"/>
        <v>0</v>
      </c>
      <c r="AT21" s="52">
        <f t="shared" si="27"/>
        <v>0</v>
      </c>
      <c r="AU21" s="52">
        <f t="shared" si="27"/>
        <v>0</v>
      </c>
      <c r="AV21" s="52">
        <f t="shared" si="27"/>
        <v>0</v>
      </c>
      <c r="AW21" s="52">
        <f t="shared" si="27"/>
        <v>0</v>
      </c>
      <c r="AX21" s="52">
        <f t="shared" si="27"/>
        <v>0</v>
      </c>
      <c r="AY21" s="52">
        <f t="shared" si="27"/>
        <v>0</v>
      </c>
      <c r="AZ21" s="52">
        <f t="shared" si="27"/>
        <v>0</v>
      </c>
      <c r="BA21" s="52">
        <f t="shared" si="27"/>
        <v>0</v>
      </c>
      <c r="BB21" s="52">
        <f t="shared" si="27"/>
        <v>0</v>
      </c>
      <c r="BC21" s="52">
        <f t="shared" si="27"/>
        <v>0</v>
      </c>
      <c r="BD21" s="52">
        <f t="shared" si="27"/>
        <v>0</v>
      </c>
      <c r="BE21" s="52">
        <f t="shared" si="27"/>
        <v>0</v>
      </c>
      <c r="BF21" s="52">
        <f t="shared" si="27"/>
        <v>0</v>
      </c>
      <c r="BG21" s="52">
        <f t="shared" ref="BG21:BP21" si="28">IF($B4=8,+BF21+BG5+BG12,0)</f>
        <v>0</v>
      </c>
      <c r="BH21" s="52">
        <f t="shared" si="28"/>
        <v>0</v>
      </c>
      <c r="BI21" s="52">
        <f t="shared" si="28"/>
        <v>0</v>
      </c>
      <c r="BJ21" s="52">
        <f t="shared" si="28"/>
        <v>0</v>
      </c>
      <c r="BK21" s="52">
        <f t="shared" si="28"/>
        <v>0</v>
      </c>
      <c r="BL21" s="52">
        <f t="shared" si="28"/>
        <v>0</v>
      </c>
      <c r="BM21" s="52">
        <f t="shared" si="28"/>
        <v>0</v>
      </c>
      <c r="BN21" s="52">
        <f t="shared" si="28"/>
        <v>0</v>
      </c>
      <c r="BO21" s="52">
        <f t="shared" si="28"/>
        <v>0</v>
      </c>
      <c r="BP21" s="52">
        <f t="shared" si="28"/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F22" si="29">IF($B4=9,+H22+I5+I12,0)</f>
        <v>0</v>
      </c>
      <c r="J22" s="52">
        <f t="shared" si="29"/>
        <v>0</v>
      </c>
      <c r="K22" s="52">
        <f t="shared" si="29"/>
        <v>0</v>
      </c>
      <c r="L22" s="52">
        <f t="shared" si="29"/>
        <v>0</v>
      </c>
      <c r="M22" s="52">
        <f t="shared" si="29"/>
        <v>0</v>
      </c>
      <c r="N22" s="52">
        <f t="shared" si="29"/>
        <v>0</v>
      </c>
      <c r="O22" s="52">
        <f t="shared" si="29"/>
        <v>0</v>
      </c>
      <c r="P22" s="52">
        <f>IF($B4=9,+O22+P5+P12,0)</f>
        <v>0</v>
      </c>
      <c r="Q22" s="52">
        <f t="shared" si="29"/>
        <v>0</v>
      </c>
      <c r="R22" s="52">
        <f t="shared" si="29"/>
        <v>0</v>
      </c>
      <c r="S22" s="52">
        <f>IF($B4=9,+R22+S5+S12,0)</f>
        <v>0</v>
      </c>
      <c r="T22" s="52">
        <f t="shared" si="29"/>
        <v>0</v>
      </c>
      <c r="U22" s="52">
        <f t="shared" si="29"/>
        <v>0</v>
      </c>
      <c r="V22" s="52">
        <f t="shared" si="29"/>
        <v>0</v>
      </c>
      <c r="W22" s="52">
        <f t="shared" si="29"/>
        <v>0</v>
      </c>
      <c r="X22" s="52">
        <f t="shared" si="29"/>
        <v>0</v>
      </c>
      <c r="Y22" s="52">
        <f t="shared" si="29"/>
        <v>0</v>
      </c>
      <c r="Z22" s="52">
        <f t="shared" si="29"/>
        <v>0</v>
      </c>
      <c r="AA22" s="52">
        <f t="shared" si="29"/>
        <v>0</v>
      </c>
      <c r="AB22" s="52">
        <f t="shared" si="29"/>
        <v>0</v>
      </c>
      <c r="AC22" s="52">
        <f t="shared" si="29"/>
        <v>0</v>
      </c>
      <c r="AD22" s="52">
        <f t="shared" si="29"/>
        <v>0</v>
      </c>
      <c r="AE22" s="52">
        <f t="shared" si="29"/>
        <v>0</v>
      </c>
      <c r="AF22" s="52">
        <f t="shared" si="29"/>
        <v>0</v>
      </c>
      <c r="AG22" s="52">
        <f t="shared" si="29"/>
        <v>0</v>
      </c>
      <c r="AH22" s="52">
        <f t="shared" si="29"/>
        <v>0</v>
      </c>
      <c r="AI22" s="52">
        <f t="shared" si="29"/>
        <v>0</v>
      </c>
      <c r="AJ22" s="52">
        <f t="shared" si="29"/>
        <v>0</v>
      </c>
      <c r="AK22" s="52">
        <f t="shared" si="29"/>
        <v>0</v>
      </c>
      <c r="AL22" s="52">
        <f t="shared" si="29"/>
        <v>0</v>
      </c>
      <c r="AM22" s="52">
        <f t="shared" si="29"/>
        <v>0</v>
      </c>
      <c r="AN22" s="52">
        <f t="shared" si="29"/>
        <v>0</v>
      </c>
      <c r="AO22" s="52">
        <f t="shared" si="29"/>
        <v>0</v>
      </c>
      <c r="AP22" s="52">
        <f t="shared" si="29"/>
        <v>0</v>
      </c>
      <c r="AQ22" s="52">
        <f t="shared" si="29"/>
        <v>0</v>
      </c>
      <c r="AR22" s="52">
        <f t="shared" si="29"/>
        <v>0</v>
      </c>
      <c r="AS22" s="52">
        <f t="shared" si="29"/>
        <v>0</v>
      </c>
      <c r="AT22" s="52">
        <f t="shared" si="29"/>
        <v>0</v>
      </c>
      <c r="AU22" s="52">
        <f t="shared" si="29"/>
        <v>0</v>
      </c>
      <c r="AV22" s="52">
        <f t="shared" si="29"/>
        <v>0</v>
      </c>
      <c r="AW22" s="52">
        <f t="shared" si="29"/>
        <v>0</v>
      </c>
      <c r="AX22" s="52">
        <f t="shared" si="29"/>
        <v>0</v>
      </c>
      <c r="AY22" s="52">
        <f t="shared" si="29"/>
        <v>0</v>
      </c>
      <c r="AZ22" s="52">
        <f t="shared" si="29"/>
        <v>0</v>
      </c>
      <c r="BA22" s="52">
        <f t="shared" si="29"/>
        <v>0</v>
      </c>
      <c r="BB22" s="52">
        <f t="shared" si="29"/>
        <v>0</v>
      </c>
      <c r="BC22" s="52">
        <f t="shared" si="29"/>
        <v>0</v>
      </c>
      <c r="BD22" s="52">
        <f t="shared" si="29"/>
        <v>0</v>
      </c>
      <c r="BE22" s="52">
        <f t="shared" si="29"/>
        <v>0</v>
      </c>
      <c r="BF22" s="52">
        <f t="shared" si="29"/>
        <v>0</v>
      </c>
      <c r="BG22" s="52">
        <f t="shared" ref="BG22:BP22" si="30">IF($B4=9,+BF22+BG5+BG12,0)</f>
        <v>0</v>
      </c>
      <c r="BH22" s="52">
        <f t="shared" si="30"/>
        <v>0</v>
      </c>
      <c r="BI22" s="52">
        <f t="shared" si="30"/>
        <v>0</v>
      </c>
      <c r="BJ22" s="52">
        <f t="shared" si="30"/>
        <v>0</v>
      </c>
      <c r="BK22" s="52">
        <f t="shared" si="30"/>
        <v>0</v>
      </c>
      <c r="BL22" s="52">
        <f t="shared" si="30"/>
        <v>0</v>
      </c>
      <c r="BM22" s="52">
        <f t="shared" si="30"/>
        <v>0</v>
      </c>
      <c r="BN22" s="52">
        <f t="shared" si="30"/>
        <v>0</v>
      </c>
      <c r="BO22" s="52">
        <f t="shared" si="30"/>
        <v>0</v>
      </c>
      <c r="BP22" s="52">
        <f t="shared" si="30"/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116">
        <v>0</v>
      </c>
      <c r="H23" s="116">
        <v>0</v>
      </c>
      <c r="I23" s="116">
        <f t="shared" ref="I23:BF23" si="31">SUM(I14:I22)</f>
        <v>0</v>
      </c>
      <c r="J23" s="116">
        <f t="shared" si="31"/>
        <v>0</v>
      </c>
      <c r="K23" s="116">
        <f t="shared" si="31"/>
        <v>0</v>
      </c>
      <c r="L23" s="116">
        <f t="shared" si="31"/>
        <v>0</v>
      </c>
      <c r="M23" s="116">
        <f t="shared" si="31"/>
        <v>0</v>
      </c>
      <c r="N23" s="116">
        <f t="shared" si="31"/>
        <v>0</v>
      </c>
      <c r="O23" s="116">
        <f t="shared" si="31"/>
        <v>0</v>
      </c>
      <c r="P23" s="116">
        <f t="shared" si="31"/>
        <v>0</v>
      </c>
      <c r="Q23" s="116">
        <f t="shared" si="31"/>
        <v>0</v>
      </c>
      <c r="R23" s="116">
        <f t="shared" si="31"/>
        <v>0</v>
      </c>
      <c r="S23" s="116">
        <f t="shared" si="31"/>
        <v>45.652699999999996</v>
      </c>
      <c r="T23" s="116">
        <f t="shared" si="31"/>
        <v>45.652699999999996</v>
      </c>
      <c r="U23" s="116">
        <f t="shared" si="31"/>
        <v>45.652700000000003</v>
      </c>
      <c r="V23" s="116">
        <f t="shared" si="31"/>
        <v>45.652700000000003</v>
      </c>
      <c r="W23" s="116">
        <f t="shared" si="31"/>
        <v>45.652700000000003</v>
      </c>
      <c r="X23" s="116">
        <f t="shared" si="31"/>
        <v>45.652700000000003</v>
      </c>
      <c r="Y23" s="116">
        <f t="shared" si="31"/>
        <v>45.652700000000003</v>
      </c>
      <c r="Z23" s="116">
        <f t="shared" si="31"/>
        <v>45.652700000000003</v>
      </c>
      <c r="AA23" s="116">
        <f t="shared" si="31"/>
        <v>45.652700000000003</v>
      </c>
      <c r="AB23" s="116">
        <f t="shared" si="31"/>
        <v>45.652700000000003</v>
      </c>
      <c r="AC23" s="116">
        <f t="shared" si="31"/>
        <v>45.652700000000003</v>
      </c>
      <c r="AD23" s="116">
        <f t="shared" si="31"/>
        <v>45.652700000000003</v>
      </c>
      <c r="AE23" s="116">
        <f t="shared" si="31"/>
        <v>45.652700000000003</v>
      </c>
      <c r="AF23" s="116">
        <f t="shared" si="31"/>
        <v>45.652700000000003</v>
      </c>
      <c r="AG23" s="116">
        <f t="shared" si="31"/>
        <v>45.652700000000003</v>
      </c>
      <c r="AH23" s="116">
        <f t="shared" si="31"/>
        <v>45.652700000000003</v>
      </c>
      <c r="AI23" s="116">
        <f t="shared" si="31"/>
        <v>45.652700000000003</v>
      </c>
      <c r="AJ23" s="116">
        <f t="shared" si="31"/>
        <v>45.652700000000003</v>
      </c>
      <c r="AK23" s="116">
        <f t="shared" si="31"/>
        <v>45.652700000000003</v>
      </c>
      <c r="AL23" s="116">
        <f t="shared" si="31"/>
        <v>45.652700000000003</v>
      </c>
      <c r="AM23" s="116">
        <f t="shared" si="31"/>
        <v>45.652700000000003</v>
      </c>
      <c r="AN23" s="116">
        <f t="shared" si="31"/>
        <v>45.652700000000003</v>
      </c>
      <c r="AO23" s="116">
        <f t="shared" si="31"/>
        <v>45.652700000000003</v>
      </c>
      <c r="AP23" s="116">
        <f t="shared" si="31"/>
        <v>45.652700000000003</v>
      </c>
      <c r="AQ23" s="116">
        <f t="shared" si="31"/>
        <v>45.652700000000003</v>
      </c>
      <c r="AR23" s="116">
        <f t="shared" si="31"/>
        <v>45.652700000000003</v>
      </c>
      <c r="AS23" s="116">
        <f t="shared" si="31"/>
        <v>45.652700000000003</v>
      </c>
      <c r="AT23" s="116">
        <f t="shared" si="31"/>
        <v>45.652700000000003</v>
      </c>
      <c r="AU23" s="116">
        <f t="shared" si="31"/>
        <v>45.652700000000003</v>
      </c>
      <c r="AV23" s="116">
        <f t="shared" si="31"/>
        <v>45.652700000000003</v>
      </c>
      <c r="AW23" s="116">
        <f t="shared" si="31"/>
        <v>45.652700000000003</v>
      </c>
      <c r="AX23" s="116">
        <f t="shared" si="31"/>
        <v>45.652700000000003</v>
      </c>
      <c r="AY23" s="116">
        <f t="shared" si="31"/>
        <v>45.652700000000003</v>
      </c>
      <c r="AZ23" s="116">
        <f t="shared" si="31"/>
        <v>45.652700000000003</v>
      </c>
      <c r="BA23" s="116">
        <f t="shared" si="31"/>
        <v>45.652700000000003</v>
      </c>
      <c r="BB23" s="116">
        <f t="shared" si="31"/>
        <v>45.652700000000003</v>
      </c>
      <c r="BC23" s="116">
        <f t="shared" si="31"/>
        <v>45.652700000000003</v>
      </c>
      <c r="BD23" s="116">
        <f t="shared" si="31"/>
        <v>45.652700000000003</v>
      </c>
      <c r="BE23" s="116">
        <f t="shared" si="31"/>
        <v>45.652700000000003</v>
      </c>
      <c r="BF23" s="116">
        <f t="shared" si="31"/>
        <v>45.652700000000003</v>
      </c>
      <c r="BG23" s="116">
        <f t="shared" ref="BG23:BP23" si="32">SUM(BG14:BG22)</f>
        <v>45.652700000000003</v>
      </c>
      <c r="BH23" s="116">
        <f t="shared" si="32"/>
        <v>45.652700000000003</v>
      </c>
      <c r="BI23" s="116">
        <f t="shared" si="32"/>
        <v>45.652700000000003</v>
      </c>
      <c r="BJ23" s="116">
        <f t="shared" si="32"/>
        <v>45.652700000000003</v>
      </c>
      <c r="BK23" s="116">
        <f t="shared" si="32"/>
        <v>45.652700000000003</v>
      </c>
      <c r="BL23" s="116">
        <f t="shared" si="32"/>
        <v>45.652700000000003</v>
      </c>
      <c r="BM23" s="116">
        <f t="shared" si="32"/>
        <v>45.652700000000003</v>
      </c>
      <c r="BN23" s="116">
        <f t="shared" si="32"/>
        <v>45.652700000000003</v>
      </c>
      <c r="BO23" s="116">
        <f t="shared" si="32"/>
        <v>45.652700000000003</v>
      </c>
      <c r="BP23" s="116">
        <f t="shared" si="32"/>
        <v>45.652700000000003</v>
      </c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</row>
    <row r="24" spans="1:164">
      <c r="A24" s="9"/>
      <c r="B24" s="9" t="s">
        <v>539</v>
      </c>
      <c r="C24" s="9" t="s">
        <v>540</v>
      </c>
      <c r="D24" s="9"/>
      <c r="E24" s="9"/>
      <c r="F24" s="76"/>
    </row>
    <row r="25" spans="1:164">
      <c r="A25" s="9"/>
      <c r="B25" s="123">
        <f>C25*12</f>
        <v>0.14285714285714285</v>
      </c>
      <c r="C25" s="118">
        <f>(1 / 84)</f>
        <v>1.1904761904761904E-2</v>
      </c>
      <c r="D25" s="9"/>
      <c r="E25" s="9" t="s">
        <v>26</v>
      </c>
      <c r="F25" s="76" t="s">
        <v>23</v>
      </c>
      <c r="G25" s="119">
        <v>0</v>
      </c>
      <c r="H25" s="119">
        <v>0</v>
      </c>
      <c r="I25" s="119">
        <f t="shared" ref="I25:BG25" si="33">ROUND(+H14*$C25, 8)</f>
        <v>0</v>
      </c>
      <c r="J25" s="119">
        <f t="shared" si="33"/>
        <v>0</v>
      </c>
      <c r="K25" s="119">
        <f t="shared" si="33"/>
        <v>0</v>
      </c>
      <c r="L25" s="119">
        <f t="shared" si="33"/>
        <v>0</v>
      </c>
      <c r="M25" s="119">
        <f t="shared" si="33"/>
        <v>0</v>
      </c>
      <c r="N25" s="119">
        <f t="shared" si="33"/>
        <v>0</v>
      </c>
      <c r="O25" s="119">
        <f t="shared" si="33"/>
        <v>0</v>
      </c>
      <c r="P25" s="119">
        <f t="shared" si="33"/>
        <v>0</v>
      </c>
      <c r="Q25" s="119">
        <f t="shared" si="33"/>
        <v>0</v>
      </c>
      <c r="R25" s="119">
        <f t="shared" si="33"/>
        <v>0</v>
      </c>
      <c r="S25" s="119">
        <f t="shared" si="33"/>
        <v>0</v>
      </c>
      <c r="T25" s="119">
        <f t="shared" si="33"/>
        <v>0.54348452000000003</v>
      </c>
      <c r="U25" s="119">
        <f t="shared" si="33"/>
        <v>0.54348452000000003</v>
      </c>
      <c r="V25" s="119">
        <f t="shared" si="33"/>
        <v>0.54348452000000003</v>
      </c>
      <c r="W25" s="119">
        <f t="shared" si="33"/>
        <v>0.54348452000000003</v>
      </c>
      <c r="X25" s="119">
        <f t="shared" si="33"/>
        <v>0.54348452000000003</v>
      </c>
      <c r="Y25" s="119">
        <f t="shared" si="33"/>
        <v>0.54348452000000003</v>
      </c>
      <c r="Z25" s="119">
        <f t="shared" si="33"/>
        <v>0.54348452000000003</v>
      </c>
      <c r="AA25" s="119">
        <f t="shared" si="33"/>
        <v>0.54348452000000003</v>
      </c>
      <c r="AB25" s="119">
        <f t="shared" si="33"/>
        <v>0.54348452000000003</v>
      </c>
      <c r="AC25" s="119">
        <f t="shared" si="33"/>
        <v>0.54348452000000003</v>
      </c>
      <c r="AD25" s="119">
        <f t="shared" si="33"/>
        <v>0.54348452000000003</v>
      </c>
      <c r="AE25" s="119">
        <f t="shared" si="33"/>
        <v>0.54348452000000003</v>
      </c>
      <c r="AF25" s="119">
        <f t="shared" si="33"/>
        <v>0.54348452000000003</v>
      </c>
      <c r="AG25" s="119">
        <f t="shared" si="33"/>
        <v>0.54348452000000003</v>
      </c>
      <c r="AH25" s="119">
        <f t="shared" si="33"/>
        <v>0.54348452000000003</v>
      </c>
      <c r="AI25" s="119">
        <f t="shared" si="33"/>
        <v>0.54348452000000003</v>
      </c>
      <c r="AJ25" s="119">
        <f t="shared" si="33"/>
        <v>0.54348452000000003</v>
      </c>
      <c r="AK25" s="119">
        <f t="shared" si="33"/>
        <v>0.54348452000000003</v>
      </c>
      <c r="AL25" s="119">
        <f t="shared" si="33"/>
        <v>0.54348452000000003</v>
      </c>
      <c r="AM25" s="119">
        <f t="shared" si="33"/>
        <v>0.54348452000000003</v>
      </c>
      <c r="AN25" s="119">
        <f t="shared" si="33"/>
        <v>0.54348452000000003</v>
      </c>
      <c r="AO25" s="119">
        <f t="shared" si="33"/>
        <v>0.54348452000000003</v>
      </c>
      <c r="AP25" s="119">
        <f t="shared" si="33"/>
        <v>0.54348452000000003</v>
      </c>
      <c r="AQ25" s="119">
        <f t="shared" si="33"/>
        <v>0.54348452000000003</v>
      </c>
      <c r="AR25" s="119">
        <f t="shared" si="33"/>
        <v>0.54348452000000003</v>
      </c>
      <c r="AS25" s="119">
        <f t="shared" si="33"/>
        <v>0.54348452000000003</v>
      </c>
      <c r="AT25" s="119">
        <f t="shared" si="33"/>
        <v>0.54348452000000003</v>
      </c>
      <c r="AU25" s="119">
        <f t="shared" si="33"/>
        <v>0.54348452000000003</v>
      </c>
      <c r="AV25" s="119">
        <f t="shared" si="33"/>
        <v>0.54348452000000003</v>
      </c>
      <c r="AW25" s="119">
        <f t="shared" si="33"/>
        <v>0.54348452000000003</v>
      </c>
      <c r="AX25" s="119">
        <f t="shared" si="33"/>
        <v>0.54348452000000003</v>
      </c>
      <c r="AY25" s="119">
        <f t="shared" si="33"/>
        <v>0.54348452000000003</v>
      </c>
      <c r="AZ25" s="119">
        <f t="shared" si="33"/>
        <v>0.54348452000000003</v>
      </c>
      <c r="BA25" s="119">
        <f t="shared" si="33"/>
        <v>0.54348452000000003</v>
      </c>
      <c r="BB25" s="119">
        <f t="shared" si="33"/>
        <v>0.54348452000000003</v>
      </c>
      <c r="BC25" s="119">
        <f t="shared" si="33"/>
        <v>0.54348452000000003</v>
      </c>
      <c r="BD25" s="119">
        <f t="shared" si="33"/>
        <v>0.54348452000000003</v>
      </c>
      <c r="BE25" s="119">
        <f t="shared" si="33"/>
        <v>0.54348452000000003</v>
      </c>
      <c r="BF25" s="119">
        <f t="shared" si="33"/>
        <v>0.54348452000000003</v>
      </c>
      <c r="BG25" s="119">
        <f t="shared" si="33"/>
        <v>0.54348452000000003</v>
      </c>
      <c r="BH25" s="119">
        <f t="shared" ref="BH25:BP25" si="34">ROUND(+BG14*$C25, 8)</f>
        <v>0.54348452000000003</v>
      </c>
      <c r="BI25" s="119">
        <f t="shared" si="34"/>
        <v>0.54348452000000003</v>
      </c>
      <c r="BJ25" s="119">
        <f t="shared" si="34"/>
        <v>0.54348452000000003</v>
      </c>
      <c r="BK25" s="119">
        <f t="shared" si="34"/>
        <v>0.54348452000000003</v>
      </c>
      <c r="BL25" s="119">
        <f t="shared" si="34"/>
        <v>0.54348452000000003</v>
      </c>
      <c r="BM25" s="119">
        <f t="shared" si="34"/>
        <v>0.54348452000000003</v>
      </c>
      <c r="BN25" s="119">
        <f t="shared" si="34"/>
        <v>0.54348452000000003</v>
      </c>
      <c r="BO25" s="119">
        <f t="shared" si="34"/>
        <v>0.54348452000000003</v>
      </c>
      <c r="BP25" s="119">
        <f t="shared" si="34"/>
        <v>0.54348452000000003</v>
      </c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</row>
    <row r="26" spans="1:164">
      <c r="A26" s="9"/>
      <c r="B26" s="9"/>
      <c r="C26" s="9"/>
      <c r="D26" s="9"/>
      <c r="E26" s="9"/>
      <c r="F26" s="76"/>
      <c r="G26" s="119">
        <v>0</v>
      </c>
      <c r="H26" s="119">
        <v>0</v>
      </c>
      <c r="I26" s="119">
        <f t="shared" ref="I26:BF26" si="35">ROUND(+H15*$C26, 8)</f>
        <v>0</v>
      </c>
      <c r="J26" s="119">
        <f t="shared" si="35"/>
        <v>0</v>
      </c>
      <c r="K26" s="119">
        <f t="shared" si="35"/>
        <v>0</v>
      </c>
      <c r="L26" s="119">
        <f t="shared" si="35"/>
        <v>0</v>
      </c>
      <c r="M26" s="119">
        <f t="shared" si="35"/>
        <v>0</v>
      </c>
      <c r="N26" s="119">
        <f t="shared" si="35"/>
        <v>0</v>
      </c>
      <c r="O26" s="119">
        <f t="shared" si="35"/>
        <v>0</v>
      </c>
      <c r="P26" s="119">
        <f t="shared" si="35"/>
        <v>0</v>
      </c>
      <c r="Q26" s="119">
        <f t="shared" si="35"/>
        <v>0</v>
      </c>
      <c r="R26" s="119">
        <f t="shared" si="35"/>
        <v>0</v>
      </c>
      <c r="S26" s="119">
        <f t="shared" si="35"/>
        <v>0</v>
      </c>
      <c r="T26" s="119">
        <f t="shared" si="35"/>
        <v>0</v>
      </c>
      <c r="U26" s="119">
        <f t="shared" si="35"/>
        <v>0</v>
      </c>
      <c r="V26" s="119">
        <f t="shared" si="35"/>
        <v>0</v>
      </c>
      <c r="W26" s="119">
        <f t="shared" si="35"/>
        <v>0</v>
      </c>
      <c r="X26" s="119">
        <f t="shared" si="35"/>
        <v>0</v>
      </c>
      <c r="Y26" s="119">
        <f t="shared" si="35"/>
        <v>0</v>
      </c>
      <c r="Z26" s="119">
        <f t="shared" si="35"/>
        <v>0</v>
      </c>
      <c r="AA26" s="119">
        <f t="shared" si="35"/>
        <v>0</v>
      </c>
      <c r="AB26" s="119">
        <f t="shared" si="35"/>
        <v>0</v>
      </c>
      <c r="AC26" s="119">
        <f t="shared" si="35"/>
        <v>0</v>
      </c>
      <c r="AD26" s="119">
        <f t="shared" si="35"/>
        <v>0</v>
      </c>
      <c r="AE26" s="119">
        <f t="shared" si="35"/>
        <v>0</v>
      </c>
      <c r="AF26" s="119">
        <f t="shared" si="35"/>
        <v>0</v>
      </c>
      <c r="AG26" s="119">
        <f t="shared" si="35"/>
        <v>0</v>
      </c>
      <c r="AH26" s="119">
        <f t="shared" si="35"/>
        <v>0</v>
      </c>
      <c r="AI26" s="119">
        <f t="shared" si="35"/>
        <v>0</v>
      </c>
      <c r="AJ26" s="119">
        <f t="shared" si="35"/>
        <v>0</v>
      </c>
      <c r="AK26" s="119">
        <f t="shared" si="35"/>
        <v>0</v>
      </c>
      <c r="AL26" s="119">
        <f t="shared" si="35"/>
        <v>0</v>
      </c>
      <c r="AM26" s="119">
        <f t="shared" si="35"/>
        <v>0</v>
      </c>
      <c r="AN26" s="119">
        <f t="shared" si="35"/>
        <v>0</v>
      </c>
      <c r="AO26" s="119">
        <f t="shared" si="35"/>
        <v>0</v>
      </c>
      <c r="AP26" s="119">
        <f t="shared" si="35"/>
        <v>0</v>
      </c>
      <c r="AQ26" s="119">
        <f t="shared" si="35"/>
        <v>0</v>
      </c>
      <c r="AR26" s="119">
        <f t="shared" si="35"/>
        <v>0</v>
      </c>
      <c r="AS26" s="119">
        <f t="shared" si="35"/>
        <v>0</v>
      </c>
      <c r="AT26" s="119">
        <f t="shared" si="35"/>
        <v>0</v>
      </c>
      <c r="AU26" s="119">
        <f t="shared" si="35"/>
        <v>0</v>
      </c>
      <c r="AV26" s="119">
        <f t="shared" si="35"/>
        <v>0</v>
      </c>
      <c r="AW26" s="119">
        <f t="shared" si="35"/>
        <v>0</v>
      </c>
      <c r="AX26" s="119">
        <f t="shared" si="35"/>
        <v>0</v>
      </c>
      <c r="AY26" s="119">
        <f t="shared" si="35"/>
        <v>0</v>
      </c>
      <c r="AZ26" s="119">
        <f t="shared" si="35"/>
        <v>0</v>
      </c>
      <c r="BA26" s="119">
        <f t="shared" si="35"/>
        <v>0</v>
      </c>
      <c r="BB26" s="119">
        <f t="shared" si="35"/>
        <v>0</v>
      </c>
      <c r="BC26" s="119">
        <f t="shared" si="35"/>
        <v>0</v>
      </c>
      <c r="BD26" s="119">
        <f t="shared" si="35"/>
        <v>0</v>
      </c>
      <c r="BE26" s="119">
        <f t="shared" si="35"/>
        <v>0</v>
      </c>
      <c r="BF26" s="119">
        <f t="shared" si="35"/>
        <v>0</v>
      </c>
      <c r="BG26" s="119">
        <f t="shared" ref="BG26:BP26" si="36">ROUND(+BF15*$C26, 8)</f>
        <v>0</v>
      </c>
      <c r="BH26" s="119">
        <f t="shared" si="36"/>
        <v>0</v>
      </c>
      <c r="BI26" s="119">
        <f t="shared" si="36"/>
        <v>0</v>
      </c>
      <c r="BJ26" s="119">
        <f t="shared" si="36"/>
        <v>0</v>
      </c>
      <c r="BK26" s="119">
        <f t="shared" si="36"/>
        <v>0</v>
      </c>
      <c r="BL26" s="119">
        <f t="shared" si="36"/>
        <v>0</v>
      </c>
      <c r="BM26" s="119">
        <f t="shared" si="36"/>
        <v>0</v>
      </c>
      <c r="BN26" s="119">
        <f t="shared" si="36"/>
        <v>0</v>
      </c>
      <c r="BO26" s="119">
        <f t="shared" si="36"/>
        <v>0</v>
      </c>
      <c r="BP26" s="119">
        <f t="shared" si="36"/>
        <v>0</v>
      </c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</row>
    <row r="27" spans="1:164">
      <c r="A27" s="9"/>
      <c r="B27" s="9"/>
      <c r="C27" s="9"/>
      <c r="D27" s="9"/>
      <c r="E27" s="9"/>
      <c r="F27" s="76"/>
      <c r="G27" s="119">
        <v>0</v>
      </c>
      <c r="H27" s="119">
        <v>0</v>
      </c>
      <c r="I27" s="119">
        <f t="shared" ref="I27:BF27" si="37">ROUND(+H16*$C27, 8)</f>
        <v>0</v>
      </c>
      <c r="J27" s="119">
        <f t="shared" si="37"/>
        <v>0</v>
      </c>
      <c r="K27" s="119">
        <f t="shared" si="37"/>
        <v>0</v>
      </c>
      <c r="L27" s="119">
        <f t="shared" si="37"/>
        <v>0</v>
      </c>
      <c r="M27" s="119">
        <f t="shared" si="37"/>
        <v>0</v>
      </c>
      <c r="N27" s="119">
        <f t="shared" si="37"/>
        <v>0</v>
      </c>
      <c r="O27" s="119">
        <f t="shared" si="37"/>
        <v>0</v>
      </c>
      <c r="P27" s="119">
        <f t="shared" si="37"/>
        <v>0</v>
      </c>
      <c r="Q27" s="119">
        <f t="shared" si="37"/>
        <v>0</v>
      </c>
      <c r="R27" s="119">
        <f t="shared" si="37"/>
        <v>0</v>
      </c>
      <c r="S27" s="119">
        <f t="shared" si="37"/>
        <v>0</v>
      </c>
      <c r="T27" s="119">
        <f t="shared" si="37"/>
        <v>0</v>
      </c>
      <c r="U27" s="119">
        <f t="shared" si="37"/>
        <v>0</v>
      </c>
      <c r="V27" s="119">
        <f t="shared" si="37"/>
        <v>0</v>
      </c>
      <c r="W27" s="119">
        <f t="shared" si="37"/>
        <v>0</v>
      </c>
      <c r="X27" s="119">
        <f t="shared" si="37"/>
        <v>0</v>
      </c>
      <c r="Y27" s="119">
        <f t="shared" si="37"/>
        <v>0</v>
      </c>
      <c r="Z27" s="119">
        <f t="shared" si="37"/>
        <v>0</v>
      </c>
      <c r="AA27" s="119">
        <f t="shared" si="37"/>
        <v>0</v>
      </c>
      <c r="AB27" s="119">
        <f t="shared" si="37"/>
        <v>0</v>
      </c>
      <c r="AC27" s="119">
        <f t="shared" si="37"/>
        <v>0</v>
      </c>
      <c r="AD27" s="119">
        <f t="shared" si="37"/>
        <v>0</v>
      </c>
      <c r="AE27" s="119">
        <f t="shared" si="37"/>
        <v>0</v>
      </c>
      <c r="AF27" s="119">
        <f t="shared" si="37"/>
        <v>0</v>
      </c>
      <c r="AG27" s="119">
        <f t="shared" si="37"/>
        <v>0</v>
      </c>
      <c r="AH27" s="119">
        <f t="shared" si="37"/>
        <v>0</v>
      </c>
      <c r="AI27" s="119">
        <f t="shared" si="37"/>
        <v>0</v>
      </c>
      <c r="AJ27" s="119">
        <f t="shared" si="37"/>
        <v>0</v>
      </c>
      <c r="AK27" s="119">
        <f t="shared" si="37"/>
        <v>0</v>
      </c>
      <c r="AL27" s="119">
        <f t="shared" si="37"/>
        <v>0</v>
      </c>
      <c r="AM27" s="119">
        <f t="shared" si="37"/>
        <v>0</v>
      </c>
      <c r="AN27" s="119">
        <f t="shared" si="37"/>
        <v>0</v>
      </c>
      <c r="AO27" s="119">
        <f t="shared" si="37"/>
        <v>0</v>
      </c>
      <c r="AP27" s="119">
        <f t="shared" si="37"/>
        <v>0</v>
      </c>
      <c r="AQ27" s="119">
        <f t="shared" si="37"/>
        <v>0</v>
      </c>
      <c r="AR27" s="119">
        <f t="shared" si="37"/>
        <v>0</v>
      </c>
      <c r="AS27" s="119">
        <f t="shared" si="37"/>
        <v>0</v>
      </c>
      <c r="AT27" s="119">
        <f t="shared" si="37"/>
        <v>0</v>
      </c>
      <c r="AU27" s="119">
        <f t="shared" si="37"/>
        <v>0</v>
      </c>
      <c r="AV27" s="119">
        <f t="shared" si="37"/>
        <v>0</v>
      </c>
      <c r="AW27" s="119">
        <f t="shared" si="37"/>
        <v>0</v>
      </c>
      <c r="AX27" s="119">
        <f t="shared" si="37"/>
        <v>0</v>
      </c>
      <c r="AY27" s="119">
        <f t="shared" si="37"/>
        <v>0</v>
      </c>
      <c r="AZ27" s="119">
        <f t="shared" si="37"/>
        <v>0</v>
      </c>
      <c r="BA27" s="119">
        <f t="shared" si="37"/>
        <v>0</v>
      </c>
      <c r="BB27" s="119">
        <f t="shared" si="37"/>
        <v>0</v>
      </c>
      <c r="BC27" s="119">
        <f t="shared" si="37"/>
        <v>0</v>
      </c>
      <c r="BD27" s="119">
        <f t="shared" si="37"/>
        <v>0</v>
      </c>
      <c r="BE27" s="119">
        <f t="shared" si="37"/>
        <v>0</v>
      </c>
      <c r="BF27" s="119">
        <f t="shared" si="37"/>
        <v>0</v>
      </c>
      <c r="BG27" s="119">
        <f t="shared" ref="BG27:BP27" si="38">ROUND(+BF16*$C27, 8)</f>
        <v>0</v>
      </c>
      <c r="BH27" s="119">
        <f t="shared" si="38"/>
        <v>0</v>
      </c>
      <c r="BI27" s="119">
        <f t="shared" si="38"/>
        <v>0</v>
      </c>
      <c r="BJ27" s="119">
        <f t="shared" si="38"/>
        <v>0</v>
      </c>
      <c r="BK27" s="119">
        <f t="shared" si="38"/>
        <v>0</v>
      </c>
      <c r="BL27" s="119">
        <f t="shared" si="38"/>
        <v>0</v>
      </c>
      <c r="BM27" s="119">
        <f t="shared" si="38"/>
        <v>0</v>
      </c>
      <c r="BN27" s="119">
        <f t="shared" si="38"/>
        <v>0</v>
      </c>
      <c r="BO27" s="119">
        <f t="shared" si="38"/>
        <v>0</v>
      </c>
      <c r="BP27" s="119">
        <f t="shared" si="38"/>
        <v>0</v>
      </c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</row>
    <row r="28" spans="1:164">
      <c r="A28" s="9"/>
      <c r="B28" s="9"/>
      <c r="C28" s="9"/>
      <c r="D28" s="9"/>
      <c r="E28" s="9"/>
      <c r="F28" s="76"/>
      <c r="G28" s="119">
        <v>0</v>
      </c>
      <c r="H28" s="119">
        <v>0</v>
      </c>
      <c r="I28" s="119">
        <f t="shared" ref="I28:BF28" si="39">ROUND(+H17*$C28, 8)</f>
        <v>0</v>
      </c>
      <c r="J28" s="119">
        <f t="shared" si="39"/>
        <v>0</v>
      </c>
      <c r="K28" s="119">
        <f t="shared" si="39"/>
        <v>0</v>
      </c>
      <c r="L28" s="119">
        <f t="shared" si="39"/>
        <v>0</v>
      </c>
      <c r="M28" s="119">
        <f t="shared" si="39"/>
        <v>0</v>
      </c>
      <c r="N28" s="119">
        <f t="shared" si="39"/>
        <v>0</v>
      </c>
      <c r="O28" s="119">
        <f t="shared" si="39"/>
        <v>0</v>
      </c>
      <c r="P28" s="119">
        <f t="shared" si="39"/>
        <v>0</v>
      </c>
      <c r="Q28" s="119">
        <f t="shared" si="39"/>
        <v>0</v>
      </c>
      <c r="R28" s="119">
        <f t="shared" si="39"/>
        <v>0</v>
      </c>
      <c r="S28" s="119">
        <f t="shared" si="39"/>
        <v>0</v>
      </c>
      <c r="T28" s="119">
        <f t="shared" si="39"/>
        <v>0</v>
      </c>
      <c r="U28" s="119">
        <f t="shared" si="39"/>
        <v>0</v>
      </c>
      <c r="V28" s="119">
        <f t="shared" si="39"/>
        <v>0</v>
      </c>
      <c r="W28" s="119">
        <f t="shared" si="39"/>
        <v>0</v>
      </c>
      <c r="X28" s="119">
        <f t="shared" si="39"/>
        <v>0</v>
      </c>
      <c r="Y28" s="119">
        <f t="shared" si="39"/>
        <v>0</v>
      </c>
      <c r="Z28" s="119">
        <f t="shared" si="39"/>
        <v>0</v>
      </c>
      <c r="AA28" s="119">
        <f t="shared" si="39"/>
        <v>0</v>
      </c>
      <c r="AB28" s="119">
        <f t="shared" si="39"/>
        <v>0</v>
      </c>
      <c r="AC28" s="119">
        <f t="shared" si="39"/>
        <v>0</v>
      </c>
      <c r="AD28" s="119">
        <f t="shared" si="39"/>
        <v>0</v>
      </c>
      <c r="AE28" s="119">
        <f t="shared" si="39"/>
        <v>0</v>
      </c>
      <c r="AF28" s="119">
        <f t="shared" si="39"/>
        <v>0</v>
      </c>
      <c r="AG28" s="119">
        <f t="shared" si="39"/>
        <v>0</v>
      </c>
      <c r="AH28" s="119">
        <f t="shared" si="39"/>
        <v>0</v>
      </c>
      <c r="AI28" s="119">
        <f t="shared" si="39"/>
        <v>0</v>
      </c>
      <c r="AJ28" s="119">
        <f t="shared" si="39"/>
        <v>0</v>
      </c>
      <c r="AK28" s="119">
        <f t="shared" si="39"/>
        <v>0</v>
      </c>
      <c r="AL28" s="119">
        <f t="shared" si="39"/>
        <v>0</v>
      </c>
      <c r="AM28" s="119">
        <f t="shared" si="39"/>
        <v>0</v>
      </c>
      <c r="AN28" s="119">
        <f t="shared" si="39"/>
        <v>0</v>
      </c>
      <c r="AO28" s="119">
        <f t="shared" si="39"/>
        <v>0</v>
      </c>
      <c r="AP28" s="119">
        <f t="shared" si="39"/>
        <v>0</v>
      </c>
      <c r="AQ28" s="119">
        <f t="shared" si="39"/>
        <v>0</v>
      </c>
      <c r="AR28" s="119">
        <f t="shared" si="39"/>
        <v>0</v>
      </c>
      <c r="AS28" s="119">
        <f t="shared" si="39"/>
        <v>0</v>
      </c>
      <c r="AT28" s="119">
        <f t="shared" si="39"/>
        <v>0</v>
      </c>
      <c r="AU28" s="119">
        <f t="shared" si="39"/>
        <v>0</v>
      </c>
      <c r="AV28" s="119">
        <f t="shared" si="39"/>
        <v>0</v>
      </c>
      <c r="AW28" s="119">
        <f t="shared" si="39"/>
        <v>0</v>
      </c>
      <c r="AX28" s="119">
        <f t="shared" si="39"/>
        <v>0</v>
      </c>
      <c r="AY28" s="119">
        <f t="shared" si="39"/>
        <v>0</v>
      </c>
      <c r="AZ28" s="119">
        <f t="shared" si="39"/>
        <v>0</v>
      </c>
      <c r="BA28" s="119">
        <f t="shared" si="39"/>
        <v>0</v>
      </c>
      <c r="BB28" s="119">
        <f t="shared" si="39"/>
        <v>0</v>
      </c>
      <c r="BC28" s="119">
        <f t="shared" si="39"/>
        <v>0</v>
      </c>
      <c r="BD28" s="119">
        <f t="shared" si="39"/>
        <v>0</v>
      </c>
      <c r="BE28" s="119">
        <f t="shared" si="39"/>
        <v>0</v>
      </c>
      <c r="BF28" s="119">
        <f t="shared" si="39"/>
        <v>0</v>
      </c>
      <c r="BG28" s="119">
        <f t="shared" ref="BG28:BP28" si="40">ROUND(+BF17*$C28, 8)</f>
        <v>0</v>
      </c>
      <c r="BH28" s="119">
        <f t="shared" si="40"/>
        <v>0</v>
      </c>
      <c r="BI28" s="119">
        <f t="shared" si="40"/>
        <v>0</v>
      </c>
      <c r="BJ28" s="119">
        <f t="shared" si="40"/>
        <v>0</v>
      </c>
      <c r="BK28" s="119">
        <f t="shared" si="40"/>
        <v>0</v>
      </c>
      <c r="BL28" s="119">
        <f t="shared" si="40"/>
        <v>0</v>
      </c>
      <c r="BM28" s="119">
        <f t="shared" si="40"/>
        <v>0</v>
      </c>
      <c r="BN28" s="119">
        <f t="shared" si="40"/>
        <v>0</v>
      </c>
      <c r="BO28" s="119">
        <f t="shared" si="40"/>
        <v>0</v>
      </c>
      <c r="BP28" s="119">
        <f t="shared" si="40"/>
        <v>0</v>
      </c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</row>
    <row r="29" spans="1:164">
      <c r="A29" s="9"/>
      <c r="B29" s="9"/>
      <c r="C29" s="9"/>
      <c r="D29" s="9"/>
      <c r="E29" s="9"/>
      <c r="F29" s="76"/>
      <c r="G29" s="119">
        <v>0</v>
      </c>
      <c r="H29" s="119">
        <v>0</v>
      </c>
      <c r="I29" s="119">
        <f t="shared" ref="I29:BF29" si="41">ROUND(+H18*$C29, 8)</f>
        <v>0</v>
      </c>
      <c r="J29" s="119">
        <f t="shared" si="41"/>
        <v>0</v>
      </c>
      <c r="K29" s="119">
        <f t="shared" si="41"/>
        <v>0</v>
      </c>
      <c r="L29" s="119">
        <f t="shared" si="41"/>
        <v>0</v>
      </c>
      <c r="M29" s="119">
        <f t="shared" si="41"/>
        <v>0</v>
      </c>
      <c r="N29" s="119">
        <f t="shared" si="41"/>
        <v>0</v>
      </c>
      <c r="O29" s="119">
        <f t="shared" si="41"/>
        <v>0</v>
      </c>
      <c r="P29" s="119">
        <f t="shared" si="41"/>
        <v>0</v>
      </c>
      <c r="Q29" s="119">
        <f t="shared" si="41"/>
        <v>0</v>
      </c>
      <c r="R29" s="119">
        <f t="shared" si="41"/>
        <v>0</v>
      </c>
      <c r="S29" s="119">
        <f t="shared" si="41"/>
        <v>0</v>
      </c>
      <c r="T29" s="119">
        <f t="shared" si="41"/>
        <v>0</v>
      </c>
      <c r="U29" s="119">
        <f t="shared" si="41"/>
        <v>0</v>
      </c>
      <c r="V29" s="119">
        <f t="shared" si="41"/>
        <v>0</v>
      </c>
      <c r="W29" s="119">
        <f t="shared" si="41"/>
        <v>0</v>
      </c>
      <c r="X29" s="119">
        <f t="shared" si="41"/>
        <v>0</v>
      </c>
      <c r="Y29" s="119">
        <f t="shared" si="41"/>
        <v>0</v>
      </c>
      <c r="Z29" s="119">
        <f t="shared" si="41"/>
        <v>0</v>
      </c>
      <c r="AA29" s="119">
        <f t="shared" si="41"/>
        <v>0</v>
      </c>
      <c r="AB29" s="119">
        <f t="shared" si="41"/>
        <v>0</v>
      </c>
      <c r="AC29" s="119">
        <f t="shared" si="41"/>
        <v>0</v>
      </c>
      <c r="AD29" s="119">
        <f t="shared" si="41"/>
        <v>0</v>
      </c>
      <c r="AE29" s="119">
        <f t="shared" si="41"/>
        <v>0</v>
      </c>
      <c r="AF29" s="119">
        <f t="shared" si="41"/>
        <v>0</v>
      </c>
      <c r="AG29" s="119">
        <f t="shared" si="41"/>
        <v>0</v>
      </c>
      <c r="AH29" s="119">
        <f t="shared" si="41"/>
        <v>0</v>
      </c>
      <c r="AI29" s="119">
        <f t="shared" si="41"/>
        <v>0</v>
      </c>
      <c r="AJ29" s="119">
        <f t="shared" si="41"/>
        <v>0</v>
      </c>
      <c r="AK29" s="119">
        <f t="shared" si="41"/>
        <v>0</v>
      </c>
      <c r="AL29" s="119">
        <f t="shared" si="41"/>
        <v>0</v>
      </c>
      <c r="AM29" s="119">
        <f t="shared" si="41"/>
        <v>0</v>
      </c>
      <c r="AN29" s="119">
        <f t="shared" si="41"/>
        <v>0</v>
      </c>
      <c r="AO29" s="119">
        <f t="shared" si="41"/>
        <v>0</v>
      </c>
      <c r="AP29" s="119">
        <f t="shared" si="41"/>
        <v>0</v>
      </c>
      <c r="AQ29" s="119">
        <f t="shared" si="41"/>
        <v>0</v>
      </c>
      <c r="AR29" s="119">
        <f t="shared" si="41"/>
        <v>0</v>
      </c>
      <c r="AS29" s="119">
        <f t="shared" si="41"/>
        <v>0</v>
      </c>
      <c r="AT29" s="119">
        <f t="shared" si="41"/>
        <v>0</v>
      </c>
      <c r="AU29" s="119">
        <f t="shared" si="41"/>
        <v>0</v>
      </c>
      <c r="AV29" s="119">
        <f t="shared" si="41"/>
        <v>0</v>
      </c>
      <c r="AW29" s="119">
        <f t="shared" si="41"/>
        <v>0</v>
      </c>
      <c r="AX29" s="119">
        <f t="shared" si="41"/>
        <v>0</v>
      </c>
      <c r="AY29" s="119">
        <f t="shared" si="41"/>
        <v>0</v>
      </c>
      <c r="AZ29" s="119">
        <f t="shared" si="41"/>
        <v>0</v>
      </c>
      <c r="BA29" s="119">
        <f t="shared" si="41"/>
        <v>0</v>
      </c>
      <c r="BB29" s="119">
        <f t="shared" si="41"/>
        <v>0</v>
      </c>
      <c r="BC29" s="119">
        <f t="shared" si="41"/>
        <v>0</v>
      </c>
      <c r="BD29" s="119">
        <f t="shared" si="41"/>
        <v>0</v>
      </c>
      <c r="BE29" s="119">
        <f t="shared" si="41"/>
        <v>0</v>
      </c>
      <c r="BF29" s="119">
        <f t="shared" si="41"/>
        <v>0</v>
      </c>
      <c r="BG29" s="119">
        <f t="shared" ref="BG29:BP29" si="42">ROUND(+BF18*$C29, 8)</f>
        <v>0</v>
      </c>
      <c r="BH29" s="119">
        <f t="shared" si="42"/>
        <v>0</v>
      </c>
      <c r="BI29" s="119">
        <f t="shared" si="42"/>
        <v>0</v>
      </c>
      <c r="BJ29" s="119">
        <f t="shared" si="42"/>
        <v>0</v>
      </c>
      <c r="BK29" s="119">
        <f t="shared" si="42"/>
        <v>0</v>
      </c>
      <c r="BL29" s="119">
        <f t="shared" si="42"/>
        <v>0</v>
      </c>
      <c r="BM29" s="119">
        <f t="shared" si="42"/>
        <v>0</v>
      </c>
      <c r="BN29" s="119">
        <f t="shared" si="42"/>
        <v>0</v>
      </c>
      <c r="BO29" s="119">
        <f t="shared" si="42"/>
        <v>0</v>
      </c>
      <c r="BP29" s="119">
        <f t="shared" si="42"/>
        <v>0</v>
      </c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</row>
    <row r="30" spans="1:164">
      <c r="A30" s="9"/>
      <c r="B30" s="9"/>
      <c r="C30" s="9"/>
      <c r="D30" s="9"/>
      <c r="E30" s="9"/>
      <c r="F30" s="76"/>
      <c r="G30" s="119">
        <v>0</v>
      </c>
      <c r="H30" s="119">
        <v>0</v>
      </c>
      <c r="I30" s="119">
        <f t="shared" ref="I30:BF30" si="43">ROUND(+H19*$C30, 8)</f>
        <v>0</v>
      </c>
      <c r="J30" s="119">
        <f t="shared" si="43"/>
        <v>0</v>
      </c>
      <c r="K30" s="119">
        <f t="shared" si="43"/>
        <v>0</v>
      </c>
      <c r="L30" s="119">
        <f t="shared" si="43"/>
        <v>0</v>
      </c>
      <c r="M30" s="119">
        <f t="shared" si="43"/>
        <v>0</v>
      </c>
      <c r="N30" s="119">
        <f t="shared" si="43"/>
        <v>0</v>
      </c>
      <c r="O30" s="119">
        <f t="shared" si="43"/>
        <v>0</v>
      </c>
      <c r="P30" s="119">
        <f t="shared" si="43"/>
        <v>0</v>
      </c>
      <c r="Q30" s="119">
        <f t="shared" si="43"/>
        <v>0</v>
      </c>
      <c r="R30" s="119">
        <f t="shared" si="43"/>
        <v>0</v>
      </c>
      <c r="S30" s="119">
        <f t="shared" si="43"/>
        <v>0</v>
      </c>
      <c r="T30" s="119">
        <f t="shared" si="43"/>
        <v>0</v>
      </c>
      <c r="U30" s="119">
        <f t="shared" si="43"/>
        <v>0</v>
      </c>
      <c r="V30" s="119">
        <f t="shared" si="43"/>
        <v>0</v>
      </c>
      <c r="W30" s="119">
        <f t="shared" si="43"/>
        <v>0</v>
      </c>
      <c r="X30" s="119">
        <f t="shared" si="43"/>
        <v>0</v>
      </c>
      <c r="Y30" s="119">
        <f t="shared" si="43"/>
        <v>0</v>
      </c>
      <c r="Z30" s="119">
        <f t="shared" si="43"/>
        <v>0</v>
      </c>
      <c r="AA30" s="119">
        <f t="shared" si="43"/>
        <v>0</v>
      </c>
      <c r="AB30" s="119">
        <f t="shared" si="43"/>
        <v>0</v>
      </c>
      <c r="AC30" s="119">
        <f t="shared" si="43"/>
        <v>0</v>
      </c>
      <c r="AD30" s="119">
        <f t="shared" si="43"/>
        <v>0</v>
      </c>
      <c r="AE30" s="119">
        <f t="shared" si="43"/>
        <v>0</v>
      </c>
      <c r="AF30" s="119">
        <f t="shared" si="43"/>
        <v>0</v>
      </c>
      <c r="AG30" s="119">
        <f t="shared" si="43"/>
        <v>0</v>
      </c>
      <c r="AH30" s="119">
        <f t="shared" si="43"/>
        <v>0</v>
      </c>
      <c r="AI30" s="119">
        <f t="shared" si="43"/>
        <v>0</v>
      </c>
      <c r="AJ30" s="119">
        <f t="shared" si="43"/>
        <v>0</v>
      </c>
      <c r="AK30" s="119">
        <f t="shared" si="43"/>
        <v>0</v>
      </c>
      <c r="AL30" s="119">
        <f t="shared" si="43"/>
        <v>0</v>
      </c>
      <c r="AM30" s="119">
        <f t="shared" si="43"/>
        <v>0</v>
      </c>
      <c r="AN30" s="119">
        <f t="shared" si="43"/>
        <v>0</v>
      </c>
      <c r="AO30" s="119">
        <f t="shared" si="43"/>
        <v>0</v>
      </c>
      <c r="AP30" s="119">
        <f t="shared" si="43"/>
        <v>0</v>
      </c>
      <c r="AQ30" s="119">
        <f t="shared" si="43"/>
        <v>0</v>
      </c>
      <c r="AR30" s="119">
        <f t="shared" si="43"/>
        <v>0</v>
      </c>
      <c r="AS30" s="119">
        <f t="shared" si="43"/>
        <v>0</v>
      </c>
      <c r="AT30" s="119">
        <f t="shared" si="43"/>
        <v>0</v>
      </c>
      <c r="AU30" s="119">
        <f t="shared" si="43"/>
        <v>0</v>
      </c>
      <c r="AV30" s="119">
        <f t="shared" si="43"/>
        <v>0</v>
      </c>
      <c r="AW30" s="119">
        <f t="shared" si="43"/>
        <v>0</v>
      </c>
      <c r="AX30" s="119">
        <f t="shared" si="43"/>
        <v>0</v>
      </c>
      <c r="AY30" s="119">
        <f t="shared" si="43"/>
        <v>0</v>
      </c>
      <c r="AZ30" s="119">
        <f t="shared" si="43"/>
        <v>0</v>
      </c>
      <c r="BA30" s="119">
        <f t="shared" si="43"/>
        <v>0</v>
      </c>
      <c r="BB30" s="119">
        <f t="shared" si="43"/>
        <v>0</v>
      </c>
      <c r="BC30" s="119">
        <f t="shared" si="43"/>
        <v>0</v>
      </c>
      <c r="BD30" s="119">
        <f t="shared" si="43"/>
        <v>0</v>
      </c>
      <c r="BE30" s="119">
        <f t="shared" si="43"/>
        <v>0</v>
      </c>
      <c r="BF30" s="119">
        <f t="shared" si="43"/>
        <v>0</v>
      </c>
      <c r="BG30" s="119">
        <f t="shared" ref="BG30:BP30" si="44">ROUND(+BF19*$C30, 8)</f>
        <v>0</v>
      </c>
      <c r="BH30" s="119">
        <f t="shared" si="44"/>
        <v>0</v>
      </c>
      <c r="BI30" s="119">
        <f t="shared" si="44"/>
        <v>0</v>
      </c>
      <c r="BJ30" s="119">
        <f t="shared" si="44"/>
        <v>0</v>
      </c>
      <c r="BK30" s="119">
        <f t="shared" si="44"/>
        <v>0</v>
      </c>
      <c r="BL30" s="119">
        <f t="shared" si="44"/>
        <v>0</v>
      </c>
      <c r="BM30" s="119">
        <f t="shared" si="44"/>
        <v>0</v>
      </c>
      <c r="BN30" s="119">
        <f t="shared" si="44"/>
        <v>0</v>
      </c>
      <c r="BO30" s="119">
        <f t="shared" si="44"/>
        <v>0</v>
      </c>
      <c r="BP30" s="119">
        <f t="shared" si="44"/>
        <v>0</v>
      </c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</row>
    <row r="31" spans="1:164">
      <c r="A31" s="9"/>
      <c r="B31" s="9"/>
      <c r="C31" s="9"/>
      <c r="D31" s="9"/>
      <c r="E31" s="9"/>
      <c r="F31" s="76"/>
      <c r="G31" s="119">
        <v>0</v>
      </c>
      <c r="H31" s="119">
        <v>0</v>
      </c>
      <c r="I31" s="119">
        <f t="shared" ref="I31:BF31" si="45">ROUND(+H20*$C31, 8)</f>
        <v>0</v>
      </c>
      <c r="J31" s="119">
        <f t="shared" si="45"/>
        <v>0</v>
      </c>
      <c r="K31" s="119">
        <f t="shared" si="45"/>
        <v>0</v>
      </c>
      <c r="L31" s="119">
        <f t="shared" si="45"/>
        <v>0</v>
      </c>
      <c r="M31" s="119">
        <f t="shared" si="45"/>
        <v>0</v>
      </c>
      <c r="N31" s="119">
        <f t="shared" si="45"/>
        <v>0</v>
      </c>
      <c r="O31" s="119">
        <f t="shared" si="45"/>
        <v>0</v>
      </c>
      <c r="P31" s="119">
        <f t="shared" si="45"/>
        <v>0</v>
      </c>
      <c r="Q31" s="119">
        <f t="shared" si="45"/>
        <v>0</v>
      </c>
      <c r="R31" s="119">
        <f t="shared" si="45"/>
        <v>0</v>
      </c>
      <c r="S31" s="119">
        <f t="shared" si="45"/>
        <v>0</v>
      </c>
      <c r="T31" s="119">
        <f t="shared" si="45"/>
        <v>0</v>
      </c>
      <c r="U31" s="119">
        <f t="shared" si="45"/>
        <v>0</v>
      </c>
      <c r="V31" s="119">
        <f t="shared" si="45"/>
        <v>0</v>
      </c>
      <c r="W31" s="119">
        <f t="shared" si="45"/>
        <v>0</v>
      </c>
      <c r="X31" s="119">
        <f t="shared" si="45"/>
        <v>0</v>
      </c>
      <c r="Y31" s="119">
        <f t="shared" si="45"/>
        <v>0</v>
      </c>
      <c r="Z31" s="119">
        <f t="shared" si="45"/>
        <v>0</v>
      </c>
      <c r="AA31" s="119">
        <f t="shared" si="45"/>
        <v>0</v>
      </c>
      <c r="AB31" s="119">
        <f t="shared" si="45"/>
        <v>0</v>
      </c>
      <c r="AC31" s="119">
        <f t="shared" si="45"/>
        <v>0</v>
      </c>
      <c r="AD31" s="119">
        <f t="shared" si="45"/>
        <v>0</v>
      </c>
      <c r="AE31" s="119">
        <f t="shared" si="45"/>
        <v>0</v>
      </c>
      <c r="AF31" s="119">
        <f t="shared" si="45"/>
        <v>0</v>
      </c>
      <c r="AG31" s="119">
        <f t="shared" si="45"/>
        <v>0</v>
      </c>
      <c r="AH31" s="119">
        <f t="shared" si="45"/>
        <v>0</v>
      </c>
      <c r="AI31" s="119">
        <f t="shared" si="45"/>
        <v>0</v>
      </c>
      <c r="AJ31" s="119">
        <f t="shared" si="45"/>
        <v>0</v>
      </c>
      <c r="AK31" s="119">
        <f t="shared" si="45"/>
        <v>0</v>
      </c>
      <c r="AL31" s="119">
        <f t="shared" si="45"/>
        <v>0</v>
      </c>
      <c r="AM31" s="119">
        <f t="shared" si="45"/>
        <v>0</v>
      </c>
      <c r="AN31" s="119">
        <f t="shared" si="45"/>
        <v>0</v>
      </c>
      <c r="AO31" s="119">
        <f t="shared" si="45"/>
        <v>0</v>
      </c>
      <c r="AP31" s="119">
        <f t="shared" si="45"/>
        <v>0</v>
      </c>
      <c r="AQ31" s="119">
        <f t="shared" si="45"/>
        <v>0</v>
      </c>
      <c r="AR31" s="119">
        <f t="shared" si="45"/>
        <v>0</v>
      </c>
      <c r="AS31" s="119">
        <f t="shared" si="45"/>
        <v>0</v>
      </c>
      <c r="AT31" s="119">
        <f t="shared" si="45"/>
        <v>0</v>
      </c>
      <c r="AU31" s="119">
        <f t="shared" si="45"/>
        <v>0</v>
      </c>
      <c r="AV31" s="119">
        <f t="shared" si="45"/>
        <v>0</v>
      </c>
      <c r="AW31" s="119">
        <f t="shared" si="45"/>
        <v>0</v>
      </c>
      <c r="AX31" s="119">
        <f t="shared" si="45"/>
        <v>0</v>
      </c>
      <c r="AY31" s="119">
        <f t="shared" si="45"/>
        <v>0</v>
      </c>
      <c r="AZ31" s="119">
        <f t="shared" si="45"/>
        <v>0</v>
      </c>
      <c r="BA31" s="119">
        <f t="shared" si="45"/>
        <v>0</v>
      </c>
      <c r="BB31" s="119">
        <f t="shared" si="45"/>
        <v>0</v>
      </c>
      <c r="BC31" s="119">
        <f t="shared" si="45"/>
        <v>0</v>
      </c>
      <c r="BD31" s="119">
        <f t="shared" si="45"/>
        <v>0</v>
      </c>
      <c r="BE31" s="119">
        <f t="shared" si="45"/>
        <v>0</v>
      </c>
      <c r="BF31" s="119">
        <f t="shared" si="45"/>
        <v>0</v>
      </c>
      <c r="BG31" s="119">
        <f t="shared" ref="BG31:BP31" si="46">ROUND(+BF20*$C31, 8)</f>
        <v>0</v>
      </c>
      <c r="BH31" s="119">
        <f t="shared" si="46"/>
        <v>0</v>
      </c>
      <c r="BI31" s="119">
        <f t="shared" si="46"/>
        <v>0</v>
      </c>
      <c r="BJ31" s="119">
        <f t="shared" si="46"/>
        <v>0</v>
      </c>
      <c r="BK31" s="119">
        <f t="shared" si="46"/>
        <v>0</v>
      </c>
      <c r="BL31" s="119">
        <f t="shared" si="46"/>
        <v>0</v>
      </c>
      <c r="BM31" s="119">
        <f t="shared" si="46"/>
        <v>0</v>
      </c>
      <c r="BN31" s="119">
        <f t="shared" si="46"/>
        <v>0</v>
      </c>
      <c r="BO31" s="119">
        <f t="shared" si="46"/>
        <v>0</v>
      </c>
      <c r="BP31" s="119">
        <f t="shared" si="46"/>
        <v>0</v>
      </c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</row>
    <row r="36" spans="1:164">
      <c r="A36" s="9"/>
      <c r="B36" s="9"/>
      <c r="C36" s="9"/>
      <c r="D36" s="9"/>
      <c r="E36" s="9"/>
      <c r="F36" s="76" t="s">
        <v>25</v>
      </c>
      <c r="G36" s="116">
        <v>0</v>
      </c>
      <c r="H36" s="116">
        <v>0</v>
      </c>
      <c r="I36" s="116">
        <f t="shared" ref="I36:AB36" si="47">SUM(I25:I35)</f>
        <v>0</v>
      </c>
      <c r="J36" s="116">
        <f t="shared" si="47"/>
        <v>0</v>
      </c>
      <c r="K36" s="116">
        <f t="shared" si="47"/>
        <v>0</v>
      </c>
      <c r="L36" s="116">
        <f t="shared" si="47"/>
        <v>0</v>
      </c>
      <c r="M36" s="116">
        <f t="shared" si="47"/>
        <v>0</v>
      </c>
      <c r="N36" s="116">
        <f t="shared" si="47"/>
        <v>0</v>
      </c>
      <c r="O36" s="116">
        <f t="shared" si="47"/>
        <v>0</v>
      </c>
      <c r="P36" s="116">
        <f t="shared" si="47"/>
        <v>0</v>
      </c>
      <c r="Q36" s="116">
        <f t="shared" si="47"/>
        <v>0</v>
      </c>
      <c r="R36" s="116">
        <f t="shared" si="47"/>
        <v>0</v>
      </c>
      <c r="S36" s="116">
        <f t="shared" si="47"/>
        <v>0</v>
      </c>
      <c r="T36" s="116">
        <f t="shared" si="47"/>
        <v>0.54348452000000003</v>
      </c>
      <c r="U36" s="116">
        <f t="shared" si="47"/>
        <v>0.54348452000000003</v>
      </c>
      <c r="V36" s="116">
        <f t="shared" si="47"/>
        <v>0.54348452000000003</v>
      </c>
      <c r="W36" s="116">
        <f t="shared" si="47"/>
        <v>0.54348452000000003</v>
      </c>
      <c r="X36" s="116">
        <f t="shared" si="47"/>
        <v>0.54348452000000003</v>
      </c>
      <c r="Y36" s="116">
        <f t="shared" si="47"/>
        <v>0.54348452000000003</v>
      </c>
      <c r="Z36" s="116">
        <f t="shared" si="47"/>
        <v>0.54348452000000003</v>
      </c>
      <c r="AA36" s="116">
        <f t="shared" si="47"/>
        <v>0.54348452000000003</v>
      </c>
      <c r="AB36" s="116">
        <f t="shared" si="47"/>
        <v>0.54348452000000003</v>
      </c>
      <c r="AC36" s="116">
        <f t="shared" ref="AC36:BP36" si="48">SUM(AC25:AC35)</f>
        <v>0.54348452000000003</v>
      </c>
      <c r="AD36" s="116">
        <f t="shared" si="48"/>
        <v>0.54348452000000003</v>
      </c>
      <c r="AE36" s="116">
        <f t="shared" si="48"/>
        <v>0.54348452000000003</v>
      </c>
      <c r="AF36" s="116">
        <f t="shared" si="48"/>
        <v>0.54348452000000003</v>
      </c>
      <c r="AG36" s="116">
        <f t="shared" si="48"/>
        <v>0.54348452000000003</v>
      </c>
      <c r="AH36" s="116">
        <f t="shared" si="48"/>
        <v>0.54348452000000003</v>
      </c>
      <c r="AI36" s="116">
        <f t="shared" si="48"/>
        <v>0.54348452000000003</v>
      </c>
      <c r="AJ36" s="116">
        <f t="shared" si="48"/>
        <v>0.54348452000000003</v>
      </c>
      <c r="AK36" s="116">
        <f t="shared" si="48"/>
        <v>0.54348452000000003</v>
      </c>
      <c r="AL36" s="116">
        <f t="shared" si="48"/>
        <v>0.54348452000000003</v>
      </c>
      <c r="AM36" s="116">
        <f t="shared" si="48"/>
        <v>0.54348452000000003</v>
      </c>
      <c r="AN36" s="116">
        <f t="shared" si="48"/>
        <v>0.54348452000000003</v>
      </c>
      <c r="AO36" s="116">
        <f t="shared" si="48"/>
        <v>0.54348452000000003</v>
      </c>
      <c r="AP36" s="116">
        <f t="shared" si="48"/>
        <v>0.54348452000000003</v>
      </c>
      <c r="AQ36" s="116">
        <f t="shared" si="48"/>
        <v>0.54348452000000003</v>
      </c>
      <c r="AR36" s="116">
        <f t="shared" si="48"/>
        <v>0.54348452000000003</v>
      </c>
      <c r="AS36" s="116">
        <f t="shared" si="48"/>
        <v>0.54348452000000003</v>
      </c>
      <c r="AT36" s="116">
        <f t="shared" si="48"/>
        <v>0.54348452000000003</v>
      </c>
      <c r="AU36" s="116">
        <f t="shared" si="48"/>
        <v>0.54348452000000003</v>
      </c>
      <c r="AV36" s="116">
        <f t="shared" si="48"/>
        <v>0.54348452000000003</v>
      </c>
      <c r="AW36" s="116">
        <f t="shared" si="48"/>
        <v>0.54348452000000003</v>
      </c>
      <c r="AX36" s="116">
        <f t="shared" si="48"/>
        <v>0.54348452000000003</v>
      </c>
      <c r="AY36" s="116">
        <f t="shared" si="48"/>
        <v>0.54348452000000003</v>
      </c>
      <c r="AZ36" s="116">
        <f t="shared" si="48"/>
        <v>0.54348452000000003</v>
      </c>
      <c r="BA36" s="116">
        <f t="shared" si="48"/>
        <v>0.54348452000000003</v>
      </c>
      <c r="BB36" s="116">
        <f t="shared" si="48"/>
        <v>0.54348452000000003</v>
      </c>
      <c r="BC36" s="116">
        <f t="shared" si="48"/>
        <v>0.54348452000000003</v>
      </c>
      <c r="BD36" s="116">
        <f t="shared" si="48"/>
        <v>0.54348452000000003</v>
      </c>
      <c r="BE36" s="116">
        <f t="shared" si="48"/>
        <v>0.54348452000000003</v>
      </c>
      <c r="BF36" s="116">
        <f t="shared" si="48"/>
        <v>0.54348452000000003</v>
      </c>
      <c r="BG36" s="116">
        <f t="shared" si="48"/>
        <v>0.54348452000000003</v>
      </c>
      <c r="BH36" s="116">
        <f t="shared" si="48"/>
        <v>0.54348452000000003</v>
      </c>
      <c r="BI36" s="116">
        <f t="shared" si="48"/>
        <v>0.54348452000000003</v>
      </c>
      <c r="BJ36" s="116">
        <f t="shared" si="48"/>
        <v>0.54348452000000003</v>
      </c>
      <c r="BK36" s="116">
        <f t="shared" si="48"/>
        <v>0.54348452000000003</v>
      </c>
      <c r="BL36" s="116">
        <f t="shared" si="48"/>
        <v>0.54348452000000003</v>
      </c>
      <c r="BM36" s="116">
        <f t="shared" si="48"/>
        <v>0.54348452000000003</v>
      </c>
      <c r="BN36" s="116">
        <f t="shared" si="48"/>
        <v>0.54348452000000003</v>
      </c>
      <c r="BO36" s="116">
        <f t="shared" si="48"/>
        <v>0.54348452000000003</v>
      </c>
      <c r="BP36" s="116">
        <f t="shared" si="48"/>
        <v>0.54348452000000003</v>
      </c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</row>
    <row r="37" spans="1:164">
      <c r="A37" s="9"/>
      <c r="B37" s="9"/>
      <c r="C37" s="9">
        <v>1000</v>
      </c>
      <c r="D37" s="9"/>
      <c r="E37" s="9"/>
      <c r="F37" s="76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</row>
    <row r="38" spans="1:164" s="15" customFormat="1">
      <c r="A38" s="14"/>
      <c r="B38" s="14"/>
      <c r="C38" s="14"/>
      <c r="D38" s="14"/>
      <c r="E38" s="14" t="s">
        <v>29</v>
      </c>
      <c r="F38" s="17"/>
      <c r="G38" s="16"/>
      <c r="H38" s="16"/>
      <c r="I38" s="11"/>
      <c r="J38" s="11"/>
      <c r="K38" s="11"/>
      <c r="L38" s="11"/>
      <c r="M38" s="11"/>
      <c r="N38" s="11"/>
    </row>
    <row r="39" spans="1:164">
      <c r="A39" s="9"/>
      <c r="B39" s="9" t="s">
        <v>539</v>
      </c>
      <c r="C39" s="9" t="s">
        <v>540</v>
      </c>
      <c r="D39" s="9"/>
      <c r="E39" s="9" t="s">
        <v>30</v>
      </c>
      <c r="F39" s="76"/>
      <c r="G39" s="115">
        <v>0</v>
      </c>
      <c r="H39" s="115">
        <v>0</v>
      </c>
      <c r="I39" s="115">
        <f t="shared" ref="I39:BF39" si="49">H39+I36+I38</f>
        <v>0</v>
      </c>
      <c r="J39" s="115">
        <f t="shared" si="49"/>
        <v>0</v>
      </c>
      <c r="K39" s="115">
        <f t="shared" si="49"/>
        <v>0</v>
      </c>
      <c r="L39" s="115">
        <f t="shared" si="49"/>
        <v>0</v>
      </c>
      <c r="M39" s="115">
        <f t="shared" si="49"/>
        <v>0</v>
      </c>
      <c r="N39" s="115">
        <f t="shared" si="49"/>
        <v>0</v>
      </c>
      <c r="O39" s="115">
        <f t="shared" si="49"/>
        <v>0</v>
      </c>
      <c r="P39" s="115">
        <f t="shared" si="49"/>
        <v>0</v>
      </c>
      <c r="Q39" s="115">
        <f t="shared" si="49"/>
        <v>0</v>
      </c>
      <c r="R39" s="115">
        <f t="shared" si="49"/>
        <v>0</v>
      </c>
      <c r="S39" s="115">
        <f>5978.17 / 1000</f>
        <v>5.9781700000000004</v>
      </c>
      <c r="T39" s="115">
        <f>6521.64 / 1000</f>
        <v>6.5216400000000005</v>
      </c>
      <c r="U39" s="115">
        <v>7.0651300000000017</v>
      </c>
      <c r="V39" s="115">
        <v>7.6086200000000019</v>
      </c>
      <c r="W39" s="115">
        <v>8.1521100000000022</v>
      </c>
      <c r="X39" s="115">
        <v>8.6956000000000024</v>
      </c>
      <c r="Y39" s="115">
        <v>9.2390900000000027</v>
      </c>
      <c r="Z39" s="115">
        <v>9.7825800000000012</v>
      </c>
      <c r="AA39" s="115">
        <v>10.326070000000001</v>
      </c>
      <c r="AB39" s="115">
        <v>10.869560000000002</v>
      </c>
      <c r="AC39" s="115">
        <v>11.413050000000002</v>
      </c>
      <c r="AD39" s="115">
        <v>11.95654</v>
      </c>
      <c r="AE39" s="115">
        <v>12.500030000000001</v>
      </c>
      <c r="AF39" s="115">
        <v>13.043520000000001</v>
      </c>
      <c r="AG39" s="115">
        <v>13.587009999999999</v>
      </c>
      <c r="AH39" s="115">
        <v>14.1305</v>
      </c>
      <c r="AI39" s="115">
        <v>14.67399</v>
      </c>
      <c r="AJ39" s="115">
        <v>15.21748</v>
      </c>
      <c r="AK39" s="115">
        <v>15.760969999999999</v>
      </c>
      <c r="AL39" s="115">
        <v>16.304459999999999</v>
      </c>
      <c r="AM39" s="115">
        <v>16.847950000000001</v>
      </c>
      <c r="AN39" s="115">
        <v>17.391440000000003</v>
      </c>
      <c r="AO39" s="115">
        <v>17.934930000000005</v>
      </c>
      <c r="AP39" s="115">
        <v>18.478420000000007</v>
      </c>
      <c r="AQ39" s="115">
        <v>19.021910000000005</v>
      </c>
      <c r="AR39" s="115">
        <v>19.565400000000007</v>
      </c>
      <c r="AS39" s="115">
        <f t="shared" si="49"/>
        <v>20.108884520000007</v>
      </c>
      <c r="AT39" s="115">
        <f t="shared" si="49"/>
        <v>20.652369040000007</v>
      </c>
      <c r="AU39" s="115">
        <f t="shared" si="49"/>
        <v>21.195853560000007</v>
      </c>
      <c r="AV39" s="115">
        <f t="shared" si="49"/>
        <v>21.739338080000007</v>
      </c>
      <c r="AW39" s="115">
        <f t="shared" si="49"/>
        <v>22.282822600000006</v>
      </c>
      <c r="AX39" s="115">
        <f t="shared" si="49"/>
        <v>22.826307120000006</v>
      </c>
      <c r="AY39" s="115">
        <f t="shared" si="49"/>
        <v>23.369791640000006</v>
      </c>
      <c r="AZ39" s="115">
        <f t="shared" si="49"/>
        <v>23.913276160000006</v>
      </c>
      <c r="BA39" s="115">
        <f t="shared" si="49"/>
        <v>24.456760680000006</v>
      </c>
      <c r="BB39" s="115">
        <f t="shared" si="49"/>
        <v>25.000245200000005</v>
      </c>
      <c r="BC39" s="115">
        <f t="shared" si="49"/>
        <v>25.543729720000005</v>
      </c>
      <c r="BD39" s="115">
        <f t="shared" si="49"/>
        <v>26.087214240000005</v>
      </c>
      <c r="BE39" s="115">
        <f t="shared" si="49"/>
        <v>26.630698760000005</v>
      </c>
      <c r="BF39" s="115">
        <f t="shared" si="49"/>
        <v>27.174183280000005</v>
      </c>
      <c r="BG39" s="115">
        <f t="shared" ref="BG39:BP39" si="50">BF39+BG36+BG38</f>
        <v>27.717667800000005</v>
      </c>
      <c r="BH39" s="115">
        <f t="shared" si="50"/>
        <v>28.261152320000004</v>
      </c>
      <c r="BI39" s="115">
        <f t="shared" si="50"/>
        <v>28.804636840000004</v>
      </c>
      <c r="BJ39" s="115">
        <f t="shared" si="50"/>
        <v>29.348121360000004</v>
      </c>
      <c r="BK39" s="115">
        <f t="shared" si="50"/>
        <v>29.891605880000004</v>
      </c>
      <c r="BL39" s="115">
        <f t="shared" si="50"/>
        <v>30.435090400000004</v>
      </c>
      <c r="BM39" s="115">
        <f t="shared" si="50"/>
        <v>30.978574920000003</v>
      </c>
      <c r="BN39" s="115">
        <f t="shared" si="50"/>
        <v>31.522059440000003</v>
      </c>
      <c r="BO39" s="115">
        <f t="shared" si="50"/>
        <v>32.065543960000007</v>
      </c>
      <c r="BP39" s="115">
        <f t="shared" si="50"/>
        <v>32.609028480000006</v>
      </c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</row>
    <row r="40" spans="1:164">
      <c r="A40" s="9"/>
      <c r="B40" s="9">
        <v>1.5495999999999999E-2</v>
      </c>
      <c r="C40" s="9">
        <f>B40 / 12</f>
        <v>1.2913333333333334E-3</v>
      </c>
      <c r="D40" s="9"/>
      <c r="E40" s="9" t="s">
        <v>31</v>
      </c>
      <c r="F40" s="76"/>
      <c r="G40" s="15">
        <v>4</v>
      </c>
      <c r="H40" s="15">
        <v>3</v>
      </c>
      <c r="I40" s="15">
        <f>ROUND(((+H23-H39+SUMMARY!I46)*0.01)/12,0)</f>
        <v>3</v>
      </c>
      <c r="J40" s="15">
        <f>ROUND(((+I23-I39+SUMMARY!J46)*0.01)/12,0)</f>
        <v>1</v>
      </c>
      <c r="K40" s="15">
        <f>ROUND(((+J23-J39+SUMMARY!K46)*0.01)/12,0)</f>
        <v>2</v>
      </c>
      <c r="L40" s="15">
        <f>ROUND(((+K23-K39+SUMMARY!L46)*0.01)/12,0)</f>
        <v>2</v>
      </c>
      <c r="M40" s="15">
        <f>ROUND(((+L23-L39+SUMMARY!M46)*0.01)/12,0)</f>
        <v>2</v>
      </c>
      <c r="N40" s="15">
        <f>ROUND(((+M23-M39+SUMMARY!N46)*0.01)/12,0)</f>
        <v>2</v>
      </c>
      <c r="O40" s="15">
        <f>ROUND(((+N23-N39+SUMMARY!O46)*0.01)/12,0)</f>
        <v>2</v>
      </c>
      <c r="P40" s="15">
        <f>ROUND(((+O23-O39+SUMMARY!P46)*0.01)/12,0)</f>
        <v>2</v>
      </c>
      <c r="Q40" s="15">
        <f>ROUND(((+P23-P39+SUMMARY!Q46)*0.01)/12,0)</f>
        <v>2</v>
      </c>
      <c r="R40" s="15">
        <f>ROUND(((+Q23-Q39+SUMMARY!R46)*0.01)/12,0)</f>
        <v>2</v>
      </c>
      <c r="S40" s="15">
        <f>ROUND(((+R23-R39+SUMMARY!S46)*0.01)/12,0)</f>
        <v>2</v>
      </c>
      <c r="T40" s="15">
        <f>ROUND(((+S23-S39+SUMMARY!T46)*0.01)/12,0)</f>
        <v>2</v>
      </c>
      <c r="U40" s="15">
        <f>ROUND(((+T23-T39+SUMMARY!U46)*0.01)/12,0)</f>
        <v>2</v>
      </c>
      <c r="V40" s="15">
        <f>ROUND(((+U23-U39+SUMMARY!V46)*0.01)/12,0)</f>
        <v>2</v>
      </c>
      <c r="W40" s="15">
        <f>ROUND(((+V23-V39+SUMMARY!W46)*0.01)/12,0)</f>
        <v>2</v>
      </c>
      <c r="X40" s="15">
        <f>ROUND(((+W23-W39+SUMMARY!X46)*0.01)/12,0)</f>
        <v>2</v>
      </c>
      <c r="Y40" s="15">
        <f>ROUND(((+X23-X39+SUMMARY!Y46)*0.01)/12,0)</f>
        <v>2</v>
      </c>
      <c r="Z40" s="15">
        <f>ROUND(((+Y23-Y39+SUMMARY!Z46)*0.01)/12,0)</f>
        <v>1</v>
      </c>
      <c r="AA40" s="15">
        <f>ROUND(((+Z23-Z39+SUMMARY!AA46)*0.01)/12,0)</f>
        <v>1</v>
      </c>
      <c r="AB40" s="15">
        <f>ROUND(((+AA23-AA39+SUMMARY!AB46)*0.01)/12,0)</f>
        <v>2</v>
      </c>
      <c r="AC40" s="15">
        <f>ROUND(((+AB23-AB39+SUMMARY!AC46)*0.01)/12,0)</f>
        <v>2</v>
      </c>
      <c r="AD40" s="15">
        <f>ROUND(((+AC23-AC39+SUMMARY!AD46)*0.01)/12,0)</f>
        <v>2</v>
      </c>
      <c r="AE40" s="15">
        <f>ROUND(((+AD23-AD39+SUMMARY!AE46)*0.01)/12,0)</f>
        <v>2</v>
      </c>
      <c r="AF40" s="15">
        <f>ROUND(((+AE23-AE39+SUMMARY!AF46)*0.01)/12,0)</f>
        <v>2</v>
      </c>
      <c r="AG40" s="15">
        <f>ROUND((+AF23-AF39)* $C$40,0)</f>
        <v>0</v>
      </c>
      <c r="AH40" s="15">
        <f t="shared" ref="AH40:BP40" si="51">ROUND((+AG23-AG39)* $C$40,0)</f>
        <v>0</v>
      </c>
      <c r="AI40" s="15">
        <f t="shared" si="51"/>
        <v>0</v>
      </c>
      <c r="AJ40" s="15">
        <f t="shared" si="51"/>
        <v>0</v>
      </c>
      <c r="AK40" s="15">
        <f t="shared" si="51"/>
        <v>0</v>
      </c>
      <c r="AL40" s="15">
        <f t="shared" si="51"/>
        <v>0</v>
      </c>
      <c r="AM40" s="15">
        <f t="shared" si="51"/>
        <v>0</v>
      </c>
      <c r="AN40" s="15">
        <f t="shared" si="51"/>
        <v>0</v>
      </c>
      <c r="AO40" s="15">
        <f t="shared" si="51"/>
        <v>0</v>
      </c>
      <c r="AP40" s="15">
        <f t="shared" si="51"/>
        <v>0</v>
      </c>
      <c r="AQ40" s="15">
        <f t="shared" si="51"/>
        <v>0</v>
      </c>
      <c r="AR40" s="15">
        <f t="shared" si="51"/>
        <v>0</v>
      </c>
      <c r="AS40" s="15">
        <f t="shared" si="51"/>
        <v>0</v>
      </c>
      <c r="AT40" s="15">
        <f t="shared" si="51"/>
        <v>0</v>
      </c>
      <c r="AU40" s="15">
        <f t="shared" si="51"/>
        <v>0</v>
      </c>
      <c r="AV40" s="15">
        <f t="shared" si="51"/>
        <v>0</v>
      </c>
      <c r="AW40" s="15">
        <f t="shared" si="51"/>
        <v>0</v>
      </c>
      <c r="AX40" s="15">
        <f t="shared" si="51"/>
        <v>0</v>
      </c>
      <c r="AY40" s="15">
        <f t="shared" si="51"/>
        <v>0</v>
      </c>
      <c r="AZ40" s="15">
        <f t="shared" si="51"/>
        <v>0</v>
      </c>
      <c r="BA40" s="15">
        <f t="shared" si="51"/>
        <v>0</v>
      </c>
      <c r="BB40" s="15">
        <f t="shared" si="51"/>
        <v>0</v>
      </c>
      <c r="BC40" s="15">
        <f t="shared" si="51"/>
        <v>0</v>
      </c>
      <c r="BD40" s="15">
        <f t="shared" si="51"/>
        <v>0</v>
      </c>
      <c r="BE40" s="15">
        <f t="shared" si="51"/>
        <v>0</v>
      </c>
      <c r="BF40" s="15">
        <f t="shared" si="51"/>
        <v>0</v>
      </c>
      <c r="BG40" s="15">
        <f t="shared" si="51"/>
        <v>0</v>
      </c>
      <c r="BH40" s="15">
        <f t="shared" si="51"/>
        <v>0</v>
      </c>
      <c r="BI40" s="15">
        <f t="shared" si="51"/>
        <v>0</v>
      </c>
      <c r="BJ40" s="15">
        <f t="shared" si="51"/>
        <v>0</v>
      </c>
      <c r="BK40" s="15">
        <f t="shared" si="51"/>
        <v>0</v>
      </c>
      <c r="BL40" s="15">
        <f t="shared" si="51"/>
        <v>0</v>
      </c>
      <c r="BM40" s="15">
        <f t="shared" si="51"/>
        <v>0</v>
      </c>
      <c r="BN40" s="15">
        <f t="shared" si="51"/>
        <v>0</v>
      </c>
      <c r="BO40" s="15">
        <f t="shared" si="51"/>
        <v>0</v>
      </c>
      <c r="BP40" s="15">
        <f t="shared" si="51"/>
        <v>0</v>
      </c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7" spans="1:164">
      <c r="E47" s="52" t="s">
        <v>63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0</v>
      </c>
      <c r="BP47" s="52">
        <v>0</v>
      </c>
    </row>
    <row r="48" spans="1:164" ht="15.75" thickBot="1">
      <c r="A48" s="9"/>
      <c r="B48" s="9"/>
      <c r="C48" s="9"/>
      <c r="D48" s="9"/>
      <c r="E48" s="9" t="s">
        <v>64</v>
      </c>
      <c r="F48" s="9"/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0</v>
      </c>
      <c r="M48" s="106">
        <v>0</v>
      </c>
      <c r="N48" s="106">
        <v>0</v>
      </c>
      <c r="O48" s="106">
        <v>0</v>
      </c>
      <c r="P48" s="106">
        <v>0</v>
      </c>
      <c r="Q48" s="106">
        <v>0</v>
      </c>
      <c r="R48" s="106">
        <v>0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6">
        <v>0</v>
      </c>
      <c r="AG48" s="106">
        <v>0</v>
      </c>
      <c r="AH48" s="106">
        <v>0</v>
      </c>
      <c r="AI48" s="106">
        <v>0</v>
      </c>
      <c r="AJ48" s="106">
        <v>0</v>
      </c>
      <c r="AK48" s="106">
        <v>0</v>
      </c>
      <c r="AL48" s="106">
        <v>0</v>
      </c>
      <c r="AM48" s="106">
        <v>0</v>
      </c>
      <c r="AN48" s="106">
        <v>0</v>
      </c>
      <c r="AO48" s="106">
        <v>0</v>
      </c>
      <c r="AP48" s="106">
        <v>0</v>
      </c>
      <c r="AQ48" s="106">
        <v>0</v>
      </c>
      <c r="AR48" s="106">
        <v>0</v>
      </c>
      <c r="AS48" s="106">
        <v>0</v>
      </c>
      <c r="AT48" s="106">
        <v>0</v>
      </c>
      <c r="AU48" s="106">
        <v>0</v>
      </c>
      <c r="AV48" s="106">
        <v>0</v>
      </c>
      <c r="AW48" s="106">
        <v>0</v>
      </c>
      <c r="AX48" s="106">
        <v>0</v>
      </c>
      <c r="AY48" s="106">
        <v>0</v>
      </c>
      <c r="AZ48" s="106">
        <v>0</v>
      </c>
      <c r="BA48" s="106">
        <v>0</v>
      </c>
      <c r="BB48" s="106">
        <v>0</v>
      </c>
      <c r="BC48" s="106">
        <v>0</v>
      </c>
      <c r="BD48" s="106">
        <v>0</v>
      </c>
      <c r="BE48" s="106">
        <v>0</v>
      </c>
      <c r="BF48" s="106">
        <v>0</v>
      </c>
      <c r="BG48" s="106">
        <v>0</v>
      </c>
      <c r="BH48" s="106">
        <v>0</v>
      </c>
      <c r="BI48" s="106">
        <v>0</v>
      </c>
      <c r="BJ48" s="106">
        <v>0</v>
      </c>
      <c r="BK48" s="106">
        <v>0</v>
      </c>
      <c r="BL48" s="106">
        <v>0</v>
      </c>
      <c r="BM48" s="106">
        <v>0</v>
      </c>
      <c r="BN48" s="106">
        <v>0</v>
      </c>
      <c r="BO48" s="106">
        <v>0</v>
      </c>
      <c r="BP48" s="106">
        <v>0</v>
      </c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</row>
    <row r="50" spans="1:164">
      <c r="A50" s="9"/>
      <c r="B50" s="9"/>
      <c r="C50" s="9"/>
      <c r="D50" s="9"/>
      <c r="E50" s="9" t="s">
        <v>65</v>
      </c>
      <c r="F50" s="9"/>
      <c r="G50" s="98">
        <v>0</v>
      </c>
      <c r="H50" s="98">
        <v>0</v>
      </c>
      <c r="I50" s="98">
        <v>0</v>
      </c>
      <c r="J50" s="98">
        <v>0</v>
      </c>
      <c r="K50" s="98">
        <v>0</v>
      </c>
      <c r="L50" s="98">
        <v>0</v>
      </c>
      <c r="M50" s="98">
        <v>0</v>
      </c>
      <c r="N50" s="98">
        <v>0</v>
      </c>
      <c r="O50" s="98">
        <v>0</v>
      </c>
      <c r="P50" s="98">
        <v>0</v>
      </c>
      <c r="Q50" s="98">
        <v>0</v>
      </c>
      <c r="R50" s="98">
        <v>0</v>
      </c>
      <c r="S50" s="98">
        <v>0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  <c r="AE50" s="98">
        <v>0</v>
      </c>
      <c r="AF50" s="98">
        <v>0</v>
      </c>
      <c r="AG50" s="98">
        <v>0</v>
      </c>
      <c r="AH50" s="98">
        <v>0</v>
      </c>
      <c r="AI50" s="98">
        <v>0</v>
      </c>
      <c r="AJ50" s="98">
        <v>0</v>
      </c>
      <c r="AK50" s="98">
        <v>0</v>
      </c>
      <c r="AL50" s="98">
        <v>0</v>
      </c>
      <c r="AM50" s="98">
        <v>0</v>
      </c>
      <c r="AN50" s="98">
        <v>0</v>
      </c>
      <c r="AO50" s="98">
        <v>0</v>
      </c>
      <c r="AP50" s="98">
        <v>0</v>
      </c>
      <c r="AQ50" s="98">
        <v>0</v>
      </c>
      <c r="AR50" s="98">
        <v>0</v>
      </c>
      <c r="AS50" s="98">
        <v>0</v>
      </c>
      <c r="AT50" s="98">
        <v>0</v>
      </c>
      <c r="AU50" s="98">
        <v>0</v>
      </c>
      <c r="AV50" s="98">
        <v>0</v>
      </c>
      <c r="AW50" s="98">
        <v>0</v>
      </c>
      <c r="AX50" s="98">
        <v>0</v>
      </c>
      <c r="AY50" s="98">
        <v>0</v>
      </c>
      <c r="AZ50" s="98">
        <v>0</v>
      </c>
      <c r="BA50" s="98">
        <v>0</v>
      </c>
      <c r="BB50" s="98">
        <v>0</v>
      </c>
      <c r="BC50" s="98">
        <v>0</v>
      </c>
      <c r="BD50" s="98">
        <v>0</v>
      </c>
      <c r="BE50" s="98">
        <v>0</v>
      </c>
      <c r="BF50" s="98">
        <v>0</v>
      </c>
      <c r="BG50" s="98">
        <v>0</v>
      </c>
      <c r="BH50" s="98">
        <v>0</v>
      </c>
      <c r="BI50" s="98">
        <v>0</v>
      </c>
      <c r="BJ50" s="98">
        <v>0</v>
      </c>
      <c r="BK50" s="98">
        <v>0</v>
      </c>
      <c r="BL50" s="98">
        <v>0</v>
      </c>
      <c r="BM50" s="98">
        <v>0</v>
      </c>
      <c r="BN50" s="98">
        <v>0</v>
      </c>
      <c r="BO50" s="98">
        <v>0</v>
      </c>
      <c r="BP50" s="98">
        <v>0</v>
      </c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</row>
    <row r="51" spans="1:164">
      <c r="A51" s="9"/>
      <c r="B51" s="9"/>
      <c r="C51" s="9"/>
      <c r="D51" s="9"/>
      <c r="E51" s="9" t="s">
        <v>66</v>
      </c>
      <c r="F51" s="9"/>
      <c r="G51" s="98">
        <v>0</v>
      </c>
      <c r="H51" s="98">
        <v>0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  <c r="AE51" s="98">
        <v>0</v>
      </c>
      <c r="AF51" s="98">
        <v>0</v>
      </c>
      <c r="AG51" s="98">
        <v>0</v>
      </c>
      <c r="AH51" s="98">
        <v>0</v>
      </c>
      <c r="AI51" s="98">
        <v>0</v>
      </c>
      <c r="AJ51" s="98">
        <v>0</v>
      </c>
      <c r="AK51" s="98">
        <v>0</v>
      </c>
      <c r="AL51" s="98">
        <v>0</v>
      </c>
      <c r="AM51" s="98">
        <v>0</v>
      </c>
      <c r="AN51" s="98">
        <v>0</v>
      </c>
      <c r="AO51" s="98">
        <v>0</v>
      </c>
      <c r="AP51" s="98">
        <v>0</v>
      </c>
      <c r="AQ51" s="98">
        <v>0</v>
      </c>
      <c r="AR51" s="98">
        <v>0</v>
      </c>
      <c r="AS51" s="98">
        <v>0</v>
      </c>
      <c r="AT51" s="98">
        <v>0</v>
      </c>
      <c r="AU51" s="98">
        <v>0</v>
      </c>
      <c r="AV51" s="98">
        <v>0</v>
      </c>
      <c r="AW51" s="98">
        <v>0</v>
      </c>
      <c r="AX51" s="98">
        <v>0</v>
      </c>
      <c r="AY51" s="98">
        <v>0</v>
      </c>
      <c r="AZ51" s="98">
        <v>0</v>
      </c>
      <c r="BA51" s="98">
        <v>0</v>
      </c>
      <c r="BB51" s="98">
        <v>0</v>
      </c>
      <c r="BC51" s="98">
        <v>0</v>
      </c>
      <c r="BD51" s="98">
        <v>0</v>
      </c>
      <c r="BE51" s="98">
        <v>0</v>
      </c>
      <c r="BF51" s="98">
        <v>0</v>
      </c>
      <c r="BG51" s="98">
        <v>0</v>
      </c>
      <c r="BH51" s="98">
        <v>0</v>
      </c>
      <c r="BI51" s="98">
        <v>0</v>
      </c>
      <c r="BJ51" s="98">
        <v>0</v>
      </c>
      <c r="BK51" s="98">
        <v>0</v>
      </c>
      <c r="BL51" s="98">
        <v>0</v>
      </c>
      <c r="BM51" s="98">
        <v>0</v>
      </c>
      <c r="BN51" s="98">
        <v>0</v>
      </c>
      <c r="BO51" s="98">
        <v>0</v>
      </c>
      <c r="BP51" s="98">
        <v>0</v>
      </c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</row>
    <row r="65" spans="1:128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</row>
    <row r="66" spans="1:128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</row>
    <row r="67" spans="1:128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</row>
    <row r="68" spans="1:128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</row>
    <row r="69" spans="1:128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</row>
    <row r="70" spans="1:128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</row>
    <row r="71" spans="1:128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</row>
    <row r="72" spans="1:128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</row>
    <row r="73" spans="1:128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</row>
    <row r="74" spans="1:128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</row>
    <row r="75" spans="1:128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</row>
    <row r="76" spans="1:128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</row>
    <row r="77" spans="1:128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</row>
    <row r="78" spans="1:128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</row>
    <row r="79" spans="1:128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</row>
    <row r="80" spans="1:128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</row>
    <row r="81" spans="1:128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</row>
    <row r="82" spans="1:128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</row>
    <row r="83" spans="1:128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</row>
    <row r="84" spans="1:128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</row>
    <row r="85" spans="1:128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</row>
    <row r="86" spans="1:128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</row>
    <row r="87" spans="1:128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</row>
  </sheetData>
  <pageMargins left="0.25" right="0.25" top="0.25" bottom="0.25" header="0.5" footer="0.5"/>
  <pageSetup scale="68" orientation="landscape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 codeName="Sheet6" enableFormatConditionsCalculation="0"/>
  <dimension ref="A1:FH87"/>
  <sheetViews>
    <sheetView defaultGridColor="0" colorId="22" zoomScale="77" workbookViewId="0">
      <pane xSplit="6" ySplit="2" topLeftCell="AG3" activePane="bottomRight" state="frozenSplit"/>
      <selection activeCell="D7" sqref="D7"/>
      <selection pane="topRight" activeCell="D7" sqref="D7"/>
      <selection pane="bottomLeft" activeCell="D7" sqref="D7"/>
      <selection pane="bottomRight" activeCell="AG3" sqref="AG3"/>
    </sheetView>
  </sheetViews>
  <sheetFormatPr defaultColWidth="9.77734375" defaultRowHeight="15" outlineLevelCol="1"/>
  <cols>
    <col min="1" max="3" width="2.77734375" style="52" customWidth="1"/>
    <col min="4" max="4" width="5.77734375" style="52" customWidth="1"/>
    <col min="5" max="5" width="20.77734375" style="52" customWidth="1"/>
    <col min="6" max="6" width="9.77734375" style="52"/>
    <col min="7" max="32" width="0" style="52" hidden="1" customWidth="1" outlineLevel="1"/>
    <col min="33" max="33" width="9.77734375" style="52" collapsed="1"/>
    <col min="34" max="56" width="9.77734375" style="52"/>
    <col min="57" max="67" width="8.77734375" style="52" customWidth="1"/>
    <col min="68" max="16384" width="9.777343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I1" s="73">
        <v>2010</v>
      </c>
      <c r="U1" s="73">
        <f>I1+1</f>
        <v>2011</v>
      </c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3">
        <f>CC1+1</f>
        <v>2017</v>
      </c>
      <c r="DA1" s="73">
        <f>CO1+1</f>
        <v>2018</v>
      </c>
      <c r="DM1" s="73">
        <f>DA1+1</f>
        <v>2019</v>
      </c>
      <c r="DY1" s="73">
        <f>DM1+1</f>
        <v>2020</v>
      </c>
      <c r="EK1" s="73">
        <f>DY1+1</f>
        <v>2021</v>
      </c>
      <c r="EW1" s="73">
        <f>EK1+1</f>
        <v>2022</v>
      </c>
    </row>
    <row r="2" spans="1:164" ht="23.25">
      <c r="A2" s="74"/>
      <c r="B2" s="71"/>
      <c r="C2" s="71"/>
      <c r="D2" s="71"/>
      <c r="E2" s="9"/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73" t="s">
        <v>8</v>
      </c>
      <c r="P2" s="7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4" spans="1:164" ht="15.75">
      <c r="A4" s="9">
        <v>1</v>
      </c>
      <c r="B4" s="9">
        <v>1</v>
      </c>
      <c r="C4" s="9">
        <v>1</v>
      </c>
      <c r="D4" s="75">
        <v>9999</v>
      </c>
      <c r="E4" s="52" t="s">
        <v>13</v>
      </c>
      <c r="G4" s="52">
        <v>0</v>
      </c>
      <c r="H4" s="52">
        <v>0</v>
      </c>
      <c r="I4" s="52">
        <v>0</v>
      </c>
      <c r="J4" s="52">
        <v>0</v>
      </c>
      <c r="K4" s="52">
        <v>0</v>
      </c>
      <c r="L4" s="52">
        <v>0</v>
      </c>
      <c r="M4" s="52">
        <v>0</v>
      </c>
      <c r="N4" s="52">
        <v>0</v>
      </c>
      <c r="O4" s="52">
        <v>0</v>
      </c>
      <c r="P4" s="52">
        <v>0</v>
      </c>
      <c r="Q4" s="52">
        <v>0</v>
      </c>
      <c r="R4" s="52">
        <v>0</v>
      </c>
      <c r="S4" s="52">
        <v>0</v>
      </c>
      <c r="T4" s="52">
        <v>0</v>
      </c>
      <c r="U4" s="52">
        <v>0</v>
      </c>
      <c r="V4" s="52">
        <v>0</v>
      </c>
      <c r="W4" s="52">
        <v>0</v>
      </c>
      <c r="X4" s="52">
        <v>0</v>
      </c>
      <c r="Y4" s="52">
        <v>0</v>
      </c>
      <c r="Z4" s="52">
        <v>0</v>
      </c>
      <c r="AA4" s="52">
        <v>0</v>
      </c>
      <c r="AB4" s="52">
        <v>0</v>
      </c>
      <c r="AC4" s="52">
        <v>0</v>
      </c>
      <c r="AD4" s="52">
        <v>0</v>
      </c>
      <c r="AE4" s="52">
        <v>0</v>
      </c>
      <c r="AF4" s="52">
        <v>0</v>
      </c>
      <c r="AG4" s="52">
        <v>0</v>
      </c>
      <c r="AH4" s="52">
        <v>0</v>
      </c>
      <c r="AI4" s="52">
        <v>0</v>
      </c>
      <c r="AJ4" s="52">
        <v>0</v>
      </c>
      <c r="AK4" s="52">
        <v>0</v>
      </c>
      <c r="AL4" s="52">
        <v>0</v>
      </c>
      <c r="AM4" s="52">
        <v>0</v>
      </c>
      <c r="AN4" s="52">
        <v>0</v>
      </c>
      <c r="AO4" s="52">
        <v>0</v>
      </c>
      <c r="AP4" s="52">
        <v>0</v>
      </c>
      <c r="AQ4" s="52">
        <v>0</v>
      </c>
      <c r="AR4" s="52">
        <v>0</v>
      </c>
      <c r="AS4" s="52">
        <v>0</v>
      </c>
      <c r="AT4" s="52">
        <v>0</v>
      </c>
      <c r="AU4" s="52">
        <v>0</v>
      </c>
      <c r="AV4" s="52">
        <v>0</v>
      </c>
      <c r="AW4" s="52">
        <v>0</v>
      </c>
      <c r="AX4" s="52">
        <v>0</v>
      </c>
      <c r="AY4" s="52">
        <v>0</v>
      </c>
      <c r="AZ4" s="52">
        <v>0</v>
      </c>
      <c r="BA4" s="52">
        <v>0</v>
      </c>
      <c r="BB4" s="52">
        <v>0</v>
      </c>
      <c r="BC4" s="52">
        <v>0</v>
      </c>
      <c r="BD4" s="52">
        <v>0</v>
      </c>
      <c r="BE4" s="52">
        <v>0</v>
      </c>
      <c r="BF4" s="52">
        <v>0</v>
      </c>
      <c r="BG4" s="52">
        <v>0</v>
      </c>
      <c r="BH4" s="52">
        <v>0</v>
      </c>
      <c r="BI4" s="52">
        <v>0</v>
      </c>
      <c r="BJ4" s="52">
        <v>0</v>
      </c>
      <c r="BK4" s="52">
        <v>0</v>
      </c>
      <c r="BL4" s="52">
        <v>0</v>
      </c>
      <c r="BM4" s="52">
        <v>0</v>
      </c>
      <c r="BN4" s="52">
        <v>0</v>
      </c>
      <c r="BO4" s="52">
        <v>0</v>
      </c>
      <c r="BP4" s="52">
        <v>0</v>
      </c>
      <c r="BQ4" s="52">
        <v>0</v>
      </c>
      <c r="BR4" s="52">
        <v>0</v>
      </c>
      <c r="BS4" s="52">
        <v>0</v>
      </c>
      <c r="BT4" s="52">
        <v>0</v>
      </c>
      <c r="BU4" s="52">
        <v>0</v>
      </c>
      <c r="BV4" s="52">
        <v>0</v>
      </c>
      <c r="BW4" s="52">
        <v>0</v>
      </c>
      <c r="BX4" s="52">
        <v>0</v>
      </c>
      <c r="BY4" s="52">
        <v>0</v>
      </c>
      <c r="BZ4" s="52">
        <v>0</v>
      </c>
      <c r="CA4" s="52">
        <v>0</v>
      </c>
      <c r="CB4" s="52">
        <v>0</v>
      </c>
      <c r="CC4" s="52">
        <v>0</v>
      </c>
      <c r="CD4" s="52">
        <v>0</v>
      </c>
      <c r="CE4" s="52">
        <v>0</v>
      </c>
      <c r="CF4" s="52">
        <v>0</v>
      </c>
      <c r="CG4" s="52">
        <v>0</v>
      </c>
      <c r="CH4" s="52">
        <v>0</v>
      </c>
      <c r="CI4" s="52">
        <v>0</v>
      </c>
      <c r="CJ4" s="52">
        <v>0</v>
      </c>
      <c r="CK4" s="52">
        <v>0</v>
      </c>
      <c r="CL4" s="52">
        <v>0</v>
      </c>
      <c r="CM4" s="52">
        <v>0</v>
      </c>
      <c r="CN4" s="52">
        <v>0</v>
      </c>
      <c r="CO4" s="52">
        <v>0</v>
      </c>
      <c r="CP4" s="52">
        <v>0</v>
      </c>
      <c r="CQ4" s="52">
        <v>0</v>
      </c>
      <c r="CR4" s="52">
        <v>0</v>
      </c>
      <c r="CS4" s="52">
        <v>0</v>
      </c>
      <c r="CT4" s="52">
        <v>0</v>
      </c>
      <c r="CU4" s="52">
        <v>0</v>
      </c>
      <c r="CV4" s="52">
        <v>0</v>
      </c>
      <c r="CW4" s="52">
        <v>0</v>
      </c>
      <c r="CX4" s="52">
        <v>0</v>
      </c>
      <c r="CY4" s="52">
        <v>0</v>
      </c>
      <c r="CZ4" s="52">
        <v>0</v>
      </c>
      <c r="DA4" s="52">
        <v>0</v>
      </c>
      <c r="DB4" s="52">
        <v>0</v>
      </c>
      <c r="DC4" s="52">
        <v>0</v>
      </c>
      <c r="DD4" s="52">
        <v>0</v>
      </c>
      <c r="DE4" s="52">
        <v>0</v>
      </c>
      <c r="DF4" s="52">
        <v>0</v>
      </c>
      <c r="DG4" s="52">
        <v>0</v>
      </c>
      <c r="DH4" s="52">
        <v>0</v>
      </c>
      <c r="DI4" s="52">
        <v>0</v>
      </c>
      <c r="DJ4" s="52">
        <v>0</v>
      </c>
      <c r="DK4" s="52">
        <v>0</v>
      </c>
      <c r="DL4" s="52">
        <v>0</v>
      </c>
      <c r="DM4" s="52">
        <v>0</v>
      </c>
      <c r="DN4" s="52">
        <v>0</v>
      </c>
      <c r="DO4" s="52">
        <v>0</v>
      </c>
      <c r="DP4" s="52">
        <v>0</v>
      </c>
      <c r="DQ4" s="52">
        <v>0</v>
      </c>
      <c r="DR4" s="52">
        <v>0</v>
      </c>
      <c r="DS4" s="52">
        <v>0</v>
      </c>
      <c r="DT4" s="52">
        <v>0</v>
      </c>
      <c r="DU4" s="52">
        <v>0</v>
      </c>
      <c r="DV4" s="52">
        <v>0</v>
      </c>
      <c r="DW4" s="52">
        <v>0</v>
      </c>
      <c r="DX4" s="52">
        <v>0</v>
      </c>
      <c r="DY4" s="52">
        <v>0</v>
      </c>
      <c r="DZ4" s="52">
        <v>0</v>
      </c>
      <c r="EA4" s="52">
        <v>0</v>
      </c>
      <c r="EB4" s="52">
        <v>0</v>
      </c>
      <c r="EC4" s="52">
        <v>0</v>
      </c>
      <c r="ED4" s="52">
        <v>0</v>
      </c>
      <c r="EE4" s="52">
        <v>0</v>
      </c>
      <c r="EF4" s="52">
        <v>0</v>
      </c>
      <c r="EG4" s="52">
        <v>0</v>
      </c>
      <c r="EH4" s="52">
        <v>0</v>
      </c>
      <c r="EI4" s="52">
        <v>0</v>
      </c>
      <c r="EJ4" s="52">
        <v>0</v>
      </c>
      <c r="EK4" s="52">
        <v>0</v>
      </c>
      <c r="EL4" s="52">
        <v>0</v>
      </c>
      <c r="EM4" s="52">
        <v>0</v>
      </c>
      <c r="EN4" s="52">
        <v>0</v>
      </c>
      <c r="EO4" s="52">
        <v>0</v>
      </c>
      <c r="EP4" s="52">
        <v>0</v>
      </c>
      <c r="EQ4" s="52">
        <v>0</v>
      </c>
      <c r="ER4" s="52">
        <v>0</v>
      </c>
      <c r="ES4" s="52">
        <v>0</v>
      </c>
      <c r="ET4" s="52">
        <v>0</v>
      </c>
      <c r="EU4" s="52">
        <v>0</v>
      </c>
      <c r="EV4" s="52">
        <v>0</v>
      </c>
      <c r="EW4" s="52">
        <v>0</v>
      </c>
      <c r="EX4" s="52">
        <v>0</v>
      </c>
      <c r="EY4" s="52">
        <v>0</v>
      </c>
      <c r="EZ4" s="52">
        <v>0</v>
      </c>
      <c r="FA4" s="52">
        <v>0</v>
      </c>
      <c r="FB4" s="52">
        <v>0</v>
      </c>
      <c r="FC4" s="52">
        <v>0</v>
      </c>
      <c r="FD4" s="52">
        <v>0</v>
      </c>
      <c r="FE4" s="52">
        <v>0</v>
      </c>
      <c r="FF4" s="52">
        <v>0</v>
      </c>
      <c r="FG4" s="52">
        <v>0</v>
      </c>
      <c r="FH4" s="52">
        <v>0</v>
      </c>
    </row>
    <row r="5" spans="1:164">
      <c r="E5" s="52" t="s">
        <v>14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0</v>
      </c>
      <c r="W5" s="52">
        <v>0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0</v>
      </c>
      <c r="AH5" s="52">
        <v>0</v>
      </c>
      <c r="AI5" s="52">
        <v>0</v>
      </c>
      <c r="AJ5" s="52">
        <v>0</v>
      </c>
      <c r="AK5" s="52">
        <v>0</v>
      </c>
      <c r="AL5" s="52">
        <v>0</v>
      </c>
      <c r="AM5" s="52">
        <v>0</v>
      </c>
      <c r="AN5" s="52">
        <v>0</v>
      </c>
      <c r="AO5" s="52">
        <v>0</v>
      </c>
      <c r="AP5" s="52">
        <v>0</v>
      </c>
      <c r="AQ5" s="52">
        <v>0</v>
      </c>
      <c r="AR5" s="52">
        <v>0</v>
      </c>
      <c r="AS5" s="52">
        <v>0</v>
      </c>
      <c r="AT5" s="52">
        <v>0</v>
      </c>
      <c r="AU5" s="52">
        <v>0</v>
      </c>
      <c r="AV5" s="52">
        <v>0</v>
      </c>
      <c r="AW5" s="52">
        <v>0</v>
      </c>
      <c r="AX5" s="52">
        <v>0</v>
      </c>
      <c r="AY5" s="52">
        <v>0</v>
      </c>
      <c r="AZ5" s="52">
        <v>0</v>
      </c>
      <c r="BA5" s="52">
        <v>0</v>
      </c>
      <c r="BB5" s="52">
        <v>0</v>
      </c>
      <c r="BC5" s="52">
        <v>0</v>
      </c>
      <c r="BD5" s="52">
        <v>0</v>
      </c>
      <c r="BE5" s="52">
        <v>0</v>
      </c>
      <c r="BF5" s="52">
        <v>0</v>
      </c>
      <c r="BG5" s="52">
        <v>0</v>
      </c>
      <c r="BH5" s="52">
        <v>0</v>
      </c>
      <c r="BI5" s="52">
        <v>0</v>
      </c>
      <c r="BJ5" s="52">
        <v>0</v>
      </c>
      <c r="BK5" s="52">
        <v>0</v>
      </c>
      <c r="BL5" s="52">
        <v>0</v>
      </c>
      <c r="BM5" s="52">
        <v>0</v>
      </c>
      <c r="BN5" s="52">
        <v>0</v>
      </c>
      <c r="BO5" s="52">
        <v>0</v>
      </c>
      <c r="BP5" s="52">
        <v>0</v>
      </c>
      <c r="BQ5" s="52">
        <v>0</v>
      </c>
      <c r="BR5" s="52">
        <v>0</v>
      </c>
      <c r="BS5" s="52">
        <v>0</v>
      </c>
      <c r="BT5" s="52">
        <v>0</v>
      </c>
      <c r="BU5" s="52">
        <v>0</v>
      </c>
      <c r="BV5" s="52">
        <v>0</v>
      </c>
      <c r="BW5" s="52">
        <v>0</v>
      </c>
      <c r="BX5" s="52">
        <v>0</v>
      </c>
      <c r="BY5" s="52">
        <v>0</v>
      </c>
      <c r="BZ5" s="52">
        <v>0</v>
      </c>
      <c r="CA5" s="52">
        <v>0</v>
      </c>
      <c r="CB5" s="52">
        <v>0</v>
      </c>
      <c r="CC5" s="52">
        <v>0</v>
      </c>
      <c r="CD5" s="52">
        <v>0</v>
      </c>
      <c r="CE5" s="52">
        <v>0</v>
      </c>
      <c r="CF5" s="52">
        <v>0</v>
      </c>
      <c r="CG5" s="52">
        <v>0</v>
      </c>
      <c r="CH5" s="52">
        <v>0</v>
      </c>
      <c r="CI5" s="52">
        <v>0</v>
      </c>
      <c r="CJ5" s="52">
        <v>0</v>
      </c>
      <c r="CK5" s="52">
        <v>0</v>
      </c>
      <c r="CL5" s="52">
        <v>0</v>
      </c>
      <c r="CM5" s="52">
        <v>0</v>
      </c>
      <c r="CN5" s="52">
        <v>0</v>
      </c>
      <c r="CO5" s="52">
        <v>0</v>
      </c>
      <c r="CP5" s="52">
        <v>0</v>
      </c>
      <c r="CQ5" s="52">
        <v>0</v>
      </c>
      <c r="CR5" s="52">
        <v>0</v>
      </c>
      <c r="CS5" s="52">
        <v>0</v>
      </c>
      <c r="CT5" s="52">
        <v>0</v>
      </c>
      <c r="CU5" s="52">
        <v>0</v>
      </c>
      <c r="CV5" s="52">
        <v>0</v>
      </c>
      <c r="CW5" s="52">
        <v>0</v>
      </c>
      <c r="CX5" s="52">
        <v>0</v>
      </c>
      <c r="CY5" s="52">
        <v>0</v>
      </c>
      <c r="CZ5" s="52">
        <v>0</v>
      </c>
      <c r="DA5" s="52">
        <v>0</v>
      </c>
      <c r="DB5" s="52">
        <v>0</v>
      </c>
      <c r="DC5" s="52">
        <v>0</v>
      </c>
      <c r="DD5" s="52">
        <v>0</v>
      </c>
      <c r="DE5" s="52">
        <v>0</v>
      </c>
      <c r="DF5" s="52">
        <v>0</v>
      </c>
      <c r="DG5" s="52">
        <v>0</v>
      </c>
      <c r="DH5" s="52">
        <v>0</v>
      </c>
      <c r="DI5" s="52">
        <v>0</v>
      </c>
      <c r="DJ5" s="52">
        <v>0</v>
      </c>
      <c r="DK5" s="52">
        <v>0</v>
      </c>
      <c r="DL5" s="52">
        <v>0</v>
      </c>
      <c r="DM5" s="52">
        <v>0</v>
      </c>
      <c r="DN5" s="52">
        <v>0</v>
      </c>
      <c r="DO5" s="52">
        <v>0</v>
      </c>
      <c r="DP5" s="52">
        <v>0</v>
      </c>
      <c r="DQ5" s="52">
        <v>0</v>
      </c>
      <c r="DR5" s="52">
        <v>0</v>
      </c>
      <c r="DS5" s="52">
        <v>0</v>
      </c>
      <c r="DT5" s="52">
        <v>0</v>
      </c>
      <c r="DU5" s="52">
        <v>0</v>
      </c>
      <c r="DV5" s="52">
        <v>0</v>
      </c>
      <c r="DW5" s="52">
        <v>0</v>
      </c>
      <c r="DX5" s="52">
        <v>0</v>
      </c>
      <c r="DY5" s="52">
        <v>0</v>
      </c>
      <c r="DZ5" s="52">
        <v>0</v>
      </c>
      <c r="EA5" s="52">
        <v>0</v>
      </c>
      <c r="EB5" s="52">
        <v>0</v>
      </c>
      <c r="EC5" s="52">
        <v>0</v>
      </c>
      <c r="ED5" s="52">
        <v>0</v>
      </c>
      <c r="EE5" s="52">
        <v>0</v>
      </c>
      <c r="EF5" s="52">
        <v>0</v>
      </c>
      <c r="EG5" s="52">
        <v>0</v>
      </c>
      <c r="EH5" s="52">
        <v>0</v>
      </c>
      <c r="EI5" s="52">
        <v>0</v>
      </c>
      <c r="EJ5" s="52">
        <v>0</v>
      </c>
      <c r="EK5" s="52">
        <v>0</v>
      </c>
      <c r="EL5" s="52">
        <v>0</v>
      </c>
      <c r="EM5" s="52">
        <v>0</v>
      </c>
      <c r="EN5" s="52">
        <v>0</v>
      </c>
      <c r="EO5" s="52">
        <v>0</v>
      </c>
      <c r="EP5" s="52">
        <v>0</v>
      </c>
      <c r="EQ5" s="52">
        <v>0</v>
      </c>
      <c r="ER5" s="52">
        <v>0</v>
      </c>
      <c r="ES5" s="52">
        <v>0</v>
      </c>
      <c r="ET5" s="52">
        <v>0</v>
      </c>
      <c r="EU5" s="52">
        <v>0</v>
      </c>
      <c r="EV5" s="52">
        <v>0</v>
      </c>
      <c r="EW5" s="52">
        <v>0</v>
      </c>
      <c r="EX5" s="52">
        <v>0</v>
      </c>
      <c r="EY5" s="52">
        <v>0</v>
      </c>
      <c r="EZ5" s="52">
        <v>0</v>
      </c>
      <c r="FA5" s="52">
        <v>0</v>
      </c>
      <c r="FB5" s="52">
        <v>0</v>
      </c>
      <c r="FC5" s="52">
        <v>0</v>
      </c>
      <c r="FD5" s="52">
        <v>0</v>
      </c>
      <c r="FE5" s="52">
        <v>0</v>
      </c>
      <c r="FF5" s="52">
        <v>0</v>
      </c>
      <c r="FG5" s="52">
        <v>0</v>
      </c>
      <c r="FH5" s="52">
        <v>0</v>
      </c>
    </row>
    <row r="6" spans="1:164">
      <c r="E6" s="52" t="s">
        <v>15</v>
      </c>
      <c r="G6" s="52">
        <v>0</v>
      </c>
      <c r="H6" s="52">
        <v>0</v>
      </c>
      <c r="I6" s="52">
        <f>I4</f>
        <v>0</v>
      </c>
      <c r="J6" s="52">
        <f t="shared" ref="J6:T6" si="0">I6+J4</f>
        <v>0</v>
      </c>
      <c r="K6" s="52">
        <f t="shared" si="0"/>
        <v>0</v>
      </c>
      <c r="L6" s="52">
        <f t="shared" si="0"/>
        <v>0</v>
      </c>
      <c r="M6" s="52">
        <f t="shared" si="0"/>
        <v>0</v>
      </c>
      <c r="N6" s="52">
        <f t="shared" si="0"/>
        <v>0</v>
      </c>
      <c r="O6" s="52">
        <f t="shared" si="0"/>
        <v>0</v>
      </c>
      <c r="P6" s="52">
        <f t="shared" si="0"/>
        <v>0</v>
      </c>
      <c r="Q6" s="52">
        <f t="shared" si="0"/>
        <v>0</v>
      </c>
      <c r="R6" s="52">
        <f t="shared" si="0"/>
        <v>0</v>
      </c>
      <c r="S6" s="52">
        <f>R6+S4</f>
        <v>0</v>
      </c>
      <c r="T6" s="52">
        <f t="shared" si="0"/>
        <v>0</v>
      </c>
      <c r="U6" s="52">
        <f>U4</f>
        <v>0</v>
      </c>
      <c r="V6" s="52">
        <f t="shared" ref="V6:AF6" si="1">U6+V4</f>
        <v>0</v>
      </c>
      <c r="W6" s="52">
        <f t="shared" si="1"/>
        <v>0</v>
      </c>
      <c r="X6" s="52">
        <f t="shared" si="1"/>
        <v>0</v>
      </c>
      <c r="Y6" s="52">
        <f t="shared" si="1"/>
        <v>0</v>
      </c>
      <c r="Z6" s="52">
        <f t="shared" si="1"/>
        <v>0</v>
      </c>
      <c r="AA6" s="52">
        <f t="shared" si="1"/>
        <v>0</v>
      </c>
      <c r="AB6" s="52">
        <f t="shared" si="1"/>
        <v>0</v>
      </c>
      <c r="AC6" s="52">
        <f t="shared" si="1"/>
        <v>0</v>
      </c>
      <c r="AD6" s="52">
        <f t="shared" si="1"/>
        <v>0</v>
      </c>
      <c r="AE6" s="52">
        <f t="shared" si="1"/>
        <v>0</v>
      </c>
      <c r="AF6" s="52">
        <f t="shared" si="1"/>
        <v>0</v>
      </c>
      <c r="AG6" s="52">
        <f>AG4</f>
        <v>0</v>
      </c>
      <c r="AH6" s="52">
        <f t="shared" ref="AH6:AR6" si="2">AG6+AH4</f>
        <v>0</v>
      </c>
      <c r="AI6" s="52">
        <f t="shared" si="2"/>
        <v>0</v>
      </c>
      <c r="AJ6" s="52">
        <f t="shared" si="2"/>
        <v>0</v>
      </c>
      <c r="AK6" s="52">
        <f t="shared" si="2"/>
        <v>0</v>
      </c>
      <c r="AL6" s="52">
        <f t="shared" si="2"/>
        <v>0</v>
      </c>
      <c r="AM6" s="52">
        <f t="shared" si="2"/>
        <v>0</v>
      </c>
      <c r="AN6" s="52">
        <f t="shared" si="2"/>
        <v>0</v>
      </c>
      <c r="AO6" s="52">
        <f t="shared" si="2"/>
        <v>0</v>
      </c>
      <c r="AP6" s="52">
        <f t="shared" si="2"/>
        <v>0</v>
      </c>
      <c r="AQ6" s="52">
        <f t="shared" si="2"/>
        <v>0</v>
      </c>
      <c r="AR6" s="52">
        <f t="shared" si="2"/>
        <v>0</v>
      </c>
      <c r="AS6" s="52">
        <f>AS4</f>
        <v>0</v>
      </c>
      <c r="AT6" s="52">
        <f t="shared" ref="AT6:BD6" si="3">AS6+AT4</f>
        <v>0</v>
      </c>
      <c r="AU6" s="52">
        <f t="shared" si="3"/>
        <v>0</v>
      </c>
      <c r="AV6" s="52">
        <f t="shared" si="3"/>
        <v>0</v>
      </c>
      <c r="AW6" s="52">
        <f t="shared" si="3"/>
        <v>0</v>
      </c>
      <c r="AX6" s="52">
        <f t="shared" si="3"/>
        <v>0</v>
      </c>
      <c r="AY6" s="52">
        <f t="shared" si="3"/>
        <v>0</v>
      </c>
      <c r="AZ6" s="52">
        <f t="shared" si="3"/>
        <v>0</v>
      </c>
      <c r="BA6" s="52">
        <f t="shared" si="3"/>
        <v>0</v>
      </c>
      <c r="BB6" s="52">
        <f t="shared" si="3"/>
        <v>0</v>
      </c>
      <c r="BC6" s="52">
        <f t="shared" si="3"/>
        <v>0</v>
      </c>
      <c r="BD6" s="52">
        <f t="shared" si="3"/>
        <v>0</v>
      </c>
      <c r="BE6" s="52">
        <f>BE4</f>
        <v>0</v>
      </c>
      <c r="BF6" s="52">
        <f t="shared" ref="BF6:BP6" si="4">BE6+BF4</f>
        <v>0</v>
      </c>
      <c r="BG6" s="52">
        <f t="shared" si="4"/>
        <v>0</v>
      </c>
      <c r="BH6" s="52">
        <f t="shared" si="4"/>
        <v>0</v>
      </c>
      <c r="BI6" s="52">
        <f t="shared" si="4"/>
        <v>0</v>
      </c>
      <c r="BJ6" s="52">
        <f t="shared" si="4"/>
        <v>0</v>
      </c>
      <c r="BK6" s="52">
        <f t="shared" si="4"/>
        <v>0</v>
      </c>
      <c r="BL6" s="52">
        <f t="shared" si="4"/>
        <v>0</v>
      </c>
      <c r="BM6" s="52">
        <f t="shared" si="4"/>
        <v>0</v>
      </c>
      <c r="BN6" s="52">
        <f t="shared" si="4"/>
        <v>0</v>
      </c>
      <c r="BO6" s="52">
        <f t="shared" si="4"/>
        <v>0</v>
      </c>
      <c r="BP6" s="52">
        <f t="shared" si="4"/>
        <v>0</v>
      </c>
      <c r="BQ6" s="52">
        <f>BQ4</f>
        <v>0</v>
      </c>
      <c r="BR6" s="52">
        <f t="shared" ref="BR6:CB6" si="5">BQ6+BR4</f>
        <v>0</v>
      </c>
      <c r="BS6" s="52">
        <f t="shared" si="5"/>
        <v>0</v>
      </c>
      <c r="BT6" s="52">
        <f t="shared" si="5"/>
        <v>0</v>
      </c>
      <c r="BU6" s="52">
        <f t="shared" si="5"/>
        <v>0</v>
      </c>
      <c r="BV6" s="52">
        <f t="shared" si="5"/>
        <v>0</v>
      </c>
      <c r="BW6" s="52">
        <f t="shared" si="5"/>
        <v>0</v>
      </c>
      <c r="BX6" s="52">
        <f t="shared" si="5"/>
        <v>0</v>
      </c>
      <c r="BY6" s="52">
        <f t="shared" si="5"/>
        <v>0</v>
      </c>
      <c r="BZ6" s="52">
        <f t="shared" si="5"/>
        <v>0</v>
      </c>
      <c r="CA6" s="52">
        <f t="shared" si="5"/>
        <v>0</v>
      </c>
      <c r="CB6" s="52">
        <f t="shared" si="5"/>
        <v>0</v>
      </c>
      <c r="CC6" s="52">
        <f>CC4</f>
        <v>0</v>
      </c>
      <c r="CD6" s="52">
        <f t="shared" ref="CD6:CN6" si="6">CC6+CD4</f>
        <v>0</v>
      </c>
      <c r="CE6" s="52">
        <f t="shared" si="6"/>
        <v>0</v>
      </c>
      <c r="CF6" s="52">
        <f t="shared" si="6"/>
        <v>0</v>
      </c>
      <c r="CG6" s="52">
        <f t="shared" si="6"/>
        <v>0</v>
      </c>
      <c r="CH6" s="52">
        <f t="shared" si="6"/>
        <v>0</v>
      </c>
      <c r="CI6" s="52">
        <f t="shared" si="6"/>
        <v>0</v>
      </c>
      <c r="CJ6" s="52">
        <f t="shared" si="6"/>
        <v>0</v>
      </c>
      <c r="CK6" s="52">
        <f t="shared" si="6"/>
        <v>0</v>
      </c>
      <c r="CL6" s="52">
        <f t="shared" si="6"/>
        <v>0</v>
      </c>
      <c r="CM6" s="52">
        <f t="shared" si="6"/>
        <v>0</v>
      </c>
      <c r="CN6" s="52">
        <f t="shared" si="6"/>
        <v>0</v>
      </c>
      <c r="CO6" s="52">
        <f>CO4</f>
        <v>0</v>
      </c>
      <c r="CP6" s="52">
        <f t="shared" ref="CP6:CZ6" si="7">CO6+CP4</f>
        <v>0</v>
      </c>
      <c r="CQ6" s="52">
        <f t="shared" si="7"/>
        <v>0</v>
      </c>
      <c r="CR6" s="52">
        <f t="shared" si="7"/>
        <v>0</v>
      </c>
      <c r="CS6" s="52">
        <f t="shared" si="7"/>
        <v>0</v>
      </c>
      <c r="CT6" s="52">
        <f t="shared" si="7"/>
        <v>0</v>
      </c>
      <c r="CU6" s="52">
        <f t="shared" si="7"/>
        <v>0</v>
      </c>
      <c r="CV6" s="52">
        <f t="shared" si="7"/>
        <v>0</v>
      </c>
      <c r="CW6" s="52">
        <f t="shared" si="7"/>
        <v>0</v>
      </c>
      <c r="CX6" s="52">
        <f t="shared" si="7"/>
        <v>0</v>
      </c>
      <c r="CY6" s="52">
        <f t="shared" si="7"/>
        <v>0</v>
      </c>
      <c r="CZ6" s="52">
        <f t="shared" si="7"/>
        <v>0</v>
      </c>
      <c r="DA6" s="52">
        <f>DA4</f>
        <v>0</v>
      </c>
      <c r="DB6" s="52">
        <f t="shared" ref="DB6:DL6" si="8">DA6+DB4</f>
        <v>0</v>
      </c>
      <c r="DC6" s="52">
        <f t="shared" si="8"/>
        <v>0</v>
      </c>
      <c r="DD6" s="52">
        <f t="shared" si="8"/>
        <v>0</v>
      </c>
      <c r="DE6" s="52">
        <f t="shared" si="8"/>
        <v>0</v>
      </c>
      <c r="DF6" s="52">
        <f t="shared" si="8"/>
        <v>0</v>
      </c>
      <c r="DG6" s="52">
        <f t="shared" si="8"/>
        <v>0</v>
      </c>
      <c r="DH6" s="52">
        <f t="shared" si="8"/>
        <v>0</v>
      </c>
      <c r="DI6" s="52">
        <f t="shared" si="8"/>
        <v>0</v>
      </c>
      <c r="DJ6" s="52">
        <f t="shared" si="8"/>
        <v>0</v>
      </c>
      <c r="DK6" s="52">
        <f t="shared" si="8"/>
        <v>0</v>
      </c>
      <c r="DL6" s="52">
        <f t="shared" si="8"/>
        <v>0</v>
      </c>
      <c r="DM6" s="52">
        <f>DM4</f>
        <v>0</v>
      </c>
      <c r="DN6" s="52">
        <f t="shared" ref="DN6:DX6" si="9">DM6+DN4</f>
        <v>0</v>
      </c>
      <c r="DO6" s="52">
        <f t="shared" si="9"/>
        <v>0</v>
      </c>
      <c r="DP6" s="52">
        <f t="shared" si="9"/>
        <v>0</v>
      </c>
      <c r="DQ6" s="52">
        <f t="shared" si="9"/>
        <v>0</v>
      </c>
      <c r="DR6" s="52">
        <f t="shared" si="9"/>
        <v>0</v>
      </c>
      <c r="DS6" s="52">
        <f t="shared" si="9"/>
        <v>0</v>
      </c>
      <c r="DT6" s="52">
        <f t="shared" si="9"/>
        <v>0</v>
      </c>
      <c r="DU6" s="52">
        <f t="shared" si="9"/>
        <v>0</v>
      </c>
      <c r="DV6" s="52">
        <f t="shared" si="9"/>
        <v>0</v>
      </c>
      <c r="DW6" s="52">
        <f t="shared" si="9"/>
        <v>0</v>
      </c>
      <c r="DX6" s="52">
        <f t="shared" si="9"/>
        <v>0</v>
      </c>
      <c r="DY6" s="52">
        <f>DY4</f>
        <v>0</v>
      </c>
      <c r="DZ6" s="52">
        <f t="shared" ref="DZ6:DZ7" si="10">DY6+DZ4</f>
        <v>0</v>
      </c>
      <c r="EA6" s="52">
        <f t="shared" ref="EA6:EA7" si="11">DZ6+EA4</f>
        <v>0</v>
      </c>
      <c r="EB6" s="52">
        <f t="shared" ref="EB6:EB7" si="12">EA6+EB4</f>
        <v>0</v>
      </c>
      <c r="EC6" s="52">
        <f t="shared" ref="EC6:EC7" si="13">EB6+EC4</f>
        <v>0</v>
      </c>
      <c r="ED6" s="52">
        <f t="shared" ref="ED6:ED7" si="14">EC6+ED4</f>
        <v>0</v>
      </c>
      <c r="EE6" s="52">
        <f t="shared" ref="EE6:EE7" si="15">ED6+EE4</f>
        <v>0</v>
      </c>
      <c r="EF6" s="52">
        <f t="shared" ref="EF6:EF7" si="16">EE6+EF4</f>
        <v>0</v>
      </c>
      <c r="EG6" s="52">
        <f t="shared" ref="EG6:EG7" si="17">EF6+EG4</f>
        <v>0</v>
      </c>
      <c r="EH6" s="52">
        <f t="shared" ref="EH6:EH7" si="18">EG6+EH4</f>
        <v>0</v>
      </c>
      <c r="EI6" s="52">
        <f t="shared" ref="EI6:EI7" si="19">EH6+EI4</f>
        <v>0</v>
      </c>
      <c r="EJ6" s="52">
        <f t="shared" ref="EJ6:EJ7" si="20">EI6+EJ4</f>
        <v>0</v>
      </c>
      <c r="EK6" s="52">
        <f>EK4</f>
        <v>0</v>
      </c>
      <c r="EL6" s="52">
        <f t="shared" ref="EL6:EL7" si="21">EK6+EL4</f>
        <v>0</v>
      </c>
      <c r="EM6" s="52">
        <f t="shared" ref="EM6:EM7" si="22">EL6+EM4</f>
        <v>0</v>
      </c>
      <c r="EN6" s="52">
        <f t="shared" ref="EN6:EN7" si="23">EM6+EN4</f>
        <v>0</v>
      </c>
      <c r="EO6" s="52">
        <f t="shared" ref="EO6:EO7" si="24">EN6+EO4</f>
        <v>0</v>
      </c>
      <c r="EP6" s="52">
        <f t="shared" ref="EP6:EP7" si="25">EO6+EP4</f>
        <v>0</v>
      </c>
      <c r="EQ6" s="52">
        <f t="shared" ref="EQ6:EQ7" si="26">EP6+EQ4</f>
        <v>0</v>
      </c>
      <c r="ER6" s="52">
        <f t="shared" ref="ER6:ER7" si="27">EQ6+ER4</f>
        <v>0</v>
      </c>
      <c r="ES6" s="52">
        <f t="shared" ref="ES6:ES7" si="28">ER6+ES4</f>
        <v>0</v>
      </c>
      <c r="ET6" s="52">
        <f t="shared" ref="ET6:ET7" si="29">ES6+ET4</f>
        <v>0</v>
      </c>
      <c r="EU6" s="52">
        <f t="shared" ref="EU6:EU7" si="30">ET6+EU4</f>
        <v>0</v>
      </c>
      <c r="EV6" s="52">
        <f t="shared" ref="EV6:EV7" si="31">EU6+EV4</f>
        <v>0</v>
      </c>
      <c r="EW6" s="52">
        <f t="shared" ref="EW6:EW7" si="32">EV6+EW4</f>
        <v>0</v>
      </c>
      <c r="EX6" s="52">
        <f t="shared" ref="EX6:EX7" si="33">EW6+EX4</f>
        <v>0</v>
      </c>
      <c r="EY6" s="52">
        <f t="shared" ref="EY6:EY7" si="34">EX6+EY4</f>
        <v>0</v>
      </c>
      <c r="EZ6" s="52">
        <f t="shared" ref="EZ6:EZ7" si="35">EY6+EZ4</f>
        <v>0</v>
      </c>
      <c r="FA6" s="52">
        <f t="shared" ref="FA6:FA7" si="36">EZ6+FA4</f>
        <v>0</v>
      </c>
      <c r="FB6" s="52">
        <f t="shared" ref="FB6:FB7" si="37">FA6+FB4</f>
        <v>0</v>
      </c>
      <c r="FC6" s="52">
        <f t="shared" ref="FC6:FC7" si="38">FB6+FC4</f>
        <v>0</v>
      </c>
      <c r="FD6" s="52">
        <f t="shared" ref="FD6:FD7" si="39">FC6+FD4</f>
        <v>0</v>
      </c>
      <c r="FE6" s="52">
        <f t="shared" ref="FE6:FE7" si="40">FD6+FE4</f>
        <v>0</v>
      </c>
      <c r="FF6" s="52">
        <f t="shared" ref="FF6:FF7" si="41">FE6+FF4</f>
        <v>0</v>
      </c>
      <c r="FG6" s="52">
        <f t="shared" ref="FG6:FG7" si="42">FF6+FG4</f>
        <v>0</v>
      </c>
      <c r="FH6" s="52">
        <f t="shared" ref="FH6:FH7" si="43">FG6+FH4</f>
        <v>0</v>
      </c>
    </row>
    <row r="7" spans="1:164">
      <c r="E7" s="52" t="s">
        <v>16</v>
      </c>
      <c r="G7" s="52">
        <v>0</v>
      </c>
      <c r="H7" s="52">
        <v>0</v>
      </c>
      <c r="I7" s="52">
        <f>I5</f>
        <v>0</v>
      </c>
      <c r="J7" s="52">
        <f t="shared" ref="J7:T7" si="44">I7+J5</f>
        <v>0</v>
      </c>
      <c r="K7" s="52">
        <f t="shared" si="44"/>
        <v>0</v>
      </c>
      <c r="L7" s="52">
        <f t="shared" si="44"/>
        <v>0</v>
      </c>
      <c r="M7" s="52">
        <f t="shared" si="44"/>
        <v>0</v>
      </c>
      <c r="N7" s="52">
        <f t="shared" si="44"/>
        <v>0</v>
      </c>
      <c r="O7" s="52">
        <f t="shared" si="44"/>
        <v>0</v>
      </c>
      <c r="P7" s="52">
        <f t="shared" si="44"/>
        <v>0</v>
      </c>
      <c r="Q7" s="52">
        <f t="shared" si="44"/>
        <v>0</v>
      </c>
      <c r="R7" s="52">
        <f t="shared" si="44"/>
        <v>0</v>
      </c>
      <c r="S7" s="52">
        <f>R7+S5</f>
        <v>0</v>
      </c>
      <c r="T7" s="52">
        <f t="shared" si="44"/>
        <v>0</v>
      </c>
      <c r="U7" s="52">
        <f>U5</f>
        <v>0</v>
      </c>
      <c r="V7" s="52">
        <f t="shared" ref="V7:AF7" si="45">U7+V5</f>
        <v>0</v>
      </c>
      <c r="W7" s="52">
        <f t="shared" si="45"/>
        <v>0</v>
      </c>
      <c r="X7" s="52">
        <f t="shared" si="45"/>
        <v>0</v>
      </c>
      <c r="Y7" s="52">
        <f t="shared" si="45"/>
        <v>0</v>
      </c>
      <c r="Z7" s="52">
        <f t="shared" si="45"/>
        <v>0</v>
      </c>
      <c r="AA7" s="52">
        <f t="shared" si="45"/>
        <v>0</v>
      </c>
      <c r="AB7" s="52">
        <f t="shared" si="45"/>
        <v>0</v>
      </c>
      <c r="AC7" s="52">
        <f t="shared" si="45"/>
        <v>0</v>
      </c>
      <c r="AD7" s="52">
        <f t="shared" si="45"/>
        <v>0</v>
      </c>
      <c r="AE7" s="52">
        <f t="shared" si="45"/>
        <v>0</v>
      </c>
      <c r="AF7" s="52">
        <f t="shared" si="45"/>
        <v>0</v>
      </c>
      <c r="AG7" s="52">
        <f>AG5</f>
        <v>0</v>
      </c>
      <c r="AH7" s="52">
        <f t="shared" ref="AH7:AR7" si="46">AG7+AH5</f>
        <v>0</v>
      </c>
      <c r="AI7" s="52">
        <f t="shared" si="46"/>
        <v>0</v>
      </c>
      <c r="AJ7" s="52">
        <f t="shared" si="46"/>
        <v>0</v>
      </c>
      <c r="AK7" s="52">
        <f t="shared" si="46"/>
        <v>0</v>
      </c>
      <c r="AL7" s="52">
        <f t="shared" si="46"/>
        <v>0</v>
      </c>
      <c r="AM7" s="52">
        <f t="shared" si="46"/>
        <v>0</v>
      </c>
      <c r="AN7" s="52">
        <f t="shared" si="46"/>
        <v>0</v>
      </c>
      <c r="AO7" s="52">
        <f t="shared" si="46"/>
        <v>0</v>
      </c>
      <c r="AP7" s="52">
        <f t="shared" si="46"/>
        <v>0</v>
      </c>
      <c r="AQ7" s="52">
        <f t="shared" si="46"/>
        <v>0</v>
      </c>
      <c r="AR7" s="52">
        <f t="shared" si="46"/>
        <v>0</v>
      </c>
      <c r="AS7" s="52">
        <f>AS5</f>
        <v>0</v>
      </c>
      <c r="AT7" s="52">
        <f t="shared" ref="AT7:BD7" si="47">AS7+AT5</f>
        <v>0</v>
      </c>
      <c r="AU7" s="52">
        <f t="shared" si="47"/>
        <v>0</v>
      </c>
      <c r="AV7" s="52">
        <f t="shared" si="47"/>
        <v>0</v>
      </c>
      <c r="AW7" s="52">
        <f t="shared" si="47"/>
        <v>0</v>
      </c>
      <c r="AX7" s="52">
        <f t="shared" si="47"/>
        <v>0</v>
      </c>
      <c r="AY7" s="52">
        <f t="shared" si="47"/>
        <v>0</v>
      </c>
      <c r="AZ7" s="52">
        <f t="shared" si="47"/>
        <v>0</v>
      </c>
      <c r="BA7" s="52">
        <f t="shared" si="47"/>
        <v>0</v>
      </c>
      <c r="BB7" s="52">
        <f t="shared" si="47"/>
        <v>0</v>
      </c>
      <c r="BC7" s="52">
        <f t="shared" si="47"/>
        <v>0</v>
      </c>
      <c r="BD7" s="52">
        <f t="shared" si="47"/>
        <v>0</v>
      </c>
      <c r="BE7" s="52">
        <f>BE5</f>
        <v>0</v>
      </c>
      <c r="BF7" s="52">
        <f t="shared" ref="BF7:BP7" si="48">BE7+BF5</f>
        <v>0</v>
      </c>
      <c r="BG7" s="52">
        <f t="shared" si="48"/>
        <v>0</v>
      </c>
      <c r="BH7" s="52">
        <f t="shared" si="48"/>
        <v>0</v>
      </c>
      <c r="BI7" s="52">
        <f t="shared" si="48"/>
        <v>0</v>
      </c>
      <c r="BJ7" s="52">
        <f t="shared" si="48"/>
        <v>0</v>
      </c>
      <c r="BK7" s="52">
        <f t="shared" si="48"/>
        <v>0</v>
      </c>
      <c r="BL7" s="52">
        <f t="shared" si="48"/>
        <v>0</v>
      </c>
      <c r="BM7" s="52">
        <f t="shared" si="48"/>
        <v>0</v>
      </c>
      <c r="BN7" s="52">
        <f t="shared" si="48"/>
        <v>0</v>
      </c>
      <c r="BO7" s="52">
        <f t="shared" si="48"/>
        <v>0</v>
      </c>
      <c r="BP7" s="52">
        <f t="shared" si="48"/>
        <v>0</v>
      </c>
      <c r="BQ7" s="52">
        <f>BQ5</f>
        <v>0</v>
      </c>
      <c r="BR7" s="52">
        <f t="shared" ref="BR7:CB7" si="49">BQ7+BR5</f>
        <v>0</v>
      </c>
      <c r="BS7" s="52">
        <f t="shared" si="49"/>
        <v>0</v>
      </c>
      <c r="BT7" s="52">
        <f t="shared" si="49"/>
        <v>0</v>
      </c>
      <c r="BU7" s="52">
        <f t="shared" si="49"/>
        <v>0</v>
      </c>
      <c r="BV7" s="52">
        <f t="shared" si="49"/>
        <v>0</v>
      </c>
      <c r="BW7" s="52">
        <f t="shared" si="49"/>
        <v>0</v>
      </c>
      <c r="BX7" s="52">
        <f t="shared" si="49"/>
        <v>0</v>
      </c>
      <c r="BY7" s="52">
        <f t="shared" si="49"/>
        <v>0</v>
      </c>
      <c r="BZ7" s="52">
        <f t="shared" si="49"/>
        <v>0</v>
      </c>
      <c r="CA7" s="52">
        <f t="shared" si="49"/>
        <v>0</v>
      </c>
      <c r="CB7" s="52">
        <f t="shared" si="49"/>
        <v>0</v>
      </c>
      <c r="CC7" s="52">
        <f>CC5</f>
        <v>0</v>
      </c>
      <c r="CD7" s="52">
        <f t="shared" ref="CD7:CN7" si="50">CC7+CD5</f>
        <v>0</v>
      </c>
      <c r="CE7" s="52">
        <f t="shared" si="50"/>
        <v>0</v>
      </c>
      <c r="CF7" s="52">
        <f t="shared" si="50"/>
        <v>0</v>
      </c>
      <c r="CG7" s="52">
        <f t="shared" si="50"/>
        <v>0</v>
      </c>
      <c r="CH7" s="52">
        <f t="shared" si="50"/>
        <v>0</v>
      </c>
      <c r="CI7" s="52">
        <f t="shared" si="50"/>
        <v>0</v>
      </c>
      <c r="CJ7" s="52">
        <f t="shared" si="50"/>
        <v>0</v>
      </c>
      <c r="CK7" s="52">
        <f t="shared" si="50"/>
        <v>0</v>
      </c>
      <c r="CL7" s="52">
        <f t="shared" si="50"/>
        <v>0</v>
      </c>
      <c r="CM7" s="52">
        <f t="shared" si="50"/>
        <v>0</v>
      </c>
      <c r="CN7" s="52">
        <f t="shared" si="50"/>
        <v>0</v>
      </c>
      <c r="CO7" s="52">
        <f>CO5</f>
        <v>0</v>
      </c>
      <c r="CP7" s="52">
        <f t="shared" ref="CP7:CZ7" si="51">CO7+CP5</f>
        <v>0</v>
      </c>
      <c r="CQ7" s="52">
        <f t="shared" si="51"/>
        <v>0</v>
      </c>
      <c r="CR7" s="52">
        <f t="shared" si="51"/>
        <v>0</v>
      </c>
      <c r="CS7" s="52">
        <f t="shared" si="51"/>
        <v>0</v>
      </c>
      <c r="CT7" s="52">
        <f t="shared" si="51"/>
        <v>0</v>
      </c>
      <c r="CU7" s="52">
        <f t="shared" si="51"/>
        <v>0</v>
      </c>
      <c r="CV7" s="52">
        <f t="shared" si="51"/>
        <v>0</v>
      </c>
      <c r="CW7" s="52">
        <f t="shared" si="51"/>
        <v>0</v>
      </c>
      <c r="CX7" s="52">
        <f t="shared" si="51"/>
        <v>0</v>
      </c>
      <c r="CY7" s="52">
        <f t="shared" si="51"/>
        <v>0</v>
      </c>
      <c r="CZ7" s="52">
        <f t="shared" si="51"/>
        <v>0</v>
      </c>
      <c r="DA7" s="52">
        <f>DA5</f>
        <v>0</v>
      </c>
      <c r="DB7" s="52">
        <f t="shared" ref="DB7:DL7" si="52">DA7+DB5</f>
        <v>0</v>
      </c>
      <c r="DC7" s="52">
        <f t="shared" si="52"/>
        <v>0</v>
      </c>
      <c r="DD7" s="52">
        <f t="shared" si="52"/>
        <v>0</v>
      </c>
      <c r="DE7" s="52">
        <f t="shared" si="52"/>
        <v>0</v>
      </c>
      <c r="DF7" s="52">
        <f t="shared" si="52"/>
        <v>0</v>
      </c>
      <c r="DG7" s="52">
        <f t="shared" si="52"/>
        <v>0</v>
      </c>
      <c r="DH7" s="52">
        <f t="shared" si="52"/>
        <v>0</v>
      </c>
      <c r="DI7" s="52">
        <f t="shared" si="52"/>
        <v>0</v>
      </c>
      <c r="DJ7" s="52">
        <f t="shared" si="52"/>
        <v>0</v>
      </c>
      <c r="DK7" s="52">
        <f t="shared" si="52"/>
        <v>0</v>
      </c>
      <c r="DL7" s="52">
        <f t="shared" si="52"/>
        <v>0</v>
      </c>
      <c r="DM7" s="52">
        <f>DM5</f>
        <v>0</v>
      </c>
      <c r="DN7" s="52">
        <f t="shared" ref="DN7:DX7" si="53">DM7+DN5</f>
        <v>0</v>
      </c>
      <c r="DO7" s="52">
        <f t="shared" si="53"/>
        <v>0</v>
      </c>
      <c r="DP7" s="52">
        <f t="shared" si="53"/>
        <v>0</v>
      </c>
      <c r="DQ7" s="52">
        <f t="shared" si="53"/>
        <v>0</v>
      </c>
      <c r="DR7" s="52">
        <f t="shared" si="53"/>
        <v>0</v>
      </c>
      <c r="DS7" s="52">
        <f t="shared" si="53"/>
        <v>0</v>
      </c>
      <c r="DT7" s="52">
        <f t="shared" si="53"/>
        <v>0</v>
      </c>
      <c r="DU7" s="52">
        <f t="shared" si="53"/>
        <v>0</v>
      </c>
      <c r="DV7" s="52">
        <f t="shared" si="53"/>
        <v>0</v>
      </c>
      <c r="DW7" s="52">
        <f t="shared" si="53"/>
        <v>0</v>
      </c>
      <c r="DX7" s="52">
        <f t="shared" si="53"/>
        <v>0</v>
      </c>
      <c r="DY7" s="52">
        <f>DY5</f>
        <v>0</v>
      </c>
      <c r="DZ7" s="52">
        <f t="shared" si="10"/>
        <v>0</v>
      </c>
      <c r="EA7" s="52">
        <f t="shared" si="11"/>
        <v>0</v>
      </c>
      <c r="EB7" s="52">
        <f t="shared" si="12"/>
        <v>0</v>
      </c>
      <c r="EC7" s="52">
        <f t="shared" si="13"/>
        <v>0</v>
      </c>
      <c r="ED7" s="52">
        <f t="shared" si="14"/>
        <v>0</v>
      </c>
      <c r="EE7" s="52">
        <f t="shared" si="15"/>
        <v>0</v>
      </c>
      <c r="EF7" s="52">
        <f t="shared" si="16"/>
        <v>0</v>
      </c>
      <c r="EG7" s="52">
        <f t="shared" si="17"/>
        <v>0</v>
      </c>
      <c r="EH7" s="52">
        <f t="shared" si="18"/>
        <v>0</v>
      </c>
      <c r="EI7" s="52">
        <f t="shared" si="19"/>
        <v>0</v>
      </c>
      <c r="EJ7" s="52">
        <f t="shared" si="20"/>
        <v>0</v>
      </c>
      <c r="EK7" s="52">
        <f>EK5</f>
        <v>0</v>
      </c>
      <c r="EL7" s="52">
        <f t="shared" si="21"/>
        <v>0</v>
      </c>
      <c r="EM7" s="52">
        <f t="shared" si="22"/>
        <v>0</v>
      </c>
      <c r="EN7" s="52">
        <f t="shared" si="23"/>
        <v>0</v>
      </c>
      <c r="EO7" s="52">
        <f t="shared" si="24"/>
        <v>0</v>
      </c>
      <c r="EP7" s="52">
        <f t="shared" si="25"/>
        <v>0</v>
      </c>
      <c r="EQ7" s="52">
        <f t="shared" si="26"/>
        <v>0</v>
      </c>
      <c r="ER7" s="52">
        <f t="shared" si="27"/>
        <v>0</v>
      </c>
      <c r="ES7" s="52">
        <f t="shared" si="28"/>
        <v>0</v>
      </c>
      <c r="ET7" s="52">
        <f t="shared" si="29"/>
        <v>0</v>
      </c>
      <c r="EU7" s="52">
        <f t="shared" si="30"/>
        <v>0</v>
      </c>
      <c r="EV7" s="52">
        <f t="shared" si="31"/>
        <v>0</v>
      </c>
      <c r="EW7" s="52">
        <f t="shared" si="32"/>
        <v>0</v>
      </c>
      <c r="EX7" s="52">
        <f t="shared" si="33"/>
        <v>0</v>
      </c>
      <c r="EY7" s="52">
        <f t="shared" si="34"/>
        <v>0</v>
      </c>
      <c r="EZ7" s="52">
        <f t="shared" si="35"/>
        <v>0</v>
      </c>
      <c r="FA7" s="52">
        <f t="shared" si="36"/>
        <v>0</v>
      </c>
      <c r="FB7" s="52">
        <f t="shared" si="37"/>
        <v>0</v>
      </c>
      <c r="FC7" s="52">
        <f t="shared" si="38"/>
        <v>0</v>
      </c>
      <c r="FD7" s="52">
        <f t="shared" si="39"/>
        <v>0</v>
      </c>
      <c r="FE7" s="52">
        <f t="shared" si="40"/>
        <v>0</v>
      </c>
      <c r="FF7" s="52">
        <f t="shared" si="41"/>
        <v>0</v>
      </c>
      <c r="FG7" s="52">
        <f t="shared" si="42"/>
        <v>0</v>
      </c>
      <c r="FH7" s="52">
        <f t="shared" si="43"/>
        <v>0</v>
      </c>
    </row>
    <row r="8" spans="1:164">
      <c r="E8" s="52" t="s">
        <v>17</v>
      </c>
      <c r="G8" s="52">
        <v>0</v>
      </c>
      <c r="H8" s="52">
        <v>0</v>
      </c>
      <c r="I8" s="52">
        <f t="shared" ref="I8:T8" si="54">H8+I4</f>
        <v>0</v>
      </c>
      <c r="J8" s="52">
        <f t="shared" si="54"/>
        <v>0</v>
      </c>
      <c r="K8" s="52">
        <f t="shared" si="54"/>
        <v>0</v>
      </c>
      <c r="L8" s="52">
        <f t="shared" si="54"/>
        <v>0</v>
      </c>
      <c r="M8" s="52">
        <f t="shared" si="54"/>
        <v>0</v>
      </c>
      <c r="N8" s="52">
        <f t="shared" si="54"/>
        <v>0</v>
      </c>
      <c r="O8" s="52">
        <f t="shared" si="54"/>
        <v>0</v>
      </c>
      <c r="P8" s="52">
        <f t="shared" si="54"/>
        <v>0</v>
      </c>
      <c r="Q8" s="52">
        <f t="shared" si="54"/>
        <v>0</v>
      </c>
      <c r="R8" s="52">
        <f t="shared" si="54"/>
        <v>0</v>
      </c>
      <c r="S8" s="52">
        <f>R8+S4</f>
        <v>0</v>
      </c>
      <c r="T8" s="52">
        <f t="shared" si="54"/>
        <v>0</v>
      </c>
      <c r="U8" s="52">
        <f t="shared" ref="U8:AR8" si="55">T8+U4</f>
        <v>0</v>
      </c>
      <c r="V8" s="52">
        <f t="shared" si="55"/>
        <v>0</v>
      </c>
      <c r="W8" s="52">
        <f t="shared" si="55"/>
        <v>0</v>
      </c>
      <c r="X8" s="52">
        <f t="shared" si="55"/>
        <v>0</v>
      </c>
      <c r="Y8" s="52">
        <f t="shared" si="55"/>
        <v>0</v>
      </c>
      <c r="Z8" s="52">
        <f t="shared" si="55"/>
        <v>0</v>
      </c>
      <c r="AA8" s="52">
        <f t="shared" si="55"/>
        <v>0</v>
      </c>
      <c r="AB8" s="52">
        <f t="shared" si="55"/>
        <v>0</v>
      </c>
      <c r="AC8" s="52">
        <f t="shared" si="55"/>
        <v>0</v>
      </c>
      <c r="AD8" s="52">
        <f t="shared" si="55"/>
        <v>0</v>
      </c>
      <c r="AE8" s="52">
        <f t="shared" si="55"/>
        <v>0</v>
      </c>
      <c r="AF8" s="52">
        <f t="shared" si="55"/>
        <v>0</v>
      </c>
      <c r="AG8" s="52">
        <f t="shared" si="55"/>
        <v>0</v>
      </c>
      <c r="AH8" s="52">
        <f t="shared" si="55"/>
        <v>0</v>
      </c>
      <c r="AI8" s="52">
        <f t="shared" si="55"/>
        <v>0</v>
      </c>
      <c r="AJ8" s="52">
        <f t="shared" si="55"/>
        <v>0</v>
      </c>
      <c r="AK8" s="52">
        <f t="shared" si="55"/>
        <v>0</v>
      </c>
      <c r="AL8" s="52">
        <f t="shared" si="55"/>
        <v>0</v>
      </c>
      <c r="AM8" s="52">
        <f t="shared" si="55"/>
        <v>0</v>
      </c>
      <c r="AN8" s="52">
        <f t="shared" si="55"/>
        <v>0</v>
      </c>
      <c r="AO8" s="52">
        <f t="shared" si="55"/>
        <v>0</v>
      </c>
      <c r="AP8" s="52">
        <f t="shared" si="55"/>
        <v>0</v>
      </c>
      <c r="AQ8" s="52">
        <f t="shared" si="55"/>
        <v>0</v>
      </c>
      <c r="AR8" s="52">
        <f t="shared" si="55"/>
        <v>0</v>
      </c>
      <c r="AS8" s="52">
        <f t="shared" ref="AS8:DD8" si="56">AR8+AS4</f>
        <v>0</v>
      </c>
      <c r="AT8" s="52">
        <f t="shared" si="56"/>
        <v>0</v>
      </c>
      <c r="AU8" s="52">
        <f t="shared" si="56"/>
        <v>0</v>
      </c>
      <c r="AV8" s="52">
        <f t="shared" si="56"/>
        <v>0</v>
      </c>
      <c r="AW8" s="52">
        <f t="shared" si="56"/>
        <v>0</v>
      </c>
      <c r="AX8" s="52">
        <f t="shared" si="56"/>
        <v>0</v>
      </c>
      <c r="AY8" s="52">
        <f t="shared" si="56"/>
        <v>0</v>
      </c>
      <c r="AZ8" s="52">
        <f t="shared" si="56"/>
        <v>0</v>
      </c>
      <c r="BA8" s="52">
        <f t="shared" si="56"/>
        <v>0</v>
      </c>
      <c r="BB8" s="52">
        <f t="shared" si="56"/>
        <v>0</v>
      </c>
      <c r="BC8" s="52">
        <f t="shared" si="56"/>
        <v>0</v>
      </c>
      <c r="BD8" s="52">
        <f t="shared" si="56"/>
        <v>0</v>
      </c>
      <c r="BE8" s="52">
        <f t="shared" si="56"/>
        <v>0</v>
      </c>
      <c r="BF8" s="52">
        <f t="shared" si="56"/>
        <v>0</v>
      </c>
      <c r="BG8" s="52">
        <f t="shared" si="56"/>
        <v>0</v>
      </c>
      <c r="BH8" s="52">
        <f t="shared" si="56"/>
        <v>0</v>
      </c>
      <c r="BI8" s="52">
        <f t="shared" si="56"/>
        <v>0</v>
      </c>
      <c r="BJ8" s="52">
        <f t="shared" si="56"/>
        <v>0</v>
      </c>
      <c r="BK8" s="52">
        <f t="shared" si="56"/>
        <v>0</v>
      </c>
      <c r="BL8" s="52">
        <f t="shared" si="56"/>
        <v>0</v>
      </c>
      <c r="BM8" s="52">
        <f t="shared" si="56"/>
        <v>0</v>
      </c>
      <c r="BN8" s="52">
        <f t="shared" si="56"/>
        <v>0</v>
      </c>
      <c r="BO8" s="52">
        <f t="shared" si="56"/>
        <v>0</v>
      </c>
      <c r="BP8" s="52">
        <f t="shared" si="56"/>
        <v>0</v>
      </c>
      <c r="BQ8" s="52">
        <f t="shared" si="56"/>
        <v>0</v>
      </c>
      <c r="BR8" s="52">
        <f t="shared" si="56"/>
        <v>0</v>
      </c>
      <c r="BS8" s="52">
        <f t="shared" si="56"/>
        <v>0</v>
      </c>
      <c r="BT8" s="52">
        <f t="shared" si="56"/>
        <v>0</v>
      </c>
      <c r="BU8" s="52">
        <f t="shared" si="56"/>
        <v>0</v>
      </c>
      <c r="BV8" s="52">
        <f t="shared" si="56"/>
        <v>0</v>
      </c>
      <c r="BW8" s="52">
        <f t="shared" si="56"/>
        <v>0</v>
      </c>
      <c r="BX8" s="52">
        <f t="shared" si="56"/>
        <v>0</v>
      </c>
      <c r="BY8" s="52">
        <f t="shared" si="56"/>
        <v>0</v>
      </c>
      <c r="BZ8" s="52">
        <f t="shared" si="56"/>
        <v>0</v>
      </c>
      <c r="CA8" s="52">
        <f t="shared" si="56"/>
        <v>0</v>
      </c>
      <c r="CB8" s="52">
        <f t="shared" si="56"/>
        <v>0</v>
      </c>
      <c r="CC8" s="52">
        <f t="shared" si="56"/>
        <v>0</v>
      </c>
      <c r="CD8" s="52">
        <f t="shared" si="56"/>
        <v>0</v>
      </c>
      <c r="CE8" s="52">
        <f t="shared" si="56"/>
        <v>0</v>
      </c>
      <c r="CF8" s="52">
        <f t="shared" si="56"/>
        <v>0</v>
      </c>
      <c r="CG8" s="52">
        <f t="shared" si="56"/>
        <v>0</v>
      </c>
      <c r="CH8" s="52">
        <f t="shared" si="56"/>
        <v>0</v>
      </c>
      <c r="CI8" s="52">
        <f t="shared" si="56"/>
        <v>0</v>
      </c>
      <c r="CJ8" s="52">
        <f t="shared" si="56"/>
        <v>0</v>
      </c>
      <c r="CK8" s="52">
        <f t="shared" si="56"/>
        <v>0</v>
      </c>
      <c r="CL8" s="52">
        <f t="shared" si="56"/>
        <v>0</v>
      </c>
      <c r="CM8" s="52">
        <f t="shared" si="56"/>
        <v>0</v>
      </c>
      <c r="CN8" s="52">
        <f t="shared" si="56"/>
        <v>0</v>
      </c>
      <c r="CO8" s="52">
        <f t="shared" si="56"/>
        <v>0</v>
      </c>
      <c r="CP8" s="52">
        <f t="shared" si="56"/>
        <v>0</v>
      </c>
      <c r="CQ8" s="52">
        <f t="shared" si="56"/>
        <v>0</v>
      </c>
      <c r="CR8" s="52">
        <f t="shared" si="56"/>
        <v>0</v>
      </c>
      <c r="CS8" s="52">
        <f t="shared" si="56"/>
        <v>0</v>
      </c>
      <c r="CT8" s="52">
        <f t="shared" si="56"/>
        <v>0</v>
      </c>
      <c r="CU8" s="52">
        <f t="shared" si="56"/>
        <v>0</v>
      </c>
      <c r="CV8" s="52">
        <f t="shared" si="56"/>
        <v>0</v>
      </c>
      <c r="CW8" s="52">
        <f t="shared" si="56"/>
        <v>0</v>
      </c>
      <c r="CX8" s="52">
        <f t="shared" si="56"/>
        <v>0</v>
      </c>
      <c r="CY8" s="52">
        <f t="shared" si="56"/>
        <v>0</v>
      </c>
      <c r="CZ8" s="52">
        <f t="shared" si="56"/>
        <v>0</v>
      </c>
      <c r="DA8" s="52">
        <f t="shared" si="56"/>
        <v>0</v>
      </c>
      <c r="DB8" s="52">
        <f t="shared" si="56"/>
        <v>0</v>
      </c>
      <c r="DC8" s="52">
        <f t="shared" si="56"/>
        <v>0</v>
      </c>
      <c r="DD8" s="52">
        <f t="shared" si="56"/>
        <v>0</v>
      </c>
      <c r="DE8" s="52">
        <f t="shared" ref="DE8:DP8" si="57">DD8+DE4</f>
        <v>0</v>
      </c>
      <c r="DF8" s="52">
        <f t="shared" si="57"/>
        <v>0</v>
      </c>
      <c r="DG8" s="52">
        <f t="shared" si="57"/>
        <v>0</v>
      </c>
      <c r="DH8" s="52">
        <f t="shared" si="57"/>
        <v>0</v>
      </c>
      <c r="DI8" s="52">
        <f t="shared" si="57"/>
        <v>0</v>
      </c>
      <c r="DJ8" s="52">
        <f t="shared" si="57"/>
        <v>0</v>
      </c>
      <c r="DK8" s="52">
        <f t="shared" si="57"/>
        <v>0</v>
      </c>
      <c r="DL8" s="52">
        <f t="shared" si="57"/>
        <v>0</v>
      </c>
      <c r="DM8" s="52">
        <f t="shared" si="57"/>
        <v>0</v>
      </c>
      <c r="DN8" s="52">
        <f t="shared" si="57"/>
        <v>0</v>
      </c>
      <c r="DO8" s="52">
        <f t="shared" si="57"/>
        <v>0</v>
      </c>
      <c r="DP8" s="52">
        <f t="shared" si="57"/>
        <v>0</v>
      </c>
      <c r="DQ8" s="52">
        <f t="shared" ref="DQ8:DX8" si="58">DP8+DQ4</f>
        <v>0</v>
      </c>
      <c r="DR8" s="52">
        <f t="shared" si="58"/>
        <v>0</v>
      </c>
      <c r="DS8" s="52">
        <f t="shared" si="58"/>
        <v>0</v>
      </c>
      <c r="DT8" s="52">
        <f t="shared" si="58"/>
        <v>0</v>
      </c>
      <c r="DU8" s="52">
        <f t="shared" si="58"/>
        <v>0</v>
      </c>
      <c r="DV8" s="52">
        <f t="shared" si="58"/>
        <v>0</v>
      </c>
      <c r="DW8" s="52">
        <f t="shared" si="58"/>
        <v>0</v>
      </c>
      <c r="DX8" s="52">
        <f t="shared" si="58"/>
        <v>0</v>
      </c>
      <c r="DY8" s="52">
        <f t="shared" ref="DY8:DY9" si="59">DX8+DY4</f>
        <v>0</v>
      </c>
      <c r="DZ8" s="52">
        <f t="shared" ref="DZ8:DZ9" si="60">DY8+DZ4</f>
        <v>0</v>
      </c>
      <c r="EA8" s="52">
        <f t="shared" ref="EA8:EA9" si="61">DZ8+EA4</f>
        <v>0</v>
      </c>
      <c r="EB8" s="52">
        <f t="shared" ref="EB8:EB9" si="62">EA8+EB4</f>
        <v>0</v>
      </c>
      <c r="EC8" s="52">
        <f t="shared" ref="EC8:EC9" si="63">EB8+EC4</f>
        <v>0</v>
      </c>
      <c r="ED8" s="52">
        <f t="shared" ref="ED8:ED9" si="64">EC8+ED4</f>
        <v>0</v>
      </c>
      <c r="EE8" s="52">
        <f t="shared" ref="EE8:EE9" si="65">ED8+EE4</f>
        <v>0</v>
      </c>
      <c r="EF8" s="52">
        <f t="shared" ref="EF8:EF9" si="66">EE8+EF4</f>
        <v>0</v>
      </c>
      <c r="EG8" s="52">
        <f t="shared" ref="EG8:EG9" si="67">EF8+EG4</f>
        <v>0</v>
      </c>
      <c r="EH8" s="52">
        <f t="shared" ref="EH8:EH9" si="68">EG8+EH4</f>
        <v>0</v>
      </c>
      <c r="EI8" s="52">
        <f t="shared" ref="EI8:EI9" si="69">EH8+EI4</f>
        <v>0</v>
      </c>
      <c r="EJ8" s="52">
        <f t="shared" ref="EJ8:EJ9" si="70">EI8+EJ4</f>
        <v>0</v>
      </c>
      <c r="EK8" s="52">
        <f t="shared" ref="EK8:EK9" si="71">EJ8+EK4</f>
        <v>0</v>
      </c>
      <c r="EL8" s="52">
        <f t="shared" ref="EL8:EL9" si="72">EK8+EL4</f>
        <v>0</v>
      </c>
      <c r="EM8" s="52">
        <f t="shared" ref="EM8:EM9" si="73">EL8+EM4</f>
        <v>0</v>
      </c>
      <c r="EN8" s="52">
        <f t="shared" ref="EN8:EN9" si="74">EM8+EN4</f>
        <v>0</v>
      </c>
      <c r="EO8" s="52">
        <f t="shared" ref="EO8:EO9" si="75">EN8+EO4</f>
        <v>0</v>
      </c>
      <c r="EP8" s="52">
        <f t="shared" ref="EP8:EP9" si="76">EO8+EP4</f>
        <v>0</v>
      </c>
      <c r="EQ8" s="52">
        <f t="shared" ref="EQ8:EQ9" si="77">EP8+EQ4</f>
        <v>0</v>
      </c>
      <c r="ER8" s="52">
        <f t="shared" ref="ER8:ER9" si="78">EQ8+ER4</f>
        <v>0</v>
      </c>
      <c r="ES8" s="52">
        <f t="shared" ref="ES8:ES9" si="79">ER8+ES4</f>
        <v>0</v>
      </c>
      <c r="ET8" s="52">
        <f t="shared" ref="ET8:ET9" si="80">ES8+ET4</f>
        <v>0</v>
      </c>
      <c r="EU8" s="52">
        <f t="shared" ref="EU8:EU9" si="81">ET8+EU4</f>
        <v>0</v>
      </c>
      <c r="EV8" s="52">
        <f t="shared" ref="EV8:EV9" si="82">EU8+EV4</f>
        <v>0</v>
      </c>
      <c r="EW8" s="52">
        <f t="shared" ref="EW8:EW9" si="83">EV8+EW4</f>
        <v>0</v>
      </c>
      <c r="EX8" s="52">
        <f t="shared" ref="EX8:EX9" si="84">EW8+EX4</f>
        <v>0</v>
      </c>
      <c r="EY8" s="52">
        <f t="shared" ref="EY8:EY9" si="85">EX8+EY4</f>
        <v>0</v>
      </c>
      <c r="EZ8" s="52">
        <f t="shared" ref="EZ8:EZ9" si="86">EY8+EZ4</f>
        <v>0</v>
      </c>
      <c r="FA8" s="52">
        <f t="shared" ref="FA8:FA9" si="87">EZ8+FA4</f>
        <v>0</v>
      </c>
      <c r="FB8" s="52">
        <f t="shared" ref="FB8:FB9" si="88">FA8+FB4</f>
        <v>0</v>
      </c>
      <c r="FC8" s="52">
        <f t="shared" ref="FC8:FC9" si="89">FB8+FC4</f>
        <v>0</v>
      </c>
      <c r="FD8" s="52">
        <f t="shared" ref="FD8:FD9" si="90">FC8+FD4</f>
        <v>0</v>
      </c>
      <c r="FE8" s="52">
        <f t="shared" ref="FE8:FE9" si="91">FD8+FE4</f>
        <v>0</v>
      </c>
      <c r="FF8" s="52">
        <f t="shared" ref="FF8:FF9" si="92">FE8+FF4</f>
        <v>0</v>
      </c>
      <c r="FG8" s="52">
        <f t="shared" ref="FG8:FG9" si="93">FF8+FG4</f>
        <v>0</v>
      </c>
      <c r="FH8" s="52">
        <f t="shared" ref="FH8:FH9" si="94">FG8+FH4</f>
        <v>0</v>
      </c>
    </row>
    <row r="9" spans="1:164">
      <c r="E9" s="52" t="s">
        <v>18</v>
      </c>
      <c r="G9" s="52">
        <v>0</v>
      </c>
      <c r="H9" s="52">
        <v>0</v>
      </c>
      <c r="I9" s="52">
        <f t="shared" ref="I9:T9" si="95">H9+I5</f>
        <v>0</v>
      </c>
      <c r="J9" s="52">
        <f t="shared" si="95"/>
        <v>0</v>
      </c>
      <c r="K9" s="52">
        <f t="shared" si="95"/>
        <v>0</v>
      </c>
      <c r="L9" s="52">
        <f t="shared" si="95"/>
        <v>0</v>
      </c>
      <c r="M9" s="52">
        <f t="shared" si="95"/>
        <v>0</v>
      </c>
      <c r="N9" s="52">
        <f t="shared" si="95"/>
        <v>0</v>
      </c>
      <c r="O9" s="52">
        <f t="shared" si="95"/>
        <v>0</v>
      </c>
      <c r="P9" s="52">
        <f t="shared" si="95"/>
        <v>0</v>
      </c>
      <c r="Q9" s="52">
        <f t="shared" si="95"/>
        <v>0</v>
      </c>
      <c r="R9" s="52">
        <f t="shared" si="95"/>
        <v>0</v>
      </c>
      <c r="S9" s="52">
        <f>R9+S5</f>
        <v>0</v>
      </c>
      <c r="T9" s="52">
        <f t="shared" si="95"/>
        <v>0</v>
      </c>
      <c r="U9" s="52">
        <f t="shared" ref="U9:AR9" si="96">T9+U5</f>
        <v>0</v>
      </c>
      <c r="V9" s="52">
        <f t="shared" si="96"/>
        <v>0</v>
      </c>
      <c r="W9" s="52">
        <f t="shared" si="96"/>
        <v>0</v>
      </c>
      <c r="X9" s="52">
        <f t="shared" si="96"/>
        <v>0</v>
      </c>
      <c r="Y9" s="52">
        <f t="shared" si="96"/>
        <v>0</v>
      </c>
      <c r="Z9" s="52">
        <f t="shared" si="96"/>
        <v>0</v>
      </c>
      <c r="AA9" s="52">
        <f t="shared" si="96"/>
        <v>0</v>
      </c>
      <c r="AB9" s="52">
        <f t="shared" si="96"/>
        <v>0</v>
      </c>
      <c r="AC9" s="52">
        <f t="shared" si="96"/>
        <v>0</v>
      </c>
      <c r="AD9" s="52">
        <f t="shared" si="96"/>
        <v>0</v>
      </c>
      <c r="AE9" s="52">
        <f t="shared" si="96"/>
        <v>0</v>
      </c>
      <c r="AF9" s="52">
        <f t="shared" si="96"/>
        <v>0</v>
      </c>
      <c r="AG9" s="52">
        <f t="shared" si="96"/>
        <v>0</v>
      </c>
      <c r="AH9" s="52">
        <f t="shared" si="96"/>
        <v>0</v>
      </c>
      <c r="AI9" s="52">
        <f t="shared" si="96"/>
        <v>0</v>
      </c>
      <c r="AJ9" s="52">
        <f t="shared" si="96"/>
        <v>0</v>
      </c>
      <c r="AK9" s="52">
        <f t="shared" si="96"/>
        <v>0</v>
      </c>
      <c r="AL9" s="52">
        <f t="shared" si="96"/>
        <v>0</v>
      </c>
      <c r="AM9" s="52">
        <f t="shared" si="96"/>
        <v>0</v>
      </c>
      <c r="AN9" s="52">
        <f t="shared" si="96"/>
        <v>0</v>
      </c>
      <c r="AO9" s="52">
        <f t="shared" si="96"/>
        <v>0</v>
      </c>
      <c r="AP9" s="52">
        <f t="shared" si="96"/>
        <v>0</v>
      </c>
      <c r="AQ9" s="52">
        <f t="shared" si="96"/>
        <v>0</v>
      </c>
      <c r="AR9" s="52">
        <f t="shared" si="96"/>
        <v>0</v>
      </c>
      <c r="AS9" s="52">
        <f t="shared" ref="AS9:DD9" si="97">AR9+AS5</f>
        <v>0</v>
      </c>
      <c r="AT9" s="52">
        <f t="shared" si="97"/>
        <v>0</v>
      </c>
      <c r="AU9" s="52">
        <f t="shared" si="97"/>
        <v>0</v>
      </c>
      <c r="AV9" s="52">
        <f t="shared" si="97"/>
        <v>0</v>
      </c>
      <c r="AW9" s="52">
        <f t="shared" si="97"/>
        <v>0</v>
      </c>
      <c r="AX9" s="52">
        <f t="shared" si="97"/>
        <v>0</v>
      </c>
      <c r="AY9" s="52">
        <f t="shared" si="97"/>
        <v>0</v>
      </c>
      <c r="AZ9" s="52">
        <f t="shared" si="97"/>
        <v>0</v>
      </c>
      <c r="BA9" s="52">
        <f t="shared" si="97"/>
        <v>0</v>
      </c>
      <c r="BB9" s="52">
        <f t="shared" si="97"/>
        <v>0</v>
      </c>
      <c r="BC9" s="52">
        <f t="shared" si="97"/>
        <v>0</v>
      </c>
      <c r="BD9" s="52">
        <f t="shared" si="97"/>
        <v>0</v>
      </c>
      <c r="BE9" s="52">
        <f t="shared" si="97"/>
        <v>0</v>
      </c>
      <c r="BF9" s="52">
        <f t="shared" si="97"/>
        <v>0</v>
      </c>
      <c r="BG9" s="52">
        <f t="shared" si="97"/>
        <v>0</v>
      </c>
      <c r="BH9" s="52">
        <f t="shared" si="97"/>
        <v>0</v>
      </c>
      <c r="BI9" s="52">
        <f t="shared" si="97"/>
        <v>0</v>
      </c>
      <c r="BJ9" s="52">
        <f t="shared" si="97"/>
        <v>0</v>
      </c>
      <c r="BK9" s="52">
        <f t="shared" si="97"/>
        <v>0</v>
      </c>
      <c r="BL9" s="52">
        <f t="shared" si="97"/>
        <v>0</v>
      </c>
      <c r="BM9" s="52">
        <f t="shared" si="97"/>
        <v>0</v>
      </c>
      <c r="BN9" s="52">
        <f t="shared" si="97"/>
        <v>0</v>
      </c>
      <c r="BO9" s="52">
        <f t="shared" si="97"/>
        <v>0</v>
      </c>
      <c r="BP9" s="52">
        <f t="shared" si="97"/>
        <v>0</v>
      </c>
      <c r="BQ9" s="52">
        <f t="shared" si="97"/>
        <v>0</v>
      </c>
      <c r="BR9" s="52">
        <f t="shared" si="97"/>
        <v>0</v>
      </c>
      <c r="BS9" s="52">
        <f t="shared" si="97"/>
        <v>0</v>
      </c>
      <c r="BT9" s="52">
        <f t="shared" si="97"/>
        <v>0</v>
      </c>
      <c r="BU9" s="52">
        <f t="shared" si="97"/>
        <v>0</v>
      </c>
      <c r="BV9" s="52">
        <f t="shared" si="97"/>
        <v>0</v>
      </c>
      <c r="BW9" s="52">
        <f t="shared" si="97"/>
        <v>0</v>
      </c>
      <c r="BX9" s="52">
        <f t="shared" si="97"/>
        <v>0</v>
      </c>
      <c r="BY9" s="52">
        <f t="shared" si="97"/>
        <v>0</v>
      </c>
      <c r="BZ9" s="52">
        <f t="shared" si="97"/>
        <v>0</v>
      </c>
      <c r="CA9" s="52">
        <f t="shared" si="97"/>
        <v>0</v>
      </c>
      <c r="CB9" s="52">
        <f t="shared" si="97"/>
        <v>0</v>
      </c>
      <c r="CC9" s="52">
        <f t="shared" si="97"/>
        <v>0</v>
      </c>
      <c r="CD9" s="52">
        <f t="shared" si="97"/>
        <v>0</v>
      </c>
      <c r="CE9" s="52">
        <f t="shared" si="97"/>
        <v>0</v>
      </c>
      <c r="CF9" s="52">
        <f t="shared" si="97"/>
        <v>0</v>
      </c>
      <c r="CG9" s="52">
        <f t="shared" si="97"/>
        <v>0</v>
      </c>
      <c r="CH9" s="52">
        <f t="shared" si="97"/>
        <v>0</v>
      </c>
      <c r="CI9" s="52">
        <f t="shared" si="97"/>
        <v>0</v>
      </c>
      <c r="CJ9" s="52">
        <f t="shared" si="97"/>
        <v>0</v>
      </c>
      <c r="CK9" s="52">
        <f t="shared" si="97"/>
        <v>0</v>
      </c>
      <c r="CL9" s="52">
        <f t="shared" si="97"/>
        <v>0</v>
      </c>
      <c r="CM9" s="52">
        <f t="shared" si="97"/>
        <v>0</v>
      </c>
      <c r="CN9" s="52">
        <f t="shared" si="97"/>
        <v>0</v>
      </c>
      <c r="CO9" s="52">
        <f t="shared" si="97"/>
        <v>0</v>
      </c>
      <c r="CP9" s="52">
        <f t="shared" si="97"/>
        <v>0</v>
      </c>
      <c r="CQ9" s="52">
        <f t="shared" si="97"/>
        <v>0</v>
      </c>
      <c r="CR9" s="52">
        <f t="shared" si="97"/>
        <v>0</v>
      </c>
      <c r="CS9" s="52">
        <f t="shared" si="97"/>
        <v>0</v>
      </c>
      <c r="CT9" s="52">
        <f t="shared" si="97"/>
        <v>0</v>
      </c>
      <c r="CU9" s="52">
        <f t="shared" si="97"/>
        <v>0</v>
      </c>
      <c r="CV9" s="52">
        <f t="shared" si="97"/>
        <v>0</v>
      </c>
      <c r="CW9" s="52">
        <f t="shared" si="97"/>
        <v>0</v>
      </c>
      <c r="CX9" s="52">
        <f t="shared" si="97"/>
        <v>0</v>
      </c>
      <c r="CY9" s="52">
        <f t="shared" si="97"/>
        <v>0</v>
      </c>
      <c r="CZ9" s="52">
        <f t="shared" si="97"/>
        <v>0</v>
      </c>
      <c r="DA9" s="52">
        <f t="shared" si="97"/>
        <v>0</v>
      </c>
      <c r="DB9" s="52">
        <f t="shared" si="97"/>
        <v>0</v>
      </c>
      <c r="DC9" s="52">
        <f t="shared" si="97"/>
        <v>0</v>
      </c>
      <c r="DD9" s="52">
        <f t="shared" si="97"/>
        <v>0</v>
      </c>
      <c r="DE9" s="52">
        <f t="shared" ref="DE9:DP9" si="98">DD9+DE5</f>
        <v>0</v>
      </c>
      <c r="DF9" s="52">
        <f t="shared" si="98"/>
        <v>0</v>
      </c>
      <c r="DG9" s="52">
        <f t="shared" si="98"/>
        <v>0</v>
      </c>
      <c r="DH9" s="52">
        <f t="shared" si="98"/>
        <v>0</v>
      </c>
      <c r="DI9" s="52">
        <f t="shared" si="98"/>
        <v>0</v>
      </c>
      <c r="DJ9" s="52">
        <f t="shared" si="98"/>
        <v>0</v>
      </c>
      <c r="DK9" s="52">
        <f t="shared" si="98"/>
        <v>0</v>
      </c>
      <c r="DL9" s="52">
        <f t="shared" si="98"/>
        <v>0</v>
      </c>
      <c r="DM9" s="52">
        <f t="shared" si="98"/>
        <v>0</v>
      </c>
      <c r="DN9" s="52">
        <f t="shared" si="98"/>
        <v>0</v>
      </c>
      <c r="DO9" s="52">
        <f t="shared" si="98"/>
        <v>0</v>
      </c>
      <c r="DP9" s="52">
        <f t="shared" si="98"/>
        <v>0</v>
      </c>
      <c r="DQ9" s="52">
        <f t="shared" ref="DQ9:DX9" si="99">DP9+DQ5</f>
        <v>0</v>
      </c>
      <c r="DR9" s="52">
        <f t="shared" si="99"/>
        <v>0</v>
      </c>
      <c r="DS9" s="52">
        <f t="shared" si="99"/>
        <v>0</v>
      </c>
      <c r="DT9" s="52">
        <f t="shared" si="99"/>
        <v>0</v>
      </c>
      <c r="DU9" s="52">
        <f t="shared" si="99"/>
        <v>0</v>
      </c>
      <c r="DV9" s="52">
        <f t="shared" si="99"/>
        <v>0</v>
      </c>
      <c r="DW9" s="52">
        <f t="shared" si="99"/>
        <v>0</v>
      </c>
      <c r="DX9" s="52">
        <f t="shared" si="99"/>
        <v>0</v>
      </c>
      <c r="DY9" s="52">
        <f t="shared" si="59"/>
        <v>0</v>
      </c>
      <c r="DZ9" s="52">
        <f t="shared" si="60"/>
        <v>0</v>
      </c>
      <c r="EA9" s="52">
        <f t="shared" si="61"/>
        <v>0</v>
      </c>
      <c r="EB9" s="52">
        <f t="shared" si="62"/>
        <v>0</v>
      </c>
      <c r="EC9" s="52">
        <f t="shared" si="63"/>
        <v>0</v>
      </c>
      <c r="ED9" s="52">
        <f t="shared" si="64"/>
        <v>0</v>
      </c>
      <c r="EE9" s="52">
        <f t="shared" si="65"/>
        <v>0</v>
      </c>
      <c r="EF9" s="52">
        <f t="shared" si="66"/>
        <v>0</v>
      </c>
      <c r="EG9" s="52">
        <f t="shared" si="67"/>
        <v>0</v>
      </c>
      <c r="EH9" s="52">
        <f t="shared" si="68"/>
        <v>0</v>
      </c>
      <c r="EI9" s="52">
        <f t="shared" si="69"/>
        <v>0</v>
      </c>
      <c r="EJ9" s="52">
        <f t="shared" si="70"/>
        <v>0</v>
      </c>
      <c r="EK9" s="52">
        <f t="shared" si="71"/>
        <v>0</v>
      </c>
      <c r="EL9" s="52">
        <f t="shared" si="72"/>
        <v>0</v>
      </c>
      <c r="EM9" s="52">
        <f t="shared" si="73"/>
        <v>0</v>
      </c>
      <c r="EN9" s="52">
        <f t="shared" si="74"/>
        <v>0</v>
      </c>
      <c r="EO9" s="52">
        <f t="shared" si="75"/>
        <v>0</v>
      </c>
      <c r="EP9" s="52">
        <f t="shared" si="76"/>
        <v>0</v>
      </c>
      <c r="EQ9" s="52">
        <f t="shared" si="77"/>
        <v>0</v>
      </c>
      <c r="ER9" s="52">
        <f t="shared" si="78"/>
        <v>0</v>
      </c>
      <c r="ES9" s="52">
        <f t="shared" si="79"/>
        <v>0</v>
      </c>
      <c r="ET9" s="52">
        <f t="shared" si="80"/>
        <v>0</v>
      </c>
      <c r="EU9" s="52">
        <f t="shared" si="81"/>
        <v>0</v>
      </c>
      <c r="EV9" s="52">
        <f t="shared" si="82"/>
        <v>0</v>
      </c>
      <c r="EW9" s="52">
        <f t="shared" si="83"/>
        <v>0</v>
      </c>
      <c r="EX9" s="52">
        <f t="shared" si="84"/>
        <v>0</v>
      </c>
      <c r="EY9" s="52">
        <f t="shared" si="85"/>
        <v>0</v>
      </c>
      <c r="EZ9" s="52">
        <f t="shared" si="86"/>
        <v>0</v>
      </c>
      <c r="FA9" s="52">
        <f t="shared" si="87"/>
        <v>0</v>
      </c>
      <c r="FB9" s="52">
        <f t="shared" si="88"/>
        <v>0</v>
      </c>
      <c r="FC9" s="52">
        <f t="shared" si="89"/>
        <v>0</v>
      </c>
      <c r="FD9" s="52">
        <f t="shared" si="90"/>
        <v>0</v>
      </c>
      <c r="FE9" s="52">
        <f t="shared" si="91"/>
        <v>0</v>
      </c>
      <c r="FF9" s="52">
        <f t="shared" si="92"/>
        <v>0</v>
      </c>
      <c r="FG9" s="52">
        <f t="shared" si="93"/>
        <v>0</v>
      </c>
      <c r="FH9" s="52">
        <f t="shared" si="94"/>
        <v>0</v>
      </c>
    </row>
    <row r="10" spans="1:164">
      <c r="E10" s="52" t="s">
        <v>19</v>
      </c>
      <c r="G10" s="52">
        <v>0</v>
      </c>
      <c r="H10" s="52">
        <v>0</v>
      </c>
      <c r="I10" s="52">
        <f t="shared" ref="I10:S10" si="100">I8-I9</f>
        <v>0</v>
      </c>
      <c r="J10" s="52">
        <f t="shared" si="100"/>
        <v>0</v>
      </c>
      <c r="K10" s="52">
        <f t="shared" si="100"/>
        <v>0</v>
      </c>
      <c r="L10" s="52">
        <f t="shared" si="100"/>
        <v>0</v>
      </c>
      <c r="M10" s="52">
        <f t="shared" si="100"/>
        <v>0</v>
      </c>
      <c r="N10" s="52">
        <f t="shared" si="100"/>
        <v>0</v>
      </c>
      <c r="O10" s="52">
        <f t="shared" si="100"/>
        <v>0</v>
      </c>
      <c r="P10" s="52">
        <f t="shared" si="100"/>
        <v>0</v>
      </c>
      <c r="Q10" s="52">
        <f t="shared" si="100"/>
        <v>0</v>
      </c>
      <c r="R10" s="52">
        <f t="shared" si="100"/>
        <v>0</v>
      </c>
      <c r="S10" s="52">
        <f t="shared" si="100"/>
        <v>0</v>
      </c>
      <c r="T10" s="52">
        <f t="shared" ref="T10:AR10" si="101">T8-T9</f>
        <v>0</v>
      </c>
      <c r="U10" s="52">
        <f t="shared" si="101"/>
        <v>0</v>
      </c>
      <c r="V10" s="52">
        <f t="shared" si="101"/>
        <v>0</v>
      </c>
      <c r="W10" s="52">
        <f t="shared" si="101"/>
        <v>0</v>
      </c>
      <c r="X10" s="52">
        <f t="shared" si="101"/>
        <v>0</v>
      </c>
      <c r="Y10" s="52">
        <f t="shared" si="101"/>
        <v>0</v>
      </c>
      <c r="Z10" s="52">
        <f t="shared" si="101"/>
        <v>0</v>
      </c>
      <c r="AA10" s="52">
        <f t="shared" si="101"/>
        <v>0</v>
      </c>
      <c r="AB10" s="52">
        <f t="shared" si="101"/>
        <v>0</v>
      </c>
      <c r="AC10" s="52">
        <f t="shared" si="101"/>
        <v>0</v>
      </c>
      <c r="AD10" s="52">
        <f t="shared" si="101"/>
        <v>0</v>
      </c>
      <c r="AE10" s="52">
        <f t="shared" si="101"/>
        <v>0</v>
      </c>
      <c r="AF10" s="52">
        <f t="shared" si="101"/>
        <v>0</v>
      </c>
      <c r="AG10" s="52">
        <f t="shared" si="101"/>
        <v>0</v>
      </c>
      <c r="AH10" s="52">
        <f t="shared" si="101"/>
        <v>0</v>
      </c>
      <c r="AI10" s="52">
        <f t="shared" si="101"/>
        <v>0</v>
      </c>
      <c r="AJ10" s="52">
        <f t="shared" si="101"/>
        <v>0</v>
      </c>
      <c r="AK10" s="52">
        <f t="shared" si="101"/>
        <v>0</v>
      </c>
      <c r="AL10" s="52">
        <f t="shared" si="101"/>
        <v>0</v>
      </c>
      <c r="AM10" s="52">
        <f t="shared" si="101"/>
        <v>0</v>
      </c>
      <c r="AN10" s="52">
        <f t="shared" si="101"/>
        <v>0</v>
      </c>
      <c r="AO10" s="52">
        <f t="shared" si="101"/>
        <v>0</v>
      </c>
      <c r="AP10" s="52">
        <f t="shared" si="101"/>
        <v>0</v>
      </c>
      <c r="AQ10" s="52">
        <f t="shared" si="101"/>
        <v>0</v>
      </c>
      <c r="AR10" s="52">
        <f t="shared" si="101"/>
        <v>0</v>
      </c>
      <c r="AS10" s="52">
        <f t="shared" ref="AS10:BX10" si="102">AS8-AS9</f>
        <v>0</v>
      </c>
      <c r="AT10" s="52">
        <f t="shared" si="102"/>
        <v>0</v>
      </c>
      <c r="AU10" s="52">
        <f t="shared" si="102"/>
        <v>0</v>
      </c>
      <c r="AV10" s="52">
        <f t="shared" si="102"/>
        <v>0</v>
      </c>
      <c r="AW10" s="52">
        <f t="shared" si="102"/>
        <v>0</v>
      </c>
      <c r="AX10" s="52">
        <f t="shared" si="102"/>
        <v>0</v>
      </c>
      <c r="AY10" s="52">
        <f t="shared" si="102"/>
        <v>0</v>
      </c>
      <c r="AZ10" s="52">
        <f t="shared" si="102"/>
        <v>0</v>
      </c>
      <c r="BA10" s="52">
        <f t="shared" si="102"/>
        <v>0</v>
      </c>
      <c r="BB10" s="52">
        <f t="shared" si="102"/>
        <v>0</v>
      </c>
      <c r="BC10" s="52">
        <f t="shared" si="102"/>
        <v>0</v>
      </c>
      <c r="BD10" s="52">
        <f t="shared" si="102"/>
        <v>0</v>
      </c>
      <c r="BE10" s="52">
        <f t="shared" si="102"/>
        <v>0</v>
      </c>
      <c r="BF10" s="52">
        <f t="shared" si="102"/>
        <v>0</v>
      </c>
      <c r="BG10" s="52">
        <f t="shared" si="102"/>
        <v>0</v>
      </c>
      <c r="BH10" s="52">
        <f t="shared" si="102"/>
        <v>0</v>
      </c>
      <c r="BI10" s="52">
        <f t="shared" si="102"/>
        <v>0</v>
      </c>
      <c r="BJ10" s="52">
        <f t="shared" si="102"/>
        <v>0</v>
      </c>
      <c r="BK10" s="52">
        <f t="shared" si="102"/>
        <v>0</v>
      </c>
      <c r="BL10" s="52">
        <f t="shared" si="102"/>
        <v>0</v>
      </c>
      <c r="BM10" s="52">
        <f t="shared" si="102"/>
        <v>0</v>
      </c>
      <c r="BN10" s="52">
        <f t="shared" si="102"/>
        <v>0</v>
      </c>
      <c r="BO10" s="52">
        <f t="shared" si="102"/>
        <v>0</v>
      </c>
      <c r="BP10" s="52">
        <f t="shared" si="102"/>
        <v>0</v>
      </c>
      <c r="BQ10" s="52">
        <f t="shared" si="102"/>
        <v>0</v>
      </c>
      <c r="BR10" s="52">
        <f t="shared" si="102"/>
        <v>0</v>
      </c>
      <c r="BS10" s="52">
        <f t="shared" si="102"/>
        <v>0</v>
      </c>
      <c r="BT10" s="52">
        <f t="shared" si="102"/>
        <v>0</v>
      </c>
      <c r="BU10" s="52">
        <f t="shared" si="102"/>
        <v>0</v>
      </c>
      <c r="BV10" s="52">
        <f t="shared" si="102"/>
        <v>0</v>
      </c>
      <c r="BW10" s="52">
        <f t="shared" si="102"/>
        <v>0</v>
      </c>
      <c r="BX10" s="52">
        <f t="shared" si="102"/>
        <v>0</v>
      </c>
      <c r="BY10" s="52">
        <f t="shared" ref="BY10:DD10" si="103">BY8-BY9</f>
        <v>0</v>
      </c>
      <c r="BZ10" s="52">
        <f t="shared" si="103"/>
        <v>0</v>
      </c>
      <c r="CA10" s="52">
        <f t="shared" si="103"/>
        <v>0</v>
      </c>
      <c r="CB10" s="52">
        <f t="shared" si="103"/>
        <v>0</v>
      </c>
      <c r="CC10" s="52">
        <f t="shared" si="103"/>
        <v>0</v>
      </c>
      <c r="CD10" s="52">
        <f t="shared" si="103"/>
        <v>0</v>
      </c>
      <c r="CE10" s="52">
        <f t="shared" si="103"/>
        <v>0</v>
      </c>
      <c r="CF10" s="52">
        <f t="shared" si="103"/>
        <v>0</v>
      </c>
      <c r="CG10" s="52">
        <f t="shared" si="103"/>
        <v>0</v>
      </c>
      <c r="CH10" s="52">
        <f t="shared" si="103"/>
        <v>0</v>
      </c>
      <c r="CI10" s="52">
        <f t="shared" si="103"/>
        <v>0</v>
      </c>
      <c r="CJ10" s="52">
        <f t="shared" si="103"/>
        <v>0</v>
      </c>
      <c r="CK10" s="52">
        <f t="shared" si="103"/>
        <v>0</v>
      </c>
      <c r="CL10" s="52">
        <f t="shared" si="103"/>
        <v>0</v>
      </c>
      <c r="CM10" s="52">
        <f t="shared" si="103"/>
        <v>0</v>
      </c>
      <c r="CN10" s="52">
        <f t="shared" si="103"/>
        <v>0</v>
      </c>
      <c r="CO10" s="52">
        <f t="shared" si="103"/>
        <v>0</v>
      </c>
      <c r="CP10" s="52">
        <f t="shared" si="103"/>
        <v>0</v>
      </c>
      <c r="CQ10" s="52">
        <f t="shared" si="103"/>
        <v>0</v>
      </c>
      <c r="CR10" s="52">
        <f t="shared" si="103"/>
        <v>0</v>
      </c>
      <c r="CS10" s="52">
        <f t="shared" si="103"/>
        <v>0</v>
      </c>
      <c r="CT10" s="52">
        <f t="shared" si="103"/>
        <v>0</v>
      </c>
      <c r="CU10" s="52">
        <f t="shared" si="103"/>
        <v>0</v>
      </c>
      <c r="CV10" s="52">
        <f t="shared" si="103"/>
        <v>0</v>
      </c>
      <c r="CW10" s="52">
        <f t="shared" si="103"/>
        <v>0</v>
      </c>
      <c r="CX10" s="52">
        <f t="shared" si="103"/>
        <v>0</v>
      </c>
      <c r="CY10" s="52">
        <f t="shared" si="103"/>
        <v>0</v>
      </c>
      <c r="CZ10" s="52">
        <f t="shared" si="103"/>
        <v>0</v>
      </c>
      <c r="DA10" s="52">
        <f t="shared" si="103"/>
        <v>0</v>
      </c>
      <c r="DB10" s="52">
        <f t="shared" si="103"/>
        <v>0</v>
      </c>
      <c r="DC10" s="52">
        <f t="shared" si="103"/>
        <v>0</v>
      </c>
      <c r="DD10" s="52">
        <f t="shared" si="103"/>
        <v>0</v>
      </c>
      <c r="DE10" s="52">
        <f t="shared" ref="DE10:DL10" si="104">DE8-DE9</f>
        <v>0</v>
      </c>
      <c r="DF10" s="52">
        <f t="shared" si="104"/>
        <v>0</v>
      </c>
      <c r="DG10" s="52">
        <f t="shared" si="104"/>
        <v>0</v>
      </c>
      <c r="DH10" s="52">
        <f t="shared" si="104"/>
        <v>0</v>
      </c>
      <c r="DI10" s="52">
        <f t="shared" si="104"/>
        <v>0</v>
      </c>
      <c r="DJ10" s="52">
        <f t="shared" si="104"/>
        <v>0</v>
      </c>
      <c r="DK10" s="52">
        <f t="shared" si="104"/>
        <v>0</v>
      </c>
      <c r="DL10" s="52">
        <f t="shared" si="104"/>
        <v>0</v>
      </c>
      <c r="DM10" s="52">
        <f t="shared" ref="DM10:DX10" si="105">DM8-DM9</f>
        <v>0</v>
      </c>
      <c r="DN10" s="52">
        <f t="shared" si="105"/>
        <v>0</v>
      </c>
      <c r="DO10" s="52">
        <f t="shared" si="105"/>
        <v>0</v>
      </c>
      <c r="DP10" s="52">
        <f t="shared" si="105"/>
        <v>0</v>
      </c>
      <c r="DQ10" s="52">
        <f t="shared" si="105"/>
        <v>0</v>
      </c>
      <c r="DR10" s="52">
        <f t="shared" si="105"/>
        <v>0</v>
      </c>
      <c r="DS10" s="52">
        <f t="shared" si="105"/>
        <v>0</v>
      </c>
      <c r="DT10" s="52">
        <f t="shared" si="105"/>
        <v>0</v>
      </c>
      <c r="DU10" s="52">
        <f t="shared" si="105"/>
        <v>0</v>
      </c>
      <c r="DV10" s="52">
        <f t="shared" si="105"/>
        <v>0</v>
      </c>
      <c r="DW10" s="52">
        <f t="shared" si="105"/>
        <v>0</v>
      </c>
      <c r="DX10" s="52">
        <f t="shared" si="105"/>
        <v>0</v>
      </c>
      <c r="DY10" s="52">
        <f t="shared" ref="DY10:EV10" si="106">DY8-DY9</f>
        <v>0</v>
      </c>
      <c r="DZ10" s="52">
        <f t="shared" si="106"/>
        <v>0</v>
      </c>
      <c r="EA10" s="52">
        <f t="shared" si="106"/>
        <v>0</v>
      </c>
      <c r="EB10" s="52">
        <f t="shared" si="106"/>
        <v>0</v>
      </c>
      <c r="EC10" s="52">
        <f t="shared" si="106"/>
        <v>0</v>
      </c>
      <c r="ED10" s="52">
        <f t="shared" si="106"/>
        <v>0</v>
      </c>
      <c r="EE10" s="52">
        <f t="shared" si="106"/>
        <v>0</v>
      </c>
      <c r="EF10" s="52">
        <f t="shared" si="106"/>
        <v>0</v>
      </c>
      <c r="EG10" s="52">
        <f t="shared" si="106"/>
        <v>0</v>
      </c>
      <c r="EH10" s="52">
        <f t="shared" si="106"/>
        <v>0</v>
      </c>
      <c r="EI10" s="52">
        <f t="shared" si="106"/>
        <v>0</v>
      </c>
      <c r="EJ10" s="52">
        <f t="shared" si="106"/>
        <v>0</v>
      </c>
      <c r="EK10" s="52">
        <f t="shared" si="106"/>
        <v>0</v>
      </c>
      <c r="EL10" s="52">
        <f t="shared" si="106"/>
        <v>0</v>
      </c>
      <c r="EM10" s="52">
        <f t="shared" si="106"/>
        <v>0</v>
      </c>
      <c r="EN10" s="52">
        <f t="shared" si="106"/>
        <v>0</v>
      </c>
      <c r="EO10" s="52">
        <f t="shared" si="106"/>
        <v>0</v>
      </c>
      <c r="EP10" s="52">
        <f t="shared" si="106"/>
        <v>0</v>
      </c>
      <c r="EQ10" s="52">
        <f t="shared" si="106"/>
        <v>0</v>
      </c>
      <c r="ER10" s="52">
        <f t="shared" si="106"/>
        <v>0</v>
      </c>
      <c r="ES10" s="52">
        <f t="shared" si="106"/>
        <v>0</v>
      </c>
      <c r="ET10" s="52">
        <f t="shared" si="106"/>
        <v>0</v>
      </c>
      <c r="EU10" s="52">
        <f t="shared" si="106"/>
        <v>0</v>
      </c>
      <c r="EV10" s="52">
        <f t="shared" si="106"/>
        <v>0</v>
      </c>
      <c r="EW10" s="52">
        <f t="shared" ref="EW10:FH10" si="107">EW8-EW9</f>
        <v>0</v>
      </c>
      <c r="EX10" s="52">
        <f t="shared" si="107"/>
        <v>0</v>
      </c>
      <c r="EY10" s="52">
        <f t="shared" si="107"/>
        <v>0</v>
      </c>
      <c r="EZ10" s="52">
        <f t="shared" si="107"/>
        <v>0</v>
      </c>
      <c r="FA10" s="52">
        <f t="shared" si="107"/>
        <v>0</v>
      </c>
      <c r="FB10" s="52">
        <f t="shared" si="107"/>
        <v>0</v>
      </c>
      <c r="FC10" s="52">
        <f t="shared" si="107"/>
        <v>0</v>
      </c>
      <c r="FD10" s="52">
        <f t="shared" si="107"/>
        <v>0</v>
      </c>
      <c r="FE10" s="52">
        <f t="shared" si="107"/>
        <v>0</v>
      </c>
      <c r="FF10" s="52">
        <f t="shared" si="107"/>
        <v>0</v>
      </c>
      <c r="FG10" s="52">
        <f t="shared" si="107"/>
        <v>0</v>
      </c>
      <c r="FH10" s="52">
        <f t="shared" si="107"/>
        <v>0</v>
      </c>
    </row>
    <row r="11" spans="1:164">
      <c r="A11" s="52" t="s">
        <v>62</v>
      </c>
      <c r="E11" s="52" t="s">
        <v>20</v>
      </c>
      <c r="G11" s="52">
        <v>0</v>
      </c>
      <c r="H11" s="52">
        <v>0</v>
      </c>
      <c r="I11" s="52">
        <f t="shared" ref="I11:S11" si="108">IF($C4=1,I$10,0)</f>
        <v>0</v>
      </c>
      <c r="J11" s="52">
        <f t="shared" si="108"/>
        <v>0</v>
      </c>
      <c r="K11" s="52">
        <f t="shared" si="108"/>
        <v>0</v>
      </c>
      <c r="L11" s="52">
        <f t="shared" si="108"/>
        <v>0</v>
      </c>
      <c r="M11" s="52">
        <f t="shared" si="108"/>
        <v>0</v>
      </c>
      <c r="N11" s="52">
        <f t="shared" si="108"/>
        <v>0</v>
      </c>
      <c r="O11" s="52">
        <f t="shared" si="108"/>
        <v>0</v>
      </c>
      <c r="P11" s="52">
        <f t="shared" si="108"/>
        <v>0</v>
      </c>
      <c r="Q11" s="52">
        <f t="shared" si="108"/>
        <v>0</v>
      </c>
      <c r="R11" s="52">
        <f t="shared" si="108"/>
        <v>0</v>
      </c>
      <c r="S11" s="52">
        <f t="shared" si="108"/>
        <v>0</v>
      </c>
      <c r="T11" s="52">
        <f t="shared" ref="T11:AR11" si="109">IF($C4=1,T$10,0)</f>
        <v>0</v>
      </c>
      <c r="U11" s="52">
        <f t="shared" si="109"/>
        <v>0</v>
      </c>
      <c r="V11" s="52">
        <f t="shared" si="109"/>
        <v>0</v>
      </c>
      <c r="W11" s="52">
        <f t="shared" si="109"/>
        <v>0</v>
      </c>
      <c r="X11" s="52">
        <f t="shared" si="109"/>
        <v>0</v>
      </c>
      <c r="Y11" s="52">
        <f t="shared" si="109"/>
        <v>0</v>
      </c>
      <c r="Z11" s="52">
        <f t="shared" si="109"/>
        <v>0</v>
      </c>
      <c r="AA11" s="52">
        <f t="shared" si="109"/>
        <v>0</v>
      </c>
      <c r="AB11" s="52">
        <f t="shared" si="109"/>
        <v>0</v>
      </c>
      <c r="AC11" s="52">
        <f t="shared" si="109"/>
        <v>0</v>
      </c>
      <c r="AD11" s="52">
        <f t="shared" si="109"/>
        <v>0</v>
      </c>
      <c r="AE11" s="52">
        <f t="shared" si="109"/>
        <v>0</v>
      </c>
      <c r="AF11" s="52">
        <f t="shared" si="109"/>
        <v>0</v>
      </c>
      <c r="AG11" s="52">
        <f t="shared" si="109"/>
        <v>0</v>
      </c>
      <c r="AH11" s="52">
        <f t="shared" si="109"/>
        <v>0</v>
      </c>
      <c r="AI11" s="52">
        <f t="shared" si="109"/>
        <v>0</v>
      </c>
      <c r="AJ11" s="52">
        <f t="shared" si="109"/>
        <v>0</v>
      </c>
      <c r="AK11" s="52">
        <f t="shared" si="109"/>
        <v>0</v>
      </c>
      <c r="AL11" s="52">
        <f t="shared" si="109"/>
        <v>0</v>
      </c>
      <c r="AM11" s="52">
        <f t="shared" si="109"/>
        <v>0</v>
      </c>
      <c r="AN11" s="52">
        <f t="shared" si="109"/>
        <v>0</v>
      </c>
      <c r="AO11" s="52">
        <f t="shared" si="109"/>
        <v>0</v>
      </c>
      <c r="AP11" s="52">
        <f t="shared" si="109"/>
        <v>0</v>
      </c>
      <c r="AQ11" s="52">
        <f t="shared" si="109"/>
        <v>0</v>
      </c>
      <c r="AR11" s="52">
        <f t="shared" si="109"/>
        <v>0</v>
      </c>
      <c r="AS11" s="52">
        <f t="shared" ref="AS11:DD11" si="110">IF($C4=1,AS$10,0)</f>
        <v>0</v>
      </c>
      <c r="AT11" s="52">
        <f t="shared" si="110"/>
        <v>0</v>
      </c>
      <c r="AU11" s="52">
        <f t="shared" si="110"/>
        <v>0</v>
      </c>
      <c r="AV11" s="52">
        <f t="shared" si="110"/>
        <v>0</v>
      </c>
      <c r="AW11" s="52">
        <f t="shared" si="110"/>
        <v>0</v>
      </c>
      <c r="AX11" s="52">
        <f t="shared" si="110"/>
        <v>0</v>
      </c>
      <c r="AY11" s="52">
        <f t="shared" si="110"/>
        <v>0</v>
      </c>
      <c r="AZ11" s="52">
        <f t="shared" si="110"/>
        <v>0</v>
      </c>
      <c r="BA11" s="52">
        <f t="shared" si="110"/>
        <v>0</v>
      </c>
      <c r="BB11" s="52">
        <f t="shared" si="110"/>
        <v>0</v>
      </c>
      <c r="BC11" s="52">
        <f t="shared" si="110"/>
        <v>0</v>
      </c>
      <c r="BD11" s="52">
        <f t="shared" si="110"/>
        <v>0</v>
      </c>
      <c r="BE11" s="52">
        <f t="shared" si="110"/>
        <v>0</v>
      </c>
      <c r="BF11" s="52">
        <f t="shared" si="110"/>
        <v>0</v>
      </c>
      <c r="BG11" s="52">
        <f t="shared" si="110"/>
        <v>0</v>
      </c>
      <c r="BH11" s="52">
        <f t="shared" si="110"/>
        <v>0</v>
      </c>
      <c r="BI11" s="52">
        <f t="shared" si="110"/>
        <v>0</v>
      </c>
      <c r="BJ11" s="52">
        <f t="shared" si="110"/>
        <v>0</v>
      </c>
      <c r="BK11" s="52">
        <f t="shared" si="110"/>
        <v>0</v>
      </c>
      <c r="BL11" s="52">
        <f t="shared" si="110"/>
        <v>0</v>
      </c>
      <c r="BM11" s="52">
        <f t="shared" si="110"/>
        <v>0</v>
      </c>
      <c r="BN11" s="52">
        <f t="shared" si="110"/>
        <v>0</v>
      </c>
      <c r="BO11" s="52">
        <f t="shared" si="110"/>
        <v>0</v>
      </c>
      <c r="BP11" s="52">
        <f t="shared" si="110"/>
        <v>0</v>
      </c>
      <c r="BQ11" s="52">
        <f t="shared" si="110"/>
        <v>0</v>
      </c>
      <c r="BR11" s="52">
        <f t="shared" si="110"/>
        <v>0</v>
      </c>
      <c r="BS11" s="52">
        <f t="shared" si="110"/>
        <v>0</v>
      </c>
      <c r="BT11" s="52">
        <f t="shared" si="110"/>
        <v>0</v>
      </c>
      <c r="BU11" s="52">
        <f t="shared" si="110"/>
        <v>0</v>
      </c>
      <c r="BV11" s="52">
        <f t="shared" si="110"/>
        <v>0</v>
      </c>
      <c r="BW11" s="52">
        <f t="shared" si="110"/>
        <v>0</v>
      </c>
      <c r="BX11" s="52">
        <f t="shared" si="110"/>
        <v>0</v>
      </c>
      <c r="BY11" s="52">
        <f t="shared" si="110"/>
        <v>0</v>
      </c>
      <c r="BZ11" s="52">
        <f t="shared" si="110"/>
        <v>0</v>
      </c>
      <c r="CA11" s="52">
        <f t="shared" si="110"/>
        <v>0</v>
      </c>
      <c r="CB11" s="52">
        <f t="shared" si="110"/>
        <v>0</v>
      </c>
      <c r="CC11" s="52">
        <f t="shared" si="110"/>
        <v>0</v>
      </c>
      <c r="CD11" s="52">
        <f t="shared" si="110"/>
        <v>0</v>
      </c>
      <c r="CE11" s="52">
        <f t="shared" si="110"/>
        <v>0</v>
      </c>
      <c r="CF11" s="52">
        <f t="shared" si="110"/>
        <v>0</v>
      </c>
      <c r="CG11" s="52">
        <f t="shared" si="110"/>
        <v>0</v>
      </c>
      <c r="CH11" s="52">
        <f t="shared" si="110"/>
        <v>0</v>
      </c>
      <c r="CI11" s="52">
        <f t="shared" si="110"/>
        <v>0</v>
      </c>
      <c r="CJ11" s="52">
        <f t="shared" si="110"/>
        <v>0</v>
      </c>
      <c r="CK11" s="52">
        <f t="shared" si="110"/>
        <v>0</v>
      </c>
      <c r="CL11" s="52">
        <f t="shared" si="110"/>
        <v>0</v>
      </c>
      <c r="CM11" s="52">
        <f t="shared" si="110"/>
        <v>0</v>
      </c>
      <c r="CN11" s="52">
        <f t="shared" si="110"/>
        <v>0</v>
      </c>
      <c r="CO11" s="52">
        <f t="shared" si="110"/>
        <v>0</v>
      </c>
      <c r="CP11" s="52">
        <f t="shared" si="110"/>
        <v>0</v>
      </c>
      <c r="CQ11" s="52">
        <f t="shared" si="110"/>
        <v>0</v>
      </c>
      <c r="CR11" s="52">
        <f t="shared" si="110"/>
        <v>0</v>
      </c>
      <c r="CS11" s="52">
        <f t="shared" si="110"/>
        <v>0</v>
      </c>
      <c r="CT11" s="52">
        <f t="shared" si="110"/>
        <v>0</v>
      </c>
      <c r="CU11" s="52">
        <f t="shared" si="110"/>
        <v>0</v>
      </c>
      <c r="CV11" s="52">
        <f t="shared" si="110"/>
        <v>0</v>
      </c>
      <c r="CW11" s="52">
        <f t="shared" si="110"/>
        <v>0</v>
      </c>
      <c r="CX11" s="52">
        <f t="shared" si="110"/>
        <v>0</v>
      </c>
      <c r="CY11" s="52">
        <f t="shared" si="110"/>
        <v>0</v>
      </c>
      <c r="CZ11" s="52">
        <f t="shared" si="110"/>
        <v>0</v>
      </c>
      <c r="DA11" s="52">
        <f t="shared" si="110"/>
        <v>0</v>
      </c>
      <c r="DB11" s="52">
        <f t="shared" si="110"/>
        <v>0</v>
      </c>
      <c r="DC11" s="52">
        <f t="shared" si="110"/>
        <v>0</v>
      </c>
      <c r="DD11" s="52">
        <f t="shared" si="110"/>
        <v>0</v>
      </c>
      <c r="DE11" s="52">
        <f t="shared" ref="DE11:DP11" si="111">IF($C4=1,DE$10,0)</f>
        <v>0</v>
      </c>
      <c r="DF11" s="52">
        <f t="shared" si="111"/>
        <v>0</v>
      </c>
      <c r="DG11" s="52">
        <f t="shared" si="111"/>
        <v>0</v>
      </c>
      <c r="DH11" s="52">
        <f t="shared" si="111"/>
        <v>0</v>
      </c>
      <c r="DI11" s="52">
        <f t="shared" si="111"/>
        <v>0</v>
      </c>
      <c r="DJ11" s="52">
        <f t="shared" si="111"/>
        <v>0</v>
      </c>
      <c r="DK11" s="52">
        <f t="shared" si="111"/>
        <v>0</v>
      </c>
      <c r="DL11" s="52">
        <f t="shared" si="111"/>
        <v>0</v>
      </c>
      <c r="DM11" s="52">
        <f t="shared" si="111"/>
        <v>0</v>
      </c>
      <c r="DN11" s="52">
        <f t="shared" si="111"/>
        <v>0</v>
      </c>
      <c r="DO11" s="52">
        <f t="shared" si="111"/>
        <v>0</v>
      </c>
      <c r="DP11" s="52">
        <f t="shared" si="111"/>
        <v>0</v>
      </c>
      <c r="DQ11" s="52">
        <f t="shared" ref="DQ11:EB11" si="112">IF($C4=1,DQ$10,0)</f>
        <v>0</v>
      </c>
      <c r="DR11" s="52">
        <f t="shared" si="112"/>
        <v>0</v>
      </c>
      <c r="DS11" s="52">
        <f t="shared" si="112"/>
        <v>0</v>
      </c>
      <c r="DT11" s="52">
        <f t="shared" si="112"/>
        <v>0</v>
      </c>
      <c r="DU11" s="52">
        <f t="shared" si="112"/>
        <v>0</v>
      </c>
      <c r="DV11" s="52">
        <f t="shared" si="112"/>
        <v>0</v>
      </c>
      <c r="DW11" s="52">
        <f t="shared" si="112"/>
        <v>0</v>
      </c>
      <c r="DX11" s="52">
        <f t="shared" si="112"/>
        <v>0</v>
      </c>
      <c r="DY11" s="52">
        <f t="shared" si="112"/>
        <v>0</v>
      </c>
      <c r="DZ11" s="52">
        <f t="shared" si="112"/>
        <v>0</v>
      </c>
      <c r="EA11" s="52">
        <f t="shared" si="112"/>
        <v>0</v>
      </c>
      <c r="EB11" s="52">
        <f t="shared" si="112"/>
        <v>0</v>
      </c>
      <c r="EC11" s="52">
        <f t="shared" ref="EC11:EV11" si="113">IF($C4=1,EC$10,0)</f>
        <v>0</v>
      </c>
      <c r="ED11" s="52">
        <f t="shared" si="113"/>
        <v>0</v>
      </c>
      <c r="EE11" s="52">
        <f t="shared" si="113"/>
        <v>0</v>
      </c>
      <c r="EF11" s="52">
        <f t="shared" si="113"/>
        <v>0</v>
      </c>
      <c r="EG11" s="52">
        <f t="shared" si="113"/>
        <v>0</v>
      </c>
      <c r="EH11" s="52">
        <f t="shared" si="113"/>
        <v>0</v>
      </c>
      <c r="EI11" s="52">
        <f t="shared" si="113"/>
        <v>0</v>
      </c>
      <c r="EJ11" s="52">
        <f t="shared" si="113"/>
        <v>0</v>
      </c>
      <c r="EK11" s="52">
        <f t="shared" si="113"/>
        <v>0</v>
      </c>
      <c r="EL11" s="52">
        <f t="shared" si="113"/>
        <v>0</v>
      </c>
      <c r="EM11" s="52">
        <f t="shared" si="113"/>
        <v>0</v>
      </c>
      <c r="EN11" s="52">
        <f t="shared" si="113"/>
        <v>0</v>
      </c>
      <c r="EO11" s="52">
        <f t="shared" si="113"/>
        <v>0</v>
      </c>
      <c r="EP11" s="52">
        <f t="shared" si="113"/>
        <v>0</v>
      </c>
      <c r="EQ11" s="52">
        <f t="shared" si="113"/>
        <v>0</v>
      </c>
      <c r="ER11" s="52">
        <f t="shared" si="113"/>
        <v>0</v>
      </c>
      <c r="ES11" s="52">
        <f t="shared" si="113"/>
        <v>0</v>
      </c>
      <c r="ET11" s="52">
        <f t="shared" si="113"/>
        <v>0</v>
      </c>
      <c r="EU11" s="52">
        <f t="shared" si="113"/>
        <v>0</v>
      </c>
      <c r="EV11" s="52">
        <f t="shared" si="113"/>
        <v>0</v>
      </c>
      <c r="EW11" s="52">
        <f t="shared" ref="EW11:FH11" si="114">IF($C4=1,EW$10,0)</f>
        <v>0</v>
      </c>
      <c r="EX11" s="52">
        <f t="shared" si="114"/>
        <v>0</v>
      </c>
      <c r="EY11" s="52">
        <f t="shared" si="114"/>
        <v>0</v>
      </c>
      <c r="EZ11" s="52">
        <f t="shared" si="114"/>
        <v>0</v>
      </c>
      <c r="FA11" s="52">
        <f t="shared" si="114"/>
        <v>0</v>
      </c>
      <c r="FB11" s="52">
        <f t="shared" si="114"/>
        <v>0</v>
      </c>
      <c r="FC11" s="52">
        <f t="shared" si="114"/>
        <v>0</v>
      </c>
      <c r="FD11" s="52">
        <f t="shared" si="114"/>
        <v>0</v>
      </c>
      <c r="FE11" s="52">
        <f t="shared" si="114"/>
        <v>0</v>
      </c>
      <c r="FF11" s="52">
        <f t="shared" si="114"/>
        <v>0</v>
      </c>
      <c r="FG11" s="52">
        <f t="shared" si="114"/>
        <v>0</v>
      </c>
      <c r="FH11" s="52">
        <f t="shared" si="114"/>
        <v>0</v>
      </c>
    </row>
    <row r="12" spans="1:164">
      <c r="E12" s="52" t="s">
        <v>21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  <c r="AD12" s="52">
        <v>0</v>
      </c>
      <c r="AE12" s="52">
        <v>0</v>
      </c>
      <c r="AF12" s="52">
        <v>0</v>
      </c>
      <c r="AG12" s="52">
        <v>0</v>
      </c>
      <c r="AH12" s="52">
        <v>0</v>
      </c>
      <c r="AI12" s="52">
        <v>0</v>
      </c>
      <c r="AJ12" s="52">
        <v>0</v>
      </c>
      <c r="AK12" s="52">
        <v>0</v>
      </c>
      <c r="AL12" s="52">
        <v>0</v>
      </c>
      <c r="AM12" s="52">
        <v>0</v>
      </c>
      <c r="AN12" s="52">
        <v>0</v>
      </c>
      <c r="AO12" s="52">
        <v>0</v>
      </c>
      <c r="AP12" s="52">
        <v>0</v>
      </c>
      <c r="AQ12" s="52">
        <v>0</v>
      </c>
      <c r="AR12" s="52">
        <v>0</v>
      </c>
      <c r="AS12" s="52">
        <v>0</v>
      </c>
      <c r="AT12" s="52">
        <v>0</v>
      </c>
      <c r="AU12" s="52">
        <v>0</v>
      </c>
      <c r="AV12" s="52">
        <v>0</v>
      </c>
      <c r="AW12" s="52">
        <v>0</v>
      </c>
      <c r="AX12" s="52">
        <v>0</v>
      </c>
      <c r="AY12" s="52">
        <v>0</v>
      </c>
      <c r="AZ12" s="52">
        <v>0</v>
      </c>
      <c r="BA12" s="52">
        <v>0</v>
      </c>
      <c r="BB12" s="52">
        <v>0</v>
      </c>
      <c r="BC12" s="52">
        <v>0</v>
      </c>
      <c r="BD12" s="52">
        <v>0</v>
      </c>
      <c r="BE12" s="52">
        <v>0</v>
      </c>
      <c r="BF12" s="52">
        <v>0</v>
      </c>
      <c r="BG12" s="52">
        <v>0</v>
      </c>
      <c r="BH12" s="52">
        <v>0</v>
      </c>
      <c r="BI12" s="52">
        <v>0</v>
      </c>
      <c r="BJ12" s="52">
        <v>0</v>
      </c>
      <c r="BK12" s="52">
        <v>0</v>
      </c>
      <c r="BL12" s="52">
        <v>0</v>
      </c>
      <c r="BM12" s="52">
        <v>0</v>
      </c>
      <c r="BN12" s="52">
        <v>0</v>
      </c>
      <c r="BO12" s="52">
        <v>0</v>
      </c>
      <c r="BP12" s="52">
        <v>0</v>
      </c>
      <c r="BQ12" s="52">
        <v>0</v>
      </c>
      <c r="BR12" s="52">
        <v>0</v>
      </c>
      <c r="BS12" s="52">
        <v>0</v>
      </c>
      <c r="BT12" s="52">
        <v>0</v>
      </c>
      <c r="BU12" s="52">
        <v>0</v>
      </c>
      <c r="BV12" s="52">
        <v>0</v>
      </c>
      <c r="BW12" s="52">
        <v>0</v>
      </c>
      <c r="BX12" s="52">
        <v>0</v>
      </c>
      <c r="BY12" s="52">
        <v>0</v>
      </c>
      <c r="BZ12" s="52">
        <v>0</v>
      </c>
      <c r="CA12" s="52">
        <v>0</v>
      </c>
      <c r="CB12" s="52">
        <v>0</v>
      </c>
      <c r="CC12" s="52">
        <v>0</v>
      </c>
      <c r="CD12" s="52">
        <v>0</v>
      </c>
      <c r="CE12" s="52">
        <v>0</v>
      </c>
      <c r="CF12" s="52">
        <v>0</v>
      </c>
      <c r="CG12" s="52">
        <v>0</v>
      </c>
      <c r="CH12" s="52">
        <v>0</v>
      </c>
      <c r="CI12" s="52">
        <v>0</v>
      </c>
      <c r="CJ12" s="52">
        <v>0</v>
      </c>
      <c r="CK12" s="52">
        <v>0</v>
      </c>
      <c r="CL12" s="52">
        <v>0</v>
      </c>
      <c r="CM12" s="52">
        <v>0</v>
      </c>
      <c r="CN12" s="52">
        <v>0</v>
      </c>
      <c r="CO12" s="52">
        <v>0</v>
      </c>
      <c r="CP12" s="52">
        <v>0</v>
      </c>
      <c r="CQ12" s="52">
        <v>0</v>
      </c>
      <c r="CR12" s="52">
        <v>0</v>
      </c>
      <c r="CS12" s="52">
        <v>0</v>
      </c>
      <c r="CT12" s="52">
        <v>0</v>
      </c>
      <c r="CU12" s="52">
        <v>0</v>
      </c>
      <c r="CV12" s="52">
        <v>0</v>
      </c>
      <c r="CW12" s="52">
        <v>0</v>
      </c>
      <c r="CX12" s="52">
        <v>0</v>
      </c>
      <c r="CY12" s="52">
        <v>0</v>
      </c>
      <c r="CZ12" s="52">
        <v>0</v>
      </c>
      <c r="DA12" s="52">
        <v>0</v>
      </c>
      <c r="DB12" s="52">
        <v>0</v>
      </c>
      <c r="DC12" s="52">
        <v>0</v>
      </c>
      <c r="DD12" s="52">
        <v>0</v>
      </c>
      <c r="DE12" s="52">
        <v>0</v>
      </c>
      <c r="DF12" s="52">
        <v>0</v>
      </c>
      <c r="DG12" s="52">
        <v>0</v>
      </c>
      <c r="DH12" s="52">
        <v>0</v>
      </c>
      <c r="DI12" s="52">
        <v>0</v>
      </c>
      <c r="DJ12" s="52">
        <v>0</v>
      </c>
      <c r="DK12" s="52">
        <v>0</v>
      </c>
      <c r="DL12" s="52">
        <v>0</v>
      </c>
      <c r="DM12" s="52">
        <v>0</v>
      </c>
      <c r="DN12" s="52">
        <v>0</v>
      </c>
      <c r="DO12" s="52">
        <v>0</v>
      </c>
      <c r="DP12" s="52">
        <v>0</v>
      </c>
      <c r="DQ12" s="52">
        <v>0</v>
      </c>
      <c r="DR12" s="52">
        <v>0</v>
      </c>
      <c r="DS12" s="52">
        <v>0</v>
      </c>
      <c r="DT12" s="52">
        <v>0</v>
      </c>
      <c r="DU12" s="52">
        <v>0</v>
      </c>
      <c r="DV12" s="52">
        <v>0</v>
      </c>
      <c r="DW12" s="52">
        <v>0</v>
      </c>
      <c r="DX12" s="52">
        <v>0</v>
      </c>
      <c r="DY12" s="52">
        <v>0</v>
      </c>
      <c r="DZ12" s="52">
        <v>0</v>
      </c>
      <c r="EA12" s="52">
        <v>0</v>
      </c>
      <c r="EB12" s="52">
        <v>0</v>
      </c>
      <c r="EC12" s="52">
        <v>0</v>
      </c>
      <c r="ED12" s="52">
        <v>0</v>
      </c>
      <c r="EE12" s="52">
        <v>0</v>
      </c>
      <c r="EF12" s="52">
        <v>0</v>
      </c>
      <c r="EG12" s="52">
        <v>0</v>
      </c>
      <c r="EH12" s="52">
        <v>0</v>
      </c>
      <c r="EI12" s="52">
        <v>0</v>
      </c>
      <c r="EJ12" s="52">
        <v>0</v>
      </c>
      <c r="EK12" s="52">
        <v>0</v>
      </c>
      <c r="EL12" s="52">
        <v>0</v>
      </c>
      <c r="EM12" s="52">
        <v>0</v>
      </c>
      <c r="EN12" s="52">
        <v>0</v>
      </c>
      <c r="EO12" s="52">
        <v>0</v>
      </c>
      <c r="EP12" s="52">
        <v>0</v>
      </c>
      <c r="EQ12" s="52">
        <v>0</v>
      </c>
      <c r="ER12" s="52">
        <v>0</v>
      </c>
      <c r="ES12" s="52">
        <v>0</v>
      </c>
      <c r="ET12" s="52">
        <v>0</v>
      </c>
      <c r="EU12" s="52">
        <v>0</v>
      </c>
      <c r="EV12" s="52">
        <v>0</v>
      </c>
      <c r="EW12" s="52">
        <v>0</v>
      </c>
      <c r="EX12" s="52">
        <v>0</v>
      </c>
      <c r="EY12" s="52">
        <v>0</v>
      </c>
      <c r="EZ12" s="52">
        <v>0</v>
      </c>
      <c r="FA12" s="52">
        <v>0</v>
      </c>
      <c r="FB12" s="52">
        <v>0</v>
      </c>
      <c r="FC12" s="52">
        <v>0</v>
      </c>
      <c r="FD12" s="52">
        <v>0</v>
      </c>
      <c r="FE12" s="52">
        <v>0</v>
      </c>
      <c r="FF12" s="52">
        <v>0</v>
      </c>
      <c r="FG12" s="52">
        <v>0</v>
      </c>
      <c r="FH12" s="52">
        <v>0</v>
      </c>
    </row>
    <row r="13" spans="1:164">
      <c r="A13" s="9"/>
      <c r="B13" s="9"/>
      <c r="C13" s="9"/>
      <c r="D13" s="9"/>
      <c r="E13" s="9"/>
      <c r="F13" s="9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  <c r="FF13" s="102"/>
      <c r="FG13" s="102"/>
      <c r="FH13" s="10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0</v>
      </c>
      <c r="H14" s="96">
        <v>0</v>
      </c>
      <c r="I14" s="96">
        <f t="shared" ref="I14:BI14" si="115">IF($B4=1,+H14+I5+I12,0)</f>
        <v>0</v>
      </c>
      <c r="J14" s="96">
        <f t="shared" si="115"/>
        <v>0</v>
      </c>
      <c r="K14" s="96">
        <f t="shared" si="115"/>
        <v>0</v>
      </c>
      <c r="L14" s="96">
        <f t="shared" si="115"/>
        <v>0</v>
      </c>
      <c r="M14" s="96">
        <f t="shared" si="115"/>
        <v>0</v>
      </c>
      <c r="N14" s="96">
        <f t="shared" si="115"/>
        <v>0</v>
      </c>
      <c r="O14" s="96">
        <f t="shared" si="115"/>
        <v>0</v>
      </c>
      <c r="P14" s="96">
        <f t="shared" si="115"/>
        <v>0</v>
      </c>
      <c r="Q14" s="96">
        <f t="shared" si="115"/>
        <v>0</v>
      </c>
      <c r="R14" s="96">
        <f t="shared" si="115"/>
        <v>0</v>
      </c>
      <c r="S14" s="96">
        <f>IF($B4=1,+R14+S5+S12,0)</f>
        <v>0</v>
      </c>
      <c r="T14" s="96">
        <f t="shared" si="115"/>
        <v>0</v>
      </c>
      <c r="U14" s="96">
        <f t="shared" si="115"/>
        <v>0</v>
      </c>
      <c r="V14" s="96">
        <f t="shared" si="115"/>
        <v>0</v>
      </c>
      <c r="W14" s="96">
        <f t="shared" si="115"/>
        <v>0</v>
      </c>
      <c r="X14" s="96">
        <f t="shared" si="115"/>
        <v>0</v>
      </c>
      <c r="Y14" s="96">
        <f t="shared" si="115"/>
        <v>0</v>
      </c>
      <c r="Z14" s="96">
        <f t="shared" si="115"/>
        <v>0</v>
      </c>
      <c r="AA14" s="96">
        <f t="shared" si="115"/>
        <v>0</v>
      </c>
      <c r="AB14" s="96">
        <f t="shared" si="115"/>
        <v>0</v>
      </c>
      <c r="AC14" s="96">
        <f t="shared" si="115"/>
        <v>0</v>
      </c>
      <c r="AD14" s="96">
        <f t="shared" si="115"/>
        <v>0</v>
      </c>
      <c r="AE14" s="96">
        <f t="shared" si="115"/>
        <v>0</v>
      </c>
      <c r="AF14" s="96">
        <f t="shared" si="115"/>
        <v>0</v>
      </c>
      <c r="AG14" s="96">
        <f t="shared" si="115"/>
        <v>0</v>
      </c>
      <c r="AH14" s="96">
        <f t="shared" si="115"/>
        <v>0</v>
      </c>
      <c r="AI14" s="96">
        <f t="shared" si="115"/>
        <v>0</v>
      </c>
      <c r="AJ14" s="96">
        <f t="shared" si="115"/>
        <v>0</v>
      </c>
      <c r="AK14" s="96">
        <f t="shared" si="115"/>
        <v>0</v>
      </c>
      <c r="AL14" s="96">
        <f t="shared" si="115"/>
        <v>0</v>
      </c>
      <c r="AM14" s="96">
        <f t="shared" si="115"/>
        <v>0</v>
      </c>
      <c r="AN14" s="96">
        <f t="shared" si="115"/>
        <v>0</v>
      </c>
      <c r="AO14" s="96">
        <f t="shared" si="115"/>
        <v>0</v>
      </c>
      <c r="AP14" s="96">
        <f t="shared" si="115"/>
        <v>0</v>
      </c>
      <c r="AQ14" s="96">
        <f t="shared" si="115"/>
        <v>0</v>
      </c>
      <c r="AR14" s="96">
        <f t="shared" si="115"/>
        <v>0</v>
      </c>
      <c r="AS14" s="96">
        <f t="shared" si="115"/>
        <v>0</v>
      </c>
      <c r="AT14" s="96">
        <f t="shared" si="115"/>
        <v>0</v>
      </c>
      <c r="AU14" s="96">
        <f t="shared" si="115"/>
        <v>0</v>
      </c>
      <c r="AV14" s="96">
        <f t="shared" si="115"/>
        <v>0</v>
      </c>
      <c r="AW14" s="96">
        <f t="shared" si="115"/>
        <v>0</v>
      </c>
      <c r="AX14" s="96">
        <f t="shared" si="115"/>
        <v>0</v>
      </c>
      <c r="AY14" s="96">
        <f t="shared" si="115"/>
        <v>0</v>
      </c>
      <c r="AZ14" s="96">
        <f t="shared" si="115"/>
        <v>0</v>
      </c>
      <c r="BA14" s="96">
        <f t="shared" si="115"/>
        <v>0</v>
      </c>
      <c r="BB14" s="96">
        <f t="shared" si="115"/>
        <v>0</v>
      </c>
      <c r="BC14" s="96">
        <f t="shared" si="115"/>
        <v>0</v>
      </c>
      <c r="BD14" s="96">
        <f t="shared" si="115"/>
        <v>0</v>
      </c>
      <c r="BE14" s="96">
        <f t="shared" si="115"/>
        <v>0</v>
      </c>
      <c r="BF14" s="96">
        <f t="shared" si="115"/>
        <v>0</v>
      </c>
      <c r="BG14" s="96">
        <f t="shared" si="115"/>
        <v>0</v>
      </c>
      <c r="BH14" s="96">
        <f t="shared" si="115"/>
        <v>0</v>
      </c>
      <c r="BI14" s="96">
        <f t="shared" si="115"/>
        <v>0</v>
      </c>
      <c r="BJ14" s="96">
        <f t="shared" ref="BJ14:DU14" si="116">IF($B4=1,+BI14+BJ5+BJ12,0)</f>
        <v>0</v>
      </c>
      <c r="BK14" s="96">
        <f t="shared" si="116"/>
        <v>0</v>
      </c>
      <c r="BL14" s="96">
        <f t="shared" si="116"/>
        <v>0</v>
      </c>
      <c r="BM14" s="96">
        <f t="shared" si="116"/>
        <v>0</v>
      </c>
      <c r="BN14" s="96">
        <f t="shared" si="116"/>
        <v>0</v>
      </c>
      <c r="BO14" s="96">
        <f t="shared" si="116"/>
        <v>0</v>
      </c>
      <c r="BP14" s="96">
        <f t="shared" si="116"/>
        <v>0</v>
      </c>
      <c r="BQ14" s="96">
        <f t="shared" si="116"/>
        <v>0</v>
      </c>
      <c r="BR14" s="96">
        <f t="shared" si="116"/>
        <v>0</v>
      </c>
      <c r="BS14" s="96">
        <f t="shared" si="116"/>
        <v>0</v>
      </c>
      <c r="BT14" s="96">
        <f t="shared" si="116"/>
        <v>0</v>
      </c>
      <c r="BU14" s="96">
        <f t="shared" si="116"/>
        <v>0</v>
      </c>
      <c r="BV14" s="96">
        <f t="shared" si="116"/>
        <v>0</v>
      </c>
      <c r="BW14" s="96">
        <f t="shared" si="116"/>
        <v>0</v>
      </c>
      <c r="BX14" s="96">
        <f t="shared" si="116"/>
        <v>0</v>
      </c>
      <c r="BY14" s="96">
        <f t="shared" si="116"/>
        <v>0</v>
      </c>
      <c r="BZ14" s="96">
        <f t="shared" si="116"/>
        <v>0</v>
      </c>
      <c r="CA14" s="96">
        <f t="shared" si="116"/>
        <v>0</v>
      </c>
      <c r="CB14" s="96">
        <f t="shared" si="116"/>
        <v>0</v>
      </c>
      <c r="CC14" s="96">
        <f t="shared" si="116"/>
        <v>0</v>
      </c>
      <c r="CD14" s="96">
        <f t="shared" si="116"/>
        <v>0</v>
      </c>
      <c r="CE14" s="96">
        <f t="shared" si="116"/>
        <v>0</v>
      </c>
      <c r="CF14" s="96">
        <f t="shared" si="116"/>
        <v>0</v>
      </c>
      <c r="CG14" s="96">
        <f t="shared" si="116"/>
        <v>0</v>
      </c>
      <c r="CH14" s="96">
        <f t="shared" si="116"/>
        <v>0</v>
      </c>
      <c r="CI14" s="96">
        <f t="shared" si="116"/>
        <v>0</v>
      </c>
      <c r="CJ14" s="96">
        <f t="shared" si="116"/>
        <v>0</v>
      </c>
      <c r="CK14" s="96">
        <f t="shared" si="116"/>
        <v>0</v>
      </c>
      <c r="CL14" s="96">
        <f t="shared" si="116"/>
        <v>0</v>
      </c>
      <c r="CM14" s="96">
        <f t="shared" si="116"/>
        <v>0</v>
      </c>
      <c r="CN14" s="96">
        <f t="shared" si="116"/>
        <v>0</v>
      </c>
      <c r="CO14" s="96">
        <f t="shared" si="116"/>
        <v>0</v>
      </c>
      <c r="CP14" s="96">
        <f t="shared" si="116"/>
        <v>0</v>
      </c>
      <c r="CQ14" s="96">
        <f t="shared" si="116"/>
        <v>0</v>
      </c>
      <c r="CR14" s="96">
        <f t="shared" si="116"/>
        <v>0</v>
      </c>
      <c r="CS14" s="96">
        <f t="shared" si="116"/>
        <v>0</v>
      </c>
      <c r="CT14" s="96">
        <f t="shared" si="116"/>
        <v>0</v>
      </c>
      <c r="CU14" s="96">
        <f t="shared" si="116"/>
        <v>0</v>
      </c>
      <c r="CV14" s="96">
        <f t="shared" si="116"/>
        <v>0</v>
      </c>
      <c r="CW14" s="96">
        <f t="shared" si="116"/>
        <v>0</v>
      </c>
      <c r="CX14" s="96">
        <f t="shared" si="116"/>
        <v>0</v>
      </c>
      <c r="CY14" s="96">
        <f t="shared" si="116"/>
        <v>0</v>
      </c>
      <c r="CZ14" s="96">
        <f t="shared" si="116"/>
        <v>0</v>
      </c>
      <c r="DA14" s="96">
        <f t="shared" si="116"/>
        <v>0</v>
      </c>
      <c r="DB14" s="96">
        <f t="shared" si="116"/>
        <v>0</v>
      </c>
      <c r="DC14" s="96">
        <f t="shared" si="116"/>
        <v>0</v>
      </c>
      <c r="DD14" s="96">
        <f t="shared" si="116"/>
        <v>0</v>
      </c>
      <c r="DE14" s="96">
        <f t="shared" si="116"/>
        <v>0</v>
      </c>
      <c r="DF14" s="96">
        <f t="shared" si="116"/>
        <v>0</v>
      </c>
      <c r="DG14" s="96">
        <f t="shared" si="116"/>
        <v>0</v>
      </c>
      <c r="DH14" s="96">
        <f t="shared" si="116"/>
        <v>0</v>
      </c>
      <c r="DI14" s="96">
        <f t="shared" si="116"/>
        <v>0</v>
      </c>
      <c r="DJ14" s="96">
        <f t="shared" si="116"/>
        <v>0</v>
      </c>
      <c r="DK14" s="96">
        <f t="shared" si="116"/>
        <v>0</v>
      </c>
      <c r="DL14" s="96">
        <f t="shared" si="116"/>
        <v>0</v>
      </c>
      <c r="DM14" s="96">
        <f t="shared" si="116"/>
        <v>0</v>
      </c>
      <c r="DN14" s="96">
        <f t="shared" si="116"/>
        <v>0</v>
      </c>
      <c r="DO14" s="96">
        <f t="shared" si="116"/>
        <v>0</v>
      </c>
      <c r="DP14" s="96">
        <f t="shared" si="116"/>
        <v>0</v>
      </c>
      <c r="DQ14" s="96">
        <f t="shared" si="116"/>
        <v>0</v>
      </c>
      <c r="DR14" s="96">
        <f t="shared" si="116"/>
        <v>0</v>
      </c>
      <c r="DS14" s="96">
        <f t="shared" si="116"/>
        <v>0</v>
      </c>
      <c r="DT14" s="96">
        <f t="shared" si="116"/>
        <v>0</v>
      </c>
      <c r="DU14" s="96">
        <f t="shared" si="116"/>
        <v>0</v>
      </c>
      <c r="DV14" s="96">
        <f>IF($B4=1,+DU14+DV5+DV12,0)</f>
        <v>0</v>
      </c>
      <c r="DW14" s="96">
        <f>IF($B4=1,+DV14+DW5+DW12,0)</f>
        <v>0</v>
      </c>
      <c r="DX14" s="96">
        <f>IF($B4=1,+DW14+DX5+DX12,0)</f>
        <v>0</v>
      </c>
      <c r="DY14" s="96">
        <f t="shared" ref="DY14" si="117">IF($B4=1,+DX14+DY5+DY12,0)</f>
        <v>0</v>
      </c>
      <c r="DZ14" s="96">
        <f t="shared" ref="DZ14" si="118">IF($B4=1,+DY14+DZ5+DZ12,0)</f>
        <v>0</v>
      </c>
      <c r="EA14" s="96">
        <f t="shared" ref="EA14" si="119">IF($B4=1,+DZ14+EA5+EA12,0)</f>
        <v>0</v>
      </c>
      <c r="EB14" s="96">
        <f t="shared" ref="EB14" si="120">IF($B4=1,+EA14+EB5+EB12,0)</f>
        <v>0</v>
      </c>
      <c r="EC14" s="96">
        <f t="shared" ref="EC14" si="121">IF($B4=1,+EB14+EC5+EC12,0)</f>
        <v>0</v>
      </c>
      <c r="ED14" s="96">
        <f t="shared" ref="ED14" si="122">IF($B4=1,+EC14+ED5+ED12,0)</f>
        <v>0</v>
      </c>
      <c r="EE14" s="96">
        <f t="shared" ref="EE14" si="123">IF($B4=1,+ED14+EE5+EE12,0)</f>
        <v>0</v>
      </c>
      <c r="EF14" s="96">
        <f t="shared" ref="EF14" si="124">IF($B4=1,+EE14+EF5+EF12,0)</f>
        <v>0</v>
      </c>
      <c r="EG14" s="96">
        <f t="shared" ref="EG14" si="125">IF($B4=1,+EF14+EG5+EG12,0)</f>
        <v>0</v>
      </c>
      <c r="EH14" s="96">
        <f>IF($B4=1,+EG14+EH5+EH12,0)</f>
        <v>0</v>
      </c>
      <c r="EI14" s="96">
        <f>IF($B4=1,+EH14+EI5+EI12,0)</f>
        <v>0</v>
      </c>
      <c r="EJ14" s="96">
        <f>IF($B4=1,+EI14+EJ5+EJ12,0)</f>
        <v>0</v>
      </c>
      <c r="EK14" s="96">
        <f t="shared" ref="EK14" si="126">IF($B4=1,+EJ14+EK5+EK12,0)</f>
        <v>0</v>
      </c>
      <c r="EL14" s="96">
        <f t="shared" ref="EL14" si="127">IF($B4=1,+EK14+EL5+EL12,0)</f>
        <v>0</v>
      </c>
      <c r="EM14" s="96">
        <f t="shared" ref="EM14" si="128">IF($B4=1,+EL14+EM5+EM12,0)</f>
        <v>0</v>
      </c>
      <c r="EN14" s="96">
        <f t="shared" ref="EN14" si="129">IF($B4=1,+EM14+EN5+EN12,0)</f>
        <v>0</v>
      </c>
      <c r="EO14" s="96">
        <f t="shared" ref="EO14" si="130">IF($B4=1,+EN14+EO5+EO12,0)</f>
        <v>0</v>
      </c>
      <c r="EP14" s="96">
        <f t="shared" ref="EP14" si="131">IF($B4=1,+EO14+EP5+EP12,0)</f>
        <v>0</v>
      </c>
      <c r="EQ14" s="96">
        <f t="shared" ref="EQ14" si="132">IF($B4=1,+EP14+EQ5+EQ12,0)</f>
        <v>0</v>
      </c>
      <c r="ER14" s="96">
        <f t="shared" ref="ER14" si="133">IF($B4=1,+EQ14+ER5+ER12,0)</f>
        <v>0</v>
      </c>
      <c r="ES14" s="96">
        <f t="shared" ref="ES14" si="134">IF($B4=1,+ER14+ES5+ES12,0)</f>
        <v>0</v>
      </c>
      <c r="ET14" s="96">
        <f>IF($B4=1,+ES14+ET5+ET12,0)</f>
        <v>0</v>
      </c>
      <c r="EU14" s="96">
        <f>IF($B4=1,+ET14+EU5+EU12,0)</f>
        <v>0</v>
      </c>
      <c r="EV14" s="96">
        <f>IF($B4=1,+EU14+EV5+EV12,0)</f>
        <v>0</v>
      </c>
      <c r="EW14" s="96">
        <f t="shared" ref="EW14:FH14" si="135">IF($B4=1,+EV14+EW5+EW12,0)</f>
        <v>0</v>
      </c>
      <c r="EX14" s="96">
        <f t="shared" si="135"/>
        <v>0</v>
      </c>
      <c r="EY14" s="96">
        <f t="shared" si="135"/>
        <v>0</v>
      </c>
      <c r="EZ14" s="96">
        <f t="shared" si="135"/>
        <v>0</v>
      </c>
      <c r="FA14" s="96">
        <f t="shared" si="135"/>
        <v>0</v>
      </c>
      <c r="FB14" s="96">
        <f t="shared" si="135"/>
        <v>0</v>
      </c>
      <c r="FC14" s="96">
        <f t="shared" si="135"/>
        <v>0</v>
      </c>
      <c r="FD14" s="96">
        <f t="shared" si="135"/>
        <v>0</v>
      </c>
      <c r="FE14" s="96">
        <f t="shared" si="135"/>
        <v>0</v>
      </c>
      <c r="FF14" s="96">
        <f t="shared" si="135"/>
        <v>0</v>
      </c>
      <c r="FG14" s="96">
        <f t="shared" si="135"/>
        <v>0</v>
      </c>
      <c r="FH14" s="96">
        <f t="shared" si="135"/>
        <v>0</v>
      </c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I15" si="136">IF($B4=2,+H15+I5+I12,0)</f>
        <v>0</v>
      </c>
      <c r="J15" s="52">
        <f t="shared" si="136"/>
        <v>0</v>
      </c>
      <c r="K15" s="52">
        <f t="shared" si="136"/>
        <v>0</v>
      </c>
      <c r="L15" s="52">
        <f t="shared" si="136"/>
        <v>0</v>
      </c>
      <c r="M15" s="52">
        <f t="shared" si="136"/>
        <v>0</v>
      </c>
      <c r="N15" s="52">
        <f t="shared" si="136"/>
        <v>0</v>
      </c>
      <c r="O15" s="52">
        <f t="shared" si="136"/>
        <v>0</v>
      </c>
      <c r="P15" s="52">
        <f t="shared" si="136"/>
        <v>0</v>
      </c>
      <c r="Q15" s="52">
        <f t="shared" si="136"/>
        <v>0</v>
      </c>
      <c r="R15" s="52">
        <f t="shared" si="136"/>
        <v>0</v>
      </c>
      <c r="S15" s="52">
        <f>IF($B4=2,+R15+S5+S12,0)</f>
        <v>0</v>
      </c>
      <c r="T15" s="52">
        <f t="shared" si="136"/>
        <v>0</v>
      </c>
      <c r="U15" s="52">
        <f t="shared" si="136"/>
        <v>0</v>
      </c>
      <c r="V15" s="52">
        <f t="shared" si="136"/>
        <v>0</v>
      </c>
      <c r="W15" s="52">
        <f t="shared" si="136"/>
        <v>0</v>
      </c>
      <c r="X15" s="52">
        <f t="shared" si="136"/>
        <v>0</v>
      </c>
      <c r="Y15" s="52">
        <f t="shared" si="136"/>
        <v>0</v>
      </c>
      <c r="Z15" s="52">
        <f t="shared" si="136"/>
        <v>0</v>
      </c>
      <c r="AA15" s="52">
        <f t="shared" si="136"/>
        <v>0</v>
      </c>
      <c r="AB15" s="52">
        <f t="shared" si="136"/>
        <v>0</v>
      </c>
      <c r="AC15" s="52">
        <f t="shared" si="136"/>
        <v>0</v>
      </c>
      <c r="AD15" s="52">
        <f t="shared" si="136"/>
        <v>0</v>
      </c>
      <c r="AE15" s="52">
        <f t="shared" si="136"/>
        <v>0</v>
      </c>
      <c r="AF15" s="52">
        <f t="shared" si="136"/>
        <v>0</v>
      </c>
      <c r="AG15" s="52">
        <f t="shared" si="136"/>
        <v>0</v>
      </c>
      <c r="AH15" s="52">
        <f t="shared" si="136"/>
        <v>0</v>
      </c>
      <c r="AI15" s="52">
        <f t="shared" si="136"/>
        <v>0</v>
      </c>
      <c r="AJ15" s="52">
        <f t="shared" si="136"/>
        <v>0</v>
      </c>
      <c r="AK15" s="52">
        <f t="shared" si="136"/>
        <v>0</v>
      </c>
      <c r="AL15" s="52">
        <f t="shared" si="136"/>
        <v>0</v>
      </c>
      <c r="AM15" s="52">
        <f t="shared" si="136"/>
        <v>0</v>
      </c>
      <c r="AN15" s="52">
        <f t="shared" si="136"/>
        <v>0</v>
      </c>
      <c r="AO15" s="52">
        <f t="shared" si="136"/>
        <v>0</v>
      </c>
      <c r="AP15" s="52">
        <f t="shared" si="136"/>
        <v>0</v>
      </c>
      <c r="AQ15" s="52">
        <f t="shared" si="136"/>
        <v>0</v>
      </c>
      <c r="AR15" s="52">
        <f t="shared" si="136"/>
        <v>0</v>
      </c>
      <c r="AS15" s="52">
        <f t="shared" si="136"/>
        <v>0</v>
      </c>
      <c r="AT15" s="52">
        <f t="shared" si="136"/>
        <v>0</v>
      </c>
      <c r="AU15" s="52">
        <f t="shared" si="136"/>
        <v>0</v>
      </c>
      <c r="AV15" s="52">
        <f t="shared" si="136"/>
        <v>0</v>
      </c>
      <c r="AW15" s="52">
        <f t="shared" si="136"/>
        <v>0</v>
      </c>
      <c r="AX15" s="52">
        <f t="shared" si="136"/>
        <v>0</v>
      </c>
      <c r="AY15" s="52">
        <f t="shared" si="136"/>
        <v>0</v>
      </c>
      <c r="AZ15" s="52">
        <f t="shared" si="136"/>
        <v>0</v>
      </c>
      <c r="BA15" s="52">
        <f t="shared" si="136"/>
        <v>0</v>
      </c>
      <c r="BB15" s="52">
        <f t="shared" si="136"/>
        <v>0</v>
      </c>
      <c r="BC15" s="52">
        <f t="shared" si="136"/>
        <v>0</v>
      </c>
      <c r="BD15" s="52">
        <f t="shared" si="136"/>
        <v>0</v>
      </c>
      <c r="BE15" s="52">
        <f t="shared" si="136"/>
        <v>0</v>
      </c>
      <c r="BF15" s="52">
        <f t="shared" si="136"/>
        <v>0</v>
      </c>
      <c r="BG15" s="52">
        <f t="shared" si="136"/>
        <v>0</v>
      </c>
      <c r="BH15" s="52">
        <f t="shared" si="136"/>
        <v>0</v>
      </c>
      <c r="BI15" s="52">
        <f t="shared" si="136"/>
        <v>0</v>
      </c>
      <c r="BJ15" s="52">
        <f t="shared" ref="BJ15:DU15" si="137">IF($B4=2,+BI15+BJ5+BJ12,0)</f>
        <v>0</v>
      </c>
      <c r="BK15" s="52">
        <f t="shared" si="137"/>
        <v>0</v>
      </c>
      <c r="BL15" s="52">
        <f t="shared" si="137"/>
        <v>0</v>
      </c>
      <c r="BM15" s="52">
        <f t="shared" si="137"/>
        <v>0</v>
      </c>
      <c r="BN15" s="52">
        <f t="shared" si="137"/>
        <v>0</v>
      </c>
      <c r="BO15" s="52">
        <f t="shared" si="137"/>
        <v>0</v>
      </c>
      <c r="BP15" s="52">
        <f t="shared" si="137"/>
        <v>0</v>
      </c>
      <c r="BQ15" s="52">
        <f t="shared" si="137"/>
        <v>0</v>
      </c>
      <c r="BR15" s="52">
        <f t="shared" si="137"/>
        <v>0</v>
      </c>
      <c r="BS15" s="52">
        <f t="shared" si="137"/>
        <v>0</v>
      </c>
      <c r="BT15" s="52">
        <f t="shared" si="137"/>
        <v>0</v>
      </c>
      <c r="BU15" s="52">
        <f t="shared" si="137"/>
        <v>0</v>
      </c>
      <c r="BV15" s="52">
        <f t="shared" si="137"/>
        <v>0</v>
      </c>
      <c r="BW15" s="52">
        <f t="shared" si="137"/>
        <v>0</v>
      </c>
      <c r="BX15" s="52">
        <f t="shared" si="137"/>
        <v>0</v>
      </c>
      <c r="BY15" s="52">
        <f t="shared" si="137"/>
        <v>0</v>
      </c>
      <c r="BZ15" s="52">
        <f t="shared" si="137"/>
        <v>0</v>
      </c>
      <c r="CA15" s="52">
        <f t="shared" si="137"/>
        <v>0</v>
      </c>
      <c r="CB15" s="52">
        <f t="shared" si="137"/>
        <v>0</v>
      </c>
      <c r="CC15" s="52">
        <f t="shared" si="137"/>
        <v>0</v>
      </c>
      <c r="CD15" s="52">
        <f t="shared" si="137"/>
        <v>0</v>
      </c>
      <c r="CE15" s="52">
        <f t="shared" si="137"/>
        <v>0</v>
      </c>
      <c r="CF15" s="52">
        <f t="shared" si="137"/>
        <v>0</v>
      </c>
      <c r="CG15" s="52">
        <f t="shared" si="137"/>
        <v>0</v>
      </c>
      <c r="CH15" s="52">
        <f t="shared" si="137"/>
        <v>0</v>
      </c>
      <c r="CI15" s="52">
        <f t="shared" si="137"/>
        <v>0</v>
      </c>
      <c r="CJ15" s="52">
        <f t="shared" si="137"/>
        <v>0</v>
      </c>
      <c r="CK15" s="52">
        <f t="shared" si="137"/>
        <v>0</v>
      </c>
      <c r="CL15" s="52">
        <f t="shared" si="137"/>
        <v>0</v>
      </c>
      <c r="CM15" s="52">
        <f t="shared" si="137"/>
        <v>0</v>
      </c>
      <c r="CN15" s="52">
        <f t="shared" si="137"/>
        <v>0</v>
      </c>
      <c r="CO15" s="52">
        <f t="shared" si="137"/>
        <v>0</v>
      </c>
      <c r="CP15" s="52">
        <f t="shared" si="137"/>
        <v>0</v>
      </c>
      <c r="CQ15" s="52">
        <f t="shared" si="137"/>
        <v>0</v>
      </c>
      <c r="CR15" s="52">
        <f t="shared" si="137"/>
        <v>0</v>
      </c>
      <c r="CS15" s="52">
        <f t="shared" si="137"/>
        <v>0</v>
      </c>
      <c r="CT15" s="52">
        <f t="shared" si="137"/>
        <v>0</v>
      </c>
      <c r="CU15" s="52">
        <f t="shared" si="137"/>
        <v>0</v>
      </c>
      <c r="CV15" s="52">
        <f t="shared" si="137"/>
        <v>0</v>
      </c>
      <c r="CW15" s="52">
        <f t="shared" si="137"/>
        <v>0</v>
      </c>
      <c r="CX15" s="52">
        <f t="shared" si="137"/>
        <v>0</v>
      </c>
      <c r="CY15" s="52">
        <f t="shared" si="137"/>
        <v>0</v>
      </c>
      <c r="CZ15" s="52">
        <f t="shared" si="137"/>
        <v>0</v>
      </c>
      <c r="DA15" s="52">
        <f t="shared" si="137"/>
        <v>0</v>
      </c>
      <c r="DB15" s="52">
        <f t="shared" si="137"/>
        <v>0</v>
      </c>
      <c r="DC15" s="52">
        <f t="shared" si="137"/>
        <v>0</v>
      </c>
      <c r="DD15" s="52">
        <f t="shared" si="137"/>
        <v>0</v>
      </c>
      <c r="DE15" s="52">
        <f t="shared" si="137"/>
        <v>0</v>
      </c>
      <c r="DF15" s="52">
        <f t="shared" si="137"/>
        <v>0</v>
      </c>
      <c r="DG15" s="52">
        <f t="shared" si="137"/>
        <v>0</v>
      </c>
      <c r="DH15" s="52">
        <f t="shared" si="137"/>
        <v>0</v>
      </c>
      <c r="DI15" s="52">
        <f t="shared" si="137"/>
        <v>0</v>
      </c>
      <c r="DJ15" s="52">
        <f t="shared" si="137"/>
        <v>0</v>
      </c>
      <c r="DK15" s="52">
        <f t="shared" si="137"/>
        <v>0</v>
      </c>
      <c r="DL15" s="52">
        <f t="shared" si="137"/>
        <v>0</v>
      </c>
      <c r="DM15" s="52">
        <f t="shared" si="137"/>
        <v>0</v>
      </c>
      <c r="DN15" s="52">
        <f t="shared" si="137"/>
        <v>0</v>
      </c>
      <c r="DO15" s="52">
        <f t="shared" si="137"/>
        <v>0</v>
      </c>
      <c r="DP15" s="52">
        <f t="shared" si="137"/>
        <v>0</v>
      </c>
      <c r="DQ15" s="52">
        <f t="shared" si="137"/>
        <v>0</v>
      </c>
      <c r="DR15" s="52">
        <f t="shared" si="137"/>
        <v>0</v>
      </c>
      <c r="DS15" s="52">
        <f t="shared" si="137"/>
        <v>0</v>
      </c>
      <c r="DT15" s="52">
        <f t="shared" si="137"/>
        <v>0</v>
      </c>
      <c r="DU15" s="52">
        <f t="shared" si="137"/>
        <v>0</v>
      </c>
      <c r="DV15" s="52">
        <f>IF($B4=2,+DU15+DV5+DV12,0)</f>
        <v>0</v>
      </c>
      <c r="DW15" s="52">
        <f>IF($B4=2,+DV15+DW5+DW12,0)</f>
        <v>0</v>
      </c>
      <c r="DX15" s="52">
        <f>IF($B4=2,+DW15+DX5+DX12,0)</f>
        <v>0</v>
      </c>
      <c r="DY15" s="52">
        <f t="shared" ref="DY15" si="138">IF($B4=2,+DX15+DY5+DY12,0)</f>
        <v>0</v>
      </c>
      <c r="DZ15" s="52">
        <f t="shared" ref="DZ15" si="139">IF($B4=2,+DY15+DZ5+DZ12,0)</f>
        <v>0</v>
      </c>
      <c r="EA15" s="52">
        <f t="shared" ref="EA15" si="140">IF($B4=2,+DZ15+EA5+EA12,0)</f>
        <v>0</v>
      </c>
      <c r="EB15" s="52">
        <f t="shared" ref="EB15" si="141">IF($B4=2,+EA15+EB5+EB12,0)</f>
        <v>0</v>
      </c>
      <c r="EC15" s="52">
        <f t="shared" ref="EC15" si="142">IF($B4=2,+EB15+EC5+EC12,0)</f>
        <v>0</v>
      </c>
      <c r="ED15" s="52">
        <f t="shared" ref="ED15" si="143">IF($B4=2,+EC15+ED5+ED12,0)</f>
        <v>0</v>
      </c>
      <c r="EE15" s="52">
        <f t="shared" ref="EE15" si="144">IF($B4=2,+ED15+EE5+EE12,0)</f>
        <v>0</v>
      </c>
      <c r="EF15" s="52">
        <f t="shared" ref="EF15" si="145">IF($B4=2,+EE15+EF5+EF12,0)</f>
        <v>0</v>
      </c>
      <c r="EG15" s="52">
        <f t="shared" ref="EG15" si="146">IF($B4=2,+EF15+EG5+EG12,0)</f>
        <v>0</v>
      </c>
      <c r="EH15" s="52">
        <f>IF($B4=2,+EG15+EH5+EH12,0)</f>
        <v>0</v>
      </c>
      <c r="EI15" s="52">
        <f>IF($B4=2,+EH15+EI5+EI12,0)</f>
        <v>0</v>
      </c>
      <c r="EJ15" s="52">
        <f>IF($B4=2,+EI15+EJ5+EJ12,0)</f>
        <v>0</v>
      </c>
      <c r="EK15" s="52">
        <f t="shared" ref="EK15" si="147">IF($B4=2,+EJ15+EK5+EK12,0)</f>
        <v>0</v>
      </c>
      <c r="EL15" s="52">
        <f t="shared" ref="EL15" si="148">IF($B4=2,+EK15+EL5+EL12,0)</f>
        <v>0</v>
      </c>
      <c r="EM15" s="52">
        <f t="shared" ref="EM15" si="149">IF($B4=2,+EL15+EM5+EM12,0)</f>
        <v>0</v>
      </c>
      <c r="EN15" s="52">
        <f t="shared" ref="EN15" si="150">IF($B4=2,+EM15+EN5+EN12,0)</f>
        <v>0</v>
      </c>
      <c r="EO15" s="52">
        <f t="shared" ref="EO15" si="151">IF($B4=2,+EN15+EO5+EO12,0)</f>
        <v>0</v>
      </c>
      <c r="EP15" s="52">
        <f t="shared" ref="EP15" si="152">IF($B4=2,+EO15+EP5+EP12,0)</f>
        <v>0</v>
      </c>
      <c r="EQ15" s="52">
        <f t="shared" ref="EQ15" si="153">IF($B4=2,+EP15+EQ5+EQ12,0)</f>
        <v>0</v>
      </c>
      <c r="ER15" s="52">
        <f t="shared" ref="ER15" si="154">IF($B4=2,+EQ15+ER5+ER12,0)</f>
        <v>0</v>
      </c>
      <c r="ES15" s="52">
        <f t="shared" ref="ES15" si="155">IF($B4=2,+ER15+ES5+ES12,0)</f>
        <v>0</v>
      </c>
      <c r="ET15" s="52">
        <f>IF($B4=2,+ES15+ET5+ET12,0)</f>
        <v>0</v>
      </c>
      <c r="EU15" s="52">
        <f>IF($B4=2,+ET15+EU5+EU12,0)</f>
        <v>0</v>
      </c>
      <c r="EV15" s="52">
        <f>IF($B4=2,+EU15+EV5+EV12,0)</f>
        <v>0</v>
      </c>
      <c r="EW15" s="52">
        <f t="shared" ref="EW15:FH15" si="156">IF($B4=2,+EV15+EW5+EW12,0)</f>
        <v>0</v>
      </c>
      <c r="EX15" s="52">
        <f t="shared" si="156"/>
        <v>0</v>
      </c>
      <c r="EY15" s="52">
        <f t="shared" si="156"/>
        <v>0</v>
      </c>
      <c r="EZ15" s="52">
        <f t="shared" si="156"/>
        <v>0</v>
      </c>
      <c r="FA15" s="52">
        <f t="shared" si="156"/>
        <v>0</v>
      </c>
      <c r="FB15" s="52">
        <f t="shared" si="156"/>
        <v>0</v>
      </c>
      <c r="FC15" s="52">
        <f t="shared" si="156"/>
        <v>0</v>
      </c>
      <c r="FD15" s="52">
        <f t="shared" si="156"/>
        <v>0</v>
      </c>
      <c r="FE15" s="52">
        <f t="shared" si="156"/>
        <v>0</v>
      </c>
      <c r="FF15" s="52">
        <f t="shared" si="156"/>
        <v>0</v>
      </c>
      <c r="FG15" s="52">
        <f t="shared" si="156"/>
        <v>0</v>
      </c>
      <c r="FH15" s="52">
        <f t="shared" si="156"/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I16" si="157">IF($B4=3,+I9+I12,0)</f>
        <v>0</v>
      </c>
      <c r="J16" s="52">
        <f t="shared" si="157"/>
        <v>0</v>
      </c>
      <c r="K16" s="52">
        <f t="shared" si="157"/>
        <v>0</v>
      </c>
      <c r="L16" s="52">
        <f t="shared" si="157"/>
        <v>0</v>
      </c>
      <c r="M16" s="52">
        <f t="shared" si="157"/>
        <v>0</v>
      </c>
      <c r="N16" s="52">
        <f t="shared" si="157"/>
        <v>0</v>
      </c>
      <c r="O16" s="52">
        <f t="shared" si="157"/>
        <v>0</v>
      </c>
      <c r="P16" s="52">
        <f t="shared" si="157"/>
        <v>0</v>
      </c>
      <c r="Q16" s="52">
        <f t="shared" si="157"/>
        <v>0</v>
      </c>
      <c r="R16" s="52">
        <f t="shared" si="157"/>
        <v>0</v>
      </c>
      <c r="S16" s="52">
        <f t="shared" si="157"/>
        <v>0</v>
      </c>
      <c r="T16" s="52">
        <f t="shared" si="157"/>
        <v>0</v>
      </c>
      <c r="U16" s="52">
        <f t="shared" si="157"/>
        <v>0</v>
      </c>
      <c r="V16" s="52">
        <f t="shared" si="157"/>
        <v>0</v>
      </c>
      <c r="W16" s="52">
        <f t="shared" si="157"/>
        <v>0</v>
      </c>
      <c r="X16" s="52">
        <f t="shared" si="157"/>
        <v>0</v>
      </c>
      <c r="Y16" s="52">
        <f t="shared" si="157"/>
        <v>0</v>
      </c>
      <c r="Z16" s="52">
        <f t="shared" si="157"/>
        <v>0</v>
      </c>
      <c r="AA16" s="52">
        <f t="shared" si="157"/>
        <v>0</v>
      </c>
      <c r="AB16" s="52">
        <f t="shared" si="157"/>
        <v>0</v>
      </c>
      <c r="AC16" s="52">
        <f t="shared" si="157"/>
        <v>0</v>
      </c>
      <c r="AD16" s="52">
        <f t="shared" si="157"/>
        <v>0</v>
      </c>
      <c r="AE16" s="52">
        <f t="shared" si="157"/>
        <v>0</v>
      </c>
      <c r="AF16" s="52">
        <f t="shared" si="157"/>
        <v>0</v>
      </c>
      <c r="AG16" s="52">
        <f t="shared" si="157"/>
        <v>0</v>
      </c>
      <c r="AH16" s="52">
        <f t="shared" si="157"/>
        <v>0</v>
      </c>
      <c r="AI16" s="52">
        <f t="shared" si="157"/>
        <v>0</v>
      </c>
      <c r="AJ16" s="52">
        <f t="shared" si="157"/>
        <v>0</v>
      </c>
      <c r="AK16" s="52">
        <f t="shared" si="157"/>
        <v>0</v>
      </c>
      <c r="AL16" s="52">
        <f t="shared" si="157"/>
        <v>0</v>
      </c>
      <c r="AM16" s="52">
        <f t="shared" si="157"/>
        <v>0</v>
      </c>
      <c r="AN16" s="52">
        <f t="shared" si="157"/>
        <v>0</v>
      </c>
      <c r="AO16" s="52">
        <f t="shared" si="157"/>
        <v>0</v>
      </c>
      <c r="AP16" s="52">
        <f t="shared" si="157"/>
        <v>0</v>
      </c>
      <c r="AQ16" s="52">
        <f t="shared" si="157"/>
        <v>0</v>
      </c>
      <c r="AR16" s="52">
        <f t="shared" si="157"/>
        <v>0</v>
      </c>
      <c r="AS16" s="52">
        <f t="shared" si="157"/>
        <v>0</v>
      </c>
      <c r="AT16" s="52">
        <f t="shared" si="157"/>
        <v>0</v>
      </c>
      <c r="AU16" s="52">
        <f t="shared" si="157"/>
        <v>0</v>
      </c>
      <c r="AV16" s="52">
        <f t="shared" si="157"/>
        <v>0</v>
      </c>
      <c r="AW16" s="52">
        <f t="shared" si="157"/>
        <v>0</v>
      </c>
      <c r="AX16" s="52">
        <f t="shared" si="157"/>
        <v>0</v>
      </c>
      <c r="AY16" s="52">
        <f t="shared" si="157"/>
        <v>0</v>
      </c>
      <c r="AZ16" s="52">
        <f t="shared" si="157"/>
        <v>0</v>
      </c>
      <c r="BA16" s="52">
        <f t="shared" si="157"/>
        <v>0</v>
      </c>
      <c r="BB16" s="52">
        <f t="shared" si="157"/>
        <v>0</v>
      </c>
      <c r="BC16" s="52">
        <f t="shared" si="157"/>
        <v>0</v>
      </c>
      <c r="BD16" s="52">
        <f t="shared" si="157"/>
        <v>0</v>
      </c>
      <c r="BE16" s="52">
        <f t="shared" si="157"/>
        <v>0</v>
      </c>
      <c r="BF16" s="52">
        <f t="shared" si="157"/>
        <v>0</v>
      </c>
      <c r="BG16" s="52">
        <f t="shared" si="157"/>
        <v>0</v>
      </c>
      <c r="BH16" s="52">
        <f t="shared" si="157"/>
        <v>0</v>
      </c>
      <c r="BI16" s="52">
        <f t="shared" si="157"/>
        <v>0</v>
      </c>
      <c r="BJ16" s="52">
        <f t="shared" ref="BJ16:DU16" si="158">IF($B4=3,+BJ9+BJ12,0)</f>
        <v>0</v>
      </c>
      <c r="BK16" s="52">
        <f t="shared" si="158"/>
        <v>0</v>
      </c>
      <c r="BL16" s="52">
        <f t="shared" si="158"/>
        <v>0</v>
      </c>
      <c r="BM16" s="52">
        <f t="shared" si="158"/>
        <v>0</v>
      </c>
      <c r="BN16" s="52">
        <f t="shared" si="158"/>
        <v>0</v>
      </c>
      <c r="BO16" s="52">
        <f t="shared" si="158"/>
        <v>0</v>
      </c>
      <c r="BP16" s="52">
        <f t="shared" si="158"/>
        <v>0</v>
      </c>
      <c r="BQ16" s="52">
        <f t="shared" si="158"/>
        <v>0</v>
      </c>
      <c r="BR16" s="52">
        <f t="shared" si="158"/>
        <v>0</v>
      </c>
      <c r="BS16" s="52">
        <f t="shared" si="158"/>
        <v>0</v>
      </c>
      <c r="BT16" s="52">
        <f t="shared" si="158"/>
        <v>0</v>
      </c>
      <c r="BU16" s="52">
        <f t="shared" si="158"/>
        <v>0</v>
      </c>
      <c r="BV16" s="52">
        <f t="shared" si="158"/>
        <v>0</v>
      </c>
      <c r="BW16" s="52">
        <f t="shared" si="158"/>
        <v>0</v>
      </c>
      <c r="BX16" s="52">
        <f t="shared" si="158"/>
        <v>0</v>
      </c>
      <c r="BY16" s="52">
        <f t="shared" si="158"/>
        <v>0</v>
      </c>
      <c r="BZ16" s="52">
        <f t="shared" si="158"/>
        <v>0</v>
      </c>
      <c r="CA16" s="52">
        <f t="shared" si="158"/>
        <v>0</v>
      </c>
      <c r="CB16" s="52">
        <f t="shared" si="158"/>
        <v>0</v>
      </c>
      <c r="CC16" s="52">
        <f t="shared" si="158"/>
        <v>0</v>
      </c>
      <c r="CD16" s="52">
        <f t="shared" si="158"/>
        <v>0</v>
      </c>
      <c r="CE16" s="52">
        <f t="shared" si="158"/>
        <v>0</v>
      </c>
      <c r="CF16" s="52">
        <f t="shared" si="158"/>
        <v>0</v>
      </c>
      <c r="CG16" s="52">
        <f t="shared" si="158"/>
        <v>0</v>
      </c>
      <c r="CH16" s="52">
        <f t="shared" si="158"/>
        <v>0</v>
      </c>
      <c r="CI16" s="52">
        <f t="shared" si="158"/>
        <v>0</v>
      </c>
      <c r="CJ16" s="52">
        <f t="shared" si="158"/>
        <v>0</v>
      </c>
      <c r="CK16" s="52">
        <f t="shared" si="158"/>
        <v>0</v>
      </c>
      <c r="CL16" s="52">
        <f t="shared" si="158"/>
        <v>0</v>
      </c>
      <c r="CM16" s="52">
        <f t="shared" si="158"/>
        <v>0</v>
      </c>
      <c r="CN16" s="52">
        <f t="shared" si="158"/>
        <v>0</v>
      </c>
      <c r="CO16" s="52">
        <f t="shared" si="158"/>
        <v>0</v>
      </c>
      <c r="CP16" s="52">
        <f t="shared" si="158"/>
        <v>0</v>
      </c>
      <c r="CQ16" s="52">
        <f t="shared" si="158"/>
        <v>0</v>
      </c>
      <c r="CR16" s="52">
        <f t="shared" si="158"/>
        <v>0</v>
      </c>
      <c r="CS16" s="52">
        <f t="shared" si="158"/>
        <v>0</v>
      </c>
      <c r="CT16" s="52">
        <f t="shared" si="158"/>
        <v>0</v>
      </c>
      <c r="CU16" s="52">
        <f t="shared" si="158"/>
        <v>0</v>
      </c>
      <c r="CV16" s="52">
        <f t="shared" si="158"/>
        <v>0</v>
      </c>
      <c r="CW16" s="52">
        <f t="shared" si="158"/>
        <v>0</v>
      </c>
      <c r="CX16" s="52">
        <f t="shared" si="158"/>
        <v>0</v>
      </c>
      <c r="CY16" s="52">
        <f t="shared" si="158"/>
        <v>0</v>
      </c>
      <c r="CZ16" s="52">
        <f t="shared" si="158"/>
        <v>0</v>
      </c>
      <c r="DA16" s="52">
        <f t="shared" si="158"/>
        <v>0</v>
      </c>
      <c r="DB16" s="52">
        <f t="shared" si="158"/>
        <v>0</v>
      </c>
      <c r="DC16" s="52">
        <f t="shared" si="158"/>
        <v>0</v>
      </c>
      <c r="DD16" s="52">
        <f t="shared" si="158"/>
        <v>0</v>
      </c>
      <c r="DE16" s="52">
        <f t="shared" si="158"/>
        <v>0</v>
      </c>
      <c r="DF16" s="52">
        <f t="shared" si="158"/>
        <v>0</v>
      </c>
      <c r="DG16" s="52">
        <f t="shared" si="158"/>
        <v>0</v>
      </c>
      <c r="DH16" s="52">
        <f t="shared" si="158"/>
        <v>0</v>
      </c>
      <c r="DI16" s="52">
        <f t="shared" si="158"/>
        <v>0</v>
      </c>
      <c r="DJ16" s="52">
        <f t="shared" si="158"/>
        <v>0</v>
      </c>
      <c r="DK16" s="52">
        <f t="shared" si="158"/>
        <v>0</v>
      </c>
      <c r="DL16" s="52">
        <f t="shared" si="158"/>
        <v>0</v>
      </c>
      <c r="DM16" s="52">
        <f t="shared" si="158"/>
        <v>0</v>
      </c>
      <c r="DN16" s="52">
        <f t="shared" si="158"/>
        <v>0</v>
      </c>
      <c r="DO16" s="52">
        <f t="shared" si="158"/>
        <v>0</v>
      </c>
      <c r="DP16" s="52">
        <f t="shared" si="158"/>
        <v>0</v>
      </c>
      <c r="DQ16" s="52">
        <f t="shared" si="158"/>
        <v>0</v>
      </c>
      <c r="DR16" s="52">
        <f t="shared" si="158"/>
        <v>0</v>
      </c>
      <c r="DS16" s="52">
        <f t="shared" si="158"/>
        <v>0</v>
      </c>
      <c r="DT16" s="52">
        <f t="shared" si="158"/>
        <v>0</v>
      </c>
      <c r="DU16" s="52">
        <f t="shared" si="158"/>
        <v>0</v>
      </c>
      <c r="DV16" s="52">
        <f>IF($B4=3,+DV9+DV12,0)</f>
        <v>0</v>
      </c>
      <c r="DW16" s="52">
        <f>IF($B4=3,+DW9+DW12,0)</f>
        <v>0</v>
      </c>
      <c r="DX16" s="52">
        <f>IF($B4=3,+DX9+DX12,0)</f>
        <v>0</v>
      </c>
      <c r="DY16" s="52">
        <f t="shared" ref="DY16:EG16" si="159">IF($B4=3,+DY9+DY12,0)</f>
        <v>0</v>
      </c>
      <c r="DZ16" s="52">
        <f t="shared" si="159"/>
        <v>0</v>
      </c>
      <c r="EA16" s="52">
        <f t="shared" si="159"/>
        <v>0</v>
      </c>
      <c r="EB16" s="52">
        <f t="shared" si="159"/>
        <v>0</v>
      </c>
      <c r="EC16" s="52">
        <f t="shared" si="159"/>
        <v>0</v>
      </c>
      <c r="ED16" s="52">
        <f t="shared" si="159"/>
        <v>0</v>
      </c>
      <c r="EE16" s="52">
        <f t="shared" si="159"/>
        <v>0</v>
      </c>
      <c r="EF16" s="52">
        <f t="shared" si="159"/>
        <v>0</v>
      </c>
      <c r="EG16" s="52">
        <f t="shared" si="159"/>
        <v>0</v>
      </c>
      <c r="EH16" s="52">
        <f>IF($B4=3,+EH9+EH12,0)</f>
        <v>0</v>
      </c>
      <c r="EI16" s="52">
        <f>IF($B4=3,+EI9+EI12,0)</f>
        <v>0</v>
      </c>
      <c r="EJ16" s="52">
        <f>IF($B4=3,+EJ9+EJ12,0)</f>
        <v>0</v>
      </c>
      <c r="EK16" s="52">
        <f t="shared" ref="EK16:ES16" si="160">IF($B4=3,+EK9+EK12,0)</f>
        <v>0</v>
      </c>
      <c r="EL16" s="52">
        <f t="shared" si="160"/>
        <v>0</v>
      </c>
      <c r="EM16" s="52">
        <f t="shared" si="160"/>
        <v>0</v>
      </c>
      <c r="EN16" s="52">
        <f t="shared" si="160"/>
        <v>0</v>
      </c>
      <c r="EO16" s="52">
        <f t="shared" si="160"/>
        <v>0</v>
      </c>
      <c r="EP16" s="52">
        <f t="shared" si="160"/>
        <v>0</v>
      </c>
      <c r="EQ16" s="52">
        <f t="shared" si="160"/>
        <v>0</v>
      </c>
      <c r="ER16" s="52">
        <f t="shared" si="160"/>
        <v>0</v>
      </c>
      <c r="ES16" s="52">
        <f t="shared" si="160"/>
        <v>0</v>
      </c>
      <c r="ET16" s="52">
        <f>IF($B4=3,+ET9+ET12,0)</f>
        <v>0</v>
      </c>
      <c r="EU16" s="52">
        <f>IF($B4=3,+EU9+EU12,0)</f>
        <v>0</v>
      </c>
      <c r="EV16" s="52">
        <f>IF($B4=3,+EV9+EV12,0)</f>
        <v>0</v>
      </c>
      <c r="EW16" s="52">
        <f t="shared" ref="EW16:FH16" si="161">IF($B4=3,+EW9+EW12,0)</f>
        <v>0</v>
      </c>
      <c r="EX16" s="52">
        <f t="shared" si="161"/>
        <v>0</v>
      </c>
      <c r="EY16" s="52">
        <f t="shared" si="161"/>
        <v>0</v>
      </c>
      <c r="EZ16" s="52">
        <f t="shared" si="161"/>
        <v>0</v>
      </c>
      <c r="FA16" s="52">
        <f t="shared" si="161"/>
        <v>0</v>
      </c>
      <c r="FB16" s="52">
        <f t="shared" si="161"/>
        <v>0</v>
      </c>
      <c r="FC16" s="52">
        <f t="shared" si="161"/>
        <v>0</v>
      </c>
      <c r="FD16" s="52">
        <f t="shared" si="161"/>
        <v>0</v>
      </c>
      <c r="FE16" s="52">
        <f t="shared" si="161"/>
        <v>0</v>
      </c>
      <c r="FF16" s="52">
        <f t="shared" si="161"/>
        <v>0</v>
      </c>
      <c r="FG16" s="52">
        <f t="shared" si="161"/>
        <v>0</v>
      </c>
      <c r="FH16" s="52">
        <f t="shared" si="161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I17" si="162">IF($B4=4,+I9+I12,0)</f>
        <v>0</v>
      </c>
      <c r="J17" s="52">
        <f t="shared" si="162"/>
        <v>0</v>
      </c>
      <c r="K17" s="52">
        <f t="shared" si="162"/>
        <v>0</v>
      </c>
      <c r="L17" s="52">
        <f t="shared" si="162"/>
        <v>0</v>
      </c>
      <c r="M17" s="52">
        <f t="shared" si="162"/>
        <v>0</v>
      </c>
      <c r="N17" s="52">
        <f t="shared" si="162"/>
        <v>0</v>
      </c>
      <c r="O17" s="52">
        <f t="shared" si="162"/>
        <v>0</v>
      </c>
      <c r="P17" s="52">
        <f t="shared" si="162"/>
        <v>0</v>
      </c>
      <c r="Q17" s="52">
        <f t="shared" si="162"/>
        <v>0</v>
      </c>
      <c r="R17" s="52">
        <f t="shared" si="162"/>
        <v>0</v>
      </c>
      <c r="S17" s="52">
        <f t="shared" si="162"/>
        <v>0</v>
      </c>
      <c r="T17" s="52">
        <f t="shared" si="162"/>
        <v>0</v>
      </c>
      <c r="U17" s="52">
        <f t="shared" si="162"/>
        <v>0</v>
      </c>
      <c r="V17" s="52">
        <f t="shared" si="162"/>
        <v>0</v>
      </c>
      <c r="W17" s="52">
        <f t="shared" si="162"/>
        <v>0</v>
      </c>
      <c r="X17" s="52">
        <f t="shared" si="162"/>
        <v>0</v>
      </c>
      <c r="Y17" s="52">
        <f t="shared" si="162"/>
        <v>0</v>
      </c>
      <c r="Z17" s="52">
        <f t="shared" si="162"/>
        <v>0</v>
      </c>
      <c r="AA17" s="52">
        <f t="shared" si="162"/>
        <v>0</v>
      </c>
      <c r="AB17" s="52">
        <f t="shared" si="162"/>
        <v>0</v>
      </c>
      <c r="AC17" s="52">
        <f t="shared" si="162"/>
        <v>0</v>
      </c>
      <c r="AD17" s="52">
        <f t="shared" si="162"/>
        <v>0</v>
      </c>
      <c r="AE17" s="52">
        <f t="shared" si="162"/>
        <v>0</v>
      </c>
      <c r="AF17" s="52">
        <f t="shared" si="162"/>
        <v>0</v>
      </c>
      <c r="AG17" s="52">
        <f t="shared" si="162"/>
        <v>0</v>
      </c>
      <c r="AH17" s="52">
        <f t="shared" si="162"/>
        <v>0</v>
      </c>
      <c r="AI17" s="52">
        <f t="shared" si="162"/>
        <v>0</v>
      </c>
      <c r="AJ17" s="52">
        <f t="shared" si="162"/>
        <v>0</v>
      </c>
      <c r="AK17" s="52">
        <f t="shared" si="162"/>
        <v>0</v>
      </c>
      <c r="AL17" s="52">
        <f t="shared" si="162"/>
        <v>0</v>
      </c>
      <c r="AM17" s="52">
        <f t="shared" si="162"/>
        <v>0</v>
      </c>
      <c r="AN17" s="52">
        <f t="shared" si="162"/>
        <v>0</v>
      </c>
      <c r="AO17" s="52">
        <f t="shared" si="162"/>
        <v>0</v>
      </c>
      <c r="AP17" s="52">
        <f t="shared" si="162"/>
        <v>0</v>
      </c>
      <c r="AQ17" s="52">
        <f t="shared" si="162"/>
        <v>0</v>
      </c>
      <c r="AR17" s="52">
        <f t="shared" si="162"/>
        <v>0</v>
      </c>
      <c r="AS17" s="52">
        <f t="shared" si="162"/>
        <v>0</v>
      </c>
      <c r="AT17" s="52">
        <f t="shared" si="162"/>
        <v>0</v>
      </c>
      <c r="AU17" s="52">
        <f t="shared" si="162"/>
        <v>0</v>
      </c>
      <c r="AV17" s="52">
        <f t="shared" si="162"/>
        <v>0</v>
      </c>
      <c r="AW17" s="52">
        <f t="shared" si="162"/>
        <v>0</v>
      </c>
      <c r="AX17" s="52">
        <f t="shared" si="162"/>
        <v>0</v>
      </c>
      <c r="AY17" s="52">
        <f t="shared" si="162"/>
        <v>0</v>
      </c>
      <c r="AZ17" s="52">
        <f t="shared" si="162"/>
        <v>0</v>
      </c>
      <c r="BA17" s="52">
        <f t="shared" si="162"/>
        <v>0</v>
      </c>
      <c r="BB17" s="52">
        <f t="shared" si="162"/>
        <v>0</v>
      </c>
      <c r="BC17" s="52">
        <f t="shared" si="162"/>
        <v>0</v>
      </c>
      <c r="BD17" s="52">
        <f t="shared" si="162"/>
        <v>0</v>
      </c>
      <c r="BE17" s="52">
        <f t="shared" si="162"/>
        <v>0</v>
      </c>
      <c r="BF17" s="52">
        <f t="shared" si="162"/>
        <v>0</v>
      </c>
      <c r="BG17" s="52">
        <f t="shared" si="162"/>
        <v>0</v>
      </c>
      <c r="BH17" s="52">
        <f t="shared" si="162"/>
        <v>0</v>
      </c>
      <c r="BI17" s="52">
        <f t="shared" si="162"/>
        <v>0</v>
      </c>
      <c r="BJ17" s="52">
        <f t="shared" ref="BJ17:DU17" si="163">IF($B4=4,+BJ9+BJ12,0)</f>
        <v>0</v>
      </c>
      <c r="BK17" s="52">
        <f t="shared" si="163"/>
        <v>0</v>
      </c>
      <c r="BL17" s="52">
        <f t="shared" si="163"/>
        <v>0</v>
      </c>
      <c r="BM17" s="52">
        <f t="shared" si="163"/>
        <v>0</v>
      </c>
      <c r="BN17" s="52">
        <f t="shared" si="163"/>
        <v>0</v>
      </c>
      <c r="BO17" s="52">
        <f t="shared" si="163"/>
        <v>0</v>
      </c>
      <c r="BP17" s="52">
        <f t="shared" si="163"/>
        <v>0</v>
      </c>
      <c r="BQ17" s="52">
        <f t="shared" si="163"/>
        <v>0</v>
      </c>
      <c r="BR17" s="52">
        <f t="shared" si="163"/>
        <v>0</v>
      </c>
      <c r="BS17" s="52">
        <f t="shared" si="163"/>
        <v>0</v>
      </c>
      <c r="BT17" s="52">
        <f t="shared" si="163"/>
        <v>0</v>
      </c>
      <c r="BU17" s="52">
        <f t="shared" si="163"/>
        <v>0</v>
      </c>
      <c r="BV17" s="52">
        <f t="shared" si="163"/>
        <v>0</v>
      </c>
      <c r="BW17" s="52">
        <f t="shared" si="163"/>
        <v>0</v>
      </c>
      <c r="BX17" s="52">
        <f t="shared" si="163"/>
        <v>0</v>
      </c>
      <c r="BY17" s="52">
        <f t="shared" si="163"/>
        <v>0</v>
      </c>
      <c r="BZ17" s="52">
        <f t="shared" si="163"/>
        <v>0</v>
      </c>
      <c r="CA17" s="52">
        <f t="shared" si="163"/>
        <v>0</v>
      </c>
      <c r="CB17" s="52">
        <f t="shared" si="163"/>
        <v>0</v>
      </c>
      <c r="CC17" s="52">
        <f t="shared" si="163"/>
        <v>0</v>
      </c>
      <c r="CD17" s="52">
        <f t="shared" si="163"/>
        <v>0</v>
      </c>
      <c r="CE17" s="52">
        <f t="shared" si="163"/>
        <v>0</v>
      </c>
      <c r="CF17" s="52">
        <f t="shared" si="163"/>
        <v>0</v>
      </c>
      <c r="CG17" s="52">
        <f t="shared" si="163"/>
        <v>0</v>
      </c>
      <c r="CH17" s="52">
        <f t="shared" si="163"/>
        <v>0</v>
      </c>
      <c r="CI17" s="52">
        <f t="shared" si="163"/>
        <v>0</v>
      </c>
      <c r="CJ17" s="52">
        <f t="shared" si="163"/>
        <v>0</v>
      </c>
      <c r="CK17" s="52">
        <f t="shared" si="163"/>
        <v>0</v>
      </c>
      <c r="CL17" s="52">
        <f t="shared" si="163"/>
        <v>0</v>
      </c>
      <c r="CM17" s="52">
        <f t="shared" si="163"/>
        <v>0</v>
      </c>
      <c r="CN17" s="52">
        <f t="shared" si="163"/>
        <v>0</v>
      </c>
      <c r="CO17" s="52">
        <f t="shared" si="163"/>
        <v>0</v>
      </c>
      <c r="CP17" s="52">
        <f t="shared" si="163"/>
        <v>0</v>
      </c>
      <c r="CQ17" s="52">
        <f t="shared" si="163"/>
        <v>0</v>
      </c>
      <c r="CR17" s="52">
        <f t="shared" si="163"/>
        <v>0</v>
      </c>
      <c r="CS17" s="52">
        <f t="shared" si="163"/>
        <v>0</v>
      </c>
      <c r="CT17" s="52">
        <f t="shared" si="163"/>
        <v>0</v>
      </c>
      <c r="CU17" s="52">
        <f t="shared" si="163"/>
        <v>0</v>
      </c>
      <c r="CV17" s="52">
        <f t="shared" si="163"/>
        <v>0</v>
      </c>
      <c r="CW17" s="52">
        <f t="shared" si="163"/>
        <v>0</v>
      </c>
      <c r="CX17" s="52">
        <f t="shared" si="163"/>
        <v>0</v>
      </c>
      <c r="CY17" s="52">
        <f t="shared" si="163"/>
        <v>0</v>
      </c>
      <c r="CZ17" s="52">
        <f t="shared" si="163"/>
        <v>0</v>
      </c>
      <c r="DA17" s="52">
        <f t="shared" si="163"/>
        <v>0</v>
      </c>
      <c r="DB17" s="52">
        <f t="shared" si="163"/>
        <v>0</v>
      </c>
      <c r="DC17" s="52">
        <f t="shared" si="163"/>
        <v>0</v>
      </c>
      <c r="DD17" s="52">
        <f t="shared" si="163"/>
        <v>0</v>
      </c>
      <c r="DE17" s="52">
        <f t="shared" si="163"/>
        <v>0</v>
      </c>
      <c r="DF17" s="52">
        <f t="shared" si="163"/>
        <v>0</v>
      </c>
      <c r="DG17" s="52">
        <f t="shared" si="163"/>
        <v>0</v>
      </c>
      <c r="DH17" s="52">
        <f t="shared" si="163"/>
        <v>0</v>
      </c>
      <c r="DI17" s="52">
        <f t="shared" si="163"/>
        <v>0</v>
      </c>
      <c r="DJ17" s="52">
        <f t="shared" si="163"/>
        <v>0</v>
      </c>
      <c r="DK17" s="52">
        <f t="shared" si="163"/>
        <v>0</v>
      </c>
      <c r="DL17" s="52">
        <f t="shared" si="163"/>
        <v>0</v>
      </c>
      <c r="DM17" s="52">
        <f t="shared" si="163"/>
        <v>0</v>
      </c>
      <c r="DN17" s="52">
        <f t="shared" si="163"/>
        <v>0</v>
      </c>
      <c r="DO17" s="52">
        <f t="shared" si="163"/>
        <v>0</v>
      </c>
      <c r="DP17" s="52">
        <f t="shared" si="163"/>
        <v>0</v>
      </c>
      <c r="DQ17" s="52">
        <f t="shared" si="163"/>
        <v>0</v>
      </c>
      <c r="DR17" s="52">
        <f t="shared" si="163"/>
        <v>0</v>
      </c>
      <c r="DS17" s="52">
        <f t="shared" si="163"/>
        <v>0</v>
      </c>
      <c r="DT17" s="52">
        <f t="shared" si="163"/>
        <v>0</v>
      </c>
      <c r="DU17" s="52">
        <f t="shared" si="163"/>
        <v>0</v>
      </c>
      <c r="DV17" s="52">
        <f>IF($B4=4,+DV9+DV12,0)</f>
        <v>0</v>
      </c>
      <c r="DW17" s="52">
        <f>IF($B4=4,+DW9+DW12,0)</f>
        <v>0</v>
      </c>
      <c r="DX17" s="52">
        <f>IF($B4=4,+DX9+DX12,0)</f>
        <v>0</v>
      </c>
      <c r="DY17" s="52">
        <f t="shared" ref="DY17:EG17" si="164">IF($B4=4,+DY9+DY12,0)</f>
        <v>0</v>
      </c>
      <c r="DZ17" s="52">
        <f t="shared" si="164"/>
        <v>0</v>
      </c>
      <c r="EA17" s="52">
        <f t="shared" si="164"/>
        <v>0</v>
      </c>
      <c r="EB17" s="52">
        <f t="shared" si="164"/>
        <v>0</v>
      </c>
      <c r="EC17" s="52">
        <f t="shared" si="164"/>
        <v>0</v>
      </c>
      <c r="ED17" s="52">
        <f t="shared" si="164"/>
        <v>0</v>
      </c>
      <c r="EE17" s="52">
        <f t="shared" si="164"/>
        <v>0</v>
      </c>
      <c r="EF17" s="52">
        <f t="shared" si="164"/>
        <v>0</v>
      </c>
      <c r="EG17" s="52">
        <f t="shared" si="164"/>
        <v>0</v>
      </c>
      <c r="EH17" s="52">
        <f>IF($B4=4,+EH9+EH12,0)</f>
        <v>0</v>
      </c>
      <c r="EI17" s="52">
        <f>IF($B4=4,+EI9+EI12,0)</f>
        <v>0</v>
      </c>
      <c r="EJ17" s="52">
        <f>IF($B4=4,+EJ9+EJ12,0)</f>
        <v>0</v>
      </c>
      <c r="EK17" s="52">
        <f t="shared" ref="EK17:ES17" si="165">IF($B4=4,+EK9+EK12,0)</f>
        <v>0</v>
      </c>
      <c r="EL17" s="52">
        <f t="shared" si="165"/>
        <v>0</v>
      </c>
      <c r="EM17" s="52">
        <f t="shared" si="165"/>
        <v>0</v>
      </c>
      <c r="EN17" s="52">
        <f t="shared" si="165"/>
        <v>0</v>
      </c>
      <c r="EO17" s="52">
        <f t="shared" si="165"/>
        <v>0</v>
      </c>
      <c r="EP17" s="52">
        <f t="shared" si="165"/>
        <v>0</v>
      </c>
      <c r="EQ17" s="52">
        <f t="shared" si="165"/>
        <v>0</v>
      </c>
      <c r="ER17" s="52">
        <f t="shared" si="165"/>
        <v>0</v>
      </c>
      <c r="ES17" s="52">
        <f t="shared" si="165"/>
        <v>0</v>
      </c>
      <c r="ET17" s="52">
        <f>IF($B4=4,+ET9+ET12,0)</f>
        <v>0</v>
      </c>
      <c r="EU17" s="52">
        <f>IF($B4=4,+EU9+EU12,0)</f>
        <v>0</v>
      </c>
      <c r="EV17" s="52">
        <f>IF($B4=4,+EV9+EV12,0)</f>
        <v>0</v>
      </c>
      <c r="EW17" s="52">
        <f t="shared" ref="EW17:FH17" si="166">IF($B4=4,+EW9+EW12,0)</f>
        <v>0</v>
      </c>
      <c r="EX17" s="52">
        <f t="shared" si="166"/>
        <v>0</v>
      </c>
      <c r="EY17" s="52">
        <f t="shared" si="166"/>
        <v>0</v>
      </c>
      <c r="EZ17" s="52">
        <f t="shared" si="166"/>
        <v>0</v>
      </c>
      <c r="FA17" s="52">
        <f t="shared" si="166"/>
        <v>0</v>
      </c>
      <c r="FB17" s="52">
        <f t="shared" si="166"/>
        <v>0</v>
      </c>
      <c r="FC17" s="52">
        <f t="shared" si="166"/>
        <v>0</v>
      </c>
      <c r="FD17" s="52">
        <f t="shared" si="166"/>
        <v>0</v>
      </c>
      <c r="FE17" s="52">
        <f t="shared" si="166"/>
        <v>0</v>
      </c>
      <c r="FF17" s="52">
        <f t="shared" si="166"/>
        <v>0</v>
      </c>
      <c r="FG17" s="52">
        <f t="shared" si="166"/>
        <v>0</v>
      </c>
      <c r="FH17" s="52">
        <f t="shared" si="166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I18" si="167">IF($B4=5,+H18+I5+I12,0)</f>
        <v>0</v>
      </c>
      <c r="J18" s="52">
        <f t="shared" si="167"/>
        <v>0</v>
      </c>
      <c r="K18" s="52">
        <f t="shared" si="167"/>
        <v>0</v>
      </c>
      <c r="L18" s="52">
        <f t="shared" si="167"/>
        <v>0</v>
      </c>
      <c r="M18" s="52">
        <f t="shared" si="167"/>
        <v>0</v>
      </c>
      <c r="N18" s="52">
        <f t="shared" si="167"/>
        <v>0</v>
      </c>
      <c r="O18" s="52">
        <f t="shared" si="167"/>
        <v>0</v>
      </c>
      <c r="P18" s="52">
        <f t="shared" si="167"/>
        <v>0</v>
      </c>
      <c r="Q18" s="52">
        <f t="shared" si="167"/>
        <v>0</v>
      </c>
      <c r="R18" s="52">
        <f t="shared" si="167"/>
        <v>0</v>
      </c>
      <c r="S18" s="52">
        <f>IF($B4=5,+R18+S5+S12,0)</f>
        <v>0</v>
      </c>
      <c r="T18" s="52">
        <f t="shared" si="167"/>
        <v>0</v>
      </c>
      <c r="U18" s="52">
        <f t="shared" si="167"/>
        <v>0</v>
      </c>
      <c r="V18" s="52">
        <f t="shared" si="167"/>
        <v>0</v>
      </c>
      <c r="W18" s="52">
        <f t="shared" si="167"/>
        <v>0</v>
      </c>
      <c r="X18" s="52">
        <f t="shared" si="167"/>
        <v>0</v>
      </c>
      <c r="Y18" s="52">
        <f t="shared" si="167"/>
        <v>0</v>
      </c>
      <c r="Z18" s="52">
        <f t="shared" si="167"/>
        <v>0</v>
      </c>
      <c r="AA18" s="52">
        <f t="shared" si="167"/>
        <v>0</v>
      </c>
      <c r="AB18" s="52">
        <f t="shared" si="167"/>
        <v>0</v>
      </c>
      <c r="AC18" s="52">
        <f t="shared" si="167"/>
        <v>0</v>
      </c>
      <c r="AD18" s="52">
        <f t="shared" si="167"/>
        <v>0</v>
      </c>
      <c r="AE18" s="52">
        <f t="shared" si="167"/>
        <v>0</v>
      </c>
      <c r="AF18" s="52">
        <f t="shared" si="167"/>
        <v>0</v>
      </c>
      <c r="AG18" s="52">
        <f t="shared" si="167"/>
        <v>0</v>
      </c>
      <c r="AH18" s="52">
        <f t="shared" si="167"/>
        <v>0</v>
      </c>
      <c r="AI18" s="52">
        <f t="shared" si="167"/>
        <v>0</v>
      </c>
      <c r="AJ18" s="52">
        <f t="shared" si="167"/>
        <v>0</v>
      </c>
      <c r="AK18" s="52">
        <f t="shared" si="167"/>
        <v>0</v>
      </c>
      <c r="AL18" s="52">
        <f t="shared" si="167"/>
        <v>0</v>
      </c>
      <c r="AM18" s="52">
        <f t="shared" si="167"/>
        <v>0</v>
      </c>
      <c r="AN18" s="52">
        <f t="shared" si="167"/>
        <v>0</v>
      </c>
      <c r="AO18" s="52">
        <f t="shared" si="167"/>
        <v>0</v>
      </c>
      <c r="AP18" s="52">
        <f t="shared" si="167"/>
        <v>0</v>
      </c>
      <c r="AQ18" s="52">
        <f t="shared" si="167"/>
        <v>0</v>
      </c>
      <c r="AR18" s="52">
        <f t="shared" si="167"/>
        <v>0</v>
      </c>
      <c r="AS18" s="52">
        <f t="shared" si="167"/>
        <v>0</v>
      </c>
      <c r="AT18" s="52">
        <f t="shared" si="167"/>
        <v>0</v>
      </c>
      <c r="AU18" s="52">
        <f t="shared" si="167"/>
        <v>0</v>
      </c>
      <c r="AV18" s="52">
        <f t="shared" si="167"/>
        <v>0</v>
      </c>
      <c r="AW18" s="52">
        <f t="shared" si="167"/>
        <v>0</v>
      </c>
      <c r="AX18" s="52">
        <f t="shared" si="167"/>
        <v>0</v>
      </c>
      <c r="AY18" s="52">
        <f t="shared" si="167"/>
        <v>0</v>
      </c>
      <c r="AZ18" s="52">
        <f t="shared" si="167"/>
        <v>0</v>
      </c>
      <c r="BA18" s="52">
        <f t="shared" si="167"/>
        <v>0</v>
      </c>
      <c r="BB18" s="52">
        <f t="shared" si="167"/>
        <v>0</v>
      </c>
      <c r="BC18" s="52">
        <f t="shared" si="167"/>
        <v>0</v>
      </c>
      <c r="BD18" s="52">
        <f t="shared" si="167"/>
        <v>0</v>
      </c>
      <c r="BE18" s="52">
        <f t="shared" si="167"/>
        <v>0</v>
      </c>
      <c r="BF18" s="52">
        <f t="shared" si="167"/>
        <v>0</v>
      </c>
      <c r="BG18" s="52">
        <f t="shared" si="167"/>
        <v>0</v>
      </c>
      <c r="BH18" s="52">
        <f t="shared" si="167"/>
        <v>0</v>
      </c>
      <c r="BI18" s="52">
        <f t="shared" si="167"/>
        <v>0</v>
      </c>
      <c r="BJ18" s="52">
        <f t="shared" ref="BJ18:DU18" si="168">IF($B4=5,+BI18+BJ5+BJ12,0)</f>
        <v>0</v>
      </c>
      <c r="BK18" s="52">
        <f t="shared" si="168"/>
        <v>0</v>
      </c>
      <c r="BL18" s="52">
        <f t="shared" si="168"/>
        <v>0</v>
      </c>
      <c r="BM18" s="52">
        <f t="shared" si="168"/>
        <v>0</v>
      </c>
      <c r="BN18" s="52">
        <f t="shared" si="168"/>
        <v>0</v>
      </c>
      <c r="BO18" s="52">
        <f t="shared" si="168"/>
        <v>0</v>
      </c>
      <c r="BP18" s="52">
        <f t="shared" si="168"/>
        <v>0</v>
      </c>
      <c r="BQ18" s="52">
        <f t="shared" si="168"/>
        <v>0</v>
      </c>
      <c r="BR18" s="52">
        <f t="shared" si="168"/>
        <v>0</v>
      </c>
      <c r="BS18" s="52">
        <f t="shared" si="168"/>
        <v>0</v>
      </c>
      <c r="BT18" s="52">
        <f t="shared" si="168"/>
        <v>0</v>
      </c>
      <c r="BU18" s="52">
        <f t="shared" si="168"/>
        <v>0</v>
      </c>
      <c r="BV18" s="52">
        <f t="shared" si="168"/>
        <v>0</v>
      </c>
      <c r="BW18" s="52">
        <f t="shared" si="168"/>
        <v>0</v>
      </c>
      <c r="BX18" s="52">
        <f t="shared" si="168"/>
        <v>0</v>
      </c>
      <c r="BY18" s="52">
        <f t="shared" si="168"/>
        <v>0</v>
      </c>
      <c r="BZ18" s="52">
        <f t="shared" si="168"/>
        <v>0</v>
      </c>
      <c r="CA18" s="52">
        <f t="shared" si="168"/>
        <v>0</v>
      </c>
      <c r="CB18" s="52">
        <f t="shared" si="168"/>
        <v>0</v>
      </c>
      <c r="CC18" s="52">
        <f t="shared" si="168"/>
        <v>0</v>
      </c>
      <c r="CD18" s="52">
        <f t="shared" si="168"/>
        <v>0</v>
      </c>
      <c r="CE18" s="52">
        <f t="shared" si="168"/>
        <v>0</v>
      </c>
      <c r="CF18" s="52">
        <f t="shared" si="168"/>
        <v>0</v>
      </c>
      <c r="CG18" s="52">
        <f t="shared" si="168"/>
        <v>0</v>
      </c>
      <c r="CH18" s="52">
        <f t="shared" si="168"/>
        <v>0</v>
      </c>
      <c r="CI18" s="52">
        <f t="shared" si="168"/>
        <v>0</v>
      </c>
      <c r="CJ18" s="52">
        <f t="shared" si="168"/>
        <v>0</v>
      </c>
      <c r="CK18" s="52">
        <f t="shared" si="168"/>
        <v>0</v>
      </c>
      <c r="CL18" s="52">
        <f t="shared" si="168"/>
        <v>0</v>
      </c>
      <c r="CM18" s="52">
        <f t="shared" si="168"/>
        <v>0</v>
      </c>
      <c r="CN18" s="52">
        <f t="shared" si="168"/>
        <v>0</v>
      </c>
      <c r="CO18" s="52">
        <f t="shared" si="168"/>
        <v>0</v>
      </c>
      <c r="CP18" s="52">
        <f t="shared" si="168"/>
        <v>0</v>
      </c>
      <c r="CQ18" s="52">
        <f t="shared" si="168"/>
        <v>0</v>
      </c>
      <c r="CR18" s="52">
        <f t="shared" si="168"/>
        <v>0</v>
      </c>
      <c r="CS18" s="52">
        <f t="shared" si="168"/>
        <v>0</v>
      </c>
      <c r="CT18" s="52">
        <f t="shared" si="168"/>
        <v>0</v>
      </c>
      <c r="CU18" s="52">
        <f t="shared" si="168"/>
        <v>0</v>
      </c>
      <c r="CV18" s="52">
        <f t="shared" si="168"/>
        <v>0</v>
      </c>
      <c r="CW18" s="52">
        <f t="shared" si="168"/>
        <v>0</v>
      </c>
      <c r="CX18" s="52">
        <f t="shared" si="168"/>
        <v>0</v>
      </c>
      <c r="CY18" s="52">
        <f t="shared" si="168"/>
        <v>0</v>
      </c>
      <c r="CZ18" s="52">
        <f t="shared" si="168"/>
        <v>0</v>
      </c>
      <c r="DA18" s="52">
        <f t="shared" si="168"/>
        <v>0</v>
      </c>
      <c r="DB18" s="52">
        <f t="shared" si="168"/>
        <v>0</v>
      </c>
      <c r="DC18" s="52">
        <f t="shared" si="168"/>
        <v>0</v>
      </c>
      <c r="DD18" s="52">
        <f t="shared" si="168"/>
        <v>0</v>
      </c>
      <c r="DE18" s="52">
        <f t="shared" si="168"/>
        <v>0</v>
      </c>
      <c r="DF18" s="52">
        <f t="shared" si="168"/>
        <v>0</v>
      </c>
      <c r="DG18" s="52">
        <f t="shared" si="168"/>
        <v>0</v>
      </c>
      <c r="DH18" s="52">
        <f t="shared" si="168"/>
        <v>0</v>
      </c>
      <c r="DI18" s="52">
        <f t="shared" si="168"/>
        <v>0</v>
      </c>
      <c r="DJ18" s="52">
        <f t="shared" si="168"/>
        <v>0</v>
      </c>
      <c r="DK18" s="52">
        <f t="shared" si="168"/>
        <v>0</v>
      </c>
      <c r="DL18" s="52">
        <f t="shared" si="168"/>
        <v>0</v>
      </c>
      <c r="DM18" s="52">
        <f t="shared" si="168"/>
        <v>0</v>
      </c>
      <c r="DN18" s="52">
        <f t="shared" si="168"/>
        <v>0</v>
      </c>
      <c r="DO18" s="52">
        <f t="shared" si="168"/>
        <v>0</v>
      </c>
      <c r="DP18" s="52">
        <f t="shared" si="168"/>
        <v>0</v>
      </c>
      <c r="DQ18" s="52">
        <f t="shared" si="168"/>
        <v>0</v>
      </c>
      <c r="DR18" s="52">
        <f t="shared" si="168"/>
        <v>0</v>
      </c>
      <c r="DS18" s="52">
        <f t="shared" si="168"/>
        <v>0</v>
      </c>
      <c r="DT18" s="52">
        <f t="shared" si="168"/>
        <v>0</v>
      </c>
      <c r="DU18" s="52">
        <f t="shared" si="168"/>
        <v>0</v>
      </c>
      <c r="DV18" s="52">
        <f>IF($B4=5,+DU18+DV5+DV12,0)</f>
        <v>0</v>
      </c>
      <c r="DW18" s="52">
        <f>IF($B4=5,+DV18+DW5+DW12,0)</f>
        <v>0</v>
      </c>
      <c r="DX18" s="52">
        <f>IF($B4=5,+DW18+DX5+DX12,0)</f>
        <v>0</v>
      </c>
      <c r="DY18" s="52">
        <f t="shared" ref="DY18" si="169">IF($B4=5,+DX18+DY5+DY12,0)</f>
        <v>0</v>
      </c>
      <c r="DZ18" s="52">
        <f t="shared" ref="DZ18" si="170">IF($B4=5,+DY18+DZ5+DZ12,0)</f>
        <v>0</v>
      </c>
      <c r="EA18" s="52">
        <f t="shared" ref="EA18" si="171">IF($B4=5,+DZ18+EA5+EA12,0)</f>
        <v>0</v>
      </c>
      <c r="EB18" s="52">
        <f t="shared" ref="EB18" si="172">IF($B4=5,+EA18+EB5+EB12,0)</f>
        <v>0</v>
      </c>
      <c r="EC18" s="52">
        <f t="shared" ref="EC18" si="173">IF($B4=5,+EB18+EC5+EC12,0)</f>
        <v>0</v>
      </c>
      <c r="ED18" s="52">
        <f t="shared" ref="ED18" si="174">IF($B4=5,+EC18+ED5+ED12,0)</f>
        <v>0</v>
      </c>
      <c r="EE18" s="52">
        <f t="shared" ref="EE18" si="175">IF($B4=5,+ED18+EE5+EE12,0)</f>
        <v>0</v>
      </c>
      <c r="EF18" s="52">
        <f t="shared" ref="EF18" si="176">IF($B4=5,+EE18+EF5+EF12,0)</f>
        <v>0</v>
      </c>
      <c r="EG18" s="52">
        <f t="shared" ref="EG18" si="177">IF($B4=5,+EF18+EG5+EG12,0)</f>
        <v>0</v>
      </c>
      <c r="EH18" s="52">
        <f>IF($B4=5,+EG18+EH5+EH12,0)</f>
        <v>0</v>
      </c>
      <c r="EI18" s="52">
        <f>IF($B4=5,+EH18+EI5+EI12,0)</f>
        <v>0</v>
      </c>
      <c r="EJ18" s="52">
        <f>IF($B4=5,+EI18+EJ5+EJ12,0)</f>
        <v>0</v>
      </c>
      <c r="EK18" s="52">
        <f t="shared" ref="EK18" si="178">IF($B4=5,+EJ18+EK5+EK12,0)</f>
        <v>0</v>
      </c>
      <c r="EL18" s="52">
        <f t="shared" ref="EL18" si="179">IF($B4=5,+EK18+EL5+EL12,0)</f>
        <v>0</v>
      </c>
      <c r="EM18" s="52">
        <f t="shared" ref="EM18" si="180">IF($B4=5,+EL18+EM5+EM12,0)</f>
        <v>0</v>
      </c>
      <c r="EN18" s="52">
        <f t="shared" ref="EN18" si="181">IF($B4=5,+EM18+EN5+EN12,0)</f>
        <v>0</v>
      </c>
      <c r="EO18" s="52">
        <f t="shared" ref="EO18" si="182">IF($B4=5,+EN18+EO5+EO12,0)</f>
        <v>0</v>
      </c>
      <c r="EP18" s="52">
        <f t="shared" ref="EP18" si="183">IF($B4=5,+EO18+EP5+EP12,0)</f>
        <v>0</v>
      </c>
      <c r="EQ18" s="52">
        <f t="shared" ref="EQ18" si="184">IF($B4=5,+EP18+EQ5+EQ12,0)</f>
        <v>0</v>
      </c>
      <c r="ER18" s="52">
        <f t="shared" ref="ER18" si="185">IF($B4=5,+EQ18+ER5+ER12,0)</f>
        <v>0</v>
      </c>
      <c r="ES18" s="52">
        <f t="shared" ref="ES18" si="186">IF($B4=5,+ER18+ES5+ES12,0)</f>
        <v>0</v>
      </c>
      <c r="ET18" s="52">
        <f>IF($B4=5,+ES18+ET5+ET12,0)</f>
        <v>0</v>
      </c>
      <c r="EU18" s="52">
        <f>IF($B4=5,+ET18+EU5+EU12,0)</f>
        <v>0</v>
      </c>
      <c r="EV18" s="52">
        <f>IF($B4=5,+EU18+EV5+EV12,0)</f>
        <v>0</v>
      </c>
      <c r="EW18" s="52">
        <f t="shared" ref="EW18:FH18" si="187">IF($B4=5,+EV18+EW5+EW12,0)</f>
        <v>0</v>
      </c>
      <c r="EX18" s="52">
        <f t="shared" si="187"/>
        <v>0</v>
      </c>
      <c r="EY18" s="52">
        <f t="shared" si="187"/>
        <v>0</v>
      </c>
      <c r="EZ18" s="52">
        <f t="shared" si="187"/>
        <v>0</v>
      </c>
      <c r="FA18" s="52">
        <f t="shared" si="187"/>
        <v>0</v>
      </c>
      <c r="FB18" s="52">
        <f t="shared" si="187"/>
        <v>0</v>
      </c>
      <c r="FC18" s="52">
        <f t="shared" si="187"/>
        <v>0</v>
      </c>
      <c r="FD18" s="52">
        <f t="shared" si="187"/>
        <v>0</v>
      </c>
      <c r="FE18" s="52">
        <f t="shared" si="187"/>
        <v>0</v>
      </c>
      <c r="FF18" s="52">
        <f t="shared" si="187"/>
        <v>0</v>
      </c>
      <c r="FG18" s="52">
        <f t="shared" si="187"/>
        <v>0</v>
      </c>
      <c r="FH18" s="52">
        <f t="shared" si="187"/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I19" si="188">IF($B4=6,+H19+I5+I12,0)</f>
        <v>0</v>
      </c>
      <c r="J19" s="52">
        <f t="shared" si="188"/>
        <v>0</v>
      </c>
      <c r="K19" s="52">
        <f t="shared" si="188"/>
        <v>0</v>
      </c>
      <c r="L19" s="52">
        <f t="shared" si="188"/>
        <v>0</v>
      </c>
      <c r="M19" s="52">
        <f t="shared" si="188"/>
        <v>0</v>
      </c>
      <c r="N19" s="52">
        <f t="shared" si="188"/>
        <v>0</v>
      </c>
      <c r="O19" s="52">
        <f t="shared" si="188"/>
        <v>0</v>
      </c>
      <c r="P19" s="52">
        <f t="shared" si="188"/>
        <v>0</v>
      </c>
      <c r="Q19" s="52">
        <f t="shared" si="188"/>
        <v>0</v>
      </c>
      <c r="R19" s="52">
        <f t="shared" si="188"/>
        <v>0</v>
      </c>
      <c r="S19" s="52">
        <f>IF($B4=6,+R19+S5+S12,0)</f>
        <v>0</v>
      </c>
      <c r="T19" s="52">
        <f t="shared" si="188"/>
        <v>0</v>
      </c>
      <c r="U19" s="52">
        <f t="shared" si="188"/>
        <v>0</v>
      </c>
      <c r="V19" s="52">
        <f t="shared" si="188"/>
        <v>0</v>
      </c>
      <c r="W19" s="52">
        <f t="shared" si="188"/>
        <v>0</v>
      </c>
      <c r="X19" s="52">
        <f t="shared" si="188"/>
        <v>0</v>
      </c>
      <c r="Y19" s="52">
        <f t="shared" si="188"/>
        <v>0</v>
      </c>
      <c r="Z19" s="52">
        <f t="shared" si="188"/>
        <v>0</v>
      </c>
      <c r="AA19" s="52">
        <f t="shared" si="188"/>
        <v>0</v>
      </c>
      <c r="AB19" s="52">
        <f t="shared" si="188"/>
        <v>0</v>
      </c>
      <c r="AC19" s="52">
        <f t="shared" si="188"/>
        <v>0</v>
      </c>
      <c r="AD19" s="52">
        <f t="shared" si="188"/>
        <v>0</v>
      </c>
      <c r="AE19" s="52">
        <f t="shared" si="188"/>
        <v>0</v>
      </c>
      <c r="AF19" s="52">
        <f t="shared" si="188"/>
        <v>0</v>
      </c>
      <c r="AG19" s="52">
        <f t="shared" si="188"/>
        <v>0</v>
      </c>
      <c r="AH19" s="52">
        <f t="shared" si="188"/>
        <v>0</v>
      </c>
      <c r="AI19" s="52">
        <f t="shared" si="188"/>
        <v>0</v>
      </c>
      <c r="AJ19" s="52">
        <f t="shared" si="188"/>
        <v>0</v>
      </c>
      <c r="AK19" s="52">
        <f t="shared" si="188"/>
        <v>0</v>
      </c>
      <c r="AL19" s="52">
        <f t="shared" si="188"/>
        <v>0</v>
      </c>
      <c r="AM19" s="52">
        <f t="shared" si="188"/>
        <v>0</v>
      </c>
      <c r="AN19" s="52">
        <f t="shared" si="188"/>
        <v>0</v>
      </c>
      <c r="AO19" s="52">
        <f t="shared" si="188"/>
        <v>0</v>
      </c>
      <c r="AP19" s="52">
        <f t="shared" si="188"/>
        <v>0</v>
      </c>
      <c r="AQ19" s="52">
        <f t="shared" si="188"/>
        <v>0</v>
      </c>
      <c r="AR19" s="52">
        <f t="shared" si="188"/>
        <v>0</v>
      </c>
      <c r="AS19" s="52">
        <f t="shared" si="188"/>
        <v>0</v>
      </c>
      <c r="AT19" s="52">
        <f t="shared" si="188"/>
        <v>0</v>
      </c>
      <c r="AU19" s="52">
        <f t="shared" si="188"/>
        <v>0</v>
      </c>
      <c r="AV19" s="52">
        <f t="shared" si="188"/>
        <v>0</v>
      </c>
      <c r="AW19" s="52">
        <f t="shared" si="188"/>
        <v>0</v>
      </c>
      <c r="AX19" s="52">
        <f t="shared" si="188"/>
        <v>0</v>
      </c>
      <c r="AY19" s="52">
        <f t="shared" si="188"/>
        <v>0</v>
      </c>
      <c r="AZ19" s="52">
        <f t="shared" si="188"/>
        <v>0</v>
      </c>
      <c r="BA19" s="52">
        <f t="shared" si="188"/>
        <v>0</v>
      </c>
      <c r="BB19" s="52">
        <f t="shared" si="188"/>
        <v>0</v>
      </c>
      <c r="BC19" s="52">
        <f t="shared" si="188"/>
        <v>0</v>
      </c>
      <c r="BD19" s="52">
        <f t="shared" si="188"/>
        <v>0</v>
      </c>
      <c r="BE19" s="52">
        <f t="shared" si="188"/>
        <v>0</v>
      </c>
      <c r="BF19" s="52">
        <f t="shared" si="188"/>
        <v>0</v>
      </c>
      <c r="BG19" s="52">
        <f t="shared" si="188"/>
        <v>0</v>
      </c>
      <c r="BH19" s="52">
        <f t="shared" si="188"/>
        <v>0</v>
      </c>
      <c r="BI19" s="52">
        <f t="shared" si="188"/>
        <v>0</v>
      </c>
      <c r="BJ19" s="52">
        <f t="shared" ref="BJ19:DU19" si="189">IF($B4=6,+BI19+BJ5+BJ12,0)</f>
        <v>0</v>
      </c>
      <c r="BK19" s="52">
        <f t="shared" si="189"/>
        <v>0</v>
      </c>
      <c r="BL19" s="52">
        <f t="shared" si="189"/>
        <v>0</v>
      </c>
      <c r="BM19" s="52">
        <f t="shared" si="189"/>
        <v>0</v>
      </c>
      <c r="BN19" s="52">
        <f t="shared" si="189"/>
        <v>0</v>
      </c>
      <c r="BO19" s="52">
        <f t="shared" si="189"/>
        <v>0</v>
      </c>
      <c r="BP19" s="52">
        <f t="shared" si="189"/>
        <v>0</v>
      </c>
      <c r="BQ19" s="52">
        <f t="shared" si="189"/>
        <v>0</v>
      </c>
      <c r="BR19" s="52">
        <f t="shared" si="189"/>
        <v>0</v>
      </c>
      <c r="BS19" s="52">
        <f t="shared" si="189"/>
        <v>0</v>
      </c>
      <c r="BT19" s="52">
        <f t="shared" si="189"/>
        <v>0</v>
      </c>
      <c r="BU19" s="52">
        <f t="shared" si="189"/>
        <v>0</v>
      </c>
      <c r="BV19" s="52">
        <f t="shared" si="189"/>
        <v>0</v>
      </c>
      <c r="BW19" s="52">
        <f t="shared" si="189"/>
        <v>0</v>
      </c>
      <c r="BX19" s="52">
        <f t="shared" si="189"/>
        <v>0</v>
      </c>
      <c r="BY19" s="52">
        <f t="shared" si="189"/>
        <v>0</v>
      </c>
      <c r="BZ19" s="52">
        <f t="shared" si="189"/>
        <v>0</v>
      </c>
      <c r="CA19" s="52">
        <f t="shared" si="189"/>
        <v>0</v>
      </c>
      <c r="CB19" s="52">
        <f t="shared" si="189"/>
        <v>0</v>
      </c>
      <c r="CC19" s="52">
        <f t="shared" si="189"/>
        <v>0</v>
      </c>
      <c r="CD19" s="52">
        <f t="shared" si="189"/>
        <v>0</v>
      </c>
      <c r="CE19" s="52">
        <f t="shared" si="189"/>
        <v>0</v>
      </c>
      <c r="CF19" s="52">
        <f t="shared" si="189"/>
        <v>0</v>
      </c>
      <c r="CG19" s="52">
        <f t="shared" si="189"/>
        <v>0</v>
      </c>
      <c r="CH19" s="52">
        <f t="shared" si="189"/>
        <v>0</v>
      </c>
      <c r="CI19" s="52">
        <f t="shared" si="189"/>
        <v>0</v>
      </c>
      <c r="CJ19" s="52">
        <f t="shared" si="189"/>
        <v>0</v>
      </c>
      <c r="CK19" s="52">
        <f t="shared" si="189"/>
        <v>0</v>
      </c>
      <c r="CL19" s="52">
        <f t="shared" si="189"/>
        <v>0</v>
      </c>
      <c r="CM19" s="52">
        <f t="shared" si="189"/>
        <v>0</v>
      </c>
      <c r="CN19" s="52">
        <f t="shared" si="189"/>
        <v>0</v>
      </c>
      <c r="CO19" s="52">
        <f t="shared" si="189"/>
        <v>0</v>
      </c>
      <c r="CP19" s="52">
        <f t="shared" si="189"/>
        <v>0</v>
      </c>
      <c r="CQ19" s="52">
        <f t="shared" si="189"/>
        <v>0</v>
      </c>
      <c r="CR19" s="52">
        <f t="shared" si="189"/>
        <v>0</v>
      </c>
      <c r="CS19" s="52">
        <f t="shared" si="189"/>
        <v>0</v>
      </c>
      <c r="CT19" s="52">
        <f t="shared" si="189"/>
        <v>0</v>
      </c>
      <c r="CU19" s="52">
        <f t="shared" si="189"/>
        <v>0</v>
      </c>
      <c r="CV19" s="52">
        <f t="shared" si="189"/>
        <v>0</v>
      </c>
      <c r="CW19" s="52">
        <f t="shared" si="189"/>
        <v>0</v>
      </c>
      <c r="CX19" s="52">
        <f t="shared" si="189"/>
        <v>0</v>
      </c>
      <c r="CY19" s="52">
        <f t="shared" si="189"/>
        <v>0</v>
      </c>
      <c r="CZ19" s="52">
        <f t="shared" si="189"/>
        <v>0</v>
      </c>
      <c r="DA19" s="52">
        <f t="shared" si="189"/>
        <v>0</v>
      </c>
      <c r="DB19" s="52">
        <f t="shared" si="189"/>
        <v>0</v>
      </c>
      <c r="DC19" s="52">
        <f t="shared" si="189"/>
        <v>0</v>
      </c>
      <c r="DD19" s="52">
        <f t="shared" si="189"/>
        <v>0</v>
      </c>
      <c r="DE19" s="52">
        <f t="shared" si="189"/>
        <v>0</v>
      </c>
      <c r="DF19" s="52">
        <f t="shared" si="189"/>
        <v>0</v>
      </c>
      <c r="DG19" s="52">
        <f t="shared" si="189"/>
        <v>0</v>
      </c>
      <c r="DH19" s="52">
        <f t="shared" si="189"/>
        <v>0</v>
      </c>
      <c r="DI19" s="52">
        <f t="shared" si="189"/>
        <v>0</v>
      </c>
      <c r="DJ19" s="52">
        <f t="shared" si="189"/>
        <v>0</v>
      </c>
      <c r="DK19" s="52">
        <f t="shared" si="189"/>
        <v>0</v>
      </c>
      <c r="DL19" s="52">
        <f t="shared" si="189"/>
        <v>0</v>
      </c>
      <c r="DM19" s="52">
        <f t="shared" si="189"/>
        <v>0</v>
      </c>
      <c r="DN19" s="52">
        <f t="shared" si="189"/>
        <v>0</v>
      </c>
      <c r="DO19" s="52">
        <f t="shared" si="189"/>
        <v>0</v>
      </c>
      <c r="DP19" s="52">
        <f t="shared" si="189"/>
        <v>0</v>
      </c>
      <c r="DQ19" s="52">
        <f t="shared" si="189"/>
        <v>0</v>
      </c>
      <c r="DR19" s="52">
        <f t="shared" si="189"/>
        <v>0</v>
      </c>
      <c r="DS19" s="52">
        <f t="shared" si="189"/>
        <v>0</v>
      </c>
      <c r="DT19" s="52">
        <f t="shared" si="189"/>
        <v>0</v>
      </c>
      <c r="DU19" s="52">
        <f t="shared" si="189"/>
        <v>0</v>
      </c>
      <c r="DV19" s="52">
        <f>IF($B4=6,+DU19+DV5+DV12,0)</f>
        <v>0</v>
      </c>
      <c r="DW19" s="52">
        <f>IF($B4=6,+DV19+DW5+DW12,0)</f>
        <v>0</v>
      </c>
      <c r="DX19" s="52">
        <f>IF($B4=6,+DW19+DX5+DX12,0)</f>
        <v>0</v>
      </c>
      <c r="DY19" s="52">
        <f t="shared" ref="DY19" si="190">IF($B4=6,+DX19+DY5+DY12,0)</f>
        <v>0</v>
      </c>
      <c r="DZ19" s="52">
        <f t="shared" ref="DZ19" si="191">IF($B4=6,+DY19+DZ5+DZ12,0)</f>
        <v>0</v>
      </c>
      <c r="EA19" s="52">
        <f t="shared" ref="EA19" si="192">IF($B4=6,+DZ19+EA5+EA12,0)</f>
        <v>0</v>
      </c>
      <c r="EB19" s="52">
        <f t="shared" ref="EB19" si="193">IF($B4=6,+EA19+EB5+EB12,0)</f>
        <v>0</v>
      </c>
      <c r="EC19" s="52">
        <f t="shared" ref="EC19" si="194">IF($B4=6,+EB19+EC5+EC12,0)</f>
        <v>0</v>
      </c>
      <c r="ED19" s="52">
        <f t="shared" ref="ED19" si="195">IF($B4=6,+EC19+ED5+ED12,0)</f>
        <v>0</v>
      </c>
      <c r="EE19" s="52">
        <f t="shared" ref="EE19" si="196">IF($B4=6,+ED19+EE5+EE12,0)</f>
        <v>0</v>
      </c>
      <c r="EF19" s="52">
        <f t="shared" ref="EF19" si="197">IF($B4=6,+EE19+EF5+EF12,0)</f>
        <v>0</v>
      </c>
      <c r="EG19" s="52">
        <f t="shared" ref="EG19" si="198">IF($B4=6,+EF19+EG5+EG12,0)</f>
        <v>0</v>
      </c>
      <c r="EH19" s="52">
        <f>IF($B4=6,+EG19+EH5+EH12,0)</f>
        <v>0</v>
      </c>
      <c r="EI19" s="52">
        <f>IF($B4=6,+EH19+EI5+EI12,0)</f>
        <v>0</v>
      </c>
      <c r="EJ19" s="52">
        <f>IF($B4=6,+EI19+EJ5+EJ12,0)</f>
        <v>0</v>
      </c>
      <c r="EK19" s="52">
        <f t="shared" ref="EK19" si="199">IF($B4=6,+EJ19+EK5+EK12,0)</f>
        <v>0</v>
      </c>
      <c r="EL19" s="52">
        <f t="shared" ref="EL19" si="200">IF($B4=6,+EK19+EL5+EL12,0)</f>
        <v>0</v>
      </c>
      <c r="EM19" s="52">
        <f t="shared" ref="EM19" si="201">IF($B4=6,+EL19+EM5+EM12,0)</f>
        <v>0</v>
      </c>
      <c r="EN19" s="52">
        <f t="shared" ref="EN19" si="202">IF($B4=6,+EM19+EN5+EN12,0)</f>
        <v>0</v>
      </c>
      <c r="EO19" s="52">
        <f t="shared" ref="EO19" si="203">IF($B4=6,+EN19+EO5+EO12,0)</f>
        <v>0</v>
      </c>
      <c r="EP19" s="52">
        <f t="shared" ref="EP19" si="204">IF($B4=6,+EO19+EP5+EP12,0)</f>
        <v>0</v>
      </c>
      <c r="EQ19" s="52">
        <f t="shared" ref="EQ19" si="205">IF($B4=6,+EP19+EQ5+EQ12,0)</f>
        <v>0</v>
      </c>
      <c r="ER19" s="52">
        <f t="shared" ref="ER19" si="206">IF($B4=6,+EQ19+ER5+ER12,0)</f>
        <v>0</v>
      </c>
      <c r="ES19" s="52">
        <f t="shared" ref="ES19" si="207">IF($B4=6,+ER19+ES5+ES12,0)</f>
        <v>0</v>
      </c>
      <c r="ET19" s="52">
        <f>IF($B4=6,+ES19+ET5+ET12,0)</f>
        <v>0</v>
      </c>
      <c r="EU19" s="52">
        <f>IF($B4=6,+ET19+EU5+EU12,0)</f>
        <v>0</v>
      </c>
      <c r="EV19" s="52">
        <f>IF($B4=6,+EU19+EV5+EV12,0)</f>
        <v>0</v>
      </c>
      <c r="EW19" s="52">
        <f t="shared" ref="EW19:FH19" si="208">IF($B4=6,+EV19+EW5+EW12,0)</f>
        <v>0</v>
      </c>
      <c r="EX19" s="52">
        <f t="shared" si="208"/>
        <v>0</v>
      </c>
      <c r="EY19" s="52">
        <f t="shared" si="208"/>
        <v>0</v>
      </c>
      <c r="EZ19" s="52">
        <f t="shared" si="208"/>
        <v>0</v>
      </c>
      <c r="FA19" s="52">
        <f t="shared" si="208"/>
        <v>0</v>
      </c>
      <c r="FB19" s="52">
        <f t="shared" si="208"/>
        <v>0</v>
      </c>
      <c r="FC19" s="52">
        <f t="shared" si="208"/>
        <v>0</v>
      </c>
      <c r="FD19" s="52">
        <f t="shared" si="208"/>
        <v>0</v>
      </c>
      <c r="FE19" s="52">
        <f t="shared" si="208"/>
        <v>0</v>
      </c>
      <c r="FF19" s="52">
        <f t="shared" si="208"/>
        <v>0</v>
      </c>
      <c r="FG19" s="52">
        <f t="shared" si="208"/>
        <v>0</v>
      </c>
      <c r="FH19" s="52">
        <f t="shared" si="208"/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I20" si="209">IF($B4=7,+H20+I5+I12,0)</f>
        <v>0</v>
      </c>
      <c r="J20" s="52">
        <f t="shared" si="209"/>
        <v>0</v>
      </c>
      <c r="K20" s="52">
        <f t="shared" si="209"/>
        <v>0</v>
      </c>
      <c r="L20" s="52">
        <f t="shared" si="209"/>
        <v>0</v>
      </c>
      <c r="M20" s="52">
        <f t="shared" si="209"/>
        <v>0</v>
      </c>
      <c r="N20" s="52">
        <f t="shared" si="209"/>
        <v>0</v>
      </c>
      <c r="O20" s="52">
        <f t="shared" si="209"/>
        <v>0</v>
      </c>
      <c r="P20" s="52">
        <f t="shared" si="209"/>
        <v>0</v>
      </c>
      <c r="Q20" s="52">
        <f t="shared" si="209"/>
        <v>0</v>
      </c>
      <c r="R20" s="52">
        <f t="shared" si="209"/>
        <v>0</v>
      </c>
      <c r="S20" s="52">
        <f>IF($B4=7,+R20+S5+S12,0)</f>
        <v>0</v>
      </c>
      <c r="T20" s="52">
        <f t="shared" si="209"/>
        <v>0</v>
      </c>
      <c r="U20" s="52">
        <f t="shared" si="209"/>
        <v>0</v>
      </c>
      <c r="V20" s="52">
        <f t="shared" si="209"/>
        <v>0</v>
      </c>
      <c r="W20" s="52">
        <f t="shared" si="209"/>
        <v>0</v>
      </c>
      <c r="X20" s="52">
        <f t="shared" si="209"/>
        <v>0</v>
      </c>
      <c r="Y20" s="52">
        <f t="shared" si="209"/>
        <v>0</v>
      </c>
      <c r="Z20" s="52">
        <f t="shared" si="209"/>
        <v>0</v>
      </c>
      <c r="AA20" s="52">
        <f t="shared" si="209"/>
        <v>0</v>
      </c>
      <c r="AB20" s="52">
        <f t="shared" si="209"/>
        <v>0</v>
      </c>
      <c r="AC20" s="52">
        <f t="shared" si="209"/>
        <v>0</v>
      </c>
      <c r="AD20" s="52">
        <f t="shared" si="209"/>
        <v>0</v>
      </c>
      <c r="AE20" s="52">
        <f t="shared" si="209"/>
        <v>0</v>
      </c>
      <c r="AF20" s="52">
        <f t="shared" si="209"/>
        <v>0</v>
      </c>
      <c r="AG20" s="52">
        <f t="shared" si="209"/>
        <v>0</v>
      </c>
      <c r="AH20" s="52">
        <f t="shared" si="209"/>
        <v>0</v>
      </c>
      <c r="AI20" s="52">
        <f t="shared" si="209"/>
        <v>0</v>
      </c>
      <c r="AJ20" s="52">
        <f t="shared" si="209"/>
        <v>0</v>
      </c>
      <c r="AK20" s="52">
        <f t="shared" si="209"/>
        <v>0</v>
      </c>
      <c r="AL20" s="52">
        <f t="shared" si="209"/>
        <v>0</v>
      </c>
      <c r="AM20" s="52">
        <f t="shared" si="209"/>
        <v>0</v>
      </c>
      <c r="AN20" s="52">
        <f t="shared" si="209"/>
        <v>0</v>
      </c>
      <c r="AO20" s="52">
        <f t="shared" si="209"/>
        <v>0</v>
      </c>
      <c r="AP20" s="52">
        <f t="shared" si="209"/>
        <v>0</v>
      </c>
      <c r="AQ20" s="52">
        <f t="shared" si="209"/>
        <v>0</v>
      </c>
      <c r="AR20" s="52">
        <f t="shared" si="209"/>
        <v>0</v>
      </c>
      <c r="AS20" s="52">
        <f t="shared" si="209"/>
        <v>0</v>
      </c>
      <c r="AT20" s="52">
        <f t="shared" si="209"/>
        <v>0</v>
      </c>
      <c r="AU20" s="52">
        <f t="shared" si="209"/>
        <v>0</v>
      </c>
      <c r="AV20" s="52">
        <f t="shared" si="209"/>
        <v>0</v>
      </c>
      <c r="AW20" s="52">
        <f t="shared" si="209"/>
        <v>0</v>
      </c>
      <c r="AX20" s="52">
        <f t="shared" si="209"/>
        <v>0</v>
      </c>
      <c r="AY20" s="52">
        <f t="shared" si="209"/>
        <v>0</v>
      </c>
      <c r="AZ20" s="52">
        <f t="shared" si="209"/>
        <v>0</v>
      </c>
      <c r="BA20" s="52">
        <f t="shared" si="209"/>
        <v>0</v>
      </c>
      <c r="BB20" s="52">
        <f t="shared" si="209"/>
        <v>0</v>
      </c>
      <c r="BC20" s="52">
        <f t="shared" si="209"/>
        <v>0</v>
      </c>
      <c r="BD20" s="52">
        <f t="shared" si="209"/>
        <v>0</v>
      </c>
      <c r="BE20" s="52">
        <f t="shared" si="209"/>
        <v>0</v>
      </c>
      <c r="BF20" s="52">
        <f t="shared" si="209"/>
        <v>0</v>
      </c>
      <c r="BG20" s="52">
        <f t="shared" si="209"/>
        <v>0</v>
      </c>
      <c r="BH20" s="52">
        <f t="shared" si="209"/>
        <v>0</v>
      </c>
      <c r="BI20" s="52">
        <f t="shared" si="209"/>
        <v>0</v>
      </c>
      <c r="BJ20" s="52">
        <f t="shared" ref="BJ20:DU20" si="210">IF($B4=7,+BI20+BJ5+BJ12,0)</f>
        <v>0</v>
      </c>
      <c r="BK20" s="52">
        <f t="shared" si="210"/>
        <v>0</v>
      </c>
      <c r="BL20" s="52">
        <f t="shared" si="210"/>
        <v>0</v>
      </c>
      <c r="BM20" s="52">
        <f t="shared" si="210"/>
        <v>0</v>
      </c>
      <c r="BN20" s="52">
        <f t="shared" si="210"/>
        <v>0</v>
      </c>
      <c r="BO20" s="52">
        <f t="shared" si="210"/>
        <v>0</v>
      </c>
      <c r="BP20" s="52">
        <f t="shared" si="210"/>
        <v>0</v>
      </c>
      <c r="BQ20" s="52">
        <f t="shared" si="210"/>
        <v>0</v>
      </c>
      <c r="BR20" s="52">
        <f t="shared" si="210"/>
        <v>0</v>
      </c>
      <c r="BS20" s="52">
        <f t="shared" si="210"/>
        <v>0</v>
      </c>
      <c r="BT20" s="52">
        <f t="shared" si="210"/>
        <v>0</v>
      </c>
      <c r="BU20" s="52">
        <f t="shared" si="210"/>
        <v>0</v>
      </c>
      <c r="BV20" s="52">
        <f t="shared" si="210"/>
        <v>0</v>
      </c>
      <c r="BW20" s="52">
        <f t="shared" si="210"/>
        <v>0</v>
      </c>
      <c r="BX20" s="52">
        <f t="shared" si="210"/>
        <v>0</v>
      </c>
      <c r="BY20" s="52">
        <f t="shared" si="210"/>
        <v>0</v>
      </c>
      <c r="BZ20" s="52">
        <f t="shared" si="210"/>
        <v>0</v>
      </c>
      <c r="CA20" s="52">
        <f t="shared" si="210"/>
        <v>0</v>
      </c>
      <c r="CB20" s="52">
        <f t="shared" si="210"/>
        <v>0</v>
      </c>
      <c r="CC20" s="52">
        <f t="shared" si="210"/>
        <v>0</v>
      </c>
      <c r="CD20" s="52">
        <f t="shared" si="210"/>
        <v>0</v>
      </c>
      <c r="CE20" s="52">
        <f t="shared" si="210"/>
        <v>0</v>
      </c>
      <c r="CF20" s="52">
        <f t="shared" si="210"/>
        <v>0</v>
      </c>
      <c r="CG20" s="52">
        <f t="shared" si="210"/>
        <v>0</v>
      </c>
      <c r="CH20" s="52">
        <f t="shared" si="210"/>
        <v>0</v>
      </c>
      <c r="CI20" s="52">
        <f t="shared" si="210"/>
        <v>0</v>
      </c>
      <c r="CJ20" s="52">
        <f t="shared" si="210"/>
        <v>0</v>
      </c>
      <c r="CK20" s="52">
        <f t="shared" si="210"/>
        <v>0</v>
      </c>
      <c r="CL20" s="52">
        <f t="shared" si="210"/>
        <v>0</v>
      </c>
      <c r="CM20" s="52">
        <f t="shared" si="210"/>
        <v>0</v>
      </c>
      <c r="CN20" s="52">
        <f t="shared" si="210"/>
        <v>0</v>
      </c>
      <c r="CO20" s="52">
        <f t="shared" si="210"/>
        <v>0</v>
      </c>
      <c r="CP20" s="52">
        <f t="shared" si="210"/>
        <v>0</v>
      </c>
      <c r="CQ20" s="52">
        <f t="shared" si="210"/>
        <v>0</v>
      </c>
      <c r="CR20" s="52">
        <f t="shared" si="210"/>
        <v>0</v>
      </c>
      <c r="CS20" s="52">
        <f t="shared" si="210"/>
        <v>0</v>
      </c>
      <c r="CT20" s="52">
        <f t="shared" si="210"/>
        <v>0</v>
      </c>
      <c r="CU20" s="52">
        <f t="shared" si="210"/>
        <v>0</v>
      </c>
      <c r="CV20" s="52">
        <f t="shared" si="210"/>
        <v>0</v>
      </c>
      <c r="CW20" s="52">
        <f t="shared" si="210"/>
        <v>0</v>
      </c>
      <c r="CX20" s="52">
        <f t="shared" si="210"/>
        <v>0</v>
      </c>
      <c r="CY20" s="52">
        <f t="shared" si="210"/>
        <v>0</v>
      </c>
      <c r="CZ20" s="52">
        <f t="shared" si="210"/>
        <v>0</v>
      </c>
      <c r="DA20" s="52">
        <f t="shared" si="210"/>
        <v>0</v>
      </c>
      <c r="DB20" s="52">
        <f t="shared" si="210"/>
        <v>0</v>
      </c>
      <c r="DC20" s="52">
        <f t="shared" si="210"/>
        <v>0</v>
      </c>
      <c r="DD20" s="52">
        <f t="shared" si="210"/>
        <v>0</v>
      </c>
      <c r="DE20" s="52">
        <f t="shared" si="210"/>
        <v>0</v>
      </c>
      <c r="DF20" s="52">
        <f t="shared" si="210"/>
        <v>0</v>
      </c>
      <c r="DG20" s="52">
        <f t="shared" si="210"/>
        <v>0</v>
      </c>
      <c r="DH20" s="52">
        <f t="shared" si="210"/>
        <v>0</v>
      </c>
      <c r="DI20" s="52">
        <f t="shared" si="210"/>
        <v>0</v>
      </c>
      <c r="DJ20" s="52">
        <f t="shared" si="210"/>
        <v>0</v>
      </c>
      <c r="DK20" s="52">
        <f t="shared" si="210"/>
        <v>0</v>
      </c>
      <c r="DL20" s="52">
        <f t="shared" si="210"/>
        <v>0</v>
      </c>
      <c r="DM20" s="52">
        <f t="shared" si="210"/>
        <v>0</v>
      </c>
      <c r="DN20" s="52">
        <f t="shared" si="210"/>
        <v>0</v>
      </c>
      <c r="DO20" s="52">
        <f t="shared" si="210"/>
        <v>0</v>
      </c>
      <c r="DP20" s="52">
        <f t="shared" si="210"/>
        <v>0</v>
      </c>
      <c r="DQ20" s="52">
        <f t="shared" si="210"/>
        <v>0</v>
      </c>
      <c r="DR20" s="52">
        <f t="shared" si="210"/>
        <v>0</v>
      </c>
      <c r="DS20" s="52">
        <f t="shared" si="210"/>
        <v>0</v>
      </c>
      <c r="DT20" s="52">
        <f t="shared" si="210"/>
        <v>0</v>
      </c>
      <c r="DU20" s="52">
        <f t="shared" si="210"/>
        <v>0</v>
      </c>
      <c r="DV20" s="52">
        <f>IF($B4=7,+DU20+DV5+DV12,0)</f>
        <v>0</v>
      </c>
      <c r="DW20" s="52">
        <f>IF($B4=7,+DV20+DW5+DW12,0)</f>
        <v>0</v>
      </c>
      <c r="DX20" s="52">
        <f>IF($B4=7,+DW20+DX5+DX12,0)</f>
        <v>0</v>
      </c>
      <c r="DY20" s="52">
        <f t="shared" ref="DY20" si="211">IF($B4=7,+DX20+DY5+DY12,0)</f>
        <v>0</v>
      </c>
      <c r="DZ20" s="52">
        <f t="shared" ref="DZ20" si="212">IF($B4=7,+DY20+DZ5+DZ12,0)</f>
        <v>0</v>
      </c>
      <c r="EA20" s="52">
        <f t="shared" ref="EA20" si="213">IF($B4=7,+DZ20+EA5+EA12,0)</f>
        <v>0</v>
      </c>
      <c r="EB20" s="52">
        <f t="shared" ref="EB20" si="214">IF($B4=7,+EA20+EB5+EB12,0)</f>
        <v>0</v>
      </c>
      <c r="EC20" s="52">
        <f t="shared" ref="EC20" si="215">IF($B4=7,+EB20+EC5+EC12,0)</f>
        <v>0</v>
      </c>
      <c r="ED20" s="52">
        <f t="shared" ref="ED20" si="216">IF($B4=7,+EC20+ED5+ED12,0)</f>
        <v>0</v>
      </c>
      <c r="EE20" s="52">
        <f t="shared" ref="EE20" si="217">IF($B4=7,+ED20+EE5+EE12,0)</f>
        <v>0</v>
      </c>
      <c r="EF20" s="52">
        <f t="shared" ref="EF20" si="218">IF($B4=7,+EE20+EF5+EF12,0)</f>
        <v>0</v>
      </c>
      <c r="EG20" s="52">
        <f t="shared" ref="EG20" si="219">IF($B4=7,+EF20+EG5+EG12,0)</f>
        <v>0</v>
      </c>
      <c r="EH20" s="52">
        <f>IF($B4=7,+EG20+EH5+EH12,0)</f>
        <v>0</v>
      </c>
      <c r="EI20" s="52">
        <f>IF($B4=7,+EH20+EI5+EI12,0)</f>
        <v>0</v>
      </c>
      <c r="EJ20" s="52">
        <f>IF($B4=7,+EI20+EJ5+EJ12,0)</f>
        <v>0</v>
      </c>
      <c r="EK20" s="52">
        <f t="shared" ref="EK20" si="220">IF($B4=7,+EJ20+EK5+EK12,0)</f>
        <v>0</v>
      </c>
      <c r="EL20" s="52">
        <f t="shared" ref="EL20" si="221">IF($B4=7,+EK20+EL5+EL12,0)</f>
        <v>0</v>
      </c>
      <c r="EM20" s="52">
        <f t="shared" ref="EM20" si="222">IF($B4=7,+EL20+EM5+EM12,0)</f>
        <v>0</v>
      </c>
      <c r="EN20" s="52">
        <f t="shared" ref="EN20" si="223">IF($B4=7,+EM20+EN5+EN12,0)</f>
        <v>0</v>
      </c>
      <c r="EO20" s="52">
        <f t="shared" ref="EO20" si="224">IF($B4=7,+EN20+EO5+EO12,0)</f>
        <v>0</v>
      </c>
      <c r="EP20" s="52">
        <f t="shared" ref="EP20" si="225">IF($B4=7,+EO20+EP5+EP12,0)</f>
        <v>0</v>
      </c>
      <c r="EQ20" s="52">
        <f t="shared" ref="EQ20" si="226">IF($B4=7,+EP20+EQ5+EQ12,0)</f>
        <v>0</v>
      </c>
      <c r="ER20" s="52">
        <f t="shared" ref="ER20" si="227">IF($B4=7,+EQ20+ER5+ER12,0)</f>
        <v>0</v>
      </c>
      <c r="ES20" s="52">
        <f t="shared" ref="ES20" si="228">IF($B4=7,+ER20+ES5+ES12,0)</f>
        <v>0</v>
      </c>
      <c r="ET20" s="52">
        <f>IF($B4=7,+ES20+ET5+ET12,0)</f>
        <v>0</v>
      </c>
      <c r="EU20" s="52">
        <f>IF($B4=7,+ET20+EU5+EU12,0)</f>
        <v>0</v>
      </c>
      <c r="EV20" s="52">
        <f>IF($B4=7,+EU20+EV5+EV12,0)</f>
        <v>0</v>
      </c>
      <c r="EW20" s="52">
        <f t="shared" ref="EW20:FH20" si="229">IF($B4=7,+EV20+EW5+EW12,0)</f>
        <v>0</v>
      </c>
      <c r="EX20" s="52">
        <f t="shared" si="229"/>
        <v>0</v>
      </c>
      <c r="EY20" s="52">
        <f t="shared" si="229"/>
        <v>0</v>
      </c>
      <c r="EZ20" s="52">
        <f t="shared" si="229"/>
        <v>0</v>
      </c>
      <c r="FA20" s="52">
        <f t="shared" si="229"/>
        <v>0</v>
      </c>
      <c r="FB20" s="52">
        <f t="shared" si="229"/>
        <v>0</v>
      </c>
      <c r="FC20" s="52">
        <f t="shared" si="229"/>
        <v>0</v>
      </c>
      <c r="FD20" s="52">
        <f t="shared" si="229"/>
        <v>0</v>
      </c>
      <c r="FE20" s="52">
        <f t="shared" si="229"/>
        <v>0</v>
      </c>
      <c r="FF20" s="52">
        <f t="shared" si="229"/>
        <v>0</v>
      </c>
      <c r="FG20" s="52">
        <f t="shared" si="229"/>
        <v>0</v>
      </c>
      <c r="FH20" s="52">
        <f t="shared" si="229"/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I21" si="230">IF($B4=8,+H21+I5+I12,0)</f>
        <v>0</v>
      </c>
      <c r="J21" s="52">
        <f t="shared" si="230"/>
        <v>0</v>
      </c>
      <c r="K21" s="52">
        <f t="shared" si="230"/>
        <v>0</v>
      </c>
      <c r="L21" s="52">
        <f t="shared" si="230"/>
        <v>0</v>
      </c>
      <c r="M21" s="52">
        <f t="shared" si="230"/>
        <v>0</v>
      </c>
      <c r="N21" s="52">
        <f t="shared" si="230"/>
        <v>0</v>
      </c>
      <c r="O21" s="52">
        <f t="shared" si="230"/>
        <v>0</v>
      </c>
      <c r="P21" s="52">
        <f t="shared" si="230"/>
        <v>0</v>
      </c>
      <c r="Q21" s="52">
        <f t="shared" si="230"/>
        <v>0</v>
      </c>
      <c r="R21" s="52">
        <f t="shared" si="230"/>
        <v>0</v>
      </c>
      <c r="S21" s="52">
        <f>IF($B4=8,+R21+S5+S12,0)</f>
        <v>0</v>
      </c>
      <c r="T21" s="52">
        <f t="shared" si="230"/>
        <v>0</v>
      </c>
      <c r="U21" s="52">
        <f t="shared" si="230"/>
        <v>0</v>
      </c>
      <c r="V21" s="52">
        <f t="shared" si="230"/>
        <v>0</v>
      </c>
      <c r="W21" s="52">
        <f t="shared" si="230"/>
        <v>0</v>
      </c>
      <c r="X21" s="52">
        <f t="shared" si="230"/>
        <v>0</v>
      </c>
      <c r="Y21" s="52">
        <f t="shared" si="230"/>
        <v>0</v>
      </c>
      <c r="Z21" s="52">
        <f t="shared" si="230"/>
        <v>0</v>
      </c>
      <c r="AA21" s="52">
        <f t="shared" si="230"/>
        <v>0</v>
      </c>
      <c r="AB21" s="52">
        <f t="shared" si="230"/>
        <v>0</v>
      </c>
      <c r="AC21" s="52">
        <f t="shared" si="230"/>
        <v>0</v>
      </c>
      <c r="AD21" s="52">
        <f t="shared" si="230"/>
        <v>0</v>
      </c>
      <c r="AE21" s="52">
        <f t="shared" si="230"/>
        <v>0</v>
      </c>
      <c r="AF21" s="52">
        <f t="shared" si="230"/>
        <v>0</v>
      </c>
      <c r="AG21" s="52">
        <f t="shared" si="230"/>
        <v>0</v>
      </c>
      <c r="AH21" s="52">
        <f t="shared" si="230"/>
        <v>0</v>
      </c>
      <c r="AI21" s="52">
        <f t="shared" si="230"/>
        <v>0</v>
      </c>
      <c r="AJ21" s="52">
        <f t="shared" si="230"/>
        <v>0</v>
      </c>
      <c r="AK21" s="52">
        <f t="shared" si="230"/>
        <v>0</v>
      </c>
      <c r="AL21" s="52">
        <f t="shared" si="230"/>
        <v>0</v>
      </c>
      <c r="AM21" s="52">
        <f t="shared" si="230"/>
        <v>0</v>
      </c>
      <c r="AN21" s="52">
        <f t="shared" si="230"/>
        <v>0</v>
      </c>
      <c r="AO21" s="52">
        <f t="shared" si="230"/>
        <v>0</v>
      </c>
      <c r="AP21" s="52">
        <f t="shared" si="230"/>
        <v>0</v>
      </c>
      <c r="AQ21" s="52">
        <f t="shared" si="230"/>
        <v>0</v>
      </c>
      <c r="AR21" s="52">
        <f t="shared" si="230"/>
        <v>0</v>
      </c>
      <c r="AS21" s="52">
        <f t="shared" si="230"/>
        <v>0</v>
      </c>
      <c r="AT21" s="52">
        <f t="shared" si="230"/>
        <v>0</v>
      </c>
      <c r="AU21" s="52">
        <f t="shared" si="230"/>
        <v>0</v>
      </c>
      <c r="AV21" s="52">
        <f t="shared" si="230"/>
        <v>0</v>
      </c>
      <c r="AW21" s="52">
        <f t="shared" si="230"/>
        <v>0</v>
      </c>
      <c r="AX21" s="52">
        <f t="shared" si="230"/>
        <v>0</v>
      </c>
      <c r="AY21" s="52">
        <f t="shared" si="230"/>
        <v>0</v>
      </c>
      <c r="AZ21" s="52">
        <f t="shared" si="230"/>
        <v>0</v>
      </c>
      <c r="BA21" s="52">
        <f t="shared" si="230"/>
        <v>0</v>
      </c>
      <c r="BB21" s="52">
        <f t="shared" si="230"/>
        <v>0</v>
      </c>
      <c r="BC21" s="52">
        <f t="shared" si="230"/>
        <v>0</v>
      </c>
      <c r="BD21" s="52">
        <f t="shared" si="230"/>
        <v>0</v>
      </c>
      <c r="BE21" s="52">
        <f t="shared" si="230"/>
        <v>0</v>
      </c>
      <c r="BF21" s="52">
        <f t="shared" si="230"/>
        <v>0</v>
      </c>
      <c r="BG21" s="52">
        <f t="shared" si="230"/>
        <v>0</v>
      </c>
      <c r="BH21" s="52">
        <f t="shared" si="230"/>
        <v>0</v>
      </c>
      <c r="BI21" s="52">
        <f t="shared" si="230"/>
        <v>0</v>
      </c>
      <c r="BJ21" s="52">
        <f t="shared" ref="BJ21:DU21" si="231">IF($B4=8,+BI21+BJ5+BJ12,0)</f>
        <v>0</v>
      </c>
      <c r="BK21" s="52">
        <f t="shared" si="231"/>
        <v>0</v>
      </c>
      <c r="BL21" s="52">
        <f t="shared" si="231"/>
        <v>0</v>
      </c>
      <c r="BM21" s="52">
        <f t="shared" si="231"/>
        <v>0</v>
      </c>
      <c r="BN21" s="52">
        <f t="shared" si="231"/>
        <v>0</v>
      </c>
      <c r="BO21" s="52">
        <f t="shared" si="231"/>
        <v>0</v>
      </c>
      <c r="BP21" s="52">
        <f t="shared" si="231"/>
        <v>0</v>
      </c>
      <c r="BQ21" s="52">
        <f t="shared" si="231"/>
        <v>0</v>
      </c>
      <c r="BR21" s="52">
        <f t="shared" si="231"/>
        <v>0</v>
      </c>
      <c r="BS21" s="52">
        <f t="shared" si="231"/>
        <v>0</v>
      </c>
      <c r="BT21" s="52">
        <f t="shared" si="231"/>
        <v>0</v>
      </c>
      <c r="BU21" s="52">
        <f t="shared" si="231"/>
        <v>0</v>
      </c>
      <c r="BV21" s="52">
        <f t="shared" si="231"/>
        <v>0</v>
      </c>
      <c r="BW21" s="52">
        <f t="shared" si="231"/>
        <v>0</v>
      </c>
      <c r="BX21" s="52">
        <f t="shared" si="231"/>
        <v>0</v>
      </c>
      <c r="BY21" s="52">
        <f t="shared" si="231"/>
        <v>0</v>
      </c>
      <c r="BZ21" s="52">
        <f t="shared" si="231"/>
        <v>0</v>
      </c>
      <c r="CA21" s="52">
        <f t="shared" si="231"/>
        <v>0</v>
      </c>
      <c r="CB21" s="52">
        <f t="shared" si="231"/>
        <v>0</v>
      </c>
      <c r="CC21" s="52">
        <f t="shared" si="231"/>
        <v>0</v>
      </c>
      <c r="CD21" s="52">
        <f t="shared" si="231"/>
        <v>0</v>
      </c>
      <c r="CE21" s="52">
        <f t="shared" si="231"/>
        <v>0</v>
      </c>
      <c r="CF21" s="52">
        <f t="shared" si="231"/>
        <v>0</v>
      </c>
      <c r="CG21" s="52">
        <f t="shared" si="231"/>
        <v>0</v>
      </c>
      <c r="CH21" s="52">
        <f t="shared" si="231"/>
        <v>0</v>
      </c>
      <c r="CI21" s="52">
        <f t="shared" si="231"/>
        <v>0</v>
      </c>
      <c r="CJ21" s="52">
        <f t="shared" si="231"/>
        <v>0</v>
      </c>
      <c r="CK21" s="52">
        <f t="shared" si="231"/>
        <v>0</v>
      </c>
      <c r="CL21" s="52">
        <f t="shared" si="231"/>
        <v>0</v>
      </c>
      <c r="CM21" s="52">
        <f t="shared" si="231"/>
        <v>0</v>
      </c>
      <c r="CN21" s="52">
        <f t="shared" si="231"/>
        <v>0</v>
      </c>
      <c r="CO21" s="52">
        <f t="shared" si="231"/>
        <v>0</v>
      </c>
      <c r="CP21" s="52">
        <f t="shared" si="231"/>
        <v>0</v>
      </c>
      <c r="CQ21" s="52">
        <f t="shared" si="231"/>
        <v>0</v>
      </c>
      <c r="CR21" s="52">
        <f t="shared" si="231"/>
        <v>0</v>
      </c>
      <c r="CS21" s="52">
        <f t="shared" si="231"/>
        <v>0</v>
      </c>
      <c r="CT21" s="52">
        <f t="shared" si="231"/>
        <v>0</v>
      </c>
      <c r="CU21" s="52">
        <f t="shared" si="231"/>
        <v>0</v>
      </c>
      <c r="CV21" s="52">
        <f t="shared" si="231"/>
        <v>0</v>
      </c>
      <c r="CW21" s="52">
        <f t="shared" si="231"/>
        <v>0</v>
      </c>
      <c r="CX21" s="52">
        <f t="shared" si="231"/>
        <v>0</v>
      </c>
      <c r="CY21" s="52">
        <f t="shared" si="231"/>
        <v>0</v>
      </c>
      <c r="CZ21" s="52">
        <f t="shared" si="231"/>
        <v>0</v>
      </c>
      <c r="DA21" s="52">
        <f t="shared" si="231"/>
        <v>0</v>
      </c>
      <c r="DB21" s="52">
        <f t="shared" si="231"/>
        <v>0</v>
      </c>
      <c r="DC21" s="52">
        <f t="shared" si="231"/>
        <v>0</v>
      </c>
      <c r="DD21" s="52">
        <f t="shared" si="231"/>
        <v>0</v>
      </c>
      <c r="DE21" s="52">
        <f t="shared" si="231"/>
        <v>0</v>
      </c>
      <c r="DF21" s="52">
        <f t="shared" si="231"/>
        <v>0</v>
      </c>
      <c r="DG21" s="52">
        <f t="shared" si="231"/>
        <v>0</v>
      </c>
      <c r="DH21" s="52">
        <f t="shared" si="231"/>
        <v>0</v>
      </c>
      <c r="DI21" s="52">
        <f t="shared" si="231"/>
        <v>0</v>
      </c>
      <c r="DJ21" s="52">
        <f t="shared" si="231"/>
        <v>0</v>
      </c>
      <c r="DK21" s="52">
        <f t="shared" si="231"/>
        <v>0</v>
      </c>
      <c r="DL21" s="52">
        <f t="shared" si="231"/>
        <v>0</v>
      </c>
      <c r="DM21" s="52">
        <f t="shared" si="231"/>
        <v>0</v>
      </c>
      <c r="DN21" s="52">
        <f t="shared" si="231"/>
        <v>0</v>
      </c>
      <c r="DO21" s="52">
        <f t="shared" si="231"/>
        <v>0</v>
      </c>
      <c r="DP21" s="52">
        <f t="shared" si="231"/>
        <v>0</v>
      </c>
      <c r="DQ21" s="52">
        <f t="shared" si="231"/>
        <v>0</v>
      </c>
      <c r="DR21" s="52">
        <f t="shared" si="231"/>
        <v>0</v>
      </c>
      <c r="DS21" s="52">
        <f t="shared" si="231"/>
        <v>0</v>
      </c>
      <c r="DT21" s="52">
        <f t="shared" si="231"/>
        <v>0</v>
      </c>
      <c r="DU21" s="52">
        <f t="shared" si="231"/>
        <v>0</v>
      </c>
      <c r="DV21" s="52">
        <f>IF($B4=8,+DU21+DV5+DV12,0)</f>
        <v>0</v>
      </c>
      <c r="DW21" s="52">
        <f>IF($B4=8,+DV21+DW5+DW12,0)</f>
        <v>0</v>
      </c>
      <c r="DX21" s="52">
        <f>IF($B4=8,+DW21+DX5+DX12,0)</f>
        <v>0</v>
      </c>
      <c r="DY21" s="52">
        <f t="shared" ref="DY21" si="232">IF($B4=8,+DX21+DY5+DY12,0)</f>
        <v>0</v>
      </c>
      <c r="DZ21" s="52">
        <f t="shared" ref="DZ21" si="233">IF($B4=8,+DY21+DZ5+DZ12,0)</f>
        <v>0</v>
      </c>
      <c r="EA21" s="52">
        <f t="shared" ref="EA21" si="234">IF($B4=8,+DZ21+EA5+EA12,0)</f>
        <v>0</v>
      </c>
      <c r="EB21" s="52">
        <f t="shared" ref="EB21" si="235">IF($B4=8,+EA21+EB5+EB12,0)</f>
        <v>0</v>
      </c>
      <c r="EC21" s="52">
        <f t="shared" ref="EC21" si="236">IF($B4=8,+EB21+EC5+EC12,0)</f>
        <v>0</v>
      </c>
      <c r="ED21" s="52">
        <f t="shared" ref="ED21" si="237">IF($B4=8,+EC21+ED5+ED12,0)</f>
        <v>0</v>
      </c>
      <c r="EE21" s="52">
        <f t="shared" ref="EE21" si="238">IF($B4=8,+ED21+EE5+EE12,0)</f>
        <v>0</v>
      </c>
      <c r="EF21" s="52">
        <f t="shared" ref="EF21" si="239">IF($B4=8,+EE21+EF5+EF12,0)</f>
        <v>0</v>
      </c>
      <c r="EG21" s="52">
        <f t="shared" ref="EG21" si="240">IF($B4=8,+EF21+EG5+EG12,0)</f>
        <v>0</v>
      </c>
      <c r="EH21" s="52">
        <f>IF($B4=8,+EG21+EH5+EH12,0)</f>
        <v>0</v>
      </c>
      <c r="EI21" s="52">
        <f>IF($B4=8,+EH21+EI5+EI12,0)</f>
        <v>0</v>
      </c>
      <c r="EJ21" s="52">
        <f>IF($B4=8,+EI21+EJ5+EJ12,0)</f>
        <v>0</v>
      </c>
      <c r="EK21" s="52">
        <f t="shared" ref="EK21" si="241">IF($B4=8,+EJ21+EK5+EK12,0)</f>
        <v>0</v>
      </c>
      <c r="EL21" s="52">
        <f t="shared" ref="EL21" si="242">IF($B4=8,+EK21+EL5+EL12,0)</f>
        <v>0</v>
      </c>
      <c r="EM21" s="52">
        <f t="shared" ref="EM21" si="243">IF($B4=8,+EL21+EM5+EM12,0)</f>
        <v>0</v>
      </c>
      <c r="EN21" s="52">
        <f t="shared" ref="EN21" si="244">IF($B4=8,+EM21+EN5+EN12,0)</f>
        <v>0</v>
      </c>
      <c r="EO21" s="52">
        <f t="shared" ref="EO21" si="245">IF($B4=8,+EN21+EO5+EO12,0)</f>
        <v>0</v>
      </c>
      <c r="EP21" s="52">
        <f t="shared" ref="EP21" si="246">IF($B4=8,+EO21+EP5+EP12,0)</f>
        <v>0</v>
      </c>
      <c r="EQ21" s="52">
        <f t="shared" ref="EQ21" si="247">IF($B4=8,+EP21+EQ5+EQ12,0)</f>
        <v>0</v>
      </c>
      <c r="ER21" s="52">
        <f t="shared" ref="ER21" si="248">IF($B4=8,+EQ21+ER5+ER12,0)</f>
        <v>0</v>
      </c>
      <c r="ES21" s="52">
        <f t="shared" ref="ES21" si="249">IF($B4=8,+ER21+ES5+ES12,0)</f>
        <v>0</v>
      </c>
      <c r="ET21" s="52">
        <f>IF($B4=8,+ES21+ET5+ET12,0)</f>
        <v>0</v>
      </c>
      <c r="EU21" s="52">
        <f>IF($B4=8,+ET21+EU5+EU12,0)</f>
        <v>0</v>
      </c>
      <c r="EV21" s="52">
        <f>IF($B4=8,+EU21+EV5+EV12,0)</f>
        <v>0</v>
      </c>
      <c r="EW21" s="52">
        <f t="shared" ref="EW21:FH21" si="250">IF($B4=8,+EV21+EW5+EW12,0)</f>
        <v>0</v>
      </c>
      <c r="EX21" s="52">
        <f t="shared" si="250"/>
        <v>0</v>
      </c>
      <c r="EY21" s="52">
        <f t="shared" si="250"/>
        <v>0</v>
      </c>
      <c r="EZ21" s="52">
        <f t="shared" si="250"/>
        <v>0</v>
      </c>
      <c r="FA21" s="52">
        <f t="shared" si="250"/>
        <v>0</v>
      </c>
      <c r="FB21" s="52">
        <f t="shared" si="250"/>
        <v>0</v>
      </c>
      <c r="FC21" s="52">
        <f t="shared" si="250"/>
        <v>0</v>
      </c>
      <c r="FD21" s="52">
        <f t="shared" si="250"/>
        <v>0</v>
      </c>
      <c r="FE21" s="52">
        <f t="shared" si="250"/>
        <v>0</v>
      </c>
      <c r="FF21" s="52">
        <f t="shared" si="250"/>
        <v>0</v>
      </c>
      <c r="FG21" s="52">
        <f t="shared" si="250"/>
        <v>0</v>
      </c>
      <c r="FH21" s="52">
        <f t="shared" si="250"/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I22" si="251">IF($B4=9,+H22+I5+I12,0)</f>
        <v>0</v>
      </c>
      <c r="J22" s="52">
        <f t="shared" si="251"/>
        <v>0</v>
      </c>
      <c r="K22" s="52">
        <f t="shared" si="251"/>
        <v>0</v>
      </c>
      <c r="L22" s="52">
        <f t="shared" si="251"/>
        <v>0</v>
      </c>
      <c r="M22" s="52">
        <f t="shared" si="251"/>
        <v>0</v>
      </c>
      <c r="N22" s="52">
        <f t="shared" si="251"/>
        <v>0</v>
      </c>
      <c r="O22" s="52">
        <f t="shared" si="251"/>
        <v>0</v>
      </c>
      <c r="P22" s="52">
        <f t="shared" si="251"/>
        <v>0</v>
      </c>
      <c r="Q22" s="52">
        <f t="shared" si="251"/>
        <v>0</v>
      </c>
      <c r="R22" s="52">
        <f t="shared" si="251"/>
        <v>0</v>
      </c>
      <c r="S22" s="52">
        <f>IF($B4=9,+R22+S5+S12,0)</f>
        <v>0</v>
      </c>
      <c r="T22" s="52">
        <f t="shared" si="251"/>
        <v>0</v>
      </c>
      <c r="U22" s="52">
        <f t="shared" si="251"/>
        <v>0</v>
      </c>
      <c r="V22" s="52">
        <f t="shared" si="251"/>
        <v>0</v>
      </c>
      <c r="W22" s="52">
        <f t="shared" si="251"/>
        <v>0</v>
      </c>
      <c r="X22" s="52">
        <f t="shared" si="251"/>
        <v>0</v>
      </c>
      <c r="Y22" s="52">
        <f t="shared" si="251"/>
        <v>0</v>
      </c>
      <c r="Z22" s="52">
        <f t="shared" si="251"/>
        <v>0</v>
      </c>
      <c r="AA22" s="52">
        <f t="shared" si="251"/>
        <v>0</v>
      </c>
      <c r="AB22" s="52">
        <f t="shared" si="251"/>
        <v>0</v>
      </c>
      <c r="AC22" s="52">
        <f t="shared" si="251"/>
        <v>0</v>
      </c>
      <c r="AD22" s="52">
        <f t="shared" si="251"/>
        <v>0</v>
      </c>
      <c r="AE22" s="52">
        <f t="shared" si="251"/>
        <v>0</v>
      </c>
      <c r="AF22" s="52">
        <f t="shared" si="251"/>
        <v>0</v>
      </c>
      <c r="AG22" s="52">
        <f t="shared" si="251"/>
        <v>0</v>
      </c>
      <c r="AH22" s="52">
        <f t="shared" si="251"/>
        <v>0</v>
      </c>
      <c r="AI22" s="52">
        <f t="shared" si="251"/>
        <v>0</v>
      </c>
      <c r="AJ22" s="52">
        <f t="shared" si="251"/>
        <v>0</v>
      </c>
      <c r="AK22" s="52">
        <f t="shared" si="251"/>
        <v>0</v>
      </c>
      <c r="AL22" s="52">
        <f t="shared" si="251"/>
        <v>0</v>
      </c>
      <c r="AM22" s="52">
        <f t="shared" si="251"/>
        <v>0</v>
      </c>
      <c r="AN22" s="52">
        <f t="shared" si="251"/>
        <v>0</v>
      </c>
      <c r="AO22" s="52">
        <f t="shared" si="251"/>
        <v>0</v>
      </c>
      <c r="AP22" s="52">
        <f t="shared" si="251"/>
        <v>0</v>
      </c>
      <c r="AQ22" s="52">
        <f t="shared" si="251"/>
        <v>0</v>
      </c>
      <c r="AR22" s="52">
        <f t="shared" si="251"/>
        <v>0</v>
      </c>
      <c r="AS22" s="52">
        <f t="shared" si="251"/>
        <v>0</v>
      </c>
      <c r="AT22" s="52">
        <f t="shared" si="251"/>
        <v>0</v>
      </c>
      <c r="AU22" s="52">
        <f t="shared" si="251"/>
        <v>0</v>
      </c>
      <c r="AV22" s="52">
        <f t="shared" si="251"/>
        <v>0</v>
      </c>
      <c r="AW22" s="52">
        <f t="shared" si="251"/>
        <v>0</v>
      </c>
      <c r="AX22" s="52">
        <f t="shared" si="251"/>
        <v>0</v>
      </c>
      <c r="AY22" s="52">
        <f t="shared" si="251"/>
        <v>0</v>
      </c>
      <c r="AZ22" s="52">
        <f t="shared" si="251"/>
        <v>0</v>
      </c>
      <c r="BA22" s="52">
        <f t="shared" si="251"/>
        <v>0</v>
      </c>
      <c r="BB22" s="52">
        <f t="shared" si="251"/>
        <v>0</v>
      </c>
      <c r="BC22" s="52">
        <f t="shared" si="251"/>
        <v>0</v>
      </c>
      <c r="BD22" s="52">
        <f t="shared" si="251"/>
        <v>0</v>
      </c>
      <c r="BE22" s="52">
        <f t="shared" si="251"/>
        <v>0</v>
      </c>
      <c r="BF22" s="52">
        <f t="shared" si="251"/>
        <v>0</v>
      </c>
      <c r="BG22" s="52">
        <f t="shared" si="251"/>
        <v>0</v>
      </c>
      <c r="BH22" s="52">
        <f t="shared" si="251"/>
        <v>0</v>
      </c>
      <c r="BI22" s="52">
        <f t="shared" si="251"/>
        <v>0</v>
      </c>
      <c r="BJ22" s="52">
        <f t="shared" ref="BJ22:DU22" si="252">IF($B4=9,+BI22+BJ5+BJ12,0)</f>
        <v>0</v>
      </c>
      <c r="BK22" s="52">
        <f t="shared" si="252"/>
        <v>0</v>
      </c>
      <c r="BL22" s="52">
        <f t="shared" si="252"/>
        <v>0</v>
      </c>
      <c r="BM22" s="52">
        <f t="shared" si="252"/>
        <v>0</v>
      </c>
      <c r="BN22" s="52">
        <f t="shared" si="252"/>
        <v>0</v>
      </c>
      <c r="BO22" s="52">
        <f t="shared" si="252"/>
        <v>0</v>
      </c>
      <c r="BP22" s="52">
        <f t="shared" si="252"/>
        <v>0</v>
      </c>
      <c r="BQ22" s="52">
        <f t="shared" si="252"/>
        <v>0</v>
      </c>
      <c r="BR22" s="52">
        <f t="shared" si="252"/>
        <v>0</v>
      </c>
      <c r="BS22" s="52">
        <f t="shared" si="252"/>
        <v>0</v>
      </c>
      <c r="BT22" s="52">
        <f t="shared" si="252"/>
        <v>0</v>
      </c>
      <c r="BU22" s="52">
        <f t="shared" si="252"/>
        <v>0</v>
      </c>
      <c r="BV22" s="52">
        <f t="shared" si="252"/>
        <v>0</v>
      </c>
      <c r="BW22" s="52">
        <f t="shared" si="252"/>
        <v>0</v>
      </c>
      <c r="BX22" s="52">
        <f t="shared" si="252"/>
        <v>0</v>
      </c>
      <c r="BY22" s="52">
        <f t="shared" si="252"/>
        <v>0</v>
      </c>
      <c r="BZ22" s="52">
        <f t="shared" si="252"/>
        <v>0</v>
      </c>
      <c r="CA22" s="52">
        <f t="shared" si="252"/>
        <v>0</v>
      </c>
      <c r="CB22" s="52">
        <f t="shared" si="252"/>
        <v>0</v>
      </c>
      <c r="CC22" s="52">
        <f t="shared" si="252"/>
        <v>0</v>
      </c>
      <c r="CD22" s="52">
        <f t="shared" si="252"/>
        <v>0</v>
      </c>
      <c r="CE22" s="52">
        <f t="shared" si="252"/>
        <v>0</v>
      </c>
      <c r="CF22" s="52">
        <f t="shared" si="252"/>
        <v>0</v>
      </c>
      <c r="CG22" s="52">
        <f t="shared" si="252"/>
        <v>0</v>
      </c>
      <c r="CH22" s="52">
        <f t="shared" si="252"/>
        <v>0</v>
      </c>
      <c r="CI22" s="52">
        <f t="shared" si="252"/>
        <v>0</v>
      </c>
      <c r="CJ22" s="52">
        <f t="shared" si="252"/>
        <v>0</v>
      </c>
      <c r="CK22" s="52">
        <f t="shared" si="252"/>
        <v>0</v>
      </c>
      <c r="CL22" s="52">
        <f t="shared" si="252"/>
        <v>0</v>
      </c>
      <c r="CM22" s="52">
        <f t="shared" si="252"/>
        <v>0</v>
      </c>
      <c r="CN22" s="52">
        <f t="shared" si="252"/>
        <v>0</v>
      </c>
      <c r="CO22" s="52">
        <f t="shared" si="252"/>
        <v>0</v>
      </c>
      <c r="CP22" s="52">
        <f t="shared" si="252"/>
        <v>0</v>
      </c>
      <c r="CQ22" s="52">
        <f t="shared" si="252"/>
        <v>0</v>
      </c>
      <c r="CR22" s="52">
        <f t="shared" si="252"/>
        <v>0</v>
      </c>
      <c r="CS22" s="52">
        <f t="shared" si="252"/>
        <v>0</v>
      </c>
      <c r="CT22" s="52">
        <f t="shared" si="252"/>
        <v>0</v>
      </c>
      <c r="CU22" s="52">
        <f t="shared" si="252"/>
        <v>0</v>
      </c>
      <c r="CV22" s="52">
        <f t="shared" si="252"/>
        <v>0</v>
      </c>
      <c r="CW22" s="52">
        <f t="shared" si="252"/>
        <v>0</v>
      </c>
      <c r="CX22" s="52">
        <f t="shared" si="252"/>
        <v>0</v>
      </c>
      <c r="CY22" s="52">
        <f t="shared" si="252"/>
        <v>0</v>
      </c>
      <c r="CZ22" s="52">
        <f t="shared" si="252"/>
        <v>0</v>
      </c>
      <c r="DA22" s="52">
        <f t="shared" si="252"/>
        <v>0</v>
      </c>
      <c r="DB22" s="52">
        <f t="shared" si="252"/>
        <v>0</v>
      </c>
      <c r="DC22" s="52">
        <f t="shared" si="252"/>
        <v>0</v>
      </c>
      <c r="DD22" s="52">
        <f t="shared" si="252"/>
        <v>0</v>
      </c>
      <c r="DE22" s="52">
        <f t="shared" si="252"/>
        <v>0</v>
      </c>
      <c r="DF22" s="52">
        <f t="shared" si="252"/>
        <v>0</v>
      </c>
      <c r="DG22" s="52">
        <f t="shared" si="252"/>
        <v>0</v>
      </c>
      <c r="DH22" s="52">
        <f t="shared" si="252"/>
        <v>0</v>
      </c>
      <c r="DI22" s="52">
        <f t="shared" si="252"/>
        <v>0</v>
      </c>
      <c r="DJ22" s="52">
        <f t="shared" si="252"/>
        <v>0</v>
      </c>
      <c r="DK22" s="52">
        <f t="shared" si="252"/>
        <v>0</v>
      </c>
      <c r="DL22" s="52">
        <f t="shared" si="252"/>
        <v>0</v>
      </c>
      <c r="DM22" s="52">
        <f t="shared" si="252"/>
        <v>0</v>
      </c>
      <c r="DN22" s="52">
        <f t="shared" si="252"/>
        <v>0</v>
      </c>
      <c r="DO22" s="52">
        <f t="shared" si="252"/>
        <v>0</v>
      </c>
      <c r="DP22" s="52">
        <f t="shared" si="252"/>
        <v>0</v>
      </c>
      <c r="DQ22" s="52">
        <f t="shared" si="252"/>
        <v>0</v>
      </c>
      <c r="DR22" s="52">
        <f t="shared" si="252"/>
        <v>0</v>
      </c>
      <c r="DS22" s="52">
        <f t="shared" si="252"/>
        <v>0</v>
      </c>
      <c r="DT22" s="52">
        <f t="shared" si="252"/>
        <v>0</v>
      </c>
      <c r="DU22" s="52">
        <f t="shared" si="252"/>
        <v>0</v>
      </c>
      <c r="DV22" s="52">
        <f>IF($B4=9,+DU22+DV5+DV12,0)</f>
        <v>0</v>
      </c>
      <c r="DW22" s="52">
        <f>IF($B4=9,+DV22+DW5+DW12,0)</f>
        <v>0</v>
      </c>
      <c r="DX22" s="52">
        <f>IF($B4=9,+DW22+DX5+DX12,0)</f>
        <v>0</v>
      </c>
      <c r="DY22" s="52">
        <f t="shared" ref="DY22" si="253">IF($B4=9,+DX22+DY5+DY12,0)</f>
        <v>0</v>
      </c>
      <c r="DZ22" s="52">
        <f t="shared" ref="DZ22" si="254">IF($B4=9,+DY22+DZ5+DZ12,0)</f>
        <v>0</v>
      </c>
      <c r="EA22" s="52">
        <f t="shared" ref="EA22" si="255">IF($B4=9,+DZ22+EA5+EA12,0)</f>
        <v>0</v>
      </c>
      <c r="EB22" s="52">
        <f t="shared" ref="EB22" si="256">IF($B4=9,+EA22+EB5+EB12,0)</f>
        <v>0</v>
      </c>
      <c r="EC22" s="52">
        <f t="shared" ref="EC22" si="257">IF($B4=9,+EB22+EC5+EC12,0)</f>
        <v>0</v>
      </c>
      <c r="ED22" s="52">
        <f t="shared" ref="ED22" si="258">IF($B4=9,+EC22+ED5+ED12,0)</f>
        <v>0</v>
      </c>
      <c r="EE22" s="52">
        <f t="shared" ref="EE22" si="259">IF($B4=9,+ED22+EE5+EE12,0)</f>
        <v>0</v>
      </c>
      <c r="EF22" s="52">
        <f t="shared" ref="EF22" si="260">IF($B4=9,+EE22+EF5+EF12,0)</f>
        <v>0</v>
      </c>
      <c r="EG22" s="52">
        <f t="shared" ref="EG22" si="261">IF($B4=9,+EF22+EG5+EG12,0)</f>
        <v>0</v>
      </c>
      <c r="EH22" s="52">
        <f>IF($B4=9,+EG22+EH5+EH12,0)</f>
        <v>0</v>
      </c>
      <c r="EI22" s="52">
        <f>IF($B4=9,+EH22+EI5+EI12,0)</f>
        <v>0</v>
      </c>
      <c r="EJ22" s="52">
        <f>IF($B4=9,+EI22+EJ5+EJ12,0)</f>
        <v>0</v>
      </c>
      <c r="EK22" s="52">
        <f t="shared" ref="EK22" si="262">IF($B4=9,+EJ22+EK5+EK12,0)</f>
        <v>0</v>
      </c>
      <c r="EL22" s="52">
        <f t="shared" ref="EL22" si="263">IF($B4=9,+EK22+EL5+EL12,0)</f>
        <v>0</v>
      </c>
      <c r="EM22" s="52">
        <f t="shared" ref="EM22" si="264">IF($B4=9,+EL22+EM5+EM12,0)</f>
        <v>0</v>
      </c>
      <c r="EN22" s="52">
        <f t="shared" ref="EN22" si="265">IF($B4=9,+EM22+EN5+EN12,0)</f>
        <v>0</v>
      </c>
      <c r="EO22" s="52">
        <f t="shared" ref="EO22" si="266">IF($B4=9,+EN22+EO5+EO12,0)</f>
        <v>0</v>
      </c>
      <c r="EP22" s="52">
        <f t="shared" ref="EP22" si="267">IF($B4=9,+EO22+EP5+EP12,0)</f>
        <v>0</v>
      </c>
      <c r="EQ22" s="52">
        <f t="shared" ref="EQ22" si="268">IF($B4=9,+EP22+EQ5+EQ12,0)</f>
        <v>0</v>
      </c>
      <c r="ER22" s="52">
        <f t="shared" ref="ER22" si="269">IF($B4=9,+EQ22+ER5+ER12,0)</f>
        <v>0</v>
      </c>
      <c r="ES22" s="52">
        <f t="shared" ref="ES22" si="270">IF($B4=9,+ER22+ES5+ES12,0)</f>
        <v>0</v>
      </c>
      <c r="ET22" s="52">
        <f>IF($B4=9,+ES22+ET5+ET12,0)</f>
        <v>0</v>
      </c>
      <c r="EU22" s="52">
        <f>IF($B4=9,+ET22+EU5+EU12,0)</f>
        <v>0</v>
      </c>
      <c r="EV22" s="52">
        <f>IF($B4=9,+EU22+EV5+EV12,0)</f>
        <v>0</v>
      </c>
      <c r="EW22" s="52">
        <f t="shared" ref="EW22:FH22" si="271">IF($B4=9,+EV22+EW5+EW12,0)</f>
        <v>0</v>
      </c>
      <c r="EX22" s="52">
        <f t="shared" si="271"/>
        <v>0</v>
      </c>
      <c r="EY22" s="52">
        <f t="shared" si="271"/>
        <v>0</v>
      </c>
      <c r="EZ22" s="52">
        <f t="shared" si="271"/>
        <v>0</v>
      </c>
      <c r="FA22" s="52">
        <f t="shared" si="271"/>
        <v>0</v>
      </c>
      <c r="FB22" s="52">
        <f t="shared" si="271"/>
        <v>0</v>
      </c>
      <c r="FC22" s="52">
        <f t="shared" si="271"/>
        <v>0</v>
      </c>
      <c r="FD22" s="52">
        <f t="shared" si="271"/>
        <v>0</v>
      </c>
      <c r="FE22" s="52">
        <f t="shared" si="271"/>
        <v>0</v>
      </c>
      <c r="FF22" s="52">
        <f t="shared" si="271"/>
        <v>0</v>
      </c>
      <c r="FG22" s="52">
        <f t="shared" si="271"/>
        <v>0</v>
      </c>
      <c r="FH22" s="52">
        <f t="shared" si="271"/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98">
        <v>0</v>
      </c>
      <c r="H23" s="98">
        <v>0</v>
      </c>
      <c r="I23" s="98">
        <f t="shared" ref="I23:S23" si="272">SUM(I14:I22)</f>
        <v>0</v>
      </c>
      <c r="J23" s="98">
        <f t="shared" si="272"/>
        <v>0</v>
      </c>
      <c r="K23" s="98">
        <f t="shared" si="272"/>
        <v>0</v>
      </c>
      <c r="L23" s="98">
        <f t="shared" si="272"/>
        <v>0</v>
      </c>
      <c r="M23" s="98">
        <f t="shared" si="272"/>
        <v>0</v>
      </c>
      <c r="N23" s="98">
        <f t="shared" si="272"/>
        <v>0</v>
      </c>
      <c r="O23" s="98">
        <f t="shared" si="272"/>
        <v>0</v>
      </c>
      <c r="P23" s="98">
        <f t="shared" si="272"/>
        <v>0</v>
      </c>
      <c r="Q23" s="98">
        <f t="shared" si="272"/>
        <v>0</v>
      </c>
      <c r="R23" s="98">
        <f t="shared" si="272"/>
        <v>0</v>
      </c>
      <c r="S23" s="98">
        <f t="shared" si="272"/>
        <v>0</v>
      </c>
      <c r="T23" s="98">
        <f t="shared" ref="T23:AR23" si="273">SUM(T14:T22)</f>
        <v>0</v>
      </c>
      <c r="U23" s="98">
        <f t="shared" si="273"/>
        <v>0</v>
      </c>
      <c r="V23" s="98">
        <f t="shared" si="273"/>
        <v>0</v>
      </c>
      <c r="W23" s="98">
        <f t="shared" si="273"/>
        <v>0</v>
      </c>
      <c r="X23" s="98">
        <f t="shared" si="273"/>
        <v>0</v>
      </c>
      <c r="Y23" s="98">
        <f t="shared" si="273"/>
        <v>0</v>
      </c>
      <c r="Z23" s="98">
        <f t="shared" si="273"/>
        <v>0</v>
      </c>
      <c r="AA23" s="98">
        <f t="shared" si="273"/>
        <v>0</v>
      </c>
      <c r="AB23" s="98">
        <f t="shared" si="273"/>
        <v>0</v>
      </c>
      <c r="AC23" s="98">
        <f t="shared" si="273"/>
        <v>0</v>
      </c>
      <c r="AD23" s="98">
        <f t="shared" si="273"/>
        <v>0</v>
      </c>
      <c r="AE23" s="98">
        <f t="shared" si="273"/>
        <v>0</v>
      </c>
      <c r="AF23" s="98">
        <f t="shared" si="273"/>
        <v>0</v>
      </c>
      <c r="AG23" s="98">
        <f t="shared" si="273"/>
        <v>0</v>
      </c>
      <c r="AH23" s="98">
        <f t="shared" si="273"/>
        <v>0</v>
      </c>
      <c r="AI23" s="98">
        <f t="shared" si="273"/>
        <v>0</v>
      </c>
      <c r="AJ23" s="98">
        <f t="shared" si="273"/>
        <v>0</v>
      </c>
      <c r="AK23" s="98">
        <f t="shared" si="273"/>
        <v>0</v>
      </c>
      <c r="AL23" s="98">
        <f t="shared" si="273"/>
        <v>0</v>
      </c>
      <c r="AM23" s="98">
        <f t="shared" si="273"/>
        <v>0</v>
      </c>
      <c r="AN23" s="98">
        <f t="shared" si="273"/>
        <v>0</v>
      </c>
      <c r="AO23" s="98">
        <f t="shared" si="273"/>
        <v>0</v>
      </c>
      <c r="AP23" s="98">
        <f t="shared" si="273"/>
        <v>0</v>
      </c>
      <c r="AQ23" s="98">
        <f t="shared" si="273"/>
        <v>0</v>
      </c>
      <c r="AR23" s="98">
        <f t="shared" si="273"/>
        <v>0</v>
      </c>
      <c r="AS23" s="98">
        <f t="shared" ref="AS23:BX23" si="274">SUM(AS14:AS22)</f>
        <v>0</v>
      </c>
      <c r="AT23" s="98">
        <f t="shared" si="274"/>
        <v>0</v>
      </c>
      <c r="AU23" s="98">
        <f t="shared" si="274"/>
        <v>0</v>
      </c>
      <c r="AV23" s="98">
        <f t="shared" si="274"/>
        <v>0</v>
      </c>
      <c r="AW23" s="98">
        <f t="shared" si="274"/>
        <v>0</v>
      </c>
      <c r="AX23" s="98">
        <f t="shared" si="274"/>
        <v>0</v>
      </c>
      <c r="AY23" s="98">
        <f t="shared" si="274"/>
        <v>0</v>
      </c>
      <c r="AZ23" s="98">
        <f t="shared" si="274"/>
        <v>0</v>
      </c>
      <c r="BA23" s="98">
        <f t="shared" si="274"/>
        <v>0</v>
      </c>
      <c r="BB23" s="98">
        <f t="shared" si="274"/>
        <v>0</v>
      </c>
      <c r="BC23" s="98">
        <f t="shared" si="274"/>
        <v>0</v>
      </c>
      <c r="BD23" s="98">
        <f t="shared" si="274"/>
        <v>0</v>
      </c>
      <c r="BE23" s="98">
        <f t="shared" si="274"/>
        <v>0</v>
      </c>
      <c r="BF23" s="98">
        <f t="shared" si="274"/>
        <v>0</v>
      </c>
      <c r="BG23" s="98">
        <f t="shared" si="274"/>
        <v>0</v>
      </c>
      <c r="BH23" s="98">
        <f t="shared" si="274"/>
        <v>0</v>
      </c>
      <c r="BI23" s="98">
        <f t="shared" si="274"/>
        <v>0</v>
      </c>
      <c r="BJ23" s="98">
        <f t="shared" si="274"/>
        <v>0</v>
      </c>
      <c r="BK23" s="98">
        <f t="shared" si="274"/>
        <v>0</v>
      </c>
      <c r="BL23" s="98">
        <f t="shared" si="274"/>
        <v>0</v>
      </c>
      <c r="BM23" s="98">
        <f t="shared" si="274"/>
        <v>0</v>
      </c>
      <c r="BN23" s="98">
        <f t="shared" si="274"/>
        <v>0</v>
      </c>
      <c r="BO23" s="98">
        <f t="shared" si="274"/>
        <v>0</v>
      </c>
      <c r="BP23" s="98">
        <f t="shared" si="274"/>
        <v>0</v>
      </c>
      <c r="BQ23" s="98">
        <f t="shared" si="274"/>
        <v>0</v>
      </c>
      <c r="BR23" s="98">
        <f t="shared" si="274"/>
        <v>0</v>
      </c>
      <c r="BS23" s="98">
        <f t="shared" si="274"/>
        <v>0</v>
      </c>
      <c r="BT23" s="98">
        <f t="shared" si="274"/>
        <v>0</v>
      </c>
      <c r="BU23" s="98">
        <f t="shared" si="274"/>
        <v>0</v>
      </c>
      <c r="BV23" s="98">
        <f t="shared" si="274"/>
        <v>0</v>
      </c>
      <c r="BW23" s="98">
        <f t="shared" si="274"/>
        <v>0</v>
      </c>
      <c r="BX23" s="98">
        <f t="shared" si="274"/>
        <v>0</v>
      </c>
      <c r="BY23" s="98">
        <f t="shared" ref="BY23:DD23" si="275">SUM(BY14:BY22)</f>
        <v>0</v>
      </c>
      <c r="BZ23" s="98">
        <f t="shared" si="275"/>
        <v>0</v>
      </c>
      <c r="CA23" s="98">
        <f t="shared" si="275"/>
        <v>0</v>
      </c>
      <c r="CB23" s="98">
        <f t="shared" si="275"/>
        <v>0</v>
      </c>
      <c r="CC23" s="98">
        <f t="shared" si="275"/>
        <v>0</v>
      </c>
      <c r="CD23" s="98">
        <f t="shared" si="275"/>
        <v>0</v>
      </c>
      <c r="CE23" s="98">
        <f t="shared" si="275"/>
        <v>0</v>
      </c>
      <c r="CF23" s="98">
        <f t="shared" si="275"/>
        <v>0</v>
      </c>
      <c r="CG23" s="98">
        <f t="shared" si="275"/>
        <v>0</v>
      </c>
      <c r="CH23" s="98">
        <f t="shared" si="275"/>
        <v>0</v>
      </c>
      <c r="CI23" s="98">
        <f t="shared" si="275"/>
        <v>0</v>
      </c>
      <c r="CJ23" s="98">
        <f t="shared" si="275"/>
        <v>0</v>
      </c>
      <c r="CK23" s="98">
        <f t="shared" si="275"/>
        <v>0</v>
      </c>
      <c r="CL23" s="98">
        <f t="shared" si="275"/>
        <v>0</v>
      </c>
      <c r="CM23" s="98">
        <f t="shared" si="275"/>
        <v>0</v>
      </c>
      <c r="CN23" s="98">
        <f t="shared" si="275"/>
        <v>0</v>
      </c>
      <c r="CO23" s="98">
        <f t="shared" si="275"/>
        <v>0</v>
      </c>
      <c r="CP23" s="98">
        <f t="shared" si="275"/>
        <v>0</v>
      </c>
      <c r="CQ23" s="98">
        <f t="shared" si="275"/>
        <v>0</v>
      </c>
      <c r="CR23" s="98">
        <f t="shared" si="275"/>
        <v>0</v>
      </c>
      <c r="CS23" s="98">
        <f t="shared" si="275"/>
        <v>0</v>
      </c>
      <c r="CT23" s="98">
        <f t="shared" si="275"/>
        <v>0</v>
      </c>
      <c r="CU23" s="98">
        <f t="shared" si="275"/>
        <v>0</v>
      </c>
      <c r="CV23" s="98">
        <f t="shared" si="275"/>
        <v>0</v>
      </c>
      <c r="CW23" s="98">
        <f t="shared" si="275"/>
        <v>0</v>
      </c>
      <c r="CX23" s="98">
        <f t="shared" si="275"/>
        <v>0</v>
      </c>
      <c r="CY23" s="98">
        <f t="shared" si="275"/>
        <v>0</v>
      </c>
      <c r="CZ23" s="98">
        <f t="shared" si="275"/>
        <v>0</v>
      </c>
      <c r="DA23" s="98">
        <f t="shared" si="275"/>
        <v>0</v>
      </c>
      <c r="DB23" s="98">
        <f t="shared" si="275"/>
        <v>0</v>
      </c>
      <c r="DC23" s="98">
        <f t="shared" si="275"/>
        <v>0</v>
      </c>
      <c r="DD23" s="98">
        <f t="shared" si="275"/>
        <v>0</v>
      </c>
      <c r="DE23" s="98">
        <f t="shared" ref="DE23:DX23" si="276">SUM(DE14:DE22)</f>
        <v>0</v>
      </c>
      <c r="DF23" s="98">
        <f t="shared" si="276"/>
        <v>0</v>
      </c>
      <c r="DG23" s="98">
        <f t="shared" si="276"/>
        <v>0</v>
      </c>
      <c r="DH23" s="98">
        <f t="shared" si="276"/>
        <v>0</v>
      </c>
      <c r="DI23" s="98">
        <f t="shared" si="276"/>
        <v>0</v>
      </c>
      <c r="DJ23" s="98">
        <f t="shared" si="276"/>
        <v>0</v>
      </c>
      <c r="DK23" s="98">
        <f t="shared" si="276"/>
        <v>0</v>
      </c>
      <c r="DL23" s="98">
        <f t="shared" si="276"/>
        <v>0</v>
      </c>
      <c r="DM23" s="98">
        <f t="shared" si="276"/>
        <v>0</v>
      </c>
      <c r="DN23" s="98">
        <f t="shared" si="276"/>
        <v>0</v>
      </c>
      <c r="DO23" s="98">
        <f t="shared" si="276"/>
        <v>0</v>
      </c>
      <c r="DP23" s="98">
        <f t="shared" si="276"/>
        <v>0</v>
      </c>
      <c r="DQ23" s="98">
        <f t="shared" si="276"/>
        <v>0</v>
      </c>
      <c r="DR23" s="98">
        <f t="shared" si="276"/>
        <v>0</v>
      </c>
      <c r="DS23" s="98">
        <f t="shared" si="276"/>
        <v>0</v>
      </c>
      <c r="DT23" s="98">
        <f t="shared" si="276"/>
        <v>0</v>
      </c>
      <c r="DU23" s="98">
        <f t="shared" si="276"/>
        <v>0</v>
      </c>
      <c r="DV23" s="98">
        <f t="shared" si="276"/>
        <v>0</v>
      </c>
      <c r="DW23" s="98">
        <f t="shared" si="276"/>
        <v>0</v>
      </c>
      <c r="DX23" s="98">
        <f t="shared" si="276"/>
        <v>0</v>
      </c>
      <c r="DY23" s="98">
        <f t="shared" ref="DY23:EV23" si="277">SUM(DY14:DY22)</f>
        <v>0</v>
      </c>
      <c r="DZ23" s="98">
        <f t="shared" si="277"/>
        <v>0</v>
      </c>
      <c r="EA23" s="98">
        <f t="shared" si="277"/>
        <v>0</v>
      </c>
      <c r="EB23" s="98">
        <f t="shared" si="277"/>
        <v>0</v>
      </c>
      <c r="EC23" s="98">
        <f t="shared" si="277"/>
        <v>0</v>
      </c>
      <c r="ED23" s="98">
        <f t="shared" si="277"/>
        <v>0</v>
      </c>
      <c r="EE23" s="98">
        <f t="shared" si="277"/>
        <v>0</v>
      </c>
      <c r="EF23" s="98">
        <f t="shared" si="277"/>
        <v>0</v>
      </c>
      <c r="EG23" s="98">
        <f t="shared" si="277"/>
        <v>0</v>
      </c>
      <c r="EH23" s="98">
        <f t="shared" si="277"/>
        <v>0</v>
      </c>
      <c r="EI23" s="98">
        <f t="shared" si="277"/>
        <v>0</v>
      </c>
      <c r="EJ23" s="98">
        <f t="shared" si="277"/>
        <v>0</v>
      </c>
      <c r="EK23" s="98">
        <f t="shared" si="277"/>
        <v>0</v>
      </c>
      <c r="EL23" s="98">
        <f t="shared" si="277"/>
        <v>0</v>
      </c>
      <c r="EM23" s="98">
        <f t="shared" si="277"/>
        <v>0</v>
      </c>
      <c r="EN23" s="98">
        <f t="shared" si="277"/>
        <v>0</v>
      </c>
      <c r="EO23" s="98">
        <f t="shared" si="277"/>
        <v>0</v>
      </c>
      <c r="EP23" s="98">
        <f t="shared" si="277"/>
        <v>0</v>
      </c>
      <c r="EQ23" s="98">
        <f t="shared" si="277"/>
        <v>0</v>
      </c>
      <c r="ER23" s="98">
        <f t="shared" si="277"/>
        <v>0</v>
      </c>
      <c r="ES23" s="98">
        <f t="shared" si="277"/>
        <v>0</v>
      </c>
      <c r="ET23" s="98">
        <f t="shared" si="277"/>
        <v>0</v>
      </c>
      <c r="EU23" s="98">
        <f t="shared" si="277"/>
        <v>0</v>
      </c>
      <c r="EV23" s="98">
        <f t="shared" si="277"/>
        <v>0</v>
      </c>
      <c r="EW23" s="98">
        <f t="shared" ref="EW23:FH23" si="278">SUM(EW14:EW22)</f>
        <v>0</v>
      </c>
      <c r="EX23" s="98">
        <f t="shared" si="278"/>
        <v>0</v>
      </c>
      <c r="EY23" s="98">
        <f t="shared" si="278"/>
        <v>0</v>
      </c>
      <c r="EZ23" s="98">
        <f t="shared" si="278"/>
        <v>0</v>
      </c>
      <c r="FA23" s="98">
        <f t="shared" si="278"/>
        <v>0</v>
      </c>
      <c r="FB23" s="98">
        <f t="shared" si="278"/>
        <v>0</v>
      </c>
      <c r="FC23" s="98">
        <f t="shared" si="278"/>
        <v>0</v>
      </c>
      <c r="FD23" s="98">
        <f t="shared" si="278"/>
        <v>0</v>
      </c>
      <c r="FE23" s="98">
        <f t="shared" si="278"/>
        <v>0</v>
      </c>
      <c r="FF23" s="98">
        <f t="shared" si="278"/>
        <v>0</v>
      </c>
      <c r="FG23" s="98">
        <f t="shared" si="278"/>
        <v>0</v>
      </c>
      <c r="FH23" s="98">
        <f t="shared" si="278"/>
        <v>0</v>
      </c>
    </row>
    <row r="24" spans="1:164">
      <c r="A24" s="9"/>
      <c r="B24" s="9"/>
      <c r="C24" s="9"/>
      <c r="D24" s="9"/>
      <c r="E24" s="9"/>
      <c r="F24" s="76"/>
    </row>
    <row r="25" spans="1:164">
      <c r="A25" s="9"/>
      <c r="B25" s="9"/>
      <c r="C25" s="9"/>
      <c r="D25" s="9"/>
      <c r="E25" s="9" t="s">
        <v>26</v>
      </c>
      <c r="F25" s="76" t="s">
        <v>23</v>
      </c>
      <c r="G25" s="52">
        <v>0</v>
      </c>
      <c r="H25" s="96">
        <v>0</v>
      </c>
      <c r="I25" s="52">
        <f t="shared" ref="I25:BI25" si="279">ROUND(((+H14+I14)/2)*0.0025,8)</f>
        <v>0</v>
      </c>
      <c r="J25" s="52">
        <f t="shared" si="279"/>
        <v>0</v>
      </c>
      <c r="K25" s="52">
        <f t="shared" si="279"/>
        <v>0</v>
      </c>
      <c r="L25" s="52">
        <f t="shared" si="279"/>
        <v>0</v>
      </c>
      <c r="M25" s="52">
        <f t="shared" si="279"/>
        <v>0</v>
      </c>
      <c r="N25" s="52">
        <f t="shared" si="279"/>
        <v>0</v>
      </c>
      <c r="O25" s="52">
        <f t="shared" si="279"/>
        <v>0</v>
      </c>
      <c r="P25" s="52">
        <f t="shared" si="279"/>
        <v>0</v>
      </c>
      <c r="Q25" s="52">
        <f t="shared" si="279"/>
        <v>0</v>
      </c>
      <c r="R25" s="52">
        <f t="shared" si="279"/>
        <v>0</v>
      </c>
      <c r="S25" s="52">
        <f>ROUND(((+R14+S14)/2)*0.0025,8)</f>
        <v>0</v>
      </c>
      <c r="T25" s="52">
        <f t="shared" si="279"/>
        <v>0</v>
      </c>
      <c r="U25" s="52">
        <f t="shared" si="279"/>
        <v>0</v>
      </c>
      <c r="V25" s="52">
        <f t="shared" si="279"/>
        <v>0</v>
      </c>
      <c r="W25" s="52">
        <f t="shared" si="279"/>
        <v>0</v>
      </c>
      <c r="X25" s="52">
        <f t="shared" si="279"/>
        <v>0</v>
      </c>
      <c r="Y25" s="52">
        <f t="shared" si="279"/>
        <v>0</v>
      </c>
      <c r="Z25" s="52">
        <f t="shared" si="279"/>
        <v>0</v>
      </c>
      <c r="AA25" s="52">
        <f t="shared" si="279"/>
        <v>0</v>
      </c>
      <c r="AB25" s="52">
        <f t="shared" si="279"/>
        <v>0</v>
      </c>
      <c r="AC25" s="52">
        <f t="shared" si="279"/>
        <v>0</v>
      </c>
      <c r="AD25" s="52">
        <f t="shared" si="279"/>
        <v>0</v>
      </c>
      <c r="AE25" s="52">
        <f t="shared" si="279"/>
        <v>0</v>
      </c>
      <c r="AF25" s="52">
        <f t="shared" si="279"/>
        <v>0</v>
      </c>
      <c r="AG25" s="52">
        <f t="shared" si="279"/>
        <v>0</v>
      </c>
      <c r="AH25" s="52">
        <f t="shared" si="279"/>
        <v>0</v>
      </c>
      <c r="AI25" s="52">
        <f t="shared" si="279"/>
        <v>0</v>
      </c>
      <c r="AJ25" s="52">
        <f t="shared" si="279"/>
        <v>0</v>
      </c>
      <c r="AK25" s="52">
        <f t="shared" si="279"/>
        <v>0</v>
      </c>
      <c r="AL25" s="52">
        <f t="shared" si="279"/>
        <v>0</v>
      </c>
      <c r="AM25" s="52">
        <f t="shared" si="279"/>
        <v>0</v>
      </c>
      <c r="AN25" s="52">
        <f t="shared" si="279"/>
        <v>0</v>
      </c>
      <c r="AO25" s="52">
        <f t="shared" si="279"/>
        <v>0</v>
      </c>
      <c r="AP25" s="52">
        <f t="shared" si="279"/>
        <v>0</v>
      </c>
      <c r="AQ25" s="52">
        <f t="shared" si="279"/>
        <v>0</v>
      </c>
      <c r="AR25" s="52">
        <f t="shared" si="279"/>
        <v>0</v>
      </c>
      <c r="AS25" s="52">
        <f t="shared" si="279"/>
        <v>0</v>
      </c>
      <c r="AT25" s="52">
        <f t="shared" si="279"/>
        <v>0</v>
      </c>
      <c r="AU25" s="52">
        <f t="shared" si="279"/>
        <v>0</v>
      </c>
      <c r="AV25" s="52">
        <f t="shared" si="279"/>
        <v>0</v>
      </c>
      <c r="AW25" s="52">
        <f t="shared" si="279"/>
        <v>0</v>
      </c>
      <c r="AX25" s="52">
        <f t="shared" si="279"/>
        <v>0</v>
      </c>
      <c r="AY25" s="52">
        <f t="shared" si="279"/>
        <v>0</v>
      </c>
      <c r="AZ25" s="52">
        <f t="shared" si="279"/>
        <v>0</v>
      </c>
      <c r="BA25" s="52">
        <f t="shared" si="279"/>
        <v>0</v>
      </c>
      <c r="BB25" s="52">
        <f t="shared" si="279"/>
        <v>0</v>
      </c>
      <c r="BC25" s="52">
        <f t="shared" si="279"/>
        <v>0</v>
      </c>
      <c r="BD25" s="52">
        <f t="shared" si="279"/>
        <v>0</v>
      </c>
      <c r="BE25" s="52">
        <f t="shared" si="279"/>
        <v>0</v>
      </c>
      <c r="BF25" s="52">
        <f t="shared" si="279"/>
        <v>0</v>
      </c>
      <c r="BG25" s="52">
        <f t="shared" si="279"/>
        <v>0</v>
      </c>
      <c r="BH25" s="52">
        <f t="shared" si="279"/>
        <v>0</v>
      </c>
      <c r="BI25" s="52">
        <f t="shared" si="279"/>
        <v>0</v>
      </c>
      <c r="BJ25" s="52">
        <f t="shared" ref="BJ25:DU25" si="280">ROUND(((+BI14+BJ14)/2)*0.0025,8)</f>
        <v>0</v>
      </c>
      <c r="BK25" s="52">
        <f t="shared" si="280"/>
        <v>0</v>
      </c>
      <c r="BL25" s="52">
        <f t="shared" si="280"/>
        <v>0</v>
      </c>
      <c r="BM25" s="52">
        <f t="shared" si="280"/>
        <v>0</v>
      </c>
      <c r="BN25" s="52">
        <f t="shared" si="280"/>
        <v>0</v>
      </c>
      <c r="BO25" s="52">
        <f t="shared" si="280"/>
        <v>0</v>
      </c>
      <c r="BP25" s="52">
        <f t="shared" si="280"/>
        <v>0</v>
      </c>
      <c r="BQ25" s="52">
        <f t="shared" si="280"/>
        <v>0</v>
      </c>
      <c r="BR25" s="52">
        <f t="shared" si="280"/>
        <v>0</v>
      </c>
      <c r="BS25" s="52">
        <f t="shared" si="280"/>
        <v>0</v>
      </c>
      <c r="BT25" s="52">
        <f t="shared" si="280"/>
        <v>0</v>
      </c>
      <c r="BU25" s="52">
        <f t="shared" si="280"/>
        <v>0</v>
      </c>
      <c r="BV25" s="52">
        <f t="shared" si="280"/>
        <v>0</v>
      </c>
      <c r="BW25" s="52">
        <f t="shared" si="280"/>
        <v>0</v>
      </c>
      <c r="BX25" s="52">
        <f t="shared" si="280"/>
        <v>0</v>
      </c>
      <c r="BY25" s="52">
        <f t="shared" si="280"/>
        <v>0</v>
      </c>
      <c r="BZ25" s="52">
        <f t="shared" si="280"/>
        <v>0</v>
      </c>
      <c r="CA25" s="52">
        <f t="shared" si="280"/>
        <v>0</v>
      </c>
      <c r="CB25" s="52">
        <f t="shared" si="280"/>
        <v>0</v>
      </c>
      <c r="CC25" s="52">
        <f t="shared" si="280"/>
        <v>0</v>
      </c>
      <c r="CD25" s="52">
        <f t="shared" si="280"/>
        <v>0</v>
      </c>
      <c r="CE25" s="52">
        <f t="shared" si="280"/>
        <v>0</v>
      </c>
      <c r="CF25" s="52">
        <f t="shared" si="280"/>
        <v>0</v>
      </c>
      <c r="CG25" s="52">
        <f t="shared" si="280"/>
        <v>0</v>
      </c>
      <c r="CH25" s="52">
        <f t="shared" si="280"/>
        <v>0</v>
      </c>
      <c r="CI25" s="52">
        <f t="shared" si="280"/>
        <v>0</v>
      </c>
      <c r="CJ25" s="52">
        <f t="shared" si="280"/>
        <v>0</v>
      </c>
      <c r="CK25" s="52">
        <f t="shared" si="280"/>
        <v>0</v>
      </c>
      <c r="CL25" s="52">
        <f t="shared" si="280"/>
        <v>0</v>
      </c>
      <c r="CM25" s="52">
        <f t="shared" si="280"/>
        <v>0</v>
      </c>
      <c r="CN25" s="52">
        <f t="shared" si="280"/>
        <v>0</v>
      </c>
      <c r="CO25" s="52">
        <f t="shared" si="280"/>
        <v>0</v>
      </c>
      <c r="CP25" s="52">
        <f t="shared" si="280"/>
        <v>0</v>
      </c>
      <c r="CQ25" s="52">
        <f t="shared" si="280"/>
        <v>0</v>
      </c>
      <c r="CR25" s="52">
        <f t="shared" si="280"/>
        <v>0</v>
      </c>
      <c r="CS25" s="52">
        <f t="shared" si="280"/>
        <v>0</v>
      </c>
      <c r="CT25" s="52">
        <f t="shared" si="280"/>
        <v>0</v>
      </c>
      <c r="CU25" s="52">
        <f t="shared" si="280"/>
        <v>0</v>
      </c>
      <c r="CV25" s="52">
        <f t="shared" si="280"/>
        <v>0</v>
      </c>
      <c r="CW25" s="52">
        <f t="shared" si="280"/>
        <v>0</v>
      </c>
      <c r="CX25" s="52">
        <f t="shared" si="280"/>
        <v>0</v>
      </c>
      <c r="CY25" s="52">
        <f t="shared" si="280"/>
        <v>0</v>
      </c>
      <c r="CZ25" s="52">
        <f t="shared" si="280"/>
        <v>0</v>
      </c>
      <c r="DA25" s="52">
        <f t="shared" si="280"/>
        <v>0</v>
      </c>
      <c r="DB25" s="52">
        <f t="shared" si="280"/>
        <v>0</v>
      </c>
      <c r="DC25" s="52">
        <f t="shared" si="280"/>
        <v>0</v>
      </c>
      <c r="DD25" s="52">
        <f t="shared" si="280"/>
        <v>0</v>
      </c>
      <c r="DE25" s="52">
        <f t="shared" si="280"/>
        <v>0</v>
      </c>
      <c r="DF25" s="52">
        <f t="shared" si="280"/>
        <v>0</v>
      </c>
      <c r="DG25" s="52">
        <f t="shared" si="280"/>
        <v>0</v>
      </c>
      <c r="DH25" s="52">
        <f t="shared" si="280"/>
        <v>0</v>
      </c>
      <c r="DI25" s="52">
        <f t="shared" si="280"/>
        <v>0</v>
      </c>
      <c r="DJ25" s="52">
        <f t="shared" si="280"/>
        <v>0</v>
      </c>
      <c r="DK25" s="52">
        <f t="shared" si="280"/>
        <v>0</v>
      </c>
      <c r="DL25" s="52">
        <f t="shared" si="280"/>
        <v>0</v>
      </c>
      <c r="DM25" s="52">
        <f t="shared" si="280"/>
        <v>0</v>
      </c>
      <c r="DN25" s="52">
        <f t="shared" si="280"/>
        <v>0</v>
      </c>
      <c r="DO25" s="52">
        <f t="shared" si="280"/>
        <v>0</v>
      </c>
      <c r="DP25" s="52">
        <f t="shared" si="280"/>
        <v>0</v>
      </c>
      <c r="DQ25" s="52">
        <f t="shared" si="280"/>
        <v>0</v>
      </c>
      <c r="DR25" s="52">
        <f t="shared" si="280"/>
        <v>0</v>
      </c>
      <c r="DS25" s="52">
        <f t="shared" si="280"/>
        <v>0</v>
      </c>
      <c r="DT25" s="52">
        <f t="shared" si="280"/>
        <v>0</v>
      </c>
      <c r="DU25" s="52">
        <f t="shared" si="280"/>
        <v>0</v>
      </c>
      <c r="DV25" s="52">
        <f>ROUND(((+DU14+DV14)/2)*0.0025,8)</f>
        <v>0</v>
      </c>
      <c r="DW25" s="52">
        <f>ROUND(((+DV14+DW14)/2)*0.0025,8)</f>
        <v>0</v>
      </c>
      <c r="DX25" s="52">
        <f>ROUND(((+DW14+DX14)/2)*0.0025,8)</f>
        <v>0</v>
      </c>
      <c r="DY25" s="52">
        <f t="shared" ref="DY25" si="281">ROUND(((+DX14+DY14)/2)*0.0025,8)</f>
        <v>0</v>
      </c>
      <c r="DZ25" s="52">
        <f t="shared" ref="DZ25" si="282">ROUND(((+DY14+DZ14)/2)*0.0025,8)</f>
        <v>0</v>
      </c>
      <c r="EA25" s="52">
        <f t="shared" ref="EA25" si="283">ROUND(((+DZ14+EA14)/2)*0.0025,8)</f>
        <v>0</v>
      </c>
      <c r="EB25" s="52">
        <f t="shared" ref="EB25" si="284">ROUND(((+EA14+EB14)/2)*0.0025,8)</f>
        <v>0</v>
      </c>
      <c r="EC25" s="52">
        <f t="shared" ref="EC25" si="285">ROUND(((+EB14+EC14)/2)*0.0025,8)</f>
        <v>0</v>
      </c>
      <c r="ED25" s="52">
        <f t="shared" ref="ED25" si="286">ROUND(((+EC14+ED14)/2)*0.0025,8)</f>
        <v>0</v>
      </c>
      <c r="EE25" s="52">
        <f t="shared" ref="EE25" si="287">ROUND(((+ED14+EE14)/2)*0.0025,8)</f>
        <v>0</v>
      </c>
      <c r="EF25" s="52">
        <f t="shared" ref="EF25" si="288">ROUND(((+EE14+EF14)/2)*0.0025,8)</f>
        <v>0</v>
      </c>
      <c r="EG25" s="52">
        <f t="shared" ref="EG25" si="289">ROUND(((+EF14+EG14)/2)*0.0025,8)</f>
        <v>0</v>
      </c>
      <c r="EH25" s="52">
        <f>ROUND(((+EG14+EH14)/2)*0.0025,8)</f>
        <v>0</v>
      </c>
      <c r="EI25" s="52">
        <f>ROUND(((+EH14+EI14)/2)*0.0025,8)</f>
        <v>0</v>
      </c>
      <c r="EJ25" s="52">
        <f>ROUND(((+EI14+EJ14)/2)*0.0025,8)</f>
        <v>0</v>
      </c>
      <c r="EK25" s="52">
        <f t="shared" ref="EK25" si="290">ROUND(((+EJ14+EK14)/2)*0.0025,8)</f>
        <v>0</v>
      </c>
      <c r="EL25" s="52">
        <f t="shared" ref="EL25" si="291">ROUND(((+EK14+EL14)/2)*0.0025,8)</f>
        <v>0</v>
      </c>
      <c r="EM25" s="52">
        <f t="shared" ref="EM25" si="292">ROUND(((+EL14+EM14)/2)*0.0025,8)</f>
        <v>0</v>
      </c>
      <c r="EN25" s="52">
        <f t="shared" ref="EN25" si="293">ROUND(((+EM14+EN14)/2)*0.0025,8)</f>
        <v>0</v>
      </c>
      <c r="EO25" s="52">
        <f t="shared" ref="EO25" si="294">ROUND(((+EN14+EO14)/2)*0.0025,8)</f>
        <v>0</v>
      </c>
      <c r="EP25" s="52">
        <f t="shared" ref="EP25" si="295">ROUND(((+EO14+EP14)/2)*0.0025,8)</f>
        <v>0</v>
      </c>
      <c r="EQ25" s="52">
        <f t="shared" ref="EQ25" si="296">ROUND(((+EP14+EQ14)/2)*0.0025,8)</f>
        <v>0</v>
      </c>
      <c r="ER25" s="52">
        <f t="shared" ref="ER25" si="297">ROUND(((+EQ14+ER14)/2)*0.0025,8)</f>
        <v>0</v>
      </c>
      <c r="ES25" s="52">
        <f t="shared" ref="ES25" si="298">ROUND(((+ER14+ES14)/2)*0.0025,8)</f>
        <v>0</v>
      </c>
      <c r="ET25" s="52">
        <f>ROUND(((+ES14+ET14)/2)*0.0025,8)</f>
        <v>0</v>
      </c>
      <c r="EU25" s="52">
        <f>ROUND(((+ET14+EU14)/2)*0.0025,8)</f>
        <v>0</v>
      </c>
      <c r="EV25" s="52">
        <f>ROUND(((+EU14+EV14)/2)*0.0025,8)</f>
        <v>0</v>
      </c>
      <c r="EW25" s="52">
        <f t="shared" ref="EW25:FH25" si="299">ROUND(((+EV14+EW14)/2)*0.0025,8)</f>
        <v>0</v>
      </c>
      <c r="EX25" s="52">
        <f t="shared" si="299"/>
        <v>0</v>
      </c>
      <c r="EY25" s="52">
        <f t="shared" si="299"/>
        <v>0</v>
      </c>
      <c r="EZ25" s="52">
        <f t="shared" si="299"/>
        <v>0</v>
      </c>
      <c r="FA25" s="52">
        <f t="shared" si="299"/>
        <v>0</v>
      </c>
      <c r="FB25" s="52">
        <f t="shared" si="299"/>
        <v>0</v>
      </c>
      <c r="FC25" s="52">
        <f t="shared" si="299"/>
        <v>0</v>
      </c>
      <c r="FD25" s="52">
        <f t="shared" si="299"/>
        <v>0</v>
      </c>
      <c r="FE25" s="52">
        <f t="shared" si="299"/>
        <v>0</v>
      </c>
      <c r="FF25" s="52">
        <f t="shared" si="299"/>
        <v>0</v>
      </c>
      <c r="FG25" s="52">
        <f t="shared" si="299"/>
        <v>0</v>
      </c>
      <c r="FH25" s="52">
        <f t="shared" si="299"/>
        <v>0</v>
      </c>
    </row>
    <row r="26" spans="1:164">
      <c r="A26" s="9"/>
      <c r="B26" s="9"/>
      <c r="C26" s="9"/>
      <c r="D26" s="9"/>
      <c r="E26" s="9"/>
      <c r="F26" s="76"/>
      <c r="G26" s="105">
        <v>0</v>
      </c>
      <c r="H26" s="105">
        <v>0</v>
      </c>
      <c r="I26" s="105">
        <f t="shared" ref="I26:BI26" si="300">ROUND(((+H15+I15)/2)*0.001417,0)</f>
        <v>0</v>
      </c>
      <c r="J26" s="105">
        <f t="shared" si="300"/>
        <v>0</v>
      </c>
      <c r="K26" s="105">
        <f t="shared" si="300"/>
        <v>0</v>
      </c>
      <c r="L26" s="105">
        <f t="shared" si="300"/>
        <v>0</v>
      </c>
      <c r="M26" s="105">
        <f t="shared" si="300"/>
        <v>0</v>
      </c>
      <c r="N26" s="105">
        <f t="shared" si="300"/>
        <v>0</v>
      </c>
      <c r="O26" s="105">
        <f t="shared" si="300"/>
        <v>0</v>
      </c>
      <c r="P26" s="105">
        <f t="shared" si="300"/>
        <v>0</v>
      </c>
      <c r="Q26" s="105">
        <f t="shared" si="300"/>
        <v>0</v>
      </c>
      <c r="R26" s="105">
        <f t="shared" si="300"/>
        <v>0</v>
      </c>
      <c r="S26" s="105">
        <f>ROUND(((+R15+S15)/2)*0.001417,0)</f>
        <v>0</v>
      </c>
      <c r="T26" s="105">
        <f t="shared" si="300"/>
        <v>0</v>
      </c>
      <c r="U26" s="105">
        <f t="shared" si="300"/>
        <v>0</v>
      </c>
      <c r="V26" s="105">
        <f t="shared" si="300"/>
        <v>0</v>
      </c>
      <c r="W26" s="105">
        <f t="shared" si="300"/>
        <v>0</v>
      </c>
      <c r="X26" s="105">
        <f t="shared" si="300"/>
        <v>0</v>
      </c>
      <c r="Y26" s="105">
        <f t="shared" si="300"/>
        <v>0</v>
      </c>
      <c r="Z26" s="105">
        <f t="shared" si="300"/>
        <v>0</v>
      </c>
      <c r="AA26" s="105">
        <f t="shared" si="300"/>
        <v>0</v>
      </c>
      <c r="AB26" s="105">
        <f t="shared" si="300"/>
        <v>0</v>
      </c>
      <c r="AC26" s="105">
        <f t="shared" si="300"/>
        <v>0</v>
      </c>
      <c r="AD26" s="105">
        <f t="shared" si="300"/>
        <v>0</v>
      </c>
      <c r="AE26" s="105">
        <f t="shared" si="300"/>
        <v>0</v>
      </c>
      <c r="AF26" s="105">
        <f t="shared" si="300"/>
        <v>0</v>
      </c>
      <c r="AG26" s="105">
        <f t="shared" si="300"/>
        <v>0</v>
      </c>
      <c r="AH26" s="105">
        <f t="shared" si="300"/>
        <v>0</v>
      </c>
      <c r="AI26" s="105">
        <f t="shared" si="300"/>
        <v>0</v>
      </c>
      <c r="AJ26" s="105">
        <f t="shared" si="300"/>
        <v>0</v>
      </c>
      <c r="AK26" s="105">
        <f t="shared" si="300"/>
        <v>0</v>
      </c>
      <c r="AL26" s="105">
        <f t="shared" si="300"/>
        <v>0</v>
      </c>
      <c r="AM26" s="105">
        <f t="shared" si="300"/>
        <v>0</v>
      </c>
      <c r="AN26" s="105">
        <f t="shared" si="300"/>
        <v>0</v>
      </c>
      <c r="AO26" s="105">
        <f t="shared" si="300"/>
        <v>0</v>
      </c>
      <c r="AP26" s="105">
        <f t="shared" si="300"/>
        <v>0</v>
      </c>
      <c r="AQ26" s="105">
        <f t="shared" si="300"/>
        <v>0</v>
      </c>
      <c r="AR26" s="105">
        <f t="shared" si="300"/>
        <v>0</v>
      </c>
      <c r="AS26" s="105">
        <f t="shared" si="300"/>
        <v>0</v>
      </c>
      <c r="AT26" s="105">
        <f t="shared" si="300"/>
        <v>0</v>
      </c>
      <c r="AU26" s="105">
        <f t="shared" si="300"/>
        <v>0</v>
      </c>
      <c r="AV26" s="105">
        <f t="shared" si="300"/>
        <v>0</v>
      </c>
      <c r="AW26" s="105">
        <f t="shared" si="300"/>
        <v>0</v>
      </c>
      <c r="AX26" s="105">
        <f t="shared" si="300"/>
        <v>0</v>
      </c>
      <c r="AY26" s="105">
        <f t="shared" si="300"/>
        <v>0</v>
      </c>
      <c r="AZ26" s="105">
        <f t="shared" si="300"/>
        <v>0</v>
      </c>
      <c r="BA26" s="105">
        <f t="shared" si="300"/>
        <v>0</v>
      </c>
      <c r="BB26" s="105">
        <f t="shared" si="300"/>
        <v>0</v>
      </c>
      <c r="BC26" s="105">
        <f t="shared" si="300"/>
        <v>0</v>
      </c>
      <c r="BD26" s="105">
        <f t="shared" si="300"/>
        <v>0</v>
      </c>
      <c r="BE26" s="105">
        <f t="shared" si="300"/>
        <v>0</v>
      </c>
      <c r="BF26" s="105">
        <f t="shared" si="300"/>
        <v>0</v>
      </c>
      <c r="BG26" s="105">
        <f t="shared" si="300"/>
        <v>0</v>
      </c>
      <c r="BH26" s="105">
        <f t="shared" si="300"/>
        <v>0</v>
      </c>
      <c r="BI26" s="105">
        <f t="shared" si="300"/>
        <v>0</v>
      </c>
      <c r="BJ26" s="105">
        <f t="shared" ref="BJ26:DU26" si="301">ROUND(((+BI15+BJ15)/2)*0.001417,0)</f>
        <v>0</v>
      </c>
      <c r="BK26" s="105">
        <f t="shared" si="301"/>
        <v>0</v>
      </c>
      <c r="BL26" s="105">
        <f t="shared" si="301"/>
        <v>0</v>
      </c>
      <c r="BM26" s="105">
        <f t="shared" si="301"/>
        <v>0</v>
      </c>
      <c r="BN26" s="105">
        <f t="shared" si="301"/>
        <v>0</v>
      </c>
      <c r="BO26" s="105">
        <f t="shared" si="301"/>
        <v>0</v>
      </c>
      <c r="BP26" s="105">
        <f t="shared" si="301"/>
        <v>0</v>
      </c>
      <c r="BQ26" s="105">
        <f t="shared" si="301"/>
        <v>0</v>
      </c>
      <c r="BR26" s="105">
        <f t="shared" si="301"/>
        <v>0</v>
      </c>
      <c r="BS26" s="105">
        <f t="shared" si="301"/>
        <v>0</v>
      </c>
      <c r="BT26" s="105">
        <f t="shared" si="301"/>
        <v>0</v>
      </c>
      <c r="BU26" s="105">
        <f t="shared" si="301"/>
        <v>0</v>
      </c>
      <c r="BV26" s="105">
        <f t="shared" si="301"/>
        <v>0</v>
      </c>
      <c r="BW26" s="105">
        <f t="shared" si="301"/>
        <v>0</v>
      </c>
      <c r="BX26" s="105">
        <f t="shared" si="301"/>
        <v>0</v>
      </c>
      <c r="BY26" s="105">
        <f t="shared" si="301"/>
        <v>0</v>
      </c>
      <c r="BZ26" s="105">
        <f t="shared" si="301"/>
        <v>0</v>
      </c>
      <c r="CA26" s="105">
        <f t="shared" si="301"/>
        <v>0</v>
      </c>
      <c r="CB26" s="105">
        <f t="shared" si="301"/>
        <v>0</v>
      </c>
      <c r="CC26" s="105">
        <f t="shared" si="301"/>
        <v>0</v>
      </c>
      <c r="CD26" s="105">
        <f t="shared" si="301"/>
        <v>0</v>
      </c>
      <c r="CE26" s="105">
        <f t="shared" si="301"/>
        <v>0</v>
      </c>
      <c r="CF26" s="105">
        <f t="shared" si="301"/>
        <v>0</v>
      </c>
      <c r="CG26" s="105">
        <f t="shared" si="301"/>
        <v>0</v>
      </c>
      <c r="CH26" s="105">
        <f t="shared" si="301"/>
        <v>0</v>
      </c>
      <c r="CI26" s="105">
        <f t="shared" si="301"/>
        <v>0</v>
      </c>
      <c r="CJ26" s="105">
        <f t="shared" si="301"/>
        <v>0</v>
      </c>
      <c r="CK26" s="105">
        <f t="shared" si="301"/>
        <v>0</v>
      </c>
      <c r="CL26" s="105">
        <f t="shared" si="301"/>
        <v>0</v>
      </c>
      <c r="CM26" s="105">
        <f t="shared" si="301"/>
        <v>0</v>
      </c>
      <c r="CN26" s="105">
        <f t="shared" si="301"/>
        <v>0</v>
      </c>
      <c r="CO26" s="105">
        <f t="shared" si="301"/>
        <v>0</v>
      </c>
      <c r="CP26" s="105">
        <f t="shared" si="301"/>
        <v>0</v>
      </c>
      <c r="CQ26" s="105">
        <f t="shared" si="301"/>
        <v>0</v>
      </c>
      <c r="CR26" s="105">
        <f t="shared" si="301"/>
        <v>0</v>
      </c>
      <c r="CS26" s="105">
        <f t="shared" si="301"/>
        <v>0</v>
      </c>
      <c r="CT26" s="105">
        <f t="shared" si="301"/>
        <v>0</v>
      </c>
      <c r="CU26" s="105">
        <f t="shared" si="301"/>
        <v>0</v>
      </c>
      <c r="CV26" s="105">
        <f t="shared" si="301"/>
        <v>0</v>
      </c>
      <c r="CW26" s="105">
        <f t="shared" si="301"/>
        <v>0</v>
      </c>
      <c r="CX26" s="105">
        <f t="shared" si="301"/>
        <v>0</v>
      </c>
      <c r="CY26" s="105">
        <f t="shared" si="301"/>
        <v>0</v>
      </c>
      <c r="CZ26" s="105">
        <f t="shared" si="301"/>
        <v>0</v>
      </c>
      <c r="DA26" s="105">
        <f t="shared" si="301"/>
        <v>0</v>
      </c>
      <c r="DB26" s="105">
        <f t="shared" si="301"/>
        <v>0</v>
      </c>
      <c r="DC26" s="105">
        <f t="shared" si="301"/>
        <v>0</v>
      </c>
      <c r="DD26" s="105">
        <f t="shared" si="301"/>
        <v>0</v>
      </c>
      <c r="DE26" s="105">
        <f t="shared" si="301"/>
        <v>0</v>
      </c>
      <c r="DF26" s="105">
        <f t="shared" si="301"/>
        <v>0</v>
      </c>
      <c r="DG26" s="105">
        <f t="shared" si="301"/>
        <v>0</v>
      </c>
      <c r="DH26" s="105">
        <f t="shared" si="301"/>
        <v>0</v>
      </c>
      <c r="DI26" s="105">
        <f t="shared" si="301"/>
        <v>0</v>
      </c>
      <c r="DJ26" s="105">
        <f t="shared" si="301"/>
        <v>0</v>
      </c>
      <c r="DK26" s="105">
        <f t="shared" si="301"/>
        <v>0</v>
      </c>
      <c r="DL26" s="105">
        <f t="shared" si="301"/>
        <v>0</v>
      </c>
      <c r="DM26" s="105">
        <f t="shared" si="301"/>
        <v>0</v>
      </c>
      <c r="DN26" s="105">
        <f t="shared" si="301"/>
        <v>0</v>
      </c>
      <c r="DO26" s="105">
        <f t="shared" si="301"/>
        <v>0</v>
      </c>
      <c r="DP26" s="105">
        <f t="shared" si="301"/>
        <v>0</v>
      </c>
      <c r="DQ26" s="105">
        <f t="shared" si="301"/>
        <v>0</v>
      </c>
      <c r="DR26" s="105">
        <f t="shared" si="301"/>
        <v>0</v>
      </c>
      <c r="DS26" s="105">
        <f t="shared" si="301"/>
        <v>0</v>
      </c>
      <c r="DT26" s="105">
        <f t="shared" si="301"/>
        <v>0</v>
      </c>
      <c r="DU26" s="105">
        <f t="shared" si="301"/>
        <v>0</v>
      </c>
      <c r="DV26" s="105">
        <f>ROUND(((+DU15+DV15)/2)*0.001417,0)</f>
        <v>0</v>
      </c>
      <c r="DW26" s="105">
        <f>ROUND(((+DV15+DW15)/2)*0.001417,0)</f>
        <v>0</v>
      </c>
      <c r="DX26" s="105">
        <f>ROUND(((+DW15+DX15)/2)*0.001417,0)</f>
        <v>0</v>
      </c>
      <c r="DY26" s="105">
        <f t="shared" ref="DY26" si="302">ROUND(((+DX15+DY15)/2)*0.001417,0)</f>
        <v>0</v>
      </c>
      <c r="DZ26" s="105">
        <f t="shared" ref="DZ26" si="303">ROUND(((+DY15+DZ15)/2)*0.001417,0)</f>
        <v>0</v>
      </c>
      <c r="EA26" s="105">
        <f t="shared" ref="EA26" si="304">ROUND(((+DZ15+EA15)/2)*0.001417,0)</f>
        <v>0</v>
      </c>
      <c r="EB26" s="105">
        <f t="shared" ref="EB26" si="305">ROUND(((+EA15+EB15)/2)*0.001417,0)</f>
        <v>0</v>
      </c>
      <c r="EC26" s="105">
        <f t="shared" ref="EC26" si="306">ROUND(((+EB15+EC15)/2)*0.001417,0)</f>
        <v>0</v>
      </c>
      <c r="ED26" s="105">
        <f t="shared" ref="ED26" si="307">ROUND(((+EC15+ED15)/2)*0.001417,0)</f>
        <v>0</v>
      </c>
      <c r="EE26" s="105">
        <f t="shared" ref="EE26" si="308">ROUND(((+ED15+EE15)/2)*0.001417,0)</f>
        <v>0</v>
      </c>
      <c r="EF26" s="105">
        <f t="shared" ref="EF26" si="309">ROUND(((+EE15+EF15)/2)*0.001417,0)</f>
        <v>0</v>
      </c>
      <c r="EG26" s="105">
        <f t="shared" ref="EG26" si="310">ROUND(((+EF15+EG15)/2)*0.001417,0)</f>
        <v>0</v>
      </c>
      <c r="EH26" s="105">
        <f>ROUND(((+EG15+EH15)/2)*0.001417,0)</f>
        <v>0</v>
      </c>
      <c r="EI26" s="105">
        <f>ROUND(((+EH15+EI15)/2)*0.001417,0)</f>
        <v>0</v>
      </c>
      <c r="EJ26" s="105">
        <f>ROUND(((+EI15+EJ15)/2)*0.001417,0)</f>
        <v>0</v>
      </c>
      <c r="EK26" s="105">
        <f t="shared" ref="EK26" si="311">ROUND(((+EJ15+EK15)/2)*0.001417,0)</f>
        <v>0</v>
      </c>
      <c r="EL26" s="105">
        <f t="shared" ref="EL26" si="312">ROUND(((+EK15+EL15)/2)*0.001417,0)</f>
        <v>0</v>
      </c>
      <c r="EM26" s="105">
        <f t="shared" ref="EM26" si="313">ROUND(((+EL15+EM15)/2)*0.001417,0)</f>
        <v>0</v>
      </c>
      <c r="EN26" s="105">
        <f t="shared" ref="EN26" si="314">ROUND(((+EM15+EN15)/2)*0.001417,0)</f>
        <v>0</v>
      </c>
      <c r="EO26" s="105">
        <f t="shared" ref="EO26" si="315">ROUND(((+EN15+EO15)/2)*0.001417,0)</f>
        <v>0</v>
      </c>
      <c r="EP26" s="105">
        <f t="shared" ref="EP26" si="316">ROUND(((+EO15+EP15)/2)*0.001417,0)</f>
        <v>0</v>
      </c>
      <c r="EQ26" s="105">
        <f t="shared" ref="EQ26" si="317">ROUND(((+EP15+EQ15)/2)*0.001417,0)</f>
        <v>0</v>
      </c>
      <c r="ER26" s="105">
        <f t="shared" ref="ER26" si="318">ROUND(((+EQ15+ER15)/2)*0.001417,0)</f>
        <v>0</v>
      </c>
      <c r="ES26" s="105">
        <f t="shared" ref="ES26" si="319">ROUND(((+ER15+ES15)/2)*0.001417,0)</f>
        <v>0</v>
      </c>
      <c r="ET26" s="105">
        <f>ROUND(((+ES15+ET15)/2)*0.001417,0)</f>
        <v>0</v>
      </c>
      <c r="EU26" s="105">
        <f>ROUND(((+ET15+EU15)/2)*0.001417,0)</f>
        <v>0</v>
      </c>
      <c r="EV26" s="105">
        <f>ROUND(((+EU15+EV15)/2)*0.001417,0)</f>
        <v>0</v>
      </c>
      <c r="EW26" s="105">
        <f t="shared" ref="EW26:FH26" si="320">ROUND(((+EV15+EW15)/2)*0.001417,0)</f>
        <v>0</v>
      </c>
      <c r="EX26" s="105">
        <f t="shared" si="320"/>
        <v>0</v>
      </c>
      <c r="EY26" s="105">
        <f t="shared" si="320"/>
        <v>0</v>
      </c>
      <c r="EZ26" s="105">
        <f t="shared" si="320"/>
        <v>0</v>
      </c>
      <c r="FA26" s="105">
        <f t="shared" si="320"/>
        <v>0</v>
      </c>
      <c r="FB26" s="105">
        <f t="shared" si="320"/>
        <v>0</v>
      </c>
      <c r="FC26" s="105">
        <f t="shared" si="320"/>
        <v>0</v>
      </c>
      <c r="FD26" s="105">
        <f t="shared" si="320"/>
        <v>0</v>
      </c>
      <c r="FE26" s="105">
        <f t="shared" si="320"/>
        <v>0</v>
      </c>
      <c r="FF26" s="105">
        <f t="shared" si="320"/>
        <v>0</v>
      </c>
      <c r="FG26" s="105">
        <f t="shared" si="320"/>
        <v>0</v>
      </c>
      <c r="FH26" s="105">
        <f t="shared" si="320"/>
        <v>0</v>
      </c>
    </row>
    <row r="27" spans="1:164">
      <c r="A27" s="9"/>
      <c r="B27" s="9"/>
      <c r="C27" s="9"/>
      <c r="D27" s="9"/>
      <c r="E27" s="9"/>
      <c r="F27" s="76"/>
      <c r="G27" s="52">
        <v>0</v>
      </c>
      <c r="H27" s="52">
        <v>0</v>
      </c>
      <c r="I27" s="52">
        <f t="shared" ref="I27:BI27" si="321">ROUND(((+H16+I16)/2)*0.00225,0)</f>
        <v>0</v>
      </c>
      <c r="J27" s="52">
        <f t="shared" si="321"/>
        <v>0</v>
      </c>
      <c r="K27" s="52">
        <f t="shared" si="321"/>
        <v>0</v>
      </c>
      <c r="L27" s="52">
        <f t="shared" si="321"/>
        <v>0</v>
      </c>
      <c r="M27" s="52">
        <f t="shared" si="321"/>
        <v>0</v>
      </c>
      <c r="N27" s="52">
        <f t="shared" si="321"/>
        <v>0</v>
      </c>
      <c r="O27" s="52">
        <f t="shared" si="321"/>
        <v>0</v>
      </c>
      <c r="P27" s="52">
        <f t="shared" si="321"/>
        <v>0</v>
      </c>
      <c r="Q27" s="52">
        <f t="shared" si="321"/>
        <v>0</v>
      </c>
      <c r="R27" s="52">
        <f t="shared" si="321"/>
        <v>0</v>
      </c>
      <c r="S27" s="52">
        <f>ROUND(((+R16+S16)/2)*0.00225,0)</f>
        <v>0</v>
      </c>
      <c r="T27" s="52">
        <f t="shared" si="321"/>
        <v>0</v>
      </c>
      <c r="U27" s="52">
        <f t="shared" si="321"/>
        <v>0</v>
      </c>
      <c r="V27" s="52">
        <f t="shared" si="321"/>
        <v>0</v>
      </c>
      <c r="W27" s="52">
        <f t="shared" si="321"/>
        <v>0</v>
      </c>
      <c r="X27" s="52">
        <f t="shared" si="321"/>
        <v>0</v>
      </c>
      <c r="Y27" s="52">
        <f t="shared" si="321"/>
        <v>0</v>
      </c>
      <c r="Z27" s="52">
        <f t="shared" si="321"/>
        <v>0</v>
      </c>
      <c r="AA27" s="52">
        <f t="shared" si="321"/>
        <v>0</v>
      </c>
      <c r="AB27" s="52">
        <f t="shared" si="321"/>
        <v>0</v>
      </c>
      <c r="AC27" s="52">
        <f t="shared" si="321"/>
        <v>0</v>
      </c>
      <c r="AD27" s="52">
        <f t="shared" si="321"/>
        <v>0</v>
      </c>
      <c r="AE27" s="52">
        <f t="shared" si="321"/>
        <v>0</v>
      </c>
      <c r="AF27" s="52">
        <f t="shared" si="321"/>
        <v>0</v>
      </c>
      <c r="AG27" s="52">
        <f t="shared" si="321"/>
        <v>0</v>
      </c>
      <c r="AH27" s="52">
        <f t="shared" si="321"/>
        <v>0</v>
      </c>
      <c r="AI27" s="52">
        <f t="shared" si="321"/>
        <v>0</v>
      </c>
      <c r="AJ27" s="52">
        <f t="shared" si="321"/>
        <v>0</v>
      </c>
      <c r="AK27" s="52">
        <f t="shared" si="321"/>
        <v>0</v>
      </c>
      <c r="AL27" s="52">
        <f t="shared" si="321"/>
        <v>0</v>
      </c>
      <c r="AM27" s="52">
        <f t="shared" si="321"/>
        <v>0</v>
      </c>
      <c r="AN27" s="52">
        <f t="shared" si="321"/>
        <v>0</v>
      </c>
      <c r="AO27" s="52">
        <f t="shared" si="321"/>
        <v>0</v>
      </c>
      <c r="AP27" s="52">
        <f t="shared" si="321"/>
        <v>0</v>
      </c>
      <c r="AQ27" s="52">
        <f t="shared" si="321"/>
        <v>0</v>
      </c>
      <c r="AR27" s="52">
        <f t="shared" si="321"/>
        <v>0</v>
      </c>
      <c r="AS27" s="52">
        <f t="shared" si="321"/>
        <v>0</v>
      </c>
      <c r="AT27" s="52">
        <f t="shared" si="321"/>
        <v>0</v>
      </c>
      <c r="AU27" s="52">
        <f t="shared" si="321"/>
        <v>0</v>
      </c>
      <c r="AV27" s="52">
        <f t="shared" si="321"/>
        <v>0</v>
      </c>
      <c r="AW27" s="52">
        <f t="shared" si="321"/>
        <v>0</v>
      </c>
      <c r="AX27" s="52">
        <f t="shared" si="321"/>
        <v>0</v>
      </c>
      <c r="AY27" s="52">
        <f t="shared" si="321"/>
        <v>0</v>
      </c>
      <c r="AZ27" s="52">
        <f t="shared" si="321"/>
        <v>0</v>
      </c>
      <c r="BA27" s="52">
        <f t="shared" si="321"/>
        <v>0</v>
      </c>
      <c r="BB27" s="52">
        <f t="shared" si="321"/>
        <v>0</v>
      </c>
      <c r="BC27" s="52">
        <f t="shared" si="321"/>
        <v>0</v>
      </c>
      <c r="BD27" s="52">
        <f t="shared" si="321"/>
        <v>0</v>
      </c>
      <c r="BE27" s="52">
        <f t="shared" si="321"/>
        <v>0</v>
      </c>
      <c r="BF27" s="52">
        <f t="shared" si="321"/>
        <v>0</v>
      </c>
      <c r="BG27" s="52">
        <f t="shared" si="321"/>
        <v>0</v>
      </c>
      <c r="BH27" s="52">
        <f t="shared" si="321"/>
        <v>0</v>
      </c>
      <c r="BI27" s="52">
        <f t="shared" si="321"/>
        <v>0</v>
      </c>
      <c r="BJ27" s="52">
        <f t="shared" ref="BJ27:DU27" si="322">ROUND(((+BI16+BJ16)/2)*0.00225,0)</f>
        <v>0</v>
      </c>
      <c r="BK27" s="52">
        <f t="shared" si="322"/>
        <v>0</v>
      </c>
      <c r="BL27" s="52">
        <f t="shared" si="322"/>
        <v>0</v>
      </c>
      <c r="BM27" s="52">
        <f t="shared" si="322"/>
        <v>0</v>
      </c>
      <c r="BN27" s="52">
        <f t="shared" si="322"/>
        <v>0</v>
      </c>
      <c r="BO27" s="52">
        <f t="shared" si="322"/>
        <v>0</v>
      </c>
      <c r="BP27" s="52">
        <f t="shared" si="322"/>
        <v>0</v>
      </c>
      <c r="BQ27" s="52">
        <f t="shared" si="322"/>
        <v>0</v>
      </c>
      <c r="BR27" s="52">
        <f t="shared" si="322"/>
        <v>0</v>
      </c>
      <c r="BS27" s="52">
        <f t="shared" si="322"/>
        <v>0</v>
      </c>
      <c r="BT27" s="52">
        <f t="shared" si="322"/>
        <v>0</v>
      </c>
      <c r="BU27" s="52">
        <f t="shared" si="322"/>
        <v>0</v>
      </c>
      <c r="BV27" s="52">
        <f t="shared" si="322"/>
        <v>0</v>
      </c>
      <c r="BW27" s="52">
        <f t="shared" si="322"/>
        <v>0</v>
      </c>
      <c r="BX27" s="52">
        <f t="shared" si="322"/>
        <v>0</v>
      </c>
      <c r="BY27" s="52">
        <f t="shared" si="322"/>
        <v>0</v>
      </c>
      <c r="BZ27" s="52">
        <f t="shared" si="322"/>
        <v>0</v>
      </c>
      <c r="CA27" s="52">
        <f t="shared" si="322"/>
        <v>0</v>
      </c>
      <c r="CB27" s="52">
        <f t="shared" si="322"/>
        <v>0</v>
      </c>
      <c r="CC27" s="52">
        <f t="shared" si="322"/>
        <v>0</v>
      </c>
      <c r="CD27" s="52">
        <f t="shared" si="322"/>
        <v>0</v>
      </c>
      <c r="CE27" s="52">
        <f t="shared" si="322"/>
        <v>0</v>
      </c>
      <c r="CF27" s="52">
        <f t="shared" si="322"/>
        <v>0</v>
      </c>
      <c r="CG27" s="52">
        <f t="shared" si="322"/>
        <v>0</v>
      </c>
      <c r="CH27" s="52">
        <f t="shared" si="322"/>
        <v>0</v>
      </c>
      <c r="CI27" s="52">
        <f t="shared" si="322"/>
        <v>0</v>
      </c>
      <c r="CJ27" s="52">
        <f t="shared" si="322"/>
        <v>0</v>
      </c>
      <c r="CK27" s="52">
        <f t="shared" si="322"/>
        <v>0</v>
      </c>
      <c r="CL27" s="52">
        <f t="shared" si="322"/>
        <v>0</v>
      </c>
      <c r="CM27" s="52">
        <f t="shared" si="322"/>
        <v>0</v>
      </c>
      <c r="CN27" s="52">
        <f t="shared" si="322"/>
        <v>0</v>
      </c>
      <c r="CO27" s="52">
        <f t="shared" si="322"/>
        <v>0</v>
      </c>
      <c r="CP27" s="52">
        <f t="shared" si="322"/>
        <v>0</v>
      </c>
      <c r="CQ27" s="52">
        <f t="shared" si="322"/>
        <v>0</v>
      </c>
      <c r="CR27" s="52">
        <f t="shared" si="322"/>
        <v>0</v>
      </c>
      <c r="CS27" s="52">
        <f t="shared" si="322"/>
        <v>0</v>
      </c>
      <c r="CT27" s="52">
        <f t="shared" si="322"/>
        <v>0</v>
      </c>
      <c r="CU27" s="52">
        <f t="shared" si="322"/>
        <v>0</v>
      </c>
      <c r="CV27" s="52">
        <f t="shared" si="322"/>
        <v>0</v>
      </c>
      <c r="CW27" s="52">
        <f t="shared" si="322"/>
        <v>0</v>
      </c>
      <c r="CX27" s="52">
        <f t="shared" si="322"/>
        <v>0</v>
      </c>
      <c r="CY27" s="52">
        <f t="shared" si="322"/>
        <v>0</v>
      </c>
      <c r="CZ27" s="52">
        <f t="shared" si="322"/>
        <v>0</v>
      </c>
      <c r="DA27" s="52">
        <f t="shared" si="322"/>
        <v>0</v>
      </c>
      <c r="DB27" s="52">
        <f t="shared" si="322"/>
        <v>0</v>
      </c>
      <c r="DC27" s="52">
        <f t="shared" si="322"/>
        <v>0</v>
      </c>
      <c r="DD27" s="52">
        <f t="shared" si="322"/>
        <v>0</v>
      </c>
      <c r="DE27" s="52">
        <f t="shared" si="322"/>
        <v>0</v>
      </c>
      <c r="DF27" s="52">
        <f t="shared" si="322"/>
        <v>0</v>
      </c>
      <c r="DG27" s="52">
        <f t="shared" si="322"/>
        <v>0</v>
      </c>
      <c r="DH27" s="52">
        <f t="shared" si="322"/>
        <v>0</v>
      </c>
      <c r="DI27" s="52">
        <f t="shared" si="322"/>
        <v>0</v>
      </c>
      <c r="DJ27" s="52">
        <f t="shared" si="322"/>
        <v>0</v>
      </c>
      <c r="DK27" s="52">
        <f t="shared" si="322"/>
        <v>0</v>
      </c>
      <c r="DL27" s="52">
        <f t="shared" si="322"/>
        <v>0</v>
      </c>
      <c r="DM27" s="52">
        <f t="shared" si="322"/>
        <v>0</v>
      </c>
      <c r="DN27" s="52">
        <f t="shared" si="322"/>
        <v>0</v>
      </c>
      <c r="DO27" s="52">
        <f t="shared" si="322"/>
        <v>0</v>
      </c>
      <c r="DP27" s="52">
        <f t="shared" si="322"/>
        <v>0</v>
      </c>
      <c r="DQ27" s="52">
        <f t="shared" si="322"/>
        <v>0</v>
      </c>
      <c r="DR27" s="52">
        <f t="shared" si="322"/>
        <v>0</v>
      </c>
      <c r="DS27" s="52">
        <f t="shared" si="322"/>
        <v>0</v>
      </c>
      <c r="DT27" s="52">
        <f t="shared" si="322"/>
        <v>0</v>
      </c>
      <c r="DU27" s="52">
        <f t="shared" si="322"/>
        <v>0</v>
      </c>
      <c r="DV27" s="52">
        <f>ROUND(((+DU16+DV16)/2)*0.00225,0)</f>
        <v>0</v>
      </c>
      <c r="DW27" s="52">
        <f>ROUND(((+DV16+DW16)/2)*0.00225,0)</f>
        <v>0</v>
      </c>
      <c r="DX27" s="52">
        <f>ROUND(((+DW16+DX16)/2)*0.00225,0)</f>
        <v>0</v>
      </c>
      <c r="DY27" s="52">
        <f t="shared" ref="DY27" si="323">ROUND(((+DX16+DY16)/2)*0.00225,0)</f>
        <v>0</v>
      </c>
      <c r="DZ27" s="52">
        <f t="shared" ref="DZ27" si="324">ROUND(((+DY16+DZ16)/2)*0.00225,0)</f>
        <v>0</v>
      </c>
      <c r="EA27" s="52">
        <f t="shared" ref="EA27" si="325">ROUND(((+DZ16+EA16)/2)*0.00225,0)</f>
        <v>0</v>
      </c>
      <c r="EB27" s="52">
        <f t="shared" ref="EB27" si="326">ROUND(((+EA16+EB16)/2)*0.00225,0)</f>
        <v>0</v>
      </c>
      <c r="EC27" s="52">
        <f t="shared" ref="EC27" si="327">ROUND(((+EB16+EC16)/2)*0.00225,0)</f>
        <v>0</v>
      </c>
      <c r="ED27" s="52">
        <f t="shared" ref="ED27" si="328">ROUND(((+EC16+ED16)/2)*0.00225,0)</f>
        <v>0</v>
      </c>
      <c r="EE27" s="52">
        <f t="shared" ref="EE27" si="329">ROUND(((+ED16+EE16)/2)*0.00225,0)</f>
        <v>0</v>
      </c>
      <c r="EF27" s="52">
        <f t="shared" ref="EF27" si="330">ROUND(((+EE16+EF16)/2)*0.00225,0)</f>
        <v>0</v>
      </c>
      <c r="EG27" s="52">
        <f t="shared" ref="EG27" si="331">ROUND(((+EF16+EG16)/2)*0.00225,0)</f>
        <v>0</v>
      </c>
      <c r="EH27" s="52">
        <f>ROUND(((+EG16+EH16)/2)*0.00225,0)</f>
        <v>0</v>
      </c>
      <c r="EI27" s="52">
        <f>ROUND(((+EH16+EI16)/2)*0.00225,0)</f>
        <v>0</v>
      </c>
      <c r="EJ27" s="52">
        <f>ROUND(((+EI16+EJ16)/2)*0.00225,0)</f>
        <v>0</v>
      </c>
      <c r="EK27" s="52">
        <f t="shared" ref="EK27" si="332">ROUND(((+EJ16+EK16)/2)*0.00225,0)</f>
        <v>0</v>
      </c>
      <c r="EL27" s="52">
        <f t="shared" ref="EL27" si="333">ROUND(((+EK16+EL16)/2)*0.00225,0)</f>
        <v>0</v>
      </c>
      <c r="EM27" s="52">
        <f t="shared" ref="EM27" si="334">ROUND(((+EL16+EM16)/2)*0.00225,0)</f>
        <v>0</v>
      </c>
      <c r="EN27" s="52">
        <f t="shared" ref="EN27" si="335">ROUND(((+EM16+EN16)/2)*0.00225,0)</f>
        <v>0</v>
      </c>
      <c r="EO27" s="52">
        <f t="shared" ref="EO27" si="336">ROUND(((+EN16+EO16)/2)*0.00225,0)</f>
        <v>0</v>
      </c>
      <c r="EP27" s="52">
        <f t="shared" ref="EP27" si="337">ROUND(((+EO16+EP16)/2)*0.00225,0)</f>
        <v>0</v>
      </c>
      <c r="EQ27" s="52">
        <f t="shared" ref="EQ27" si="338">ROUND(((+EP16+EQ16)/2)*0.00225,0)</f>
        <v>0</v>
      </c>
      <c r="ER27" s="52">
        <f t="shared" ref="ER27" si="339">ROUND(((+EQ16+ER16)/2)*0.00225,0)</f>
        <v>0</v>
      </c>
      <c r="ES27" s="52">
        <f t="shared" ref="ES27" si="340">ROUND(((+ER16+ES16)/2)*0.00225,0)</f>
        <v>0</v>
      </c>
      <c r="ET27" s="52">
        <f>ROUND(((+ES16+ET16)/2)*0.00225,0)</f>
        <v>0</v>
      </c>
      <c r="EU27" s="52">
        <f>ROUND(((+ET16+EU16)/2)*0.00225,0)</f>
        <v>0</v>
      </c>
      <c r="EV27" s="52">
        <f>ROUND(((+EU16+EV16)/2)*0.00225,0)</f>
        <v>0</v>
      </c>
      <c r="EW27" s="52">
        <f t="shared" ref="EW27:FH27" si="341">ROUND(((+EV16+EW16)/2)*0.00225,0)</f>
        <v>0</v>
      </c>
      <c r="EX27" s="52">
        <f t="shared" si="341"/>
        <v>0</v>
      </c>
      <c r="EY27" s="52">
        <f t="shared" si="341"/>
        <v>0</v>
      </c>
      <c r="EZ27" s="52">
        <f t="shared" si="341"/>
        <v>0</v>
      </c>
      <c r="FA27" s="52">
        <f t="shared" si="341"/>
        <v>0</v>
      </c>
      <c r="FB27" s="52">
        <f t="shared" si="341"/>
        <v>0</v>
      </c>
      <c r="FC27" s="52">
        <f t="shared" si="341"/>
        <v>0</v>
      </c>
      <c r="FD27" s="52">
        <f t="shared" si="341"/>
        <v>0</v>
      </c>
      <c r="FE27" s="52">
        <f t="shared" si="341"/>
        <v>0</v>
      </c>
      <c r="FF27" s="52">
        <f t="shared" si="341"/>
        <v>0</v>
      </c>
      <c r="FG27" s="52">
        <f t="shared" si="341"/>
        <v>0</v>
      </c>
      <c r="FH27" s="52">
        <f t="shared" si="341"/>
        <v>0</v>
      </c>
    </row>
    <row r="28" spans="1:164">
      <c r="A28" s="9"/>
      <c r="B28" s="9"/>
      <c r="C28" s="9"/>
      <c r="D28" s="9"/>
      <c r="E28" s="9"/>
      <c r="F28" s="76"/>
      <c r="G28" s="52">
        <v>0</v>
      </c>
      <c r="H28" s="52">
        <v>0</v>
      </c>
      <c r="I28" s="52">
        <f t="shared" ref="I28:BI28" si="342">ROUND(((+H17+I17)/2)*0.002083,0)</f>
        <v>0</v>
      </c>
      <c r="J28" s="52">
        <f t="shared" si="342"/>
        <v>0</v>
      </c>
      <c r="K28" s="52">
        <f t="shared" si="342"/>
        <v>0</v>
      </c>
      <c r="L28" s="52">
        <f t="shared" si="342"/>
        <v>0</v>
      </c>
      <c r="M28" s="52">
        <f t="shared" si="342"/>
        <v>0</v>
      </c>
      <c r="N28" s="52">
        <f t="shared" si="342"/>
        <v>0</v>
      </c>
      <c r="O28" s="52">
        <f t="shared" si="342"/>
        <v>0</v>
      </c>
      <c r="P28" s="52">
        <f t="shared" si="342"/>
        <v>0</v>
      </c>
      <c r="Q28" s="52">
        <f t="shared" si="342"/>
        <v>0</v>
      </c>
      <c r="R28" s="52">
        <f t="shared" si="342"/>
        <v>0</v>
      </c>
      <c r="S28" s="52">
        <f>ROUND(((+R17+S17)/2)*0.002083,0)</f>
        <v>0</v>
      </c>
      <c r="T28" s="52">
        <f t="shared" si="342"/>
        <v>0</v>
      </c>
      <c r="U28" s="52">
        <f t="shared" si="342"/>
        <v>0</v>
      </c>
      <c r="V28" s="52">
        <f t="shared" si="342"/>
        <v>0</v>
      </c>
      <c r="W28" s="52">
        <f t="shared" si="342"/>
        <v>0</v>
      </c>
      <c r="X28" s="52">
        <f t="shared" si="342"/>
        <v>0</v>
      </c>
      <c r="Y28" s="52">
        <f t="shared" si="342"/>
        <v>0</v>
      </c>
      <c r="Z28" s="52">
        <f t="shared" si="342"/>
        <v>0</v>
      </c>
      <c r="AA28" s="52">
        <f t="shared" si="342"/>
        <v>0</v>
      </c>
      <c r="AB28" s="52">
        <f t="shared" si="342"/>
        <v>0</v>
      </c>
      <c r="AC28" s="52">
        <f t="shared" si="342"/>
        <v>0</v>
      </c>
      <c r="AD28" s="52">
        <f t="shared" si="342"/>
        <v>0</v>
      </c>
      <c r="AE28" s="52">
        <f t="shared" si="342"/>
        <v>0</v>
      </c>
      <c r="AF28" s="52">
        <f t="shared" si="342"/>
        <v>0</v>
      </c>
      <c r="AG28" s="52">
        <f t="shared" si="342"/>
        <v>0</v>
      </c>
      <c r="AH28" s="52">
        <f t="shared" si="342"/>
        <v>0</v>
      </c>
      <c r="AI28" s="52">
        <f t="shared" si="342"/>
        <v>0</v>
      </c>
      <c r="AJ28" s="52">
        <f t="shared" si="342"/>
        <v>0</v>
      </c>
      <c r="AK28" s="52">
        <f t="shared" si="342"/>
        <v>0</v>
      </c>
      <c r="AL28" s="52">
        <f t="shared" si="342"/>
        <v>0</v>
      </c>
      <c r="AM28" s="52">
        <f t="shared" si="342"/>
        <v>0</v>
      </c>
      <c r="AN28" s="52">
        <f t="shared" si="342"/>
        <v>0</v>
      </c>
      <c r="AO28" s="52">
        <f t="shared" si="342"/>
        <v>0</v>
      </c>
      <c r="AP28" s="52">
        <f t="shared" si="342"/>
        <v>0</v>
      </c>
      <c r="AQ28" s="52">
        <f t="shared" si="342"/>
        <v>0</v>
      </c>
      <c r="AR28" s="52">
        <f t="shared" si="342"/>
        <v>0</v>
      </c>
      <c r="AS28" s="52">
        <f t="shared" si="342"/>
        <v>0</v>
      </c>
      <c r="AT28" s="52">
        <f t="shared" si="342"/>
        <v>0</v>
      </c>
      <c r="AU28" s="52">
        <f t="shared" si="342"/>
        <v>0</v>
      </c>
      <c r="AV28" s="52">
        <f t="shared" si="342"/>
        <v>0</v>
      </c>
      <c r="AW28" s="52">
        <f t="shared" si="342"/>
        <v>0</v>
      </c>
      <c r="AX28" s="52">
        <f t="shared" si="342"/>
        <v>0</v>
      </c>
      <c r="AY28" s="52">
        <f t="shared" si="342"/>
        <v>0</v>
      </c>
      <c r="AZ28" s="52">
        <f t="shared" si="342"/>
        <v>0</v>
      </c>
      <c r="BA28" s="52">
        <f t="shared" si="342"/>
        <v>0</v>
      </c>
      <c r="BB28" s="52">
        <f t="shared" si="342"/>
        <v>0</v>
      </c>
      <c r="BC28" s="52">
        <f t="shared" si="342"/>
        <v>0</v>
      </c>
      <c r="BD28" s="52">
        <f t="shared" si="342"/>
        <v>0</v>
      </c>
      <c r="BE28" s="52">
        <f t="shared" si="342"/>
        <v>0</v>
      </c>
      <c r="BF28" s="52">
        <f t="shared" si="342"/>
        <v>0</v>
      </c>
      <c r="BG28" s="52">
        <f t="shared" si="342"/>
        <v>0</v>
      </c>
      <c r="BH28" s="52">
        <f t="shared" si="342"/>
        <v>0</v>
      </c>
      <c r="BI28" s="52">
        <f t="shared" si="342"/>
        <v>0</v>
      </c>
      <c r="BJ28" s="52">
        <f t="shared" ref="BJ28:DU28" si="343">ROUND(((+BI17+BJ17)/2)*0.002083,0)</f>
        <v>0</v>
      </c>
      <c r="BK28" s="52">
        <f t="shared" si="343"/>
        <v>0</v>
      </c>
      <c r="BL28" s="52">
        <f t="shared" si="343"/>
        <v>0</v>
      </c>
      <c r="BM28" s="52">
        <f t="shared" si="343"/>
        <v>0</v>
      </c>
      <c r="BN28" s="52">
        <f t="shared" si="343"/>
        <v>0</v>
      </c>
      <c r="BO28" s="52">
        <f t="shared" si="343"/>
        <v>0</v>
      </c>
      <c r="BP28" s="52">
        <f t="shared" si="343"/>
        <v>0</v>
      </c>
      <c r="BQ28" s="52">
        <f t="shared" si="343"/>
        <v>0</v>
      </c>
      <c r="BR28" s="52">
        <f t="shared" si="343"/>
        <v>0</v>
      </c>
      <c r="BS28" s="52">
        <f t="shared" si="343"/>
        <v>0</v>
      </c>
      <c r="BT28" s="52">
        <f t="shared" si="343"/>
        <v>0</v>
      </c>
      <c r="BU28" s="52">
        <f t="shared" si="343"/>
        <v>0</v>
      </c>
      <c r="BV28" s="52">
        <f t="shared" si="343"/>
        <v>0</v>
      </c>
      <c r="BW28" s="52">
        <f t="shared" si="343"/>
        <v>0</v>
      </c>
      <c r="BX28" s="52">
        <f t="shared" si="343"/>
        <v>0</v>
      </c>
      <c r="BY28" s="52">
        <f t="shared" si="343"/>
        <v>0</v>
      </c>
      <c r="BZ28" s="52">
        <f t="shared" si="343"/>
        <v>0</v>
      </c>
      <c r="CA28" s="52">
        <f t="shared" si="343"/>
        <v>0</v>
      </c>
      <c r="CB28" s="52">
        <f t="shared" si="343"/>
        <v>0</v>
      </c>
      <c r="CC28" s="52">
        <f t="shared" si="343"/>
        <v>0</v>
      </c>
      <c r="CD28" s="52">
        <f t="shared" si="343"/>
        <v>0</v>
      </c>
      <c r="CE28" s="52">
        <f t="shared" si="343"/>
        <v>0</v>
      </c>
      <c r="CF28" s="52">
        <f t="shared" si="343"/>
        <v>0</v>
      </c>
      <c r="CG28" s="52">
        <f t="shared" si="343"/>
        <v>0</v>
      </c>
      <c r="CH28" s="52">
        <f t="shared" si="343"/>
        <v>0</v>
      </c>
      <c r="CI28" s="52">
        <f t="shared" si="343"/>
        <v>0</v>
      </c>
      <c r="CJ28" s="52">
        <f t="shared" si="343"/>
        <v>0</v>
      </c>
      <c r="CK28" s="52">
        <f t="shared" si="343"/>
        <v>0</v>
      </c>
      <c r="CL28" s="52">
        <f t="shared" si="343"/>
        <v>0</v>
      </c>
      <c r="CM28" s="52">
        <f t="shared" si="343"/>
        <v>0</v>
      </c>
      <c r="CN28" s="52">
        <f t="shared" si="343"/>
        <v>0</v>
      </c>
      <c r="CO28" s="52">
        <f t="shared" si="343"/>
        <v>0</v>
      </c>
      <c r="CP28" s="52">
        <f t="shared" si="343"/>
        <v>0</v>
      </c>
      <c r="CQ28" s="52">
        <f t="shared" si="343"/>
        <v>0</v>
      </c>
      <c r="CR28" s="52">
        <f t="shared" si="343"/>
        <v>0</v>
      </c>
      <c r="CS28" s="52">
        <f t="shared" si="343"/>
        <v>0</v>
      </c>
      <c r="CT28" s="52">
        <f t="shared" si="343"/>
        <v>0</v>
      </c>
      <c r="CU28" s="52">
        <f t="shared" si="343"/>
        <v>0</v>
      </c>
      <c r="CV28" s="52">
        <f t="shared" si="343"/>
        <v>0</v>
      </c>
      <c r="CW28" s="52">
        <f t="shared" si="343"/>
        <v>0</v>
      </c>
      <c r="CX28" s="52">
        <f t="shared" si="343"/>
        <v>0</v>
      </c>
      <c r="CY28" s="52">
        <f t="shared" si="343"/>
        <v>0</v>
      </c>
      <c r="CZ28" s="52">
        <f t="shared" si="343"/>
        <v>0</v>
      </c>
      <c r="DA28" s="52">
        <f t="shared" si="343"/>
        <v>0</v>
      </c>
      <c r="DB28" s="52">
        <f t="shared" si="343"/>
        <v>0</v>
      </c>
      <c r="DC28" s="52">
        <f t="shared" si="343"/>
        <v>0</v>
      </c>
      <c r="DD28" s="52">
        <f t="shared" si="343"/>
        <v>0</v>
      </c>
      <c r="DE28" s="52">
        <f t="shared" si="343"/>
        <v>0</v>
      </c>
      <c r="DF28" s="52">
        <f t="shared" si="343"/>
        <v>0</v>
      </c>
      <c r="DG28" s="52">
        <f t="shared" si="343"/>
        <v>0</v>
      </c>
      <c r="DH28" s="52">
        <f t="shared" si="343"/>
        <v>0</v>
      </c>
      <c r="DI28" s="52">
        <f t="shared" si="343"/>
        <v>0</v>
      </c>
      <c r="DJ28" s="52">
        <f t="shared" si="343"/>
        <v>0</v>
      </c>
      <c r="DK28" s="52">
        <f t="shared" si="343"/>
        <v>0</v>
      </c>
      <c r="DL28" s="52">
        <f t="shared" si="343"/>
        <v>0</v>
      </c>
      <c r="DM28" s="52">
        <f t="shared" si="343"/>
        <v>0</v>
      </c>
      <c r="DN28" s="52">
        <f t="shared" si="343"/>
        <v>0</v>
      </c>
      <c r="DO28" s="52">
        <f t="shared" si="343"/>
        <v>0</v>
      </c>
      <c r="DP28" s="52">
        <f t="shared" si="343"/>
        <v>0</v>
      </c>
      <c r="DQ28" s="52">
        <f t="shared" si="343"/>
        <v>0</v>
      </c>
      <c r="DR28" s="52">
        <f t="shared" si="343"/>
        <v>0</v>
      </c>
      <c r="DS28" s="52">
        <f t="shared" si="343"/>
        <v>0</v>
      </c>
      <c r="DT28" s="52">
        <f t="shared" si="343"/>
        <v>0</v>
      </c>
      <c r="DU28" s="52">
        <f t="shared" si="343"/>
        <v>0</v>
      </c>
      <c r="DV28" s="52">
        <f>ROUND(((+DU17+DV17)/2)*0.002083,0)</f>
        <v>0</v>
      </c>
      <c r="DW28" s="52">
        <f>ROUND(((+DV17+DW17)/2)*0.002083,0)</f>
        <v>0</v>
      </c>
      <c r="DX28" s="52">
        <f>ROUND(((+DW17+DX17)/2)*0.002083,0)</f>
        <v>0</v>
      </c>
      <c r="DY28" s="52">
        <f t="shared" ref="DY28" si="344">ROUND(((+DX17+DY17)/2)*0.002083,0)</f>
        <v>0</v>
      </c>
      <c r="DZ28" s="52">
        <f t="shared" ref="DZ28" si="345">ROUND(((+DY17+DZ17)/2)*0.002083,0)</f>
        <v>0</v>
      </c>
      <c r="EA28" s="52">
        <f t="shared" ref="EA28" si="346">ROUND(((+DZ17+EA17)/2)*0.002083,0)</f>
        <v>0</v>
      </c>
      <c r="EB28" s="52">
        <f t="shared" ref="EB28" si="347">ROUND(((+EA17+EB17)/2)*0.002083,0)</f>
        <v>0</v>
      </c>
      <c r="EC28" s="52">
        <f t="shared" ref="EC28" si="348">ROUND(((+EB17+EC17)/2)*0.002083,0)</f>
        <v>0</v>
      </c>
      <c r="ED28" s="52">
        <f t="shared" ref="ED28" si="349">ROUND(((+EC17+ED17)/2)*0.002083,0)</f>
        <v>0</v>
      </c>
      <c r="EE28" s="52">
        <f t="shared" ref="EE28" si="350">ROUND(((+ED17+EE17)/2)*0.002083,0)</f>
        <v>0</v>
      </c>
      <c r="EF28" s="52">
        <f t="shared" ref="EF28" si="351">ROUND(((+EE17+EF17)/2)*0.002083,0)</f>
        <v>0</v>
      </c>
      <c r="EG28" s="52">
        <f t="shared" ref="EG28" si="352">ROUND(((+EF17+EG17)/2)*0.002083,0)</f>
        <v>0</v>
      </c>
      <c r="EH28" s="52">
        <f>ROUND(((+EG17+EH17)/2)*0.002083,0)</f>
        <v>0</v>
      </c>
      <c r="EI28" s="52">
        <f>ROUND(((+EH17+EI17)/2)*0.002083,0)</f>
        <v>0</v>
      </c>
      <c r="EJ28" s="52">
        <f>ROUND(((+EI17+EJ17)/2)*0.002083,0)</f>
        <v>0</v>
      </c>
      <c r="EK28" s="52">
        <f t="shared" ref="EK28" si="353">ROUND(((+EJ17+EK17)/2)*0.002083,0)</f>
        <v>0</v>
      </c>
      <c r="EL28" s="52">
        <f t="shared" ref="EL28" si="354">ROUND(((+EK17+EL17)/2)*0.002083,0)</f>
        <v>0</v>
      </c>
      <c r="EM28" s="52">
        <f t="shared" ref="EM28" si="355">ROUND(((+EL17+EM17)/2)*0.002083,0)</f>
        <v>0</v>
      </c>
      <c r="EN28" s="52">
        <f t="shared" ref="EN28" si="356">ROUND(((+EM17+EN17)/2)*0.002083,0)</f>
        <v>0</v>
      </c>
      <c r="EO28" s="52">
        <f t="shared" ref="EO28" si="357">ROUND(((+EN17+EO17)/2)*0.002083,0)</f>
        <v>0</v>
      </c>
      <c r="EP28" s="52">
        <f t="shared" ref="EP28" si="358">ROUND(((+EO17+EP17)/2)*0.002083,0)</f>
        <v>0</v>
      </c>
      <c r="EQ28" s="52">
        <f t="shared" ref="EQ28" si="359">ROUND(((+EP17+EQ17)/2)*0.002083,0)</f>
        <v>0</v>
      </c>
      <c r="ER28" s="52">
        <f t="shared" ref="ER28" si="360">ROUND(((+EQ17+ER17)/2)*0.002083,0)</f>
        <v>0</v>
      </c>
      <c r="ES28" s="52">
        <f t="shared" ref="ES28" si="361">ROUND(((+ER17+ES17)/2)*0.002083,0)</f>
        <v>0</v>
      </c>
      <c r="ET28" s="52">
        <f>ROUND(((+ES17+ET17)/2)*0.002083,0)</f>
        <v>0</v>
      </c>
      <c r="EU28" s="52">
        <f>ROUND(((+ET17+EU17)/2)*0.002083,0)</f>
        <v>0</v>
      </c>
      <c r="EV28" s="52">
        <f>ROUND(((+EU17+EV17)/2)*0.002083,0)</f>
        <v>0</v>
      </c>
      <c r="EW28" s="52">
        <f t="shared" ref="EW28:FH28" si="362">ROUND(((+EV17+EW17)/2)*0.002083,0)</f>
        <v>0</v>
      </c>
      <c r="EX28" s="52">
        <f t="shared" si="362"/>
        <v>0</v>
      </c>
      <c r="EY28" s="52">
        <f t="shared" si="362"/>
        <v>0</v>
      </c>
      <c r="EZ28" s="52">
        <f t="shared" si="362"/>
        <v>0</v>
      </c>
      <c r="FA28" s="52">
        <f t="shared" si="362"/>
        <v>0</v>
      </c>
      <c r="FB28" s="52">
        <f t="shared" si="362"/>
        <v>0</v>
      </c>
      <c r="FC28" s="52">
        <f t="shared" si="362"/>
        <v>0</v>
      </c>
      <c r="FD28" s="52">
        <f t="shared" si="362"/>
        <v>0</v>
      </c>
      <c r="FE28" s="52">
        <f t="shared" si="362"/>
        <v>0</v>
      </c>
      <c r="FF28" s="52">
        <f t="shared" si="362"/>
        <v>0</v>
      </c>
      <c r="FG28" s="52">
        <f t="shared" si="362"/>
        <v>0</v>
      </c>
      <c r="FH28" s="52">
        <f t="shared" si="362"/>
        <v>0</v>
      </c>
    </row>
    <row r="29" spans="1:164">
      <c r="A29" s="9"/>
      <c r="B29" s="9"/>
      <c r="C29" s="9"/>
      <c r="D29" s="9"/>
      <c r="E29" s="9"/>
      <c r="F29" s="76"/>
      <c r="G29" s="52">
        <v>0</v>
      </c>
      <c r="H29" s="52">
        <v>0</v>
      </c>
      <c r="I29" s="52">
        <f t="shared" ref="I29:BI29" si="363">ROUND(((+H18+I18)/2)/84,0)</f>
        <v>0</v>
      </c>
      <c r="J29" s="52">
        <f t="shared" si="363"/>
        <v>0</v>
      </c>
      <c r="K29" s="52">
        <f t="shared" si="363"/>
        <v>0</v>
      </c>
      <c r="L29" s="52">
        <f t="shared" si="363"/>
        <v>0</v>
      </c>
      <c r="M29" s="52">
        <f t="shared" si="363"/>
        <v>0</v>
      </c>
      <c r="N29" s="52">
        <f t="shared" si="363"/>
        <v>0</v>
      </c>
      <c r="O29" s="52">
        <f t="shared" si="363"/>
        <v>0</v>
      </c>
      <c r="P29" s="52">
        <f t="shared" si="363"/>
        <v>0</v>
      </c>
      <c r="Q29" s="52">
        <f t="shared" si="363"/>
        <v>0</v>
      </c>
      <c r="R29" s="52">
        <f t="shared" si="363"/>
        <v>0</v>
      </c>
      <c r="S29" s="52">
        <f>ROUND(((+R18+S18)/2)/84,0)</f>
        <v>0</v>
      </c>
      <c r="T29" s="52">
        <f t="shared" si="363"/>
        <v>0</v>
      </c>
      <c r="U29" s="52">
        <f t="shared" si="363"/>
        <v>0</v>
      </c>
      <c r="V29" s="52">
        <f t="shared" si="363"/>
        <v>0</v>
      </c>
      <c r="W29" s="52">
        <f t="shared" si="363"/>
        <v>0</v>
      </c>
      <c r="X29" s="52">
        <f t="shared" si="363"/>
        <v>0</v>
      </c>
      <c r="Y29" s="52">
        <f t="shared" si="363"/>
        <v>0</v>
      </c>
      <c r="Z29" s="52">
        <f t="shared" si="363"/>
        <v>0</v>
      </c>
      <c r="AA29" s="52">
        <f t="shared" si="363"/>
        <v>0</v>
      </c>
      <c r="AB29" s="52">
        <f t="shared" si="363"/>
        <v>0</v>
      </c>
      <c r="AC29" s="52">
        <f t="shared" si="363"/>
        <v>0</v>
      </c>
      <c r="AD29" s="52">
        <f t="shared" si="363"/>
        <v>0</v>
      </c>
      <c r="AE29" s="52">
        <f t="shared" si="363"/>
        <v>0</v>
      </c>
      <c r="AF29" s="52">
        <f t="shared" si="363"/>
        <v>0</v>
      </c>
      <c r="AG29" s="52">
        <f t="shared" si="363"/>
        <v>0</v>
      </c>
      <c r="AH29" s="52">
        <f t="shared" si="363"/>
        <v>0</v>
      </c>
      <c r="AI29" s="52">
        <f t="shared" si="363"/>
        <v>0</v>
      </c>
      <c r="AJ29" s="52">
        <f t="shared" si="363"/>
        <v>0</v>
      </c>
      <c r="AK29" s="52">
        <f t="shared" si="363"/>
        <v>0</v>
      </c>
      <c r="AL29" s="52">
        <f t="shared" si="363"/>
        <v>0</v>
      </c>
      <c r="AM29" s="52">
        <f t="shared" si="363"/>
        <v>0</v>
      </c>
      <c r="AN29" s="52">
        <f t="shared" si="363"/>
        <v>0</v>
      </c>
      <c r="AO29" s="52">
        <f t="shared" si="363"/>
        <v>0</v>
      </c>
      <c r="AP29" s="52">
        <f t="shared" si="363"/>
        <v>0</v>
      </c>
      <c r="AQ29" s="52">
        <f t="shared" si="363"/>
        <v>0</v>
      </c>
      <c r="AR29" s="52">
        <f t="shared" si="363"/>
        <v>0</v>
      </c>
      <c r="AS29" s="52">
        <f t="shared" si="363"/>
        <v>0</v>
      </c>
      <c r="AT29" s="52">
        <f t="shared" si="363"/>
        <v>0</v>
      </c>
      <c r="AU29" s="52">
        <f t="shared" si="363"/>
        <v>0</v>
      </c>
      <c r="AV29" s="52">
        <f t="shared" si="363"/>
        <v>0</v>
      </c>
      <c r="AW29" s="52">
        <f t="shared" si="363"/>
        <v>0</v>
      </c>
      <c r="AX29" s="52">
        <f t="shared" si="363"/>
        <v>0</v>
      </c>
      <c r="AY29" s="52">
        <f t="shared" si="363"/>
        <v>0</v>
      </c>
      <c r="AZ29" s="52">
        <f t="shared" si="363"/>
        <v>0</v>
      </c>
      <c r="BA29" s="52">
        <f t="shared" si="363"/>
        <v>0</v>
      </c>
      <c r="BB29" s="52">
        <f t="shared" si="363"/>
        <v>0</v>
      </c>
      <c r="BC29" s="52">
        <f t="shared" si="363"/>
        <v>0</v>
      </c>
      <c r="BD29" s="52">
        <f t="shared" si="363"/>
        <v>0</v>
      </c>
      <c r="BE29" s="52">
        <f t="shared" si="363"/>
        <v>0</v>
      </c>
      <c r="BF29" s="52">
        <f t="shared" si="363"/>
        <v>0</v>
      </c>
      <c r="BG29" s="52">
        <f t="shared" si="363"/>
        <v>0</v>
      </c>
      <c r="BH29" s="52">
        <f t="shared" si="363"/>
        <v>0</v>
      </c>
      <c r="BI29" s="52">
        <f t="shared" si="363"/>
        <v>0</v>
      </c>
      <c r="BJ29" s="52">
        <f t="shared" ref="BJ29:DU29" si="364">ROUND(((+BI18+BJ18)/2)/84,0)</f>
        <v>0</v>
      </c>
      <c r="BK29" s="52">
        <f t="shared" si="364"/>
        <v>0</v>
      </c>
      <c r="BL29" s="52">
        <f t="shared" si="364"/>
        <v>0</v>
      </c>
      <c r="BM29" s="52">
        <f t="shared" si="364"/>
        <v>0</v>
      </c>
      <c r="BN29" s="52">
        <f t="shared" si="364"/>
        <v>0</v>
      </c>
      <c r="BO29" s="52">
        <f t="shared" si="364"/>
        <v>0</v>
      </c>
      <c r="BP29" s="52">
        <f t="shared" si="364"/>
        <v>0</v>
      </c>
      <c r="BQ29" s="52">
        <f t="shared" si="364"/>
        <v>0</v>
      </c>
      <c r="BR29" s="52">
        <f t="shared" si="364"/>
        <v>0</v>
      </c>
      <c r="BS29" s="52">
        <f t="shared" si="364"/>
        <v>0</v>
      </c>
      <c r="BT29" s="52">
        <f t="shared" si="364"/>
        <v>0</v>
      </c>
      <c r="BU29" s="52">
        <f t="shared" si="364"/>
        <v>0</v>
      </c>
      <c r="BV29" s="52">
        <f t="shared" si="364"/>
        <v>0</v>
      </c>
      <c r="BW29" s="52">
        <f t="shared" si="364"/>
        <v>0</v>
      </c>
      <c r="BX29" s="52">
        <f t="shared" si="364"/>
        <v>0</v>
      </c>
      <c r="BY29" s="52">
        <f t="shared" si="364"/>
        <v>0</v>
      </c>
      <c r="BZ29" s="52">
        <f t="shared" si="364"/>
        <v>0</v>
      </c>
      <c r="CA29" s="52">
        <f t="shared" si="364"/>
        <v>0</v>
      </c>
      <c r="CB29" s="52">
        <f t="shared" si="364"/>
        <v>0</v>
      </c>
      <c r="CC29" s="52">
        <f t="shared" si="364"/>
        <v>0</v>
      </c>
      <c r="CD29" s="52">
        <f t="shared" si="364"/>
        <v>0</v>
      </c>
      <c r="CE29" s="52">
        <f t="shared" si="364"/>
        <v>0</v>
      </c>
      <c r="CF29" s="52">
        <f t="shared" si="364"/>
        <v>0</v>
      </c>
      <c r="CG29" s="52">
        <f t="shared" si="364"/>
        <v>0</v>
      </c>
      <c r="CH29" s="52">
        <f t="shared" si="364"/>
        <v>0</v>
      </c>
      <c r="CI29" s="52">
        <f t="shared" si="364"/>
        <v>0</v>
      </c>
      <c r="CJ29" s="52">
        <f t="shared" si="364"/>
        <v>0</v>
      </c>
      <c r="CK29" s="52">
        <f t="shared" si="364"/>
        <v>0</v>
      </c>
      <c r="CL29" s="52">
        <f t="shared" si="364"/>
        <v>0</v>
      </c>
      <c r="CM29" s="52">
        <f t="shared" si="364"/>
        <v>0</v>
      </c>
      <c r="CN29" s="52">
        <f t="shared" si="364"/>
        <v>0</v>
      </c>
      <c r="CO29" s="52">
        <f t="shared" si="364"/>
        <v>0</v>
      </c>
      <c r="CP29" s="52">
        <f t="shared" si="364"/>
        <v>0</v>
      </c>
      <c r="CQ29" s="52">
        <f t="shared" si="364"/>
        <v>0</v>
      </c>
      <c r="CR29" s="52">
        <f t="shared" si="364"/>
        <v>0</v>
      </c>
      <c r="CS29" s="52">
        <f t="shared" si="364"/>
        <v>0</v>
      </c>
      <c r="CT29" s="52">
        <f t="shared" si="364"/>
        <v>0</v>
      </c>
      <c r="CU29" s="52">
        <f t="shared" si="364"/>
        <v>0</v>
      </c>
      <c r="CV29" s="52">
        <f t="shared" si="364"/>
        <v>0</v>
      </c>
      <c r="CW29" s="52">
        <f t="shared" si="364"/>
        <v>0</v>
      </c>
      <c r="CX29" s="52">
        <f t="shared" si="364"/>
        <v>0</v>
      </c>
      <c r="CY29" s="52">
        <f t="shared" si="364"/>
        <v>0</v>
      </c>
      <c r="CZ29" s="52">
        <f t="shared" si="364"/>
        <v>0</v>
      </c>
      <c r="DA29" s="52">
        <f t="shared" si="364"/>
        <v>0</v>
      </c>
      <c r="DB29" s="52">
        <f t="shared" si="364"/>
        <v>0</v>
      </c>
      <c r="DC29" s="52">
        <f t="shared" si="364"/>
        <v>0</v>
      </c>
      <c r="DD29" s="52">
        <f t="shared" si="364"/>
        <v>0</v>
      </c>
      <c r="DE29" s="52">
        <f t="shared" si="364"/>
        <v>0</v>
      </c>
      <c r="DF29" s="52">
        <f t="shared" si="364"/>
        <v>0</v>
      </c>
      <c r="DG29" s="52">
        <f t="shared" si="364"/>
        <v>0</v>
      </c>
      <c r="DH29" s="52">
        <f t="shared" si="364"/>
        <v>0</v>
      </c>
      <c r="DI29" s="52">
        <f t="shared" si="364"/>
        <v>0</v>
      </c>
      <c r="DJ29" s="52">
        <f t="shared" si="364"/>
        <v>0</v>
      </c>
      <c r="DK29" s="52">
        <f t="shared" si="364"/>
        <v>0</v>
      </c>
      <c r="DL29" s="52">
        <f t="shared" si="364"/>
        <v>0</v>
      </c>
      <c r="DM29" s="52">
        <f t="shared" si="364"/>
        <v>0</v>
      </c>
      <c r="DN29" s="52">
        <f t="shared" si="364"/>
        <v>0</v>
      </c>
      <c r="DO29" s="52">
        <f t="shared" si="364"/>
        <v>0</v>
      </c>
      <c r="DP29" s="52">
        <f t="shared" si="364"/>
        <v>0</v>
      </c>
      <c r="DQ29" s="52">
        <f t="shared" si="364"/>
        <v>0</v>
      </c>
      <c r="DR29" s="52">
        <f t="shared" si="364"/>
        <v>0</v>
      </c>
      <c r="DS29" s="52">
        <f t="shared" si="364"/>
        <v>0</v>
      </c>
      <c r="DT29" s="52">
        <f t="shared" si="364"/>
        <v>0</v>
      </c>
      <c r="DU29" s="52">
        <f t="shared" si="364"/>
        <v>0</v>
      </c>
      <c r="DV29" s="52">
        <f>ROUND(((+DU18+DV18)/2)/84,0)</f>
        <v>0</v>
      </c>
      <c r="DW29" s="52">
        <f>ROUND(((+DV18+DW18)/2)/84,0)</f>
        <v>0</v>
      </c>
      <c r="DX29" s="52">
        <f>ROUND(((+DW18+DX18)/2)/84,0)</f>
        <v>0</v>
      </c>
      <c r="DY29" s="52">
        <f t="shared" ref="DY29" si="365">ROUND(((+DX18+DY18)/2)/84,0)</f>
        <v>0</v>
      </c>
      <c r="DZ29" s="52">
        <f t="shared" ref="DZ29" si="366">ROUND(((+DY18+DZ18)/2)/84,0)</f>
        <v>0</v>
      </c>
      <c r="EA29" s="52">
        <f t="shared" ref="EA29" si="367">ROUND(((+DZ18+EA18)/2)/84,0)</f>
        <v>0</v>
      </c>
      <c r="EB29" s="52">
        <f t="shared" ref="EB29" si="368">ROUND(((+EA18+EB18)/2)/84,0)</f>
        <v>0</v>
      </c>
      <c r="EC29" s="52">
        <f t="shared" ref="EC29" si="369">ROUND(((+EB18+EC18)/2)/84,0)</f>
        <v>0</v>
      </c>
      <c r="ED29" s="52">
        <f t="shared" ref="ED29" si="370">ROUND(((+EC18+ED18)/2)/84,0)</f>
        <v>0</v>
      </c>
      <c r="EE29" s="52">
        <f t="shared" ref="EE29" si="371">ROUND(((+ED18+EE18)/2)/84,0)</f>
        <v>0</v>
      </c>
      <c r="EF29" s="52">
        <f t="shared" ref="EF29" si="372">ROUND(((+EE18+EF18)/2)/84,0)</f>
        <v>0</v>
      </c>
      <c r="EG29" s="52">
        <f t="shared" ref="EG29" si="373">ROUND(((+EF18+EG18)/2)/84,0)</f>
        <v>0</v>
      </c>
      <c r="EH29" s="52">
        <f>ROUND(((+EG18+EH18)/2)/84,0)</f>
        <v>0</v>
      </c>
      <c r="EI29" s="52">
        <f>ROUND(((+EH18+EI18)/2)/84,0)</f>
        <v>0</v>
      </c>
      <c r="EJ29" s="52">
        <f>ROUND(((+EI18+EJ18)/2)/84,0)</f>
        <v>0</v>
      </c>
      <c r="EK29" s="52">
        <f t="shared" ref="EK29" si="374">ROUND(((+EJ18+EK18)/2)/84,0)</f>
        <v>0</v>
      </c>
      <c r="EL29" s="52">
        <f t="shared" ref="EL29" si="375">ROUND(((+EK18+EL18)/2)/84,0)</f>
        <v>0</v>
      </c>
      <c r="EM29" s="52">
        <f t="shared" ref="EM29" si="376">ROUND(((+EL18+EM18)/2)/84,0)</f>
        <v>0</v>
      </c>
      <c r="EN29" s="52">
        <f t="shared" ref="EN29" si="377">ROUND(((+EM18+EN18)/2)/84,0)</f>
        <v>0</v>
      </c>
      <c r="EO29" s="52">
        <f t="shared" ref="EO29" si="378">ROUND(((+EN18+EO18)/2)/84,0)</f>
        <v>0</v>
      </c>
      <c r="EP29" s="52">
        <f t="shared" ref="EP29" si="379">ROUND(((+EO18+EP18)/2)/84,0)</f>
        <v>0</v>
      </c>
      <c r="EQ29" s="52">
        <f t="shared" ref="EQ29" si="380">ROUND(((+EP18+EQ18)/2)/84,0)</f>
        <v>0</v>
      </c>
      <c r="ER29" s="52">
        <f t="shared" ref="ER29" si="381">ROUND(((+EQ18+ER18)/2)/84,0)</f>
        <v>0</v>
      </c>
      <c r="ES29" s="52">
        <f t="shared" ref="ES29" si="382">ROUND(((+ER18+ES18)/2)/84,0)</f>
        <v>0</v>
      </c>
      <c r="ET29" s="52">
        <f>ROUND(((+ES18+ET18)/2)/84,0)</f>
        <v>0</v>
      </c>
      <c r="EU29" s="52">
        <f>ROUND(((+ET18+EU18)/2)/84,0)</f>
        <v>0</v>
      </c>
      <c r="EV29" s="52">
        <f>ROUND(((+EU18+EV18)/2)/84,0)</f>
        <v>0</v>
      </c>
      <c r="EW29" s="52">
        <f t="shared" ref="EW29:FH29" si="383">ROUND(((+EV18+EW18)/2)/84,0)</f>
        <v>0</v>
      </c>
      <c r="EX29" s="52">
        <f t="shared" si="383"/>
        <v>0</v>
      </c>
      <c r="EY29" s="52">
        <f t="shared" si="383"/>
        <v>0</v>
      </c>
      <c r="EZ29" s="52">
        <f t="shared" si="383"/>
        <v>0</v>
      </c>
      <c r="FA29" s="52">
        <f t="shared" si="383"/>
        <v>0</v>
      </c>
      <c r="FB29" s="52">
        <f t="shared" si="383"/>
        <v>0</v>
      </c>
      <c r="FC29" s="52">
        <f t="shared" si="383"/>
        <v>0</v>
      </c>
      <c r="FD29" s="52">
        <f t="shared" si="383"/>
        <v>0</v>
      </c>
      <c r="FE29" s="52">
        <f t="shared" si="383"/>
        <v>0</v>
      </c>
      <c r="FF29" s="52">
        <f t="shared" si="383"/>
        <v>0</v>
      </c>
      <c r="FG29" s="52">
        <f t="shared" si="383"/>
        <v>0</v>
      </c>
      <c r="FH29" s="52">
        <f t="shared" si="383"/>
        <v>0</v>
      </c>
    </row>
    <row r="30" spans="1:164">
      <c r="A30" s="9"/>
      <c r="B30" s="9"/>
      <c r="C30" s="9"/>
      <c r="D30" s="9"/>
      <c r="E30" s="9"/>
      <c r="F30" s="76"/>
      <c r="G30" s="52">
        <v>0</v>
      </c>
      <c r="H30" s="52">
        <v>0</v>
      </c>
      <c r="I30" s="52">
        <f t="shared" ref="I30:BI30" si="384">ROUND(((+H19+I19)/2)*0.003167,0)</f>
        <v>0</v>
      </c>
      <c r="J30" s="52">
        <f t="shared" si="384"/>
        <v>0</v>
      </c>
      <c r="K30" s="52">
        <f t="shared" si="384"/>
        <v>0</v>
      </c>
      <c r="L30" s="52">
        <f t="shared" si="384"/>
        <v>0</v>
      </c>
      <c r="M30" s="52">
        <f t="shared" si="384"/>
        <v>0</v>
      </c>
      <c r="N30" s="52">
        <f t="shared" si="384"/>
        <v>0</v>
      </c>
      <c r="O30" s="52">
        <f t="shared" si="384"/>
        <v>0</v>
      </c>
      <c r="P30" s="52">
        <f t="shared" si="384"/>
        <v>0</v>
      </c>
      <c r="Q30" s="52">
        <f t="shared" si="384"/>
        <v>0</v>
      </c>
      <c r="R30" s="52">
        <f t="shared" si="384"/>
        <v>0</v>
      </c>
      <c r="S30" s="52">
        <f>ROUND(((+R19+S19)/2)*0.003167,0)</f>
        <v>0</v>
      </c>
      <c r="T30" s="52">
        <f t="shared" si="384"/>
        <v>0</v>
      </c>
      <c r="U30" s="52">
        <f t="shared" si="384"/>
        <v>0</v>
      </c>
      <c r="V30" s="52">
        <f t="shared" si="384"/>
        <v>0</v>
      </c>
      <c r="W30" s="52">
        <f t="shared" si="384"/>
        <v>0</v>
      </c>
      <c r="X30" s="52">
        <f t="shared" si="384"/>
        <v>0</v>
      </c>
      <c r="Y30" s="52">
        <f t="shared" si="384"/>
        <v>0</v>
      </c>
      <c r="Z30" s="52">
        <f t="shared" si="384"/>
        <v>0</v>
      </c>
      <c r="AA30" s="52">
        <f t="shared" si="384"/>
        <v>0</v>
      </c>
      <c r="AB30" s="52">
        <f t="shared" si="384"/>
        <v>0</v>
      </c>
      <c r="AC30" s="52">
        <f t="shared" si="384"/>
        <v>0</v>
      </c>
      <c r="AD30" s="52">
        <f t="shared" si="384"/>
        <v>0</v>
      </c>
      <c r="AE30" s="52">
        <f t="shared" si="384"/>
        <v>0</v>
      </c>
      <c r="AF30" s="52">
        <f t="shared" si="384"/>
        <v>0</v>
      </c>
      <c r="AG30" s="52">
        <f t="shared" si="384"/>
        <v>0</v>
      </c>
      <c r="AH30" s="52">
        <f t="shared" si="384"/>
        <v>0</v>
      </c>
      <c r="AI30" s="52">
        <f t="shared" si="384"/>
        <v>0</v>
      </c>
      <c r="AJ30" s="52">
        <f t="shared" si="384"/>
        <v>0</v>
      </c>
      <c r="AK30" s="52">
        <f t="shared" si="384"/>
        <v>0</v>
      </c>
      <c r="AL30" s="52">
        <f t="shared" si="384"/>
        <v>0</v>
      </c>
      <c r="AM30" s="52">
        <f t="shared" si="384"/>
        <v>0</v>
      </c>
      <c r="AN30" s="52">
        <f t="shared" si="384"/>
        <v>0</v>
      </c>
      <c r="AO30" s="52">
        <f t="shared" si="384"/>
        <v>0</v>
      </c>
      <c r="AP30" s="52">
        <f t="shared" si="384"/>
        <v>0</v>
      </c>
      <c r="AQ30" s="52">
        <f t="shared" si="384"/>
        <v>0</v>
      </c>
      <c r="AR30" s="52">
        <f t="shared" si="384"/>
        <v>0</v>
      </c>
      <c r="AS30" s="52">
        <f t="shared" si="384"/>
        <v>0</v>
      </c>
      <c r="AT30" s="52">
        <f t="shared" si="384"/>
        <v>0</v>
      </c>
      <c r="AU30" s="52">
        <f t="shared" si="384"/>
        <v>0</v>
      </c>
      <c r="AV30" s="52">
        <f t="shared" si="384"/>
        <v>0</v>
      </c>
      <c r="AW30" s="52">
        <f t="shared" si="384"/>
        <v>0</v>
      </c>
      <c r="AX30" s="52">
        <f t="shared" si="384"/>
        <v>0</v>
      </c>
      <c r="AY30" s="52">
        <f t="shared" si="384"/>
        <v>0</v>
      </c>
      <c r="AZ30" s="52">
        <f t="shared" si="384"/>
        <v>0</v>
      </c>
      <c r="BA30" s="52">
        <f t="shared" si="384"/>
        <v>0</v>
      </c>
      <c r="BB30" s="52">
        <f t="shared" si="384"/>
        <v>0</v>
      </c>
      <c r="BC30" s="52">
        <f t="shared" si="384"/>
        <v>0</v>
      </c>
      <c r="BD30" s="52">
        <f t="shared" si="384"/>
        <v>0</v>
      </c>
      <c r="BE30" s="52">
        <f t="shared" si="384"/>
        <v>0</v>
      </c>
      <c r="BF30" s="52">
        <f t="shared" si="384"/>
        <v>0</v>
      </c>
      <c r="BG30" s="52">
        <f t="shared" si="384"/>
        <v>0</v>
      </c>
      <c r="BH30" s="52">
        <f t="shared" si="384"/>
        <v>0</v>
      </c>
      <c r="BI30" s="52">
        <f t="shared" si="384"/>
        <v>0</v>
      </c>
      <c r="BJ30" s="52">
        <f t="shared" ref="BJ30:DU30" si="385">ROUND(((+BI19+BJ19)/2)*0.003167,0)</f>
        <v>0</v>
      </c>
      <c r="BK30" s="52">
        <f t="shared" si="385"/>
        <v>0</v>
      </c>
      <c r="BL30" s="52">
        <f t="shared" si="385"/>
        <v>0</v>
      </c>
      <c r="BM30" s="52">
        <f t="shared" si="385"/>
        <v>0</v>
      </c>
      <c r="BN30" s="52">
        <f t="shared" si="385"/>
        <v>0</v>
      </c>
      <c r="BO30" s="52">
        <f t="shared" si="385"/>
        <v>0</v>
      </c>
      <c r="BP30" s="52">
        <f t="shared" si="385"/>
        <v>0</v>
      </c>
      <c r="BQ30" s="52">
        <f t="shared" si="385"/>
        <v>0</v>
      </c>
      <c r="BR30" s="52">
        <f t="shared" si="385"/>
        <v>0</v>
      </c>
      <c r="BS30" s="52">
        <f t="shared" si="385"/>
        <v>0</v>
      </c>
      <c r="BT30" s="52">
        <f t="shared" si="385"/>
        <v>0</v>
      </c>
      <c r="BU30" s="52">
        <f t="shared" si="385"/>
        <v>0</v>
      </c>
      <c r="BV30" s="52">
        <f t="shared" si="385"/>
        <v>0</v>
      </c>
      <c r="BW30" s="52">
        <f t="shared" si="385"/>
        <v>0</v>
      </c>
      <c r="BX30" s="52">
        <f t="shared" si="385"/>
        <v>0</v>
      </c>
      <c r="BY30" s="52">
        <f t="shared" si="385"/>
        <v>0</v>
      </c>
      <c r="BZ30" s="52">
        <f t="shared" si="385"/>
        <v>0</v>
      </c>
      <c r="CA30" s="52">
        <f t="shared" si="385"/>
        <v>0</v>
      </c>
      <c r="CB30" s="52">
        <f t="shared" si="385"/>
        <v>0</v>
      </c>
      <c r="CC30" s="52">
        <f t="shared" si="385"/>
        <v>0</v>
      </c>
      <c r="CD30" s="52">
        <f t="shared" si="385"/>
        <v>0</v>
      </c>
      <c r="CE30" s="52">
        <f t="shared" si="385"/>
        <v>0</v>
      </c>
      <c r="CF30" s="52">
        <f t="shared" si="385"/>
        <v>0</v>
      </c>
      <c r="CG30" s="52">
        <f t="shared" si="385"/>
        <v>0</v>
      </c>
      <c r="CH30" s="52">
        <f t="shared" si="385"/>
        <v>0</v>
      </c>
      <c r="CI30" s="52">
        <f t="shared" si="385"/>
        <v>0</v>
      </c>
      <c r="CJ30" s="52">
        <f t="shared" si="385"/>
        <v>0</v>
      </c>
      <c r="CK30" s="52">
        <f t="shared" si="385"/>
        <v>0</v>
      </c>
      <c r="CL30" s="52">
        <f t="shared" si="385"/>
        <v>0</v>
      </c>
      <c r="CM30" s="52">
        <f t="shared" si="385"/>
        <v>0</v>
      </c>
      <c r="CN30" s="52">
        <f t="shared" si="385"/>
        <v>0</v>
      </c>
      <c r="CO30" s="52">
        <f t="shared" si="385"/>
        <v>0</v>
      </c>
      <c r="CP30" s="52">
        <f t="shared" si="385"/>
        <v>0</v>
      </c>
      <c r="CQ30" s="52">
        <f t="shared" si="385"/>
        <v>0</v>
      </c>
      <c r="CR30" s="52">
        <f t="shared" si="385"/>
        <v>0</v>
      </c>
      <c r="CS30" s="52">
        <f t="shared" si="385"/>
        <v>0</v>
      </c>
      <c r="CT30" s="52">
        <f t="shared" si="385"/>
        <v>0</v>
      </c>
      <c r="CU30" s="52">
        <f t="shared" si="385"/>
        <v>0</v>
      </c>
      <c r="CV30" s="52">
        <f t="shared" si="385"/>
        <v>0</v>
      </c>
      <c r="CW30" s="52">
        <f t="shared" si="385"/>
        <v>0</v>
      </c>
      <c r="CX30" s="52">
        <f t="shared" si="385"/>
        <v>0</v>
      </c>
      <c r="CY30" s="52">
        <f t="shared" si="385"/>
        <v>0</v>
      </c>
      <c r="CZ30" s="52">
        <f t="shared" si="385"/>
        <v>0</v>
      </c>
      <c r="DA30" s="52">
        <f t="shared" si="385"/>
        <v>0</v>
      </c>
      <c r="DB30" s="52">
        <f t="shared" si="385"/>
        <v>0</v>
      </c>
      <c r="DC30" s="52">
        <f t="shared" si="385"/>
        <v>0</v>
      </c>
      <c r="DD30" s="52">
        <f t="shared" si="385"/>
        <v>0</v>
      </c>
      <c r="DE30" s="52">
        <f t="shared" si="385"/>
        <v>0</v>
      </c>
      <c r="DF30" s="52">
        <f t="shared" si="385"/>
        <v>0</v>
      </c>
      <c r="DG30" s="52">
        <f t="shared" si="385"/>
        <v>0</v>
      </c>
      <c r="DH30" s="52">
        <f t="shared" si="385"/>
        <v>0</v>
      </c>
      <c r="DI30" s="52">
        <f t="shared" si="385"/>
        <v>0</v>
      </c>
      <c r="DJ30" s="52">
        <f t="shared" si="385"/>
        <v>0</v>
      </c>
      <c r="DK30" s="52">
        <f t="shared" si="385"/>
        <v>0</v>
      </c>
      <c r="DL30" s="52">
        <f t="shared" si="385"/>
        <v>0</v>
      </c>
      <c r="DM30" s="52">
        <f t="shared" si="385"/>
        <v>0</v>
      </c>
      <c r="DN30" s="52">
        <f t="shared" si="385"/>
        <v>0</v>
      </c>
      <c r="DO30" s="52">
        <f t="shared" si="385"/>
        <v>0</v>
      </c>
      <c r="DP30" s="52">
        <f t="shared" si="385"/>
        <v>0</v>
      </c>
      <c r="DQ30" s="52">
        <f t="shared" si="385"/>
        <v>0</v>
      </c>
      <c r="DR30" s="52">
        <f t="shared" si="385"/>
        <v>0</v>
      </c>
      <c r="DS30" s="52">
        <f t="shared" si="385"/>
        <v>0</v>
      </c>
      <c r="DT30" s="52">
        <f t="shared" si="385"/>
        <v>0</v>
      </c>
      <c r="DU30" s="52">
        <f t="shared" si="385"/>
        <v>0</v>
      </c>
      <c r="DV30" s="52">
        <f>ROUND(((+DU19+DV19)/2)*0.003167,0)</f>
        <v>0</v>
      </c>
      <c r="DW30" s="52">
        <f>ROUND(((+DV19+DW19)/2)*0.003167,0)</f>
        <v>0</v>
      </c>
      <c r="DX30" s="52">
        <f>ROUND(((+DW19+DX19)/2)*0.003167,0)</f>
        <v>0</v>
      </c>
      <c r="DY30" s="52">
        <f t="shared" ref="DY30" si="386">ROUND(((+DX19+DY19)/2)*0.003167,0)</f>
        <v>0</v>
      </c>
      <c r="DZ30" s="52">
        <f t="shared" ref="DZ30" si="387">ROUND(((+DY19+DZ19)/2)*0.003167,0)</f>
        <v>0</v>
      </c>
      <c r="EA30" s="52">
        <f t="shared" ref="EA30" si="388">ROUND(((+DZ19+EA19)/2)*0.003167,0)</f>
        <v>0</v>
      </c>
      <c r="EB30" s="52">
        <f t="shared" ref="EB30" si="389">ROUND(((+EA19+EB19)/2)*0.003167,0)</f>
        <v>0</v>
      </c>
      <c r="EC30" s="52">
        <f t="shared" ref="EC30" si="390">ROUND(((+EB19+EC19)/2)*0.003167,0)</f>
        <v>0</v>
      </c>
      <c r="ED30" s="52">
        <f t="shared" ref="ED30" si="391">ROUND(((+EC19+ED19)/2)*0.003167,0)</f>
        <v>0</v>
      </c>
      <c r="EE30" s="52">
        <f t="shared" ref="EE30" si="392">ROUND(((+ED19+EE19)/2)*0.003167,0)</f>
        <v>0</v>
      </c>
      <c r="EF30" s="52">
        <f t="shared" ref="EF30" si="393">ROUND(((+EE19+EF19)/2)*0.003167,0)</f>
        <v>0</v>
      </c>
      <c r="EG30" s="52">
        <f t="shared" ref="EG30" si="394">ROUND(((+EF19+EG19)/2)*0.003167,0)</f>
        <v>0</v>
      </c>
      <c r="EH30" s="52">
        <f>ROUND(((+EG19+EH19)/2)*0.003167,0)</f>
        <v>0</v>
      </c>
      <c r="EI30" s="52">
        <f>ROUND(((+EH19+EI19)/2)*0.003167,0)</f>
        <v>0</v>
      </c>
      <c r="EJ30" s="52">
        <f>ROUND(((+EI19+EJ19)/2)*0.003167,0)</f>
        <v>0</v>
      </c>
      <c r="EK30" s="52">
        <f t="shared" ref="EK30" si="395">ROUND(((+EJ19+EK19)/2)*0.003167,0)</f>
        <v>0</v>
      </c>
      <c r="EL30" s="52">
        <f t="shared" ref="EL30" si="396">ROUND(((+EK19+EL19)/2)*0.003167,0)</f>
        <v>0</v>
      </c>
      <c r="EM30" s="52">
        <f t="shared" ref="EM30" si="397">ROUND(((+EL19+EM19)/2)*0.003167,0)</f>
        <v>0</v>
      </c>
      <c r="EN30" s="52">
        <f t="shared" ref="EN30" si="398">ROUND(((+EM19+EN19)/2)*0.003167,0)</f>
        <v>0</v>
      </c>
      <c r="EO30" s="52">
        <f t="shared" ref="EO30" si="399">ROUND(((+EN19+EO19)/2)*0.003167,0)</f>
        <v>0</v>
      </c>
      <c r="EP30" s="52">
        <f t="shared" ref="EP30" si="400">ROUND(((+EO19+EP19)/2)*0.003167,0)</f>
        <v>0</v>
      </c>
      <c r="EQ30" s="52">
        <f t="shared" ref="EQ30" si="401">ROUND(((+EP19+EQ19)/2)*0.003167,0)</f>
        <v>0</v>
      </c>
      <c r="ER30" s="52">
        <f t="shared" ref="ER30" si="402">ROUND(((+EQ19+ER19)/2)*0.003167,0)</f>
        <v>0</v>
      </c>
      <c r="ES30" s="52">
        <f t="shared" ref="ES30" si="403">ROUND(((+ER19+ES19)/2)*0.003167,0)</f>
        <v>0</v>
      </c>
      <c r="ET30" s="52">
        <f>ROUND(((+ES19+ET19)/2)*0.003167,0)</f>
        <v>0</v>
      </c>
      <c r="EU30" s="52">
        <f>ROUND(((+ET19+EU19)/2)*0.003167,0)</f>
        <v>0</v>
      </c>
      <c r="EV30" s="52">
        <f>ROUND(((+EU19+EV19)/2)*0.003167,0)</f>
        <v>0</v>
      </c>
      <c r="EW30" s="52">
        <f t="shared" ref="EW30:FH30" si="404">ROUND(((+EV19+EW19)/2)*0.003167,0)</f>
        <v>0</v>
      </c>
      <c r="EX30" s="52">
        <f t="shared" si="404"/>
        <v>0</v>
      </c>
      <c r="EY30" s="52">
        <f t="shared" si="404"/>
        <v>0</v>
      </c>
      <c r="EZ30" s="52">
        <f t="shared" si="404"/>
        <v>0</v>
      </c>
      <c r="FA30" s="52">
        <f t="shared" si="404"/>
        <v>0</v>
      </c>
      <c r="FB30" s="52">
        <f t="shared" si="404"/>
        <v>0</v>
      </c>
      <c r="FC30" s="52">
        <f t="shared" si="404"/>
        <v>0</v>
      </c>
      <c r="FD30" s="52">
        <f t="shared" si="404"/>
        <v>0</v>
      </c>
      <c r="FE30" s="52">
        <f t="shared" si="404"/>
        <v>0</v>
      </c>
      <c r="FF30" s="52">
        <f t="shared" si="404"/>
        <v>0</v>
      </c>
      <c r="FG30" s="52">
        <f t="shared" si="404"/>
        <v>0</v>
      </c>
      <c r="FH30" s="52">
        <f t="shared" si="404"/>
        <v>0</v>
      </c>
    </row>
    <row r="31" spans="1:164">
      <c r="A31" s="9"/>
      <c r="B31" s="9"/>
      <c r="C31" s="9"/>
      <c r="D31" s="9"/>
      <c r="E31" s="9"/>
      <c r="F31" s="76"/>
      <c r="G31" s="52">
        <v>0</v>
      </c>
      <c r="H31" s="52">
        <v>0</v>
      </c>
      <c r="I31" s="52">
        <f t="shared" ref="I31:BI31" si="405">ROUND(((+H20+I20)/2)*0.002333,0)</f>
        <v>0</v>
      </c>
      <c r="J31" s="52">
        <f t="shared" si="405"/>
        <v>0</v>
      </c>
      <c r="K31" s="52">
        <f t="shared" si="405"/>
        <v>0</v>
      </c>
      <c r="L31" s="52">
        <f t="shared" si="405"/>
        <v>0</v>
      </c>
      <c r="M31" s="52">
        <f t="shared" si="405"/>
        <v>0</v>
      </c>
      <c r="N31" s="52">
        <f t="shared" si="405"/>
        <v>0</v>
      </c>
      <c r="O31" s="52">
        <f t="shared" si="405"/>
        <v>0</v>
      </c>
      <c r="P31" s="52">
        <f t="shared" si="405"/>
        <v>0</v>
      </c>
      <c r="Q31" s="52">
        <f t="shared" si="405"/>
        <v>0</v>
      </c>
      <c r="R31" s="52">
        <f t="shared" si="405"/>
        <v>0</v>
      </c>
      <c r="S31" s="52">
        <f>ROUND(((+R20+S20)/2)*0.002333,0)</f>
        <v>0</v>
      </c>
      <c r="T31" s="52">
        <f t="shared" si="405"/>
        <v>0</v>
      </c>
      <c r="U31" s="52">
        <f t="shared" si="405"/>
        <v>0</v>
      </c>
      <c r="V31" s="52">
        <f t="shared" si="405"/>
        <v>0</v>
      </c>
      <c r="W31" s="52">
        <f t="shared" si="405"/>
        <v>0</v>
      </c>
      <c r="X31" s="52">
        <f t="shared" si="405"/>
        <v>0</v>
      </c>
      <c r="Y31" s="52">
        <f t="shared" si="405"/>
        <v>0</v>
      </c>
      <c r="Z31" s="52">
        <f t="shared" si="405"/>
        <v>0</v>
      </c>
      <c r="AA31" s="52">
        <f t="shared" si="405"/>
        <v>0</v>
      </c>
      <c r="AB31" s="52">
        <f t="shared" si="405"/>
        <v>0</v>
      </c>
      <c r="AC31" s="52">
        <f t="shared" si="405"/>
        <v>0</v>
      </c>
      <c r="AD31" s="52">
        <f t="shared" si="405"/>
        <v>0</v>
      </c>
      <c r="AE31" s="52">
        <f t="shared" si="405"/>
        <v>0</v>
      </c>
      <c r="AF31" s="52">
        <f t="shared" si="405"/>
        <v>0</v>
      </c>
      <c r="AG31" s="52">
        <f t="shared" si="405"/>
        <v>0</v>
      </c>
      <c r="AH31" s="52">
        <f t="shared" si="405"/>
        <v>0</v>
      </c>
      <c r="AI31" s="52">
        <f t="shared" si="405"/>
        <v>0</v>
      </c>
      <c r="AJ31" s="52">
        <f t="shared" si="405"/>
        <v>0</v>
      </c>
      <c r="AK31" s="52">
        <f t="shared" si="405"/>
        <v>0</v>
      </c>
      <c r="AL31" s="52">
        <f t="shared" si="405"/>
        <v>0</v>
      </c>
      <c r="AM31" s="52">
        <f t="shared" si="405"/>
        <v>0</v>
      </c>
      <c r="AN31" s="52">
        <f t="shared" si="405"/>
        <v>0</v>
      </c>
      <c r="AO31" s="52">
        <f t="shared" si="405"/>
        <v>0</v>
      </c>
      <c r="AP31" s="52">
        <f t="shared" si="405"/>
        <v>0</v>
      </c>
      <c r="AQ31" s="52">
        <f t="shared" si="405"/>
        <v>0</v>
      </c>
      <c r="AR31" s="52">
        <f t="shared" si="405"/>
        <v>0</v>
      </c>
      <c r="AS31" s="52">
        <f t="shared" si="405"/>
        <v>0</v>
      </c>
      <c r="AT31" s="52">
        <f t="shared" si="405"/>
        <v>0</v>
      </c>
      <c r="AU31" s="52">
        <f t="shared" si="405"/>
        <v>0</v>
      </c>
      <c r="AV31" s="52">
        <f t="shared" si="405"/>
        <v>0</v>
      </c>
      <c r="AW31" s="52">
        <f t="shared" si="405"/>
        <v>0</v>
      </c>
      <c r="AX31" s="52">
        <f t="shared" si="405"/>
        <v>0</v>
      </c>
      <c r="AY31" s="52">
        <f t="shared" si="405"/>
        <v>0</v>
      </c>
      <c r="AZ31" s="52">
        <f t="shared" si="405"/>
        <v>0</v>
      </c>
      <c r="BA31" s="52">
        <f t="shared" si="405"/>
        <v>0</v>
      </c>
      <c r="BB31" s="52">
        <f t="shared" si="405"/>
        <v>0</v>
      </c>
      <c r="BC31" s="52">
        <f t="shared" si="405"/>
        <v>0</v>
      </c>
      <c r="BD31" s="52">
        <f t="shared" si="405"/>
        <v>0</v>
      </c>
      <c r="BE31" s="52">
        <f t="shared" si="405"/>
        <v>0</v>
      </c>
      <c r="BF31" s="52">
        <f t="shared" si="405"/>
        <v>0</v>
      </c>
      <c r="BG31" s="52">
        <f t="shared" si="405"/>
        <v>0</v>
      </c>
      <c r="BH31" s="52">
        <f t="shared" si="405"/>
        <v>0</v>
      </c>
      <c r="BI31" s="52">
        <f t="shared" si="405"/>
        <v>0</v>
      </c>
      <c r="BJ31" s="52">
        <f t="shared" ref="BJ31:DU31" si="406">ROUND(((+BI20+BJ20)/2)*0.002333,0)</f>
        <v>0</v>
      </c>
      <c r="BK31" s="52">
        <f t="shared" si="406"/>
        <v>0</v>
      </c>
      <c r="BL31" s="52">
        <f t="shared" si="406"/>
        <v>0</v>
      </c>
      <c r="BM31" s="52">
        <f t="shared" si="406"/>
        <v>0</v>
      </c>
      <c r="BN31" s="52">
        <f t="shared" si="406"/>
        <v>0</v>
      </c>
      <c r="BO31" s="52">
        <f t="shared" si="406"/>
        <v>0</v>
      </c>
      <c r="BP31" s="52">
        <f t="shared" si="406"/>
        <v>0</v>
      </c>
      <c r="BQ31" s="52">
        <f t="shared" si="406"/>
        <v>0</v>
      </c>
      <c r="BR31" s="52">
        <f t="shared" si="406"/>
        <v>0</v>
      </c>
      <c r="BS31" s="52">
        <f t="shared" si="406"/>
        <v>0</v>
      </c>
      <c r="BT31" s="52">
        <f t="shared" si="406"/>
        <v>0</v>
      </c>
      <c r="BU31" s="52">
        <f t="shared" si="406"/>
        <v>0</v>
      </c>
      <c r="BV31" s="52">
        <f t="shared" si="406"/>
        <v>0</v>
      </c>
      <c r="BW31" s="52">
        <f t="shared" si="406"/>
        <v>0</v>
      </c>
      <c r="BX31" s="52">
        <f t="shared" si="406"/>
        <v>0</v>
      </c>
      <c r="BY31" s="52">
        <f t="shared" si="406"/>
        <v>0</v>
      </c>
      <c r="BZ31" s="52">
        <f t="shared" si="406"/>
        <v>0</v>
      </c>
      <c r="CA31" s="52">
        <f t="shared" si="406"/>
        <v>0</v>
      </c>
      <c r="CB31" s="52">
        <f t="shared" si="406"/>
        <v>0</v>
      </c>
      <c r="CC31" s="52">
        <f t="shared" si="406"/>
        <v>0</v>
      </c>
      <c r="CD31" s="52">
        <f t="shared" si="406"/>
        <v>0</v>
      </c>
      <c r="CE31" s="52">
        <f t="shared" si="406"/>
        <v>0</v>
      </c>
      <c r="CF31" s="52">
        <f t="shared" si="406"/>
        <v>0</v>
      </c>
      <c r="CG31" s="52">
        <f t="shared" si="406"/>
        <v>0</v>
      </c>
      <c r="CH31" s="52">
        <f t="shared" si="406"/>
        <v>0</v>
      </c>
      <c r="CI31" s="52">
        <f t="shared" si="406"/>
        <v>0</v>
      </c>
      <c r="CJ31" s="52">
        <f t="shared" si="406"/>
        <v>0</v>
      </c>
      <c r="CK31" s="52">
        <f t="shared" si="406"/>
        <v>0</v>
      </c>
      <c r="CL31" s="52">
        <f t="shared" si="406"/>
        <v>0</v>
      </c>
      <c r="CM31" s="52">
        <f t="shared" si="406"/>
        <v>0</v>
      </c>
      <c r="CN31" s="52">
        <f t="shared" si="406"/>
        <v>0</v>
      </c>
      <c r="CO31" s="52">
        <f t="shared" si="406"/>
        <v>0</v>
      </c>
      <c r="CP31" s="52">
        <f t="shared" si="406"/>
        <v>0</v>
      </c>
      <c r="CQ31" s="52">
        <f t="shared" si="406"/>
        <v>0</v>
      </c>
      <c r="CR31" s="52">
        <f t="shared" si="406"/>
        <v>0</v>
      </c>
      <c r="CS31" s="52">
        <f t="shared" si="406"/>
        <v>0</v>
      </c>
      <c r="CT31" s="52">
        <f t="shared" si="406"/>
        <v>0</v>
      </c>
      <c r="CU31" s="52">
        <f t="shared" si="406"/>
        <v>0</v>
      </c>
      <c r="CV31" s="52">
        <f t="shared" si="406"/>
        <v>0</v>
      </c>
      <c r="CW31" s="52">
        <f t="shared" si="406"/>
        <v>0</v>
      </c>
      <c r="CX31" s="52">
        <f t="shared" si="406"/>
        <v>0</v>
      </c>
      <c r="CY31" s="52">
        <f t="shared" si="406"/>
        <v>0</v>
      </c>
      <c r="CZ31" s="52">
        <f t="shared" si="406"/>
        <v>0</v>
      </c>
      <c r="DA31" s="52">
        <f t="shared" si="406"/>
        <v>0</v>
      </c>
      <c r="DB31" s="52">
        <f t="shared" si="406"/>
        <v>0</v>
      </c>
      <c r="DC31" s="52">
        <f t="shared" si="406"/>
        <v>0</v>
      </c>
      <c r="DD31" s="52">
        <f t="shared" si="406"/>
        <v>0</v>
      </c>
      <c r="DE31" s="52">
        <f t="shared" si="406"/>
        <v>0</v>
      </c>
      <c r="DF31" s="52">
        <f t="shared" si="406"/>
        <v>0</v>
      </c>
      <c r="DG31" s="52">
        <f t="shared" si="406"/>
        <v>0</v>
      </c>
      <c r="DH31" s="52">
        <f t="shared" si="406"/>
        <v>0</v>
      </c>
      <c r="DI31" s="52">
        <f t="shared" si="406"/>
        <v>0</v>
      </c>
      <c r="DJ31" s="52">
        <f t="shared" si="406"/>
        <v>0</v>
      </c>
      <c r="DK31" s="52">
        <f t="shared" si="406"/>
        <v>0</v>
      </c>
      <c r="DL31" s="52">
        <f t="shared" si="406"/>
        <v>0</v>
      </c>
      <c r="DM31" s="52">
        <f t="shared" si="406"/>
        <v>0</v>
      </c>
      <c r="DN31" s="52">
        <f t="shared" si="406"/>
        <v>0</v>
      </c>
      <c r="DO31" s="52">
        <f t="shared" si="406"/>
        <v>0</v>
      </c>
      <c r="DP31" s="52">
        <f t="shared" si="406"/>
        <v>0</v>
      </c>
      <c r="DQ31" s="52">
        <f t="shared" si="406"/>
        <v>0</v>
      </c>
      <c r="DR31" s="52">
        <f t="shared" si="406"/>
        <v>0</v>
      </c>
      <c r="DS31" s="52">
        <f t="shared" si="406"/>
        <v>0</v>
      </c>
      <c r="DT31" s="52">
        <f t="shared" si="406"/>
        <v>0</v>
      </c>
      <c r="DU31" s="52">
        <f t="shared" si="406"/>
        <v>0</v>
      </c>
      <c r="DV31" s="52">
        <f>ROUND(((+DU20+DV20)/2)*0.002333,0)</f>
        <v>0</v>
      </c>
      <c r="DW31" s="52">
        <f>ROUND(((+DV20+DW20)/2)*0.002333,0)</f>
        <v>0</v>
      </c>
      <c r="DX31" s="52">
        <f>ROUND(((+DW20+DX20)/2)*0.002333,0)</f>
        <v>0</v>
      </c>
      <c r="DY31" s="52">
        <f t="shared" ref="DY31" si="407">ROUND(((+DX20+DY20)/2)*0.002333,0)</f>
        <v>0</v>
      </c>
      <c r="DZ31" s="52">
        <f t="shared" ref="DZ31" si="408">ROUND(((+DY20+DZ20)/2)*0.002333,0)</f>
        <v>0</v>
      </c>
      <c r="EA31" s="52">
        <f t="shared" ref="EA31" si="409">ROUND(((+DZ20+EA20)/2)*0.002333,0)</f>
        <v>0</v>
      </c>
      <c r="EB31" s="52">
        <f t="shared" ref="EB31" si="410">ROUND(((+EA20+EB20)/2)*0.002333,0)</f>
        <v>0</v>
      </c>
      <c r="EC31" s="52">
        <f t="shared" ref="EC31" si="411">ROUND(((+EB20+EC20)/2)*0.002333,0)</f>
        <v>0</v>
      </c>
      <c r="ED31" s="52">
        <f t="shared" ref="ED31" si="412">ROUND(((+EC20+ED20)/2)*0.002333,0)</f>
        <v>0</v>
      </c>
      <c r="EE31" s="52">
        <f t="shared" ref="EE31" si="413">ROUND(((+ED20+EE20)/2)*0.002333,0)</f>
        <v>0</v>
      </c>
      <c r="EF31" s="52">
        <f t="shared" ref="EF31" si="414">ROUND(((+EE20+EF20)/2)*0.002333,0)</f>
        <v>0</v>
      </c>
      <c r="EG31" s="52">
        <f t="shared" ref="EG31" si="415">ROUND(((+EF20+EG20)/2)*0.002333,0)</f>
        <v>0</v>
      </c>
      <c r="EH31" s="52">
        <f>ROUND(((+EG20+EH20)/2)*0.002333,0)</f>
        <v>0</v>
      </c>
      <c r="EI31" s="52">
        <f>ROUND(((+EH20+EI20)/2)*0.002333,0)</f>
        <v>0</v>
      </c>
      <c r="EJ31" s="52">
        <f>ROUND(((+EI20+EJ20)/2)*0.002333,0)</f>
        <v>0</v>
      </c>
      <c r="EK31" s="52">
        <f t="shared" ref="EK31" si="416">ROUND(((+EJ20+EK20)/2)*0.002333,0)</f>
        <v>0</v>
      </c>
      <c r="EL31" s="52">
        <f t="shared" ref="EL31" si="417">ROUND(((+EK20+EL20)/2)*0.002333,0)</f>
        <v>0</v>
      </c>
      <c r="EM31" s="52">
        <f t="shared" ref="EM31" si="418">ROUND(((+EL20+EM20)/2)*0.002333,0)</f>
        <v>0</v>
      </c>
      <c r="EN31" s="52">
        <f t="shared" ref="EN31" si="419">ROUND(((+EM20+EN20)/2)*0.002333,0)</f>
        <v>0</v>
      </c>
      <c r="EO31" s="52">
        <f t="shared" ref="EO31" si="420">ROUND(((+EN20+EO20)/2)*0.002333,0)</f>
        <v>0</v>
      </c>
      <c r="EP31" s="52">
        <f t="shared" ref="EP31" si="421">ROUND(((+EO20+EP20)/2)*0.002333,0)</f>
        <v>0</v>
      </c>
      <c r="EQ31" s="52">
        <f t="shared" ref="EQ31" si="422">ROUND(((+EP20+EQ20)/2)*0.002333,0)</f>
        <v>0</v>
      </c>
      <c r="ER31" s="52">
        <f t="shared" ref="ER31" si="423">ROUND(((+EQ20+ER20)/2)*0.002333,0)</f>
        <v>0</v>
      </c>
      <c r="ES31" s="52">
        <f t="shared" ref="ES31" si="424">ROUND(((+ER20+ES20)/2)*0.002333,0)</f>
        <v>0</v>
      </c>
      <c r="ET31" s="52">
        <f>ROUND(((+ES20+ET20)/2)*0.002333,0)</f>
        <v>0</v>
      </c>
      <c r="EU31" s="52">
        <f>ROUND(((+ET20+EU20)/2)*0.002333,0)</f>
        <v>0</v>
      </c>
      <c r="EV31" s="52">
        <f>ROUND(((+EU20+EV20)/2)*0.002333,0)</f>
        <v>0</v>
      </c>
      <c r="EW31" s="52">
        <f t="shared" ref="EW31:FH31" si="425">ROUND(((+EV20+EW20)/2)*0.002333,0)</f>
        <v>0</v>
      </c>
      <c r="EX31" s="52">
        <f t="shared" si="425"/>
        <v>0</v>
      </c>
      <c r="EY31" s="52">
        <f t="shared" si="425"/>
        <v>0</v>
      </c>
      <c r="EZ31" s="52">
        <f t="shared" si="425"/>
        <v>0</v>
      </c>
      <c r="FA31" s="52">
        <f t="shared" si="425"/>
        <v>0</v>
      </c>
      <c r="FB31" s="52">
        <f t="shared" si="425"/>
        <v>0</v>
      </c>
      <c r="FC31" s="52">
        <f t="shared" si="425"/>
        <v>0</v>
      </c>
      <c r="FD31" s="52">
        <f t="shared" si="425"/>
        <v>0</v>
      </c>
      <c r="FE31" s="52">
        <f t="shared" si="425"/>
        <v>0</v>
      </c>
      <c r="FF31" s="52">
        <f t="shared" si="425"/>
        <v>0</v>
      </c>
      <c r="FG31" s="52">
        <f t="shared" si="425"/>
        <v>0</v>
      </c>
      <c r="FH31" s="52">
        <f t="shared" si="425"/>
        <v>0</v>
      </c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>
        <v>0</v>
      </c>
      <c r="BR34" s="100">
        <v>0</v>
      </c>
      <c r="BS34" s="100">
        <v>0</v>
      </c>
      <c r="BT34" s="100">
        <v>0</v>
      </c>
      <c r="BU34" s="100">
        <v>0</v>
      </c>
      <c r="BV34" s="100">
        <v>0</v>
      </c>
      <c r="BW34" s="100">
        <v>0</v>
      </c>
      <c r="BX34" s="100">
        <v>0</v>
      </c>
      <c r="BY34" s="100">
        <v>0</v>
      </c>
      <c r="BZ34" s="100">
        <v>0</v>
      </c>
      <c r="CA34" s="100">
        <v>0</v>
      </c>
      <c r="CB34" s="100">
        <v>0</v>
      </c>
      <c r="CC34" s="100">
        <v>0</v>
      </c>
      <c r="CD34" s="100">
        <v>0</v>
      </c>
      <c r="CE34" s="100">
        <v>0</v>
      </c>
      <c r="CF34" s="100">
        <v>0</v>
      </c>
      <c r="CG34" s="100">
        <v>0</v>
      </c>
      <c r="CH34" s="100">
        <v>0</v>
      </c>
      <c r="CI34" s="100">
        <v>0</v>
      </c>
      <c r="CJ34" s="100">
        <v>0</v>
      </c>
      <c r="CK34" s="100">
        <v>0</v>
      </c>
      <c r="CL34" s="100">
        <v>0</v>
      </c>
      <c r="CM34" s="100">
        <v>0</v>
      </c>
      <c r="CN34" s="100">
        <v>0</v>
      </c>
      <c r="CO34" s="100">
        <v>0</v>
      </c>
      <c r="CP34" s="100">
        <v>0</v>
      </c>
      <c r="CQ34" s="100">
        <v>0</v>
      </c>
      <c r="CR34" s="100">
        <v>0</v>
      </c>
      <c r="CS34" s="100">
        <v>0</v>
      </c>
      <c r="CT34" s="100">
        <v>0</v>
      </c>
      <c r="CU34" s="100">
        <v>0</v>
      </c>
      <c r="CV34" s="100">
        <v>0</v>
      </c>
      <c r="CW34" s="100">
        <v>0</v>
      </c>
      <c r="CX34" s="100">
        <v>0</v>
      </c>
      <c r="CY34" s="100">
        <v>0</v>
      </c>
      <c r="CZ34" s="100">
        <v>0</v>
      </c>
      <c r="DA34" s="100">
        <v>0</v>
      </c>
      <c r="DB34" s="100">
        <v>0</v>
      </c>
      <c r="DC34" s="100">
        <v>0</v>
      </c>
      <c r="DD34" s="100">
        <v>0</v>
      </c>
      <c r="DE34" s="100">
        <v>0</v>
      </c>
      <c r="DF34" s="100">
        <v>0</v>
      </c>
      <c r="DG34" s="100">
        <v>0</v>
      </c>
      <c r="DH34" s="100">
        <v>0</v>
      </c>
      <c r="DI34" s="100">
        <v>0</v>
      </c>
      <c r="DJ34" s="100">
        <v>0</v>
      </c>
      <c r="DK34" s="100">
        <v>0</v>
      </c>
      <c r="DL34" s="100">
        <v>0</v>
      </c>
      <c r="DM34" s="100">
        <v>0</v>
      </c>
      <c r="DN34" s="100">
        <v>0</v>
      </c>
      <c r="DO34" s="100">
        <v>0</v>
      </c>
      <c r="DP34" s="100">
        <v>0</v>
      </c>
      <c r="DQ34" s="100">
        <v>0</v>
      </c>
      <c r="DR34" s="100">
        <v>0</v>
      </c>
      <c r="DS34" s="100">
        <v>0</v>
      </c>
      <c r="DT34" s="100">
        <v>0</v>
      </c>
      <c r="DU34" s="100">
        <v>0</v>
      </c>
      <c r="DV34" s="100">
        <v>0</v>
      </c>
      <c r="DW34" s="100">
        <v>0</v>
      </c>
      <c r="DX34" s="100">
        <v>0</v>
      </c>
      <c r="DY34" s="100">
        <v>0</v>
      </c>
      <c r="DZ34" s="100">
        <v>0</v>
      </c>
      <c r="EA34" s="100">
        <v>0</v>
      </c>
      <c r="EB34" s="100">
        <v>0</v>
      </c>
      <c r="EC34" s="100">
        <v>0</v>
      </c>
      <c r="ED34" s="100">
        <v>0</v>
      </c>
      <c r="EE34" s="100">
        <v>0</v>
      </c>
      <c r="EF34" s="100">
        <v>0</v>
      </c>
      <c r="EG34" s="100">
        <v>0</v>
      </c>
      <c r="EH34" s="100">
        <v>0</v>
      </c>
      <c r="EI34" s="100">
        <v>0</v>
      </c>
      <c r="EJ34" s="100">
        <v>0</v>
      </c>
      <c r="EK34" s="100">
        <v>0</v>
      </c>
      <c r="EL34" s="100">
        <v>0</v>
      </c>
      <c r="EM34" s="100">
        <v>0</v>
      </c>
      <c r="EN34" s="100">
        <v>0</v>
      </c>
      <c r="EO34" s="100">
        <v>0</v>
      </c>
      <c r="EP34" s="100">
        <v>0</v>
      </c>
      <c r="EQ34" s="100">
        <v>0</v>
      </c>
      <c r="ER34" s="100">
        <v>0</v>
      </c>
      <c r="ES34" s="100">
        <v>0</v>
      </c>
      <c r="ET34" s="100">
        <v>0</v>
      </c>
      <c r="EU34" s="100">
        <v>0</v>
      </c>
      <c r="EV34" s="100">
        <v>0</v>
      </c>
      <c r="EW34" s="100">
        <v>0</v>
      </c>
      <c r="EX34" s="100">
        <v>0</v>
      </c>
      <c r="EY34" s="100">
        <v>0</v>
      </c>
      <c r="EZ34" s="100">
        <v>0</v>
      </c>
      <c r="FA34" s="100">
        <v>0</v>
      </c>
      <c r="FB34" s="100">
        <v>0</v>
      </c>
      <c r="FC34" s="100">
        <v>0</v>
      </c>
      <c r="FD34" s="100">
        <v>0</v>
      </c>
      <c r="FE34" s="100">
        <v>0</v>
      </c>
      <c r="FF34" s="100">
        <v>0</v>
      </c>
      <c r="FG34" s="100">
        <v>0</v>
      </c>
      <c r="FH34" s="100">
        <v>0</v>
      </c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>
        <v>0</v>
      </c>
      <c r="BR35" s="100">
        <v>0</v>
      </c>
      <c r="BS35" s="100">
        <v>0</v>
      </c>
      <c r="BT35" s="100">
        <v>0</v>
      </c>
      <c r="BU35" s="100">
        <v>0</v>
      </c>
      <c r="BV35" s="100">
        <v>0</v>
      </c>
      <c r="BW35" s="100">
        <v>0</v>
      </c>
      <c r="BX35" s="100">
        <v>0</v>
      </c>
      <c r="BY35" s="100">
        <v>0</v>
      </c>
      <c r="BZ35" s="100">
        <v>0</v>
      </c>
      <c r="CA35" s="100">
        <v>0</v>
      </c>
      <c r="CB35" s="100">
        <v>0</v>
      </c>
      <c r="CC35" s="100">
        <v>0</v>
      </c>
      <c r="CD35" s="100">
        <v>0</v>
      </c>
      <c r="CE35" s="100">
        <v>0</v>
      </c>
      <c r="CF35" s="100">
        <v>0</v>
      </c>
      <c r="CG35" s="100">
        <v>0</v>
      </c>
      <c r="CH35" s="100">
        <v>0</v>
      </c>
      <c r="CI35" s="100">
        <v>0</v>
      </c>
      <c r="CJ35" s="100">
        <v>0</v>
      </c>
      <c r="CK35" s="100">
        <v>0</v>
      </c>
      <c r="CL35" s="100">
        <v>0</v>
      </c>
      <c r="CM35" s="100">
        <v>0</v>
      </c>
      <c r="CN35" s="100">
        <v>0</v>
      </c>
      <c r="CO35" s="100">
        <v>0</v>
      </c>
      <c r="CP35" s="100">
        <v>0</v>
      </c>
      <c r="CQ35" s="100">
        <v>0</v>
      </c>
      <c r="CR35" s="100">
        <v>0</v>
      </c>
      <c r="CS35" s="100">
        <v>0</v>
      </c>
      <c r="CT35" s="100">
        <v>0</v>
      </c>
      <c r="CU35" s="100">
        <v>0</v>
      </c>
      <c r="CV35" s="100">
        <v>0</v>
      </c>
      <c r="CW35" s="100">
        <v>0</v>
      </c>
      <c r="CX35" s="100">
        <v>0</v>
      </c>
      <c r="CY35" s="100">
        <v>0</v>
      </c>
      <c r="CZ35" s="100">
        <v>0</v>
      </c>
      <c r="DA35" s="100">
        <v>0</v>
      </c>
      <c r="DB35" s="100">
        <v>0</v>
      </c>
      <c r="DC35" s="100">
        <v>0</v>
      </c>
      <c r="DD35" s="100">
        <v>0</v>
      </c>
      <c r="DE35" s="100">
        <v>0</v>
      </c>
      <c r="DF35" s="100">
        <v>0</v>
      </c>
      <c r="DG35" s="100">
        <v>0</v>
      </c>
      <c r="DH35" s="100">
        <v>0</v>
      </c>
      <c r="DI35" s="100">
        <v>0</v>
      </c>
      <c r="DJ35" s="100">
        <v>0</v>
      </c>
      <c r="DK35" s="100">
        <v>0</v>
      </c>
      <c r="DL35" s="100">
        <v>0</v>
      </c>
      <c r="DM35" s="100">
        <v>0</v>
      </c>
      <c r="DN35" s="100">
        <v>0</v>
      </c>
      <c r="DO35" s="100">
        <v>0</v>
      </c>
      <c r="DP35" s="100">
        <v>0</v>
      </c>
      <c r="DQ35" s="100">
        <v>0</v>
      </c>
      <c r="DR35" s="100">
        <v>0</v>
      </c>
      <c r="DS35" s="100">
        <v>0</v>
      </c>
      <c r="DT35" s="100">
        <v>0</v>
      </c>
      <c r="DU35" s="100">
        <v>0</v>
      </c>
      <c r="DV35" s="100">
        <v>0</v>
      </c>
      <c r="DW35" s="100">
        <v>0</v>
      </c>
      <c r="DX35" s="100">
        <v>0</v>
      </c>
      <c r="DY35" s="100">
        <v>0</v>
      </c>
      <c r="DZ35" s="100">
        <v>0</v>
      </c>
      <c r="EA35" s="100">
        <v>0</v>
      </c>
      <c r="EB35" s="100">
        <v>0</v>
      </c>
      <c r="EC35" s="100">
        <v>0</v>
      </c>
      <c r="ED35" s="100">
        <v>0</v>
      </c>
      <c r="EE35" s="100">
        <v>0</v>
      </c>
      <c r="EF35" s="100">
        <v>0</v>
      </c>
      <c r="EG35" s="100">
        <v>0</v>
      </c>
      <c r="EH35" s="100">
        <v>0</v>
      </c>
      <c r="EI35" s="100">
        <v>0</v>
      </c>
      <c r="EJ35" s="100">
        <v>0</v>
      </c>
      <c r="EK35" s="100">
        <v>0</v>
      </c>
      <c r="EL35" s="100">
        <v>0</v>
      </c>
      <c r="EM35" s="100">
        <v>0</v>
      </c>
      <c r="EN35" s="100">
        <v>0</v>
      </c>
      <c r="EO35" s="100">
        <v>0</v>
      </c>
      <c r="EP35" s="100">
        <v>0</v>
      </c>
      <c r="EQ35" s="100">
        <v>0</v>
      </c>
      <c r="ER35" s="100">
        <v>0</v>
      </c>
      <c r="ES35" s="100">
        <v>0</v>
      </c>
      <c r="ET35" s="100">
        <v>0</v>
      </c>
      <c r="EU35" s="100">
        <v>0</v>
      </c>
      <c r="EV35" s="100">
        <v>0</v>
      </c>
      <c r="EW35" s="100">
        <v>0</v>
      </c>
      <c r="EX35" s="100">
        <v>0</v>
      </c>
      <c r="EY35" s="100">
        <v>0</v>
      </c>
      <c r="EZ35" s="100">
        <v>0</v>
      </c>
      <c r="FA35" s="100">
        <v>0</v>
      </c>
      <c r="FB35" s="100">
        <v>0</v>
      </c>
      <c r="FC35" s="100">
        <v>0</v>
      </c>
      <c r="FD35" s="100">
        <v>0</v>
      </c>
      <c r="FE35" s="100">
        <v>0</v>
      </c>
      <c r="FF35" s="100">
        <v>0</v>
      </c>
      <c r="FG35" s="100">
        <v>0</v>
      </c>
      <c r="FH35" s="100">
        <v>0</v>
      </c>
    </row>
    <row r="36" spans="1:164">
      <c r="A36" s="9"/>
      <c r="B36" s="9"/>
      <c r="C36" s="9"/>
      <c r="D36" s="9"/>
      <c r="E36" s="9"/>
      <c r="F36" s="76" t="s">
        <v>25</v>
      </c>
      <c r="G36" s="98">
        <v>0</v>
      </c>
      <c r="H36" s="98">
        <v>0</v>
      </c>
      <c r="I36" s="98">
        <f t="shared" ref="I36:S36" si="426">SUM(I25:I35)</f>
        <v>0</v>
      </c>
      <c r="J36" s="98">
        <f t="shared" si="426"/>
        <v>0</v>
      </c>
      <c r="K36" s="98">
        <f t="shared" si="426"/>
        <v>0</v>
      </c>
      <c r="L36" s="98">
        <f t="shared" si="426"/>
        <v>0</v>
      </c>
      <c r="M36" s="98">
        <f t="shared" si="426"/>
        <v>0</v>
      </c>
      <c r="N36" s="98">
        <f t="shared" si="426"/>
        <v>0</v>
      </c>
      <c r="O36" s="98">
        <f t="shared" si="426"/>
        <v>0</v>
      </c>
      <c r="P36" s="98">
        <f t="shared" si="426"/>
        <v>0</v>
      </c>
      <c r="Q36" s="98">
        <f t="shared" si="426"/>
        <v>0</v>
      </c>
      <c r="R36" s="98">
        <f t="shared" si="426"/>
        <v>0</v>
      </c>
      <c r="S36" s="98">
        <f t="shared" si="426"/>
        <v>0</v>
      </c>
      <c r="T36" s="98">
        <f t="shared" ref="T36:AR36" si="427">SUM(T25:T35)</f>
        <v>0</v>
      </c>
      <c r="U36" s="98">
        <f t="shared" si="427"/>
        <v>0</v>
      </c>
      <c r="V36" s="98">
        <f t="shared" si="427"/>
        <v>0</v>
      </c>
      <c r="W36" s="98">
        <f t="shared" si="427"/>
        <v>0</v>
      </c>
      <c r="X36" s="98">
        <f t="shared" si="427"/>
        <v>0</v>
      </c>
      <c r="Y36" s="98">
        <f t="shared" si="427"/>
        <v>0</v>
      </c>
      <c r="Z36" s="98">
        <f t="shared" si="427"/>
        <v>0</v>
      </c>
      <c r="AA36" s="98">
        <f t="shared" si="427"/>
        <v>0</v>
      </c>
      <c r="AB36" s="98">
        <f t="shared" si="427"/>
        <v>0</v>
      </c>
      <c r="AC36" s="98">
        <f t="shared" si="427"/>
        <v>0</v>
      </c>
      <c r="AD36" s="98">
        <f t="shared" si="427"/>
        <v>0</v>
      </c>
      <c r="AE36" s="98">
        <f t="shared" si="427"/>
        <v>0</v>
      </c>
      <c r="AF36" s="98">
        <f t="shared" si="427"/>
        <v>0</v>
      </c>
      <c r="AG36" s="98">
        <f t="shared" si="427"/>
        <v>0</v>
      </c>
      <c r="AH36" s="98">
        <f t="shared" si="427"/>
        <v>0</v>
      </c>
      <c r="AI36" s="98">
        <f t="shared" si="427"/>
        <v>0</v>
      </c>
      <c r="AJ36" s="98">
        <f t="shared" si="427"/>
        <v>0</v>
      </c>
      <c r="AK36" s="98">
        <f t="shared" si="427"/>
        <v>0</v>
      </c>
      <c r="AL36" s="98">
        <f t="shared" si="427"/>
        <v>0</v>
      </c>
      <c r="AM36" s="98">
        <f t="shared" si="427"/>
        <v>0</v>
      </c>
      <c r="AN36" s="98">
        <f t="shared" si="427"/>
        <v>0</v>
      </c>
      <c r="AO36" s="98">
        <f t="shared" si="427"/>
        <v>0</v>
      </c>
      <c r="AP36" s="98">
        <f t="shared" si="427"/>
        <v>0</v>
      </c>
      <c r="AQ36" s="98">
        <f t="shared" si="427"/>
        <v>0</v>
      </c>
      <c r="AR36" s="98">
        <f t="shared" si="427"/>
        <v>0</v>
      </c>
      <c r="AS36" s="98">
        <f t="shared" ref="AS36:BX36" si="428">SUM(AS25:AS35)</f>
        <v>0</v>
      </c>
      <c r="AT36" s="98">
        <f t="shared" si="428"/>
        <v>0</v>
      </c>
      <c r="AU36" s="98">
        <f t="shared" si="428"/>
        <v>0</v>
      </c>
      <c r="AV36" s="98">
        <f t="shared" si="428"/>
        <v>0</v>
      </c>
      <c r="AW36" s="98">
        <f t="shared" si="428"/>
        <v>0</v>
      </c>
      <c r="AX36" s="98">
        <f t="shared" si="428"/>
        <v>0</v>
      </c>
      <c r="AY36" s="98">
        <f t="shared" si="428"/>
        <v>0</v>
      </c>
      <c r="AZ36" s="98">
        <f t="shared" si="428"/>
        <v>0</v>
      </c>
      <c r="BA36" s="98">
        <f t="shared" si="428"/>
        <v>0</v>
      </c>
      <c r="BB36" s="98">
        <f t="shared" si="428"/>
        <v>0</v>
      </c>
      <c r="BC36" s="98">
        <f t="shared" si="428"/>
        <v>0</v>
      </c>
      <c r="BD36" s="98">
        <f t="shared" si="428"/>
        <v>0</v>
      </c>
      <c r="BE36" s="98">
        <f t="shared" si="428"/>
        <v>0</v>
      </c>
      <c r="BF36" s="98">
        <f t="shared" si="428"/>
        <v>0</v>
      </c>
      <c r="BG36" s="98">
        <f t="shared" si="428"/>
        <v>0</v>
      </c>
      <c r="BH36" s="98">
        <f t="shared" si="428"/>
        <v>0</v>
      </c>
      <c r="BI36" s="98">
        <f t="shared" si="428"/>
        <v>0</v>
      </c>
      <c r="BJ36" s="98">
        <f t="shared" si="428"/>
        <v>0</v>
      </c>
      <c r="BK36" s="98">
        <f t="shared" si="428"/>
        <v>0</v>
      </c>
      <c r="BL36" s="98">
        <f t="shared" si="428"/>
        <v>0</v>
      </c>
      <c r="BM36" s="98">
        <f t="shared" si="428"/>
        <v>0</v>
      </c>
      <c r="BN36" s="98">
        <f t="shared" si="428"/>
        <v>0</v>
      </c>
      <c r="BO36" s="98">
        <f t="shared" si="428"/>
        <v>0</v>
      </c>
      <c r="BP36" s="98">
        <f t="shared" si="428"/>
        <v>0</v>
      </c>
      <c r="BQ36" s="98">
        <f t="shared" si="428"/>
        <v>0</v>
      </c>
      <c r="BR36" s="98">
        <f t="shared" si="428"/>
        <v>0</v>
      </c>
      <c r="BS36" s="98">
        <f t="shared" si="428"/>
        <v>0</v>
      </c>
      <c r="BT36" s="98">
        <f t="shared" si="428"/>
        <v>0</v>
      </c>
      <c r="BU36" s="98">
        <f t="shared" si="428"/>
        <v>0</v>
      </c>
      <c r="BV36" s="98">
        <f t="shared" si="428"/>
        <v>0</v>
      </c>
      <c r="BW36" s="98">
        <f t="shared" si="428"/>
        <v>0</v>
      </c>
      <c r="BX36" s="98">
        <f t="shared" si="428"/>
        <v>0</v>
      </c>
      <c r="BY36" s="98">
        <f t="shared" ref="BY36:DD36" si="429">SUM(BY25:BY35)</f>
        <v>0</v>
      </c>
      <c r="BZ36" s="98">
        <f t="shared" si="429"/>
        <v>0</v>
      </c>
      <c r="CA36" s="98">
        <f t="shared" si="429"/>
        <v>0</v>
      </c>
      <c r="CB36" s="98">
        <f t="shared" si="429"/>
        <v>0</v>
      </c>
      <c r="CC36" s="98">
        <f t="shared" si="429"/>
        <v>0</v>
      </c>
      <c r="CD36" s="98">
        <f t="shared" si="429"/>
        <v>0</v>
      </c>
      <c r="CE36" s="98">
        <f t="shared" si="429"/>
        <v>0</v>
      </c>
      <c r="CF36" s="98">
        <f t="shared" si="429"/>
        <v>0</v>
      </c>
      <c r="CG36" s="98">
        <f t="shared" si="429"/>
        <v>0</v>
      </c>
      <c r="CH36" s="98">
        <f t="shared" si="429"/>
        <v>0</v>
      </c>
      <c r="CI36" s="98">
        <f t="shared" si="429"/>
        <v>0</v>
      </c>
      <c r="CJ36" s="98">
        <f t="shared" si="429"/>
        <v>0</v>
      </c>
      <c r="CK36" s="98">
        <f t="shared" si="429"/>
        <v>0</v>
      </c>
      <c r="CL36" s="98">
        <f t="shared" si="429"/>
        <v>0</v>
      </c>
      <c r="CM36" s="98">
        <f t="shared" si="429"/>
        <v>0</v>
      </c>
      <c r="CN36" s="98">
        <f t="shared" si="429"/>
        <v>0</v>
      </c>
      <c r="CO36" s="98">
        <f t="shared" si="429"/>
        <v>0</v>
      </c>
      <c r="CP36" s="98">
        <f t="shared" si="429"/>
        <v>0</v>
      </c>
      <c r="CQ36" s="98">
        <f t="shared" si="429"/>
        <v>0</v>
      </c>
      <c r="CR36" s="98">
        <f t="shared" si="429"/>
        <v>0</v>
      </c>
      <c r="CS36" s="98">
        <f t="shared" si="429"/>
        <v>0</v>
      </c>
      <c r="CT36" s="98">
        <f t="shared" si="429"/>
        <v>0</v>
      </c>
      <c r="CU36" s="98">
        <f t="shared" si="429"/>
        <v>0</v>
      </c>
      <c r="CV36" s="98">
        <f t="shared" si="429"/>
        <v>0</v>
      </c>
      <c r="CW36" s="98">
        <f t="shared" si="429"/>
        <v>0</v>
      </c>
      <c r="CX36" s="98">
        <f t="shared" si="429"/>
        <v>0</v>
      </c>
      <c r="CY36" s="98">
        <f t="shared" si="429"/>
        <v>0</v>
      </c>
      <c r="CZ36" s="98">
        <f t="shared" si="429"/>
        <v>0</v>
      </c>
      <c r="DA36" s="98">
        <f t="shared" si="429"/>
        <v>0</v>
      </c>
      <c r="DB36" s="98">
        <f t="shared" si="429"/>
        <v>0</v>
      </c>
      <c r="DC36" s="98">
        <f t="shared" si="429"/>
        <v>0</v>
      </c>
      <c r="DD36" s="98">
        <f t="shared" si="429"/>
        <v>0</v>
      </c>
      <c r="DE36" s="98">
        <f t="shared" ref="DE36:DX36" si="430">SUM(DE25:DE35)</f>
        <v>0</v>
      </c>
      <c r="DF36" s="98">
        <f t="shared" si="430"/>
        <v>0</v>
      </c>
      <c r="DG36" s="98">
        <f t="shared" si="430"/>
        <v>0</v>
      </c>
      <c r="DH36" s="98">
        <f t="shared" si="430"/>
        <v>0</v>
      </c>
      <c r="DI36" s="98">
        <f t="shared" si="430"/>
        <v>0</v>
      </c>
      <c r="DJ36" s="98">
        <f t="shared" si="430"/>
        <v>0</v>
      </c>
      <c r="DK36" s="98">
        <f t="shared" si="430"/>
        <v>0</v>
      </c>
      <c r="DL36" s="98">
        <f t="shared" si="430"/>
        <v>0</v>
      </c>
      <c r="DM36" s="98">
        <f t="shared" si="430"/>
        <v>0</v>
      </c>
      <c r="DN36" s="98">
        <f t="shared" si="430"/>
        <v>0</v>
      </c>
      <c r="DO36" s="98">
        <f t="shared" si="430"/>
        <v>0</v>
      </c>
      <c r="DP36" s="98">
        <f t="shared" si="430"/>
        <v>0</v>
      </c>
      <c r="DQ36" s="98">
        <f t="shared" si="430"/>
        <v>0</v>
      </c>
      <c r="DR36" s="98">
        <f t="shared" si="430"/>
        <v>0</v>
      </c>
      <c r="DS36" s="98">
        <f t="shared" si="430"/>
        <v>0</v>
      </c>
      <c r="DT36" s="98">
        <f t="shared" si="430"/>
        <v>0</v>
      </c>
      <c r="DU36" s="98">
        <f t="shared" si="430"/>
        <v>0</v>
      </c>
      <c r="DV36" s="98">
        <f t="shared" si="430"/>
        <v>0</v>
      </c>
      <c r="DW36" s="98">
        <f t="shared" si="430"/>
        <v>0</v>
      </c>
      <c r="DX36" s="98">
        <f t="shared" si="430"/>
        <v>0</v>
      </c>
      <c r="DY36" s="98">
        <f t="shared" ref="DY36:EV36" si="431">SUM(DY25:DY35)</f>
        <v>0</v>
      </c>
      <c r="DZ36" s="98">
        <f t="shared" si="431"/>
        <v>0</v>
      </c>
      <c r="EA36" s="98">
        <f t="shared" si="431"/>
        <v>0</v>
      </c>
      <c r="EB36" s="98">
        <f t="shared" si="431"/>
        <v>0</v>
      </c>
      <c r="EC36" s="98">
        <f t="shared" si="431"/>
        <v>0</v>
      </c>
      <c r="ED36" s="98">
        <f t="shared" si="431"/>
        <v>0</v>
      </c>
      <c r="EE36" s="98">
        <f t="shared" si="431"/>
        <v>0</v>
      </c>
      <c r="EF36" s="98">
        <f t="shared" si="431"/>
        <v>0</v>
      </c>
      <c r="EG36" s="98">
        <f t="shared" si="431"/>
        <v>0</v>
      </c>
      <c r="EH36" s="98">
        <f t="shared" si="431"/>
        <v>0</v>
      </c>
      <c r="EI36" s="98">
        <f t="shared" si="431"/>
        <v>0</v>
      </c>
      <c r="EJ36" s="98">
        <f t="shared" si="431"/>
        <v>0</v>
      </c>
      <c r="EK36" s="98">
        <f t="shared" si="431"/>
        <v>0</v>
      </c>
      <c r="EL36" s="98">
        <f t="shared" si="431"/>
        <v>0</v>
      </c>
      <c r="EM36" s="98">
        <f t="shared" si="431"/>
        <v>0</v>
      </c>
      <c r="EN36" s="98">
        <f t="shared" si="431"/>
        <v>0</v>
      </c>
      <c r="EO36" s="98">
        <f t="shared" si="431"/>
        <v>0</v>
      </c>
      <c r="EP36" s="98">
        <f t="shared" si="431"/>
        <v>0</v>
      </c>
      <c r="EQ36" s="98">
        <f t="shared" si="431"/>
        <v>0</v>
      </c>
      <c r="ER36" s="98">
        <f t="shared" si="431"/>
        <v>0</v>
      </c>
      <c r="ES36" s="98">
        <f t="shared" si="431"/>
        <v>0</v>
      </c>
      <c r="ET36" s="98">
        <f t="shared" si="431"/>
        <v>0</v>
      </c>
      <c r="EU36" s="98">
        <f t="shared" si="431"/>
        <v>0</v>
      </c>
      <c r="EV36" s="98">
        <f t="shared" si="431"/>
        <v>0</v>
      </c>
      <c r="EW36" s="98">
        <f t="shared" ref="EW36:FH36" si="432">SUM(EW25:EW35)</f>
        <v>0</v>
      </c>
      <c r="EX36" s="98">
        <f t="shared" si="432"/>
        <v>0</v>
      </c>
      <c r="EY36" s="98">
        <f t="shared" si="432"/>
        <v>0</v>
      </c>
      <c r="EZ36" s="98">
        <f t="shared" si="432"/>
        <v>0</v>
      </c>
      <c r="FA36" s="98">
        <f t="shared" si="432"/>
        <v>0</v>
      </c>
      <c r="FB36" s="98">
        <f t="shared" si="432"/>
        <v>0</v>
      </c>
      <c r="FC36" s="98">
        <f t="shared" si="432"/>
        <v>0</v>
      </c>
      <c r="FD36" s="98">
        <f t="shared" si="432"/>
        <v>0</v>
      </c>
      <c r="FE36" s="98">
        <f t="shared" si="432"/>
        <v>0</v>
      </c>
      <c r="FF36" s="98">
        <f t="shared" si="432"/>
        <v>0</v>
      </c>
      <c r="FG36" s="98">
        <f t="shared" si="432"/>
        <v>0</v>
      </c>
      <c r="FH36" s="98">
        <f t="shared" si="432"/>
        <v>0</v>
      </c>
    </row>
    <row r="37" spans="1:164">
      <c r="A37" s="9"/>
      <c r="B37" s="9"/>
      <c r="C37" s="9"/>
      <c r="D37" s="9"/>
      <c r="E37" s="9"/>
      <c r="F37" s="76"/>
    </row>
    <row r="38" spans="1:164">
      <c r="A38" s="9"/>
      <c r="B38" s="9"/>
      <c r="C38" s="9"/>
      <c r="D38" s="9"/>
      <c r="E38" s="9" t="s">
        <v>29</v>
      </c>
      <c r="F38" s="76"/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v>0</v>
      </c>
      <c r="AF38" s="52">
        <v>0</v>
      </c>
      <c r="AG38" s="52">
        <v>0</v>
      </c>
      <c r="AH38" s="52">
        <v>0</v>
      </c>
      <c r="AI38" s="52">
        <v>0</v>
      </c>
      <c r="AJ38" s="52">
        <v>0</v>
      </c>
      <c r="AK38" s="52">
        <v>0</v>
      </c>
      <c r="AL38" s="52">
        <v>0</v>
      </c>
      <c r="AM38" s="52">
        <v>0</v>
      </c>
      <c r="AN38" s="52">
        <v>0</v>
      </c>
      <c r="AO38" s="52">
        <v>0</v>
      </c>
      <c r="AP38" s="52">
        <v>0</v>
      </c>
      <c r="AQ38" s="52">
        <v>0</v>
      </c>
      <c r="AR38" s="52">
        <v>0</v>
      </c>
      <c r="AS38" s="52">
        <v>0</v>
      </c>
      <c r="AT38" s="52">
        <v>0</v>
      </c>
      <c r="AU38" s="52">
        <v>0</v>
      </c>
      <c r="AV38" s="52">
        <v>0</v>
      </c>
      <c r="AW38" s="52">
        <v>0</v>
      </c>
      <c r="AX38" s="52">
        <v>0</v>
      </c>
      <c r="AY38" s="52">
        <v>0</v>
      </c>
      <c r="AZ38" s="52">
        <v>0</v>
      </c>
      <c r="BA38" s="52">
        <v>0</v>
      </c>
      <c r="BB38" s="52">
        <v>0</v>
      </c>
      <c r="BC38" s="52">
        <v>0</v>
      </c>
      <c r="BD38" s="52">
        <v>0</v>
      </c>
      <c r="BE38" s="52">
        <v>0</v>
      </c>
      <c r="BF38" s="52">
        <v>0</v>
      </c>
      <c r="BG38" s="52">
        <v>0</v>
      </c>
      <c r="BH38" s="52">
        <v>0</v>
      </c>
      <c r="BI38" s="52">
        <v>0</v>
      </c>
      <c r="BJ38" s="52">
        <v>0</v>
      </c>
      <c r="BK38" s="52">
        <v>0</v>
      </c>
      <c r="BL38" s="52">
        <v>0</v>
      </c>
      <c r="BM38" s="52">
        <v>0</v>
      </c>
      <c r="BN38" s="52">
        <v>0</v>
      </c>
      <c r="BO38" s="52">
        <v>0</v>
      </c>
      <c r="BP38" s="52">
        <v>0</v>
      </c>
      <c r="BQ38" s="52">
        <v>0</v>
      </c>
      <c r="BR38" s="52">
        <v>0</v>
      </c>
      <c r="BS38" s="52">
        <v>0</v>
      </c>
      <c r="BT38" s="52">
        <v>0</v>
      </c>
      <c r="BU38" s="52">
        <v>0</v>
      </c>
      <c r="BV38" s="52">
        <v>0</v>
      </c>
      <c r="BW38" s="52">
        <v>0</v>
      </c>
      <c r="BX38" s="52">
        <v>0</v>
      </c>
      <c r="BY38" s="52">
        <v>0</v>
      </c>
      <c r="BZ38" s="52">
        <v>0</v>
      </c>
      <c r="CA38" s="52">
        <v>0</v>
      </c>
      <c r="CB38" s="52">
        <v>0</v>
      </c>
      <c r="CC38" s="52">
        <v>0</v>
      </c>
      <c r="CD38" s="52">
        <v>0</v>
      </c>
      <c r="CE38" s="52">
        <v>0</v>
      </c>
      <c r="CF38" s="52">
        <v>0</v>
      </c>
      <c r="CG38" s="52">
        <v>0</v>
      </c>
      <c r="CH38" s="52">
        <v>0</v>
      </c>
      <c r="CI38" s="52">
        <v>0</v>
      </c>
      <c r="CJ38" s="52">
        <v>0</v>
      </c>
      <c r="CK38" s="52">
        <v>0</v>
      </c>
      <c r="CL38" s="52">
        <v>0</v>
      </c>
      <c r="CM38" s="52">
        <v>0</v>
      </c>
      <c r="CN38" s="52">
        <v>0</v>
      </c>
      <c r="CO38" s="52">
        <v>0</v>
      </c>
      <c r="CP38" s="52">
        <v>0</v>
      </c>
      <c r="CQ38" s="52">
        <v>0</v>
      </c>
      <c r="CR38" s="52">
        <v>0</v>
      </c>
      <c r="CS38" s="52">
        <v>0</v>
      </c>
      <c r="CT38" s="52">
        <v>0</v>
      </c>
      <c r="CU38" s="52">
        <v>0</v>
      </c>
      <c r="CV38" s="52">
        <v>0</v>
      </c>
      <c r="CW38" s="52">
        <v>0</v>
      </c>
      <c r="CX38" s="52">
        <v>0</v>
      </c>
      <c r="CY38" s="52">
        <v>0</v>
      </c>
      <c r="CZ38" s="52">
        <v>0</v>
      </c>
      <c r="DA38" s="52">
        <v>0</v>
      </c>
      <c r="DB38" s="52">
        <v>0</v>
      </c>
      <c r="DC38" s="52">
        <v>0</v>
      </c>
      <c r="DD38" s="52">
        <v>0</v>
      </c>
      <c r="DE38" s="52">
        <v>0</v>
      </c>
      <c r="DF38" s="52">
        <v>0</v>
      </c>
      <c r="DG38" s="52">
        <v>0</v>
      </c>
      <c r="DH38" s="52">
        <v>0</v>
      </c>
      <c r="DI38" s="52">
        <v>0</v>
      </c>
      <c r="DJ38" s="52">
        <v>0</v>
      </c>
      <c r="DK38" s="52">
        <v>0</v>
      </c>
      <c r="DL38" s="52">
        <v>0</v>
      </c>
      <c r="DM38" s="52">
        <v>0</v>
      </c>
      <c r="DN38" s="52">
        <v>0</v>
      </c>
      <c r="DO38" s="52">
        <v>0</v>
      </c>
      <c r="DP38" s="52">
        <v>0</v>
      </c>
      <c r="DQ38" s="52">
        <v>0</v>
      </c>
      <c r="DR38" s="52">
        <v>0</v>
      </c>
      <c r="DS38" s="52">
        <v>0</v>
      </c>
      <c r="DT38" s="52">
        <v>0</v>
      </c>
      <c r="DU38" s="52">
        <v>0</v>
      </c>
      <c r="DV38" s="52">
        <v>0</v>
      </c>
      <c r="DW38" s="52">
        <v>0</v>
      </c>
      <c r="DX38" s="52">
        <v>0</v>
      </c>
      <c r="DY38" s="52">
        <v>0</v>
      </c>
      <c r="DZ38" s="52">
        <v>0</v>
      </c>
      <c r="EA38" s="52">
        <v>0</v>
      </c>
      <c r="EB38" s="52">
        <v>0</v>
      </c>
      <c r="EC38" s="52">
        <v>0</v>
      </c>
      <c r="ED38" s="52">
        <v>0</v>
      </c>
      <c r="EE38" s="52">
        <v>0</v>
      </c>
      <c r="EF38" s="52">
        <v>0</v>
      </c>
      <c r="EG38" s="52">
        <v>0</v>
      </c>
      <c r="EH38" s="52">
        <v>0</v>
      </c>
      <c r="EI38" s="52">
        <v>0</v>
      </c>
      <c r="EJ38" s="52">
        <v>0</v>
      </c>
      <c r="EK38" s="52">
        <v>0</v>
      </c>
      <c r="EL38" s="52">
        <v>0</v>
      </c>
      <c r="EM38" s="52">
        <v>0</v>
      </c>
      <c r="EN38" s="52">
        <v>0</v>
      </c>
      <c r="EO38" s="52">
        <v>0</v>
      </c>
      <c r="EP38" s="52">
        <v>0</v>
      </c>
      <c r="EQ38" s="52">
        <v>0</v>
      </c>
      <c r="ER38" s="52">
        <v>0</v>
      </c>
      <c r="ES38" s="52">
        <v>0</v>
      </c>
      <c r="ET38" s="52">
        <v>0</v>
      </c>
      <c r="EU38" s="52">
        <v>0</v>
      </c>
      <c r="EV38" s="52">
        <v>0</v>
      </c>
      <c r="EW38" s="52">
        <v>0</v>
      </c>
      <c r="EX38" s="52">
        <v>0</v>
      </c>
      <c r="EY38" s="52">
        <v>0</v>
      </c>
      <c r="EZ38" s="52">
        <v>0</v>
      </c>
      <c r="FA38" s="52">
        <v>0</v>
      </c>
      <c r="FB38" s="52">
        <v>0</v>
      </c>
      <c r="FC38" s="52">
        <v>0</v>
      </c>
      <c r="FD38" s="52">
        <v>0</v>
      </c>
      <c r="FE38" s="52">
        <v>0</v>
      </c>
      <c r="FF38" s="52">
        <v>0</v>
      </c>
      <c r="FG38" s="52">
        <v>0</v>
      </c>
      <c r="FH38" s="52">
        <v>0</v>
      </c>
    </row>
    <row r="39" spans="1:164">
      <c r="A39" s="9"/>
      <c r="B39" s="9"/>
      <c r="C39" s="9"/>
      <c r="D39" s="9"/>
      <c r="E39" s="9" t="s">
        <v>30</v>
      </c>
      <c r="F39" s="76"/>
      <c r="G39" s="52">
        <v>0</v>
      </c>
      <c r="H39" s="52">
        <v>0</v>
      </c>
      <c r="I39" s="52">
        <f t="shared" ref="I39:T39" si="433">H39+I36+I38</f>
        <v>0</v>
      </c>
      <c r="J39" s="52">
        <f t="shared" si="433"/>
        <v>0</v>
      </c>
      <c r="K39" s="52">
        <f t="shared" si="433"/>
        <v>0</v>
      </c>
      <c r="L39" s="52">
        <f t="shared" si="433"/>
        <v>0</v>
      </c>
      <c r="M39" s="52">
        <f t="shared" si="433"/>
        <v>0</v>
      </c>
      <c r="N39" s="52">
        <f t="shared" si="433"/>
        <v>0</v>
      </c>
      <c r="O39" s="52">
        <f t="shared" si="433"/>
        <v>0</v>
      </c>
      <c r="P39" s="52">
        <f t="shared" si="433"/>
        <v>0</v>
      </c>
      <c r="Q39" s="52">
        <f t="shared" si="433"/>
        <v>0</v>
      </c>
      <c r="R39" s="52">
        <f t="shared" si="433"/>
        <v>0</v>
      </c>
      <c r="S39" s="52">
        <f>R39+S36+S38</f>
        <v>0</v>
      </c>
      <c r="T39" s="52">
        <f t="shared" si="433"/>
        <v>0</v>
      </c>
      <c r="U39" s="52">
        <f t="shared" ref="U39:AR39" si="434">T39+U36+U38</f>
        <v>0</v>
      </c>
      <c r="V39" s="52">
        <f t="shared" si="434"/>
        <v>0</v>
      </c>
      <c r="W39" s="52">
        <f t="shared" si="434"/>
        <v>0</v>
      </c>
      <c r="X39" s="52">
        <f t="shared" si="434"/>
        <v>0</v>
      </c>
      <c r="Y39" s="52">
        <f t="shared" si="434"/>
        <v>0</v>
      </c>
      <c r="Z39" s="52">
        <f t="shared" si="434"/>
        <v>0</v>
      </c>
      <c r="AA39" s="52">
        <f t="shared" si="434"/>
        <v>0</v>
      </c>
      <c r="AB39" s="52">
        <f t="shared" si="434"/>
        <v>0</v>
      </c>
      <c r="AC39" s="52">
        <f t="shared" si="434"/>
        <v>0</v>
      </c>
      <c r="AD39" s="52">
        <f t="shared" si="434"/>
        <v>0</v>
      </c>
      <c r="AE39" s="52">
        <f t="shared" si="434"/>
        <v>0</v>
      </c>
      <c r="AF39" s="52">
        <f t="shared" si="434"/>
        <v>0</v>
      </c>
      <c r="AG39" s="52">
        <f t="shared" si="434"/>
        <v>0</v>
      </c>
      <c r="AH39" s="52">
        <f t="shared" si="434"/>
        <v>0</v>
      </c>
      <c r="AI39" s="52">
        <f t="shared" si="434"/>
        <v>0</v>
      </c>
      <c r="AJ39" s="52">
        <f t="shared" si="434"/>
        <v>0</v>
      </c>
      <c r="AK39" s="52">
        <f t="shared" si="434"/>
        <v>0</v>
      </c>
      <c r="AL39" s="52">
        <f t="shared" si="434"/>
        <v>0</v>
      </c>
      <c r="AM39" s="52">
        <f t="shared" si="434"/>
        <v>0</v>
      </c>
      <c r="AN39" s="52">
        <f t="shared" si="434"/>
        <v>0</v>
      </c>
      <c r="AO39" s="52">
        <f t="shared" si="434"/>
        <v>0</v>
      </c>
      <c r="AP39" s="52">
        <f t="shared" si="434"/>
        <v>0</v>
      </c>
      <c r="AQ39" s="52">
        <f t="shared" si="434"/>
        <v>0</v>
      </c>
      <c r="AR39" s="52">
        <f t="shared" si="434"/>
        <v>0</v>
      </c>
      <c r="AS39" s="52">
        <f t="shared" ref="AS39:BX39" si="435">AR39+AS36+AS38</f>
        <v>0</v>
      </c>
      <c r="AT39" s="52">
        <f t="shared" si="435"/>
        <v>0</v>
      </c>
      <c r="AU39" s="52">
        <f t="shared" si="435"/>
        <v>0</v>
      </c>
      <c r="AV39" s="52">
        <f t="shared" si="435"/>
        <v>0</v>
      </c>
      <c r="AW39" s="52">
        <f t="shared" si="435"/>
        <v>0</v>
      </c>
      <c r="AX39" s="52">
        <f t="shared" si="435"/>
        <v>0</v>
      </c>
      <c r="AY39" s="52">
        <f t="shared" si="435"/>
        <v>0</v>
      </c>
      <c r="AZ39" s="52">
        <f t="shared" si="435"/>
        <v>0</v>
      </c>
      <c r="BA39" s="52">
        <f t="shared" si="435"/>
        <v>0</v>
      </c>
      <c r="BB39" s="52">
        <f t="shared" si="435"/>
        <v>0</v>
      </c>
      <c r="BC39" s="52">
        <f t="shared" si="435"/>
        <v>0</v>
      </c>
      <c r="BD39" s="52">
        <f t="shared" si="435"/>
        <v>0</v>
      </c>
      <c r="BE39" s="52">
        <f t="shared" si="435"/>
        <v>0</v>
      </c>
      <c r="BF39" s="52">
        <f t="shared" si="435"/>
        <v>0</v>
      </c>
      <c r="BG39" s="52">
        <f t="shared" si="435"/>
        <v>0</v>
      </c>
      <c r="BH39" s="52">
        <f t="shared" si="435"/>
        <v>0</v>
      </c>
      <c r="BI39" s="52">
        <f t="shared" si="435"/>
        <v>0</v>
      </c>
      <c r="BJ39" s="52">
        <f t="shared" si="435"/>
        <v>0</v>
      </c>
      <c r="BK39" s="52">
        <f t="shared" si="435"/>
        <v>0</v>
      </c>
      <c r="BL39" s="52">
        <f t="shared" si="435"/>
        <v>0</v>
      </c>
      <c r="BM39" s="52">
        <f t="shared" si="435"/>
        <v>0</v>
      </c>
      <c r="BN39" s="52">
        <f t="shared" si="435"/>
        <v>0</v>
      </c>
      <c r="BO39" s="52">
        <f t="shared" si="435"/>
        <v>0</v>
      </c>
      <c r="BP39" s="52">
        <f t="shared" si="435"/>
        <v>0</v>
      </c>
      <c r="BQ39" s="52">
        <f t="shared" si="435"/>
        <v>0</v>
      </c>
      <c r="BR39" s="52">
        <f t="shared" si="435"/>
        <v>0</v>
      </c>
      <c r="BS39" s="52">
        <f t="shared" si="435"/>
        <v>0</v>
      </c>
      <c r="BT39" s="52">
        <f t="shared" si="435"/>
        <v>0</v>
      </c>
      <c r="BU39" s="52">
        <f t="shared" si="435"/>
        <v>0</v>
      </c>
      <c r="BV39" s="52">
        <f t="shared" si="435"/>
        <v>0</v>
      </c>
      <c r="BW39" s="52">
        <f t="shared" si="435"/>
        <v>0</v>
      </c>
      <c r="BX39" s="52">
        <f t="shared" si="435"/>
        <v>0</v>
      </c>
      <c r="BY39" s="52">
        <f t="shared" ref="BY39:DD39" si="436">BX39+BY36+BY38</f>
        <v>0</v>
      </c>
      <c r="BZ39" s="52">
        <f t="shared" si="436"/>
        <v>0</v>
      </c>
      <c r="CA39" s="52">
        <f t="shared" si="436"/>
        <v>0</v>
      </c>
      <c r="CB39" s="52">
        <f t="shared" si="436"/>
        <v>0</v>
      </c>
      <c r="CC39" s="52">
        <f t="shared" si="436"/>
        <v>0</v>
      </c>
      <c r="CD39" s="52">
        <f t="shared" si="436"/>
        <v>0</v>
      </c>
      <c r="CE39" s="52">
        <f t="shared" si="436"/>
        <v>0</v>
      </c>
      <c r="CF39" s="52">
        <f t="shared" si="436"/>
        <v>0</v>
      </c>
      <c r="CG39" s="52">
        <f t="shared" si="436"/>
        <v>0</v>
      </c>
      <c r="CH39" s="52">
        <f t="shared" si="436"/>
        <v>0</v>
      </c>
      <c r="CI39" s="52">
        <f t="shared" si="436"/>
        <v>0</v>
      </c>
      <c r="CJ39" s="52">
        <f t="shared" si="436"/>
        <v>0</v>
      </c>
      <c r="CK39" s="52">
        <f t="shared" si="436"/>
        <v>0</v>
      </c>
      <c r="CL39" s="52">
        <f t="shared" si="436"/>
        <v>0</v>
      </c>
      <c r="CM39" s="52">
        <f t="shared" si="436"/>
        <v>0</v>
      </c>
      <c r="CN39" s="52">
        <f t="shared" si="436"/>
        <v>0</v>
      </c>
      <c r="CO39" s="52">
        <f t="shared" si="436"/>
        <v>0</v>
      </c>
      <c r="CP39" s="52">
        <f t="shared" si="436"/>
        <v>0</v>
      </c>
      <c r="CQ39" s="52">
        <f t="shared" si="436"/>
        <v>0</v>
      </c>
      <c r="CR39" s="52">
        <f t="shared" si="436"/>
        <v>0</v>
      </c>
      <c r="CS39" s="52">
        <f t="shared" si="436"/>
        <v>0</v>
      </c>
      <c r="CT39" s="52">
        <f t="shared" si="436"/>
        <v>0</v>
      </c>
      <c r="CU39" s="52">
        <f t="shared" si="436"/>
        <v>0</v>
      </c>
      <c r="CV39" s="52">
        <f t="shared" si="436"/>
        <v>0</v>
      </c>
      <c r="CW39" s="52">
        <f t="shared" si="436"/>
        <v>0</v>
      </c>
      <c r="CX39" s="52">
        <f t="shared" si="436"/>
        <v>0</v>
      </c>
      <c r="CY39" s="52">
        <f t="shared" si="436"/>
        <v>0</v>
      </c>
      <c r="CZ39" s="52">
        <f t="shared" si="436"/>
        <v>0</v>
      </c>
      <c r="DA39" s="52">
        <f t="shared" si="436"/>
        <v>0</v>
      </c>
      <c r="DB39" s="52">
        <f t="shared" si="436"/>
        <v>0</v>
      </c>
      <c r="DC39" s="52">
        <f t="shared" si="436"/>
        <v>0</v>
      </c>
      <c r="DD39" s="52">
        <f t="shared" si="436"/>
        <v>0</v>
      </c>
      <c r="DE39" s="52">
        <f t="shared" ref="DE39:DL39" si="437">DD39+DE36+DE38</f>
        <v>0</v>
      </c>
      <c r="DF39" s="52">
        <f t="shared" si="437"/>
        <v>0</v>
      </c>
      <c r="DG39" s="52">
        <f t="shared" si="437"/>
        <v>0</v>
      </c>
      <c r="DH39" s="52">
        <f t="shared" si="437"/>
        <v>0</v>
      </c>
      <c r="DI39" s="52">
        <f t="shared" si="437"/>
        <v>0</v>
      </c>
      <c r="DJ39" s="52">
        <f t="shared" si="437"/>
        <v>0</v>
      </c>
      <c r="DK39" s="52">
        <f t="shared" si="437"/>
        <v>0</v>
      </c>
      <c r="DL39" s="52">
        <f t="shared" si="437"/>
        <v>0</v>
      </c>
      <c r="DM39" s="52">
        <f t="shared" ref="DM39:DX39" si="438">DL39+DM36+DM38</f>
        <v>0</v>
      </c>
      <c r="DN39" s="52">
        <f t="shared" si="438"/>
        <v>0</v>
      </c>
      <c r="DO39" s="52">
        <f t="shared" si="438"/>
        <v>0</v>
      </c>
      <c r="DP39" s="52">
        <f t="shared" si="438"/>
        <v>0</v>
      </c>
      <c r="DQ39" s="52">
        <f t="shared" si="438"/>
        <v>0</v>
      </c>
      <c r="DR39" s="52">
        <f t="shared" si="438"/>
        <v>0</v>
      </c>
      <c r="DS39" s="52">
        <f t="shared" si="438"/>
        <v>0</v>
      </c>
      <c r="DT39" s="52">
        <f t="shared" si="438"/>
        <v>0</v>
      </c>
      <c r="DU39" s="52">
        <f t="shared" si="438"/>
        <v>0</v>
      </c>
      <c r="DV39" s="52">
        <f t="shared" si="438"/>
        <v>0</v>
      </c>
      <c r="DW39" s="52">
        <f t="shared" si="438"/>
        <v>0</v>
      </c>
      <c r="DX39" s="52">
        <f t="shared" si="438"/>
        <v>0</v>
      </c>
      <c r="DY39" s="52">
        <f t="shared" ref="DY39" si="439">DX39+DY36+DY38</f>
        <v>0</v>
      </c>
      <c r="DZ39" s="52">
        <f t="shared" ref="DZ39" si="440">DY39+DZ36+DZ38</f>
        <v>0</v>
      </c>
      <c r="EA39" s="52">
        <f t="shared" ref="EA39" si="441">DZ39+EA36+EA38</f>
        <v>0</v>
      </c>
      <c r="EB39" s="52">
        <f t="shared" ref="EB39" si="442">EA39+EB36+EB38</f>
        <v>0</v>
      </c>
      <c r="EC39" s="52">
        <f t="shared" ref="EC39" si="443">EB39+EC36+EC38</f>
        <v>0</v>
      </c>
      <c r="ED39" s="52">
        <f t="shared" ref="ED39" si="444">EC39+ED36+ED38</f>
        <v>0</v>
      </c>
      <c r="EE39" s="52">
        <f t="shared" ref="EE39" si="445">ED39+EE36+EE38</f>
        <v>0</v>
      </c>
      <c r="EF39" s="52">
        <f t="shared" ref="EF39" si="446">EE39+EF36+EF38</f>
        <v>0</v>
      </c>
      <c r="EG39" s="52">
        <f t="shared" ref="EG39" si="447">EF39+EG36+EG38</f>
        <v>0</v>
      </c>
      <c r="EH39" s="52">
        <f t="shared" ref="EH39" si="448">EG39+EH36+EH38</f>
        <v>0</v>
      </c>
      <c r="EI39" s="52">
        <f t="shared" ref="EI39" si="449">EH39+EI36+EI38</f>
        <v>0</v>
      </c>
      <c r="EJ39" s="52">
        <f t="shared" ref="EJ39" si="450">EI39+EJ36+EJ38</f>
        <v>0</v>
      </c>
      <c r="EK39" s="52">
        <f t="shared" ref="EK39" si="451">EJ39+EK36+EK38</f>
        <v>0</v>
      </c>
      <c r="EL39" s="52">
        <f t="shared" ref="EL39" si="452">EK39+EL36+EL38</f>
        <v>0</v>
      </c>
      <c r="EM39" s="52">
        <f t="shared" ref="EM39" si="453">EL39+EM36+EM38</f>
        <v>0</v>
      </c>
      <c r="EN39" s="52">
        <f t="shared" ref="EN39" si="454">EM39+EN36+EN38</f>
        <v>0</v>
      </c>
      <c r="EO39" s="52">
        <f t="shared" ref="EO39" si="455">EN39+EO36+EO38</f>
        <v>0</v>
      </c>
      <c r="EP39" s="52">
        <f t="shared" ref="EP39" si="456">EO39+EP36+EP38</f>
        <v>0</v>
      </c>
      <c r="EQ39" s="52">
        <f t="shared" ref="EQ39" si="457">EP39+EQ36+EQ38</f>
        <v>0</v>
      </c>
      <c r="ER39" s="52">
        <f t="shared" ref="ER39" si="458">EQ39+ER36+ER38</f>
        <v>0</v>
      </c>
      <c r="ES39" s="52">
        <f t="shared" ref="ES39" si="459">ER39+ES36+ES38</f>
        <v>0</v>
      </c>
      <c r="ET39" s="52">
        <f t="shared" ref="ET39" si="460">ES39+ET36+ET38</f>
        <v>0</v>
      </c>
      <c r="EU39" s="52">
        <f t="shared" ref="EU39" si="461">ET39+EU36+EU38</f>
        <v>0</v>
      </c>
      <c r="EV39" s="52">
        <f t="shared" ref="EV39" si="462">EU39+EV36+EV38</f>
        <v>0</v>
      </c>
      <c r="EW39" s="52">
        <f t="shared" ref="EW39" si="463">EV39+EW36+EW38</f>
        <v>0</v>
      </c>
      <c r="EX39" s="52">
        <f t="shared" ref="EX39" si="464">EW39+EX36+EX38</f>
        <v>0</v>
      </c>
      <c r="EY39" s="52">
        <f t="shared" ref="EY39" si="465">EX39+EY36+EY38</f>
        <v>0</v>
      </c>
      <c r="EZ39" s="52">
        <f t="shared" ref="EZ39" si="466">EY39+EZ36+EZ38</f>
        <v>0</v>
      </c>
      <c r="FA39" s="52">
        <f t="shared" ref="FA39" si="467">EZ39+FA36+FA38</f>
        <v>0</v>
      </c>
      <c r="FB39" s="52">
        <f t="shared" ref="FB39" si="468">FA39+FB36+FB38</f>
        <v>0</v>
      </c>
      <c r="FC39" s="52">
        <f t="shared" ref="FC39" si="469">FB39+FC36+FC38</f>
        <v>0</v>
      </c>
      <c r="FD39" s="52">
        <f t="shared" ref="FD39" si="470">FC39+FD36+FD38</f>
        <v>0</v>
      </c>
      <c r="FE39" s="52">
        <f t="shared" ref="FE39" si="471">FD39+FE36+FE38</f>
        <v>0</v>
      </c>
      <c r="FF39" s="52">
        <f t="shared" ref="FF39" si="472">FE39+FF36+FF38</f>
        <v>0</v>
      </c>
      <c r="FG39" s="52">
        <f t="shared" ref="FG39" si="473">FF39+FG36+FG38</f>
        <v>0</v>
      </c>
      <c r="FH39" s="52">
        <f t="shared" ref="FH39" si="474">FG39+FH36+FH38</f>
        <v>0</v>
      </c>
    </row>
    <row r="40" spans="1:164">
      <c r="A40" s="9"/>
      <c r="B40" s="9"/>
      <c r="C40" s="9"/>
      <c r="D40" s="9"/>
      <c r="E40" s="9" t="s">
        <v>31</v>
      </c>
      <c r="F40" s="76"/>
      <c r="G40" s="52">
        <v>0</v>
      </c>
      <c r="H40" s="52">
        <v>0</v>
      </c>
      <c r="I40" s="52">
        <f>ROUND(((+H23-H39+SUMMARY!I46)*0.01)/12,0)</f>
        <v>3</v>
      </c>
      <c r="J40" s="52">
        <f>ROUND(((+I23-I39+SUMMARY!J46)*0.01)/12,0)</f>
        <v>1</v>
      </c>
      <c r="K40" s="52">
        <f>ROUND(((+J23-J39+SUMMARY!K46)*0.01)/12,0)</f>
        <v>2</v>
      </c>
      <c r="L40" s="52">
        <f>ROUND(((+K23-K39+SUMMARY!L46)*0.01)/12,0)</f>
        <v>2</v>
      </c>
      <c r="M40" s="52">
        <f>ROUND(((+L23-L39+SUMMARY!M46)*0.01)/12,0)</f>
        <v>2</v>
      </c>
      <c r="N40" s="52">
        <f>ROUND(((+M23-M39+SUMMARY!N46)*0.01)/12,0)</f>
        <v>2</v>
      </c>
      <c r="O40" s="52">
        <f>ROUND(((+N23-N39+SUMMARY!O46)*0.01)/12,0)</f>
        <v>2</v>
      </c>
      <c r="P40" s="52">
        <f>ROUND(((+O23-O39+SUMMARY!P46)*0.01)/12,0)</f>
        <v>2</v>
      </c>
      <c r="Q40" s="52">
        <f>ROUND(((+P23-P39+SUMMARY!Q46)*0.01)/12,0)</f>
        <v>2</v>
      </c>
      <c r="R40" s="52">
        <f>ROUND(((+Q23-Q39+SUMMARY!R46)*0.01)/12,0)</f>
        <v>2</v>
      </c>
      <c r="S40" s="52">
        <f>ROUND(((+R23-R39+SUMMARY!S46)*0.01)/12,0)</f>
        <v>2</v>
      </c>
      <c r="T40" s="52">
        <f>ROUND(((+S23-S39+SUMMARY!T46)*0.01)/12,0)</f>
        <v>2</v>
      </c>
      <c r="U40" s="52">
        <f>ROUND(((+T23-T39+SUMMARY!U46)*0.01)/12,0)</f>
        <v>2</v>
      </c>
      <c r="V40" s="52">
        <f>ROUND(((+U23-U39+SUMMARY!V46)*0.01)/12,0)</f>
        <v>2</v>
      </c>
      <c r="W40" s="52">
        <f>ROUND(((+V23-V39+SUMMARY!W46)*0.01)/12,0)</f>
        <v>2</v>
      </c>
      <c r="X40" s="52">
        <f>ROUND(((+W23-W39+SUMMARY!X46)*0.01)/12,0)</f>
        <v>2</v>
      </c>
      <c r="Y40" s="52">
        <f>ROUND(((+X23-X39+SUMMARY!Y46)*0.01)/12,0)</f>
        <v>2</v>
      </c>
      <c r="Z40" s="52">
        <f>ROUND(((+Y23-Y39+SUMMARY!Z46)*0.01)/12,0)</f>
        <v>1</v>
      </c>
      <c r="AA40" s="52">
        <f>ROUND(((+Z23-Z39+SUMMARY!AA46)*0.01)/12,0)</f>
        <v>1</v>
      </c>
      <c r="AB40" s="52">
        <f>ROUND(((+AA23-AA39+SUMMARY!AB46)*0.01)/12,0)</f>
        <v>1</v>
      </c>
      <c r="AC40" s="52">
        <f>ROUND(((+AB23-AB39)*0.01)/12,0)</f>
        <v>0</v>
      </c>
      <c r="AD40" s="52">
        <f t="shared" ref="AD40:CO40" si="475">ROUND(((+AC23-AC39)*0.01)/12,0)</f>
        <v>0</v>
      </c>
      <c r="AE40" s="52">
        <f t="shared" si="475"/>
        <v>0</v>
      </c>
      <c r="AF40" s="52">
        <f t="shared" si="475"/>
        <v>0</v>
      </c>
      <c r="AG40" s="52">
        <f t="shared" si="475"/>
        <v>0</v>
      </c>
      <c r="AH40" s="52">
        <f t="shared" si="475"/>
        <v>0</v>
      </c>
      <c r="AI40" s="52">
        <f t="shared" si="475"/>
        <v>0</v>
      </c>
      <c r="AJ40" s="52">
        <f t="shared" si="475"/>
        <v>0</v>
      </c>
      <c r="AK40" s="52">
        <f t="shared" si="475"/>
        <v>0</v>
      </c>
      <c r="AL40" s="52">
        <f t="shared" si="475"/>
        <v>0</v>
      </c>
      <c r="AM40" s="52">
        <f t="shared" si="475"/>
        <v>0</v>
      </c>
      <c r="AN40" s="52">
        <f t="shared" si="475"/>
        <v>0</v>
      </c>
      <c r="AO40" s="52">
        <f t="shared" si="475"/>
        <v>0</v>
      </c>
      <c r="AP40" s="52">
        <f t="shared" si="475"/>
        <v>0</v>
      </c>
      <c r="AQ40" s="52">
        <f t="shared" si="475"/>
        <v>0</v>
      </c>
      <c r="AR40" s="52">
        <f t="shared" si="475"/>
        <v>0</v>
      </c>
      <c r="AS40" s="52">
        <f t="shared" si="475"/>
        <v>0</v>
      </c>
      <c r="AT40" s="52">
        <f t="shared" si="475"/>
        <v>0</v>
      </c>
      <c r="AU40" s="52">
        <f t="shared" si="475"/>
        <v>0</v>
      </c>
      <c r="AV40" s="52">
        <f t="shared" si="475"/>
        <v>0</v>
      </c>
      <c r="AW40" s="52">
        <f t="shared" si="475"/>
        <v>0</v>
      </c>
      <c r="AX40" s="52">
        <f t="shared" si="475"/>
        <v>0</v>
      </c>
      <c r="AY40" s="52">
        <f t="shared" si="475"/>
        <v>0</v>
      </c>
      <c r="AZ40" s="52">
        <f t="shared" si="475"/>
        <v>0</v>
      </c>
      <c r="BA40" s="52">
        <f t="shared" si="475"/>
        <v>0</v>
      </c>
      <c r="BB40" s="52">
        <f t="shared" si="475"/>
        <v>0</v>
      </c>
      <c r="BC40" s="52">
        <f t="shared" si="475"/>
        <v>0</v>
      </c>
      <c r="BD40" s="52">
        <f t="shared" si="475"/>
        <v>0</v>
      </c>
      <c r="BE40" s="52">
        <f t="shared" si="475"/>
        <v>0</v>
      </c>
      <c r="BF40" s="52">
        <f t="shared" si="475"/>
        <v>0</v>
      </c>
      <c r="BG40" s="52">
        <f t="shared" si="475"/>
        <v>0</v>
      </c>
      <c r="BH40" s="52">
        <f t="shared" si="475"/>
        <v>0</v>
      </c>
      <c r="BI40" s="52">
        <f t="shared" si="475"/>
        <v>0</v>
      </c>
      <c r="BJ40" s="52">
        <f t="shared" si="475"/>
        <v>0</v>
      </c>
      <c r="BK40" s="52">
        <f t="shared" si="475"/>
        <v>0</v>
      </c>
      <c r="BL40" s="52">
        <f t="shared" si="475"/>
        <v>0</v>
      </c>
      <c r="BM40" s="52">
        <f t="shared" si="475"/>
        <v>0</v>
      </c>
      <c r="BN40" s="52">
        <f t="shared" si="475"/>
        <v>0</v>
      </c>
      <c r="BO40" s="52">
        <f t="shared" si="475"/>
        <v>0</v>
      </c>
      <c r="BP40" s="52">
        <f t="shared" si="475"/>
        <v>0</v>
      </c>
      <c r="BQ40" s="52">
        <f t="shared" si="475"/>
        <v>0</v>
      </c>
      <c r="BR40" s="52">
        <f t="shared" si="475"/>
        <v>0</v>
      </c>
      <c r="BS40" s="52">
        <f t="shared" si="475"/>
        <v>0</v>
      </c>
      <c r="BT40" s="52">
        <f t="shared" si="475"/>
        <v>0</v>
      </c>
      <c r="BU40" s="52">
        <f t="shared" si="475"/>
        <v>0</v>
      </c>
      <c r="BV40" s="52">
        <f t="shared" si="475"/>
        <v>0</v>
      </c>
      <c r="BW40" s="52">
        <f t="shared" si="475"/>
        <v>0</v>
      </c>
      <c r="BX40" s="52">
        <f t="shared" si="475"/>
        <v>0</v>
      </c>
      <c r="BY40" s="52">
        <f t="shared" si="475"/>
        <v>0</v>
      </c>
      <c r="BZ40" s="52">
        <f t="shared" si="475"/>
        <v>0</v>
      </c>
      <c r="CA40" s="52">
        <f t="shared" si="475"/>
        <v>0</v>
      </c>
      <c r="CB40" s="52">
        <f t="shared" si="475"/>
        <v>0</v>
      </c>
      <c r="CC40" s="52">
        <f t="shared" si="475"/>
        <v>0</v>
      </c>
      <c r="CD40" s="52">
        <f t="shared" si="475"/>
        <v>0</v>
      </c>
      <c r="CE40" s="52">
        <f t="shared" si="475"/>
        <v>0</v>
      </c>
      <c r="CF40" s="52">
        <f t="shared" si="475"/>
        <v>0</v>
      </c>
      <c r="CG40" s="52">
        <f t="shared" si="475"/>
        <v>0</v>
      </c>
      <c r="CH40" s="52">
        <f t="shared" si="475"/>
        <v>0</v>
      </c>
      <c r="CI40" s="52">
        <f t="shared" si="475"/>
        <v>0</v>
      </c>
      <c r="CJ40" s="52">
        <f t="shared" si="475"/>
        <v>0</v>
      </c>
      <c r="CK40" s="52">
        <f t="shared" si="475"/>
        <v>0</v>
      </c>
      <c r="CL40" s="52">
        <f t="shared" si="475"/>
        <v>0</v>
      </c>
      <c r="CM40" s="52">
        <f t="shared" si="475"/>
        <v>0</v>
      </c>
      <c r="CN40" s="52">
        <f t="shared" si="475"/>
        <v>0</v>
      </c>
      <c r="CO40" s="52">
        <f t="shared" si="475"/>
        <v>0</v>
      </c>
      <c r="CP40" s="52">
        <f t="shared" ref="CP40:FA40" si="476">ROUND(((+CO23-CO39)*0.01)/12,0)</f>
        <v>0</v>
      </c>
      <c r="CQ40" s="52">
        <f t="shared" si="476"/>
        <v>0</v>
      </c>
      <c r="CR40" s="52">
        <f t="shared" si="476"/>
        <v>0</v>
      </c>
      <c r="CS40" s="52">
        <f t="shared" si="476"/>
        <v>0</v>
      </c>
      <c r="CT40" s="52">
        <f t="shared" si="476"/>
        <v>0</v>
      </c>
      <c r="CU40" s="52">
        <f t="shared" si="476"/>
        <v>0</v>
      </c>
      <c r="CV40" s="52">
        <f t="shared" si="476"/>
        <v>0</v>
      </c>
      <c r="CW40" s="52">
        <f t="shared" si="476"/>
        <v>0</v>
      </c>
      <c r="CX40" s="52">
        <f t="shared" si="476"/>
        <v>0</v>
      </c>
      <c r="CY40" s="52">
        <f t="shared" si="476"/>
        <v>0</v>
      </c>
      <c r="CZ40" s="52">
        <f t="shared" si="476"/>
        <v>0</v>
      </c>
      <c r="DA40" s="52">
        <f t="shared" si="476"/>
        <v>0</v>
      </c>
      <c r="DB40" s="52">
        <f t="shared" si="476"/>
        <v>0</v>
      </c>
      <c r="DC40" s="52">
        <f t="shared" si="476"/>
        <v>0</v>
      </c>
      <c r="DD40" s="52">
        <f t="shared" si="476"/>
        <v>0</v>
      </c>
      <c r="DE40" s="52">
        <f t="shared" si="476"/>
        <v>0</v>
      </c>
      <c r="DF40" s="52">
        <f t="shared" si="476"/>
        <v>0</v>
      </c>
      <c r="DG40" s="52">
        <f t="shared" si="476"/>
        <v>0</v>
      </c>
      <c r="DH40" s="52">
        <f t="shared" si="476"/>
        <v>0</v>
      </c>
      <c r="DI40" s="52">
        <f t="shared" si="476"/>
        <v>0</v>
      </c>
      <c r="DJ40" s="52">
        <f t="shared" si="476"/>
        <v>0</v>
      </c>
      <c r="DK40" s="52">
        <f t="shared" si="476"/>
        <v>0</v>
      </c>
      <c r="DL40" s="52">
        <f t="shared" si="476"/>
        <v>0</v>
      </c>
      <c r="DM40" s="52">
        <f t="shared" si="476"/>
        <v>0</v>
      </c>
      <c r="DN40" s="52">
        <f t="shared" si="476"/>
        <v>0</v>
      </c>
      <c r="DO40" s="52">
        <f t="shared" si="476"/>
        <v>0</v>
      </c>
      <c r="DP40" s="52">
        <f t="shared" si="476"/>
        <v>0</v>
      </c>
      <c r="DQ40" s="52">
        <f t="shared" si="476"/>
        <v>0</v>
      </c>
      <c r="DR40" s="52">
        <f t="shared" si="476"/>
        <v>0</v>
      </c>
      <c r="DS40" s="52">
        <f t="shared" si="476"/>
        <v>0</v>
      </c>
      <c r="DT40" s="52">
        <f t="shared" si="476"/>
        <v>0</v>
      </c>
      <c r="DU40" s="52">
        <f t="shared" si="476"/>
        <v>0</v>
      </c>
      <c r="DV40" s="52">
        <f t="shared" si="476"/>
        <v>0</v>
      </c>
      <c r="DW40" s="52">
        <f t="shared" si="476"/>
        <v>0</v>
      </c>
      <c r="DX40" s="52">
        <f t="shared" si="476"/>
        <v>0</v>
      </c>
      <c r="DY40" s="52">
        <f t="shared" si="476"/>
        <v>0</v>
      </c>
      <c r="DZ40" s="52">
        <f t="shared" si="476"/>
        <v>0</v>
      </c>
      <c r="EA40" s="52">
        <f t="shared" si="476"/>
        <v>0</v>
      </c>
      <c r="EB40" s="52">
        <f t="shared" si="476"/>
        <v>0</v>
      </c>
      <c r="EC40" s="52">
        <f t="shared" si="476"/>
        <v>0</v>
      </c>
      <c r="ED40" s="52">
        <f t="shared" si="476"/>
        <v>0</v>
      </c>
      <c r="EE40" s="52">
        <f t="shared" si="476"/>
        <v>0</v>
      </c>
      <c r="EF40" s="52">
        <f t="shared" si="476"/>
        <v>0</v>
      </c>
      <c r="EG40" s="52">
        <f t="shared" si="476"/>
        <v>0</v>
      </c>
      <c r="EH40" s="52">
        <f t="shared" si="476"/>
        <v>0</v>
      </c>
      <c r="EI40" s="52">
        <f t="shared" si="476"/>
        <v>0</v>
      </c>
      <c r="EJ40" s="52">
        <f t="shared" si="476"/>
        <v>0</v>
      </c>
      <c r="EK40" s="52">
        <f t="shared" si="476"/>
        <v>0</v>
      </c>
      <c r="EL40" s="52">
        <f t="shared" si="476"/>
        <v>0</v>
      </c>
      <c r="EM40" s="52">
        <f t="shared" si="476"/>
        <v>0</v>
      </c>
      <c r="EN40" s="52">
        <f t="shared" si="476"/>
        <v>0</v>
      </c>
      <c r="EO40" s="52">
        <f t="shared" si="476"/>
        <v>0</v>
      </c>
      <c r="EP40" s="52">
        <f t="shared" si="476"/>
        <v>0</v>
      </c>
      <c r="EQ40" s="52">
        <f t="shared" si="476"/>
        <v>0</v>
      </c>
      <c r="ER40" s="52">
        <f t="shared" si="476"/>
        <v>0</v>
      </c>
      <c r="ES40" s="52">
        <f t="shared" si="476"/>
        <v>0</v>
      </c>
      <c r="ET40" s="52">
        <f t="shared" si="476"/>
        <v>0</v>
      </c>
      <c r="EU40" s="52">
        <f t="shared" si="476"/>
        <v>0</v>
      </c>
      <c r="EV40" s="52">
        <f t="shared" si="476"/>
        <v>0</v>
      </c>
      <c r="EW40" s="52">
        <f t="shared" si="476"/>
        <v>0</v>
      </c>
      <c r="EX40" s="52">
        <f t="shared" si="476"/>
        <v>0</v>
      </c>
      <c r="EY40" s="52">
        <f t="shared" si="476"/>
        <v>0</v>
      </c>
      <c r="EZ40" s="52">
        <f t="shared" si="476"/>
        <v>0</v>
      </c>
      <c r="FA40" s="52">
        <f t="shared" si="476"/>
        <v>0</v>
      </c>
      <c r="FB40" s="52">
        <f t="shared" ref="FB40:FH40" si="477">ROUND(((+FA23-FA39)*0.01)/12,0)</f>
        <v>0</v>
      </c>
      <c r="FC40" s="52">
        <f t="shared" si="477"/>
        <v>0</v>
      </c>
      <c r="FD40" s="52">
        <f t="shared" si="477"/>
        <v>0</v>
      </c>
      <c r="FE40" s="52">
        <f t="shared" si="477"/>
        <v>0</v>
      </c>
      <c r="FF40" s="52">
        <f t="shared" si="477"/>
        <v>0</v>
      </c>
      <c r="FG40" s="52">
        <f t="shared" si="477"/>
        <v>0</v>
      </c>
      <c r="FH40" s="52">
        <f t="shared" si="477"/>
        <v>0</v>
      </c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8" spans="1:164" ht="15.75" thickBot="1">
      <c r="A48" s="9"/>
      <c r="B48" s="9"/>
      <c r="C48" s="9"/>
      <c r="D48" s="9"/>
      <c r="E48" s="9"/>
      <c r="F48" s="9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79"/>
      <c r="EN49" s="79"/>
      <c r="EO49" s="79"/>
      <c r="EP49" s="79"/>
      <c r="EQ49" s="79"/>
      <c r="ER49" s="79"/>
      <c r="ES49" s="79"/>
      <c r="ET49" s="79"/>
      <c r="EU49" s="79"/>
      <c r="EV49" s="79"/>
      <c r="EW49" s="79"/>
      <c r="EX49" s="79"/>
      <c r="EY49" s="79"/>
      <c r="EZ49" s="79"/>
      <c r="FA49" s="79"/>
      <c r="FB49" s="79"/>
      <c r="FC49" s="79"/>
      <c r="FD49" s="79"/>
      <c r="FE49" s="79"/>
      <c r="FF49" s="79"/>
      <c r="FG49" s="79"/>
      <c r="FH49" s="79"/>
    </row>
    <row r="50" spans="1:164">
      <c r="A50" s="9"/>
      <c r="B50" s="9"/>
      <c r="C50" s="9"/>
      <c r="D50" s="9"/>
      <c r="E50" s="9"/>
      <c r="F50" s="9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8"/>
      <c r="EL50" s="98"/>
      <c r="EM50" s="98"/>
      <c r="EN50" s="98"/>
      <c r="EO50" s="98"/>
      <c r="EP50" s="98"/>
      <c r="EQ50" s="98"/>
      <c r="ER50" s="98"/>
      <c r="ES50" s="98"/>
      <c r="ET50" s="98"/>
      <c r="EU50" s="98"/>
      <c r="EV50" s="98"/>
      <c r="EW50" s="98"/>
      <c r="EX50" s="98"/>
      <c r="EY50" s="98"/>
      <c r="EZ50" s="98"/>
      <c r="FA50" s="98"/>
      <c r="FB50" s="98"/>
      <c r="FC50" s="98"/>
      <c r="FD50" s="98"/>
      <c r="FE50" s="98"/>
      <c r="FF50" s="98"/>
      <c r="FG50" s="98"/>
      <c r="FH50" s="98"/>
    </row>
    <row r="51" spans="1:164">
      <c r="A51" s="9"/>
      <c r="B51" s="9"/>
      <c r="C51" s="9"/>
      <c r="D51" s="9"/>
      <c r="E51" s="9"/>
      <c r="F51" s="9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8"/>
      <c r="EL51" s="98"/>
      <c r="EM51" s="98"/>
      <c r="EN51" s="98"/>
      <c r="EO51" s="98"/>
      <c r="EP51" s="98"/>
      <c r="EQ51" s="98"/>
      <c r="ER51" s="98"/>
      <c r="ES51" s="98"/>
      <c r="ET51" s="98"/>
      <c r="EU51" s="98"/>
      <c r="EV51" s="98"/>
      <c r="EW51" s="98"/>
      <c r="EX51" s="98"/>
      <c r="EY51" s="98"/>
      <c r="EZ51" s="98"/>
      <c r="FA51" s="98"/>
      <c r="FB51" s="98"/>
      <c r="FC51" s="98"/>
      <c r="FD51" s="98"/>
      <c r="FE51" s="98"/>
      <c r="FF51" s="98"/>
      <c r="FG51" s="98"/>
      <c r="FH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2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</row>
    <row r="65" spans="1:164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</row>
    <row r="66" spans="1:164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</row>
    <row r="67" spans="1:164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</row>
    <row r="68" spans="1:164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</row>
    <row r="69" spans="1:164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</row>
    <row r="70" spans="1:164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</row>
    <row r="71" spans="1:164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</row>
    <row r="72" spans="1:164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</row>
    <row r="73" spans="1:164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</row>
    <row r="74" spans="1:164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</row>
    <row r="75" spans="1:164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</row>
    <row r="76" spans="1:164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</row>
    <row r="77" spans="1:164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</row>
    <row r="78" spans="1:164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</row>
    <row r="79" spans="1:164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</row>
    <row r="80" spans="1:164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</row>
    <row r="81" spans="1:164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</row>
    <row r="82" spans="1:164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</row>
    <row r="83" spans="1:164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</row>
    <row r="84" spans="1:164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</row>
    <row r="85" spans="1:164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</row>
    <row r="86" spans="1:164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</row>
    <row r="87" spans="1:164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</row>
  </sheetData>
  <phoneticPr fontId="23" type="noConversion"/>
  <pageMargins left="0.25" right="0.25" top="0.25" bottom="0.25" header="0.5" footer="0.5"/>
  <pageSetup scale="68" orientation="landscape" verticalDpi="0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FH87"/>
  <sheetViews>
    <sheetView defaultGridColor="0" colorId="22" zoomScale="77" workbookViewId="0">
      <pane xSplit="6" ySplit="2" topLeftCell="G3" activePane="bottomRight" state="frozen"/>
      <selection activeCell="D7" sqref="D7"/>
      <selection pane="topRight" activeCell="D7" sqref="D7"/>
      <selection pane="bottomLeft" activeCell="D7" sqref="D7"/>
      <selection pane="bottomRight" activeCell="G3" sqref="G3"/>
    </sheetView>
  </sheetViews>
  <sheetFormatPr defaultRowHeight="15"/>
  <cols>
    <col min="1" max="1" width="2.77734375" style="52" customWidth="1"/>
    <col min="2" max="2" width="5.109375" style="52" customWidth="1"/>
    <col min="3" max="3" width="9.109375" style="52" bestFit="1" customWidth="1"/>
    <col min="4" max="4" width="5.77734375" style="52" customWidth="1"/>
    <col min="5" max="5" width="21.44140625" style="52" customWidth="1"/>
    <col min="6" max="15" width="9.77734375" style="52" customWidth="1"/>
    <col min="16" max="16" width="10.33203125" style="52" customWidth="1"/>
    <col min="17" max="43" width="9.77734375" style="52" customWidth="1"/>
    <col min="44" max="44" width="10.109375" style="52" bestFit="1" customWidth="1"/>
    <col min="45" max="55" width="9.77734375" style="52" customWidth="1"/>
    <col min="56" max="56" width="10.109375" style="52" bestFit="1" customWidth="1"/>
    <col min="57" max="67" width="8.77734375" style="52" customWidth="1"/>
    <col min="68" max="16384" width="8.88671875" style="52"/>
  </cols>
  <sheetData>
    <row r="1" spans="1:164" ht="136.5">
      <c r="A1" s="70" t="s">
        <v>0</v>
      </c>
      <c r="B1" s="71" t="s">
        <v>59</v>
      </c>
      <c r="C1" s="71" t="s">
        <v>60</v>
      </c>
      <c r="D1" s="71" t="s">
        <v>61</v>
      </c>
      <c r="H1" s="52">
        <v>1000</v>
      </c>
      <c r="I1" s="73">
        <v>2010</v>
      </c>
      <c r="Q1" s="1"/>
      <c r="R1" s="1">
        <v>1000</v>
      </c>
      <c r="U1" s="73">
        <f>I1+1</f>
        <v>2011</v>
      </c>
      <c r="W1" s="12"/>
      <c r="X1" s="8"/>
      <c r="Y1" s="8"/>
      <c r="Z1" s="8"/>
      <c r="AG1" s="73">
        <f>U1+1</f>
        <v>2012</v>
      </c>
      <c r="AS1" s="73">
        <f>AG1+1</f>
        <v>2013</v>
      </c>
      <c r="BE1" s="73">
        <f>AS1+1</f>
        <v>2014</v>
      </c>
      <c r="BQ1" s="73">
        <f>BE1+1</f>
        <v>2015</v>
      </c>
      <c r="CC1" s="73">
        <f>BQ1+1</f>
        <v>2016</v>
      </c>
      <c r="CO1" s="72">
        <f>CC1+1</f>
        <v>2017</v>
      </c>
      <c r="DA1" s="72">
        <f>CO1+1</f>
        <v>2018</v>
      </c>
      <c r="DL1" s="52">
        <v>1000</v>
      </c>
      <c r="DM1" s="72">
        <f>DA1+1</f>
        <v>2019</v>
      </c>
      <c r="DW1" s="52">
        <v>1000</v>
      </c>
      <c r="DY1" s="72">
        <f>DM1+1</f>
        <v>2020</v>
      </c>
      <c r="EK1" s="72">
        <f>DY1+1</f>
        <v>2021</v>
      </c>
      <c r="EW1" s="72">
        <f>EK1+1</f>
        <v>2022</v>
      </c>
    </row>
    <row r="2" spans="1:164" ht="23.25">
      <c r="A2" s="74"/>
      <c r="B2" s="71"/>
      <c r="C2" s="71"/>
      <c r="D2" s="71"/>
      <c r="E2" s="9">
        <v>1000</v>
      </c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113" t="s">
        <v>8</v>
      </c>
      <c r="P2" s="11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73" t="s">
        <v>2</v>
      </c>
      <c r="EX2" s="73" t="s">
        <v>3</v>
      </c>
      <c r="EY2" s="73" t="s">
        <v>4</v>
      </c>
      <c r="EZ2" s="73" t="s">
        <v>5</v>
      </c>
      <c r="FA2" s="73" t="s">
        <v>6</v>
      </c>
      <c r="FB2" s="73" t="s">
        <v>7</v>
      </c>
      <c r="FC2" s="73" t="s">
        <v>8</v>
      </c>
      <c r="FD2" s="73" t="s">
        <v>9</v>
      </c>
      <c r="FE2" s="73" t="s">
        <v>10</v>
      </c>
      <c r="FF2" s="73" t="s">
        <v>11</v>
      </c>
      <c r="FG2" s="73" t="s">
        <v>12</v>
      </c>
      <c r="FH2" s="73" t="s">
        <v>1</v>
      </c>
    </row>
    <row r="3" spans="1:164">
      <c r="AF3" s="1">
        <f>SUM(U4:AF4)</f>
        <v>0</v>
      </c>
      <c r="AR3" s="114" t="e">
        <f>SUM(#REF!)</f>
        <v>#REF!</v>
      </c>
      <c r="BD3" s="114" t="e">
        <f>SUM(#REF!)</f>
        <v>#REF!</v>
      </c>
    </row>
    <row r="4" spans="1:164" ht="15.75">
      <c r="A4" s="9"/>
      <c r="B4" s="9">
        <v>1</v>
      </c>
      <c r="C4" s="9">
        <v>1</v>
      </c>
      <c r="D4" s="75"/>
      <c r="E4" s="52" t="s">
        <v>13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</row>
    <row r="5" spans="1:164">
      <c r="E5" s="52" t="s">
        <v>14</v>
      </c>
      <c r="G5" s="12">
        <v>0</v>
      </c>
      <c r="H5" s="12">
        <v>0</v>
      </c>
      <c r="I5" s="12">
        <f t="shared" ref="I5:BG5" si="0">I4</f>
        <v>0</v>
      </c>
      <c r="J5" s="12">
        <f t="shared" si="0"/>
        <v>0</v>
      </c>
      <c r="K5" s="12">
        <f t="shared" si="0"/>
        <v>0</v>
      </c>
      <c r="L5" s="12">
        <f t="shared" si="0"/>
        <v>0</v>
      </c>
      <c r="M5" s="12">
        <f t="shared" si="0"/>
        <v>0</v>
      </c>
      <c r="N5" s="12">
        <f t="shared" si="0"/>
        <v>0</v>
      </c>
      <c r="O5" s="12">
        <f t="shared" si="0"/>
        <v>0</v>
      </c>
      <c r="P5" s="12">
        <f t="shared" si="0"/>
        <v>0</v>
      </c>
      <c r="Q5" s="12">
        <f t="shared" si="0"/>
        <v>0</v>
      </c>
      <c r="R5" s="12">
        <f t="shared" si="0"/>
        <v>0</v>
      </c>
      <c r="S5" s="12">
        <f t="shared" si="0"/>
        <v>0</v>
      </c>
      <c r="T5" s="12">
        <f t="shared" si="0"/>
        <v>0</v>
      </c>
      <c r="U5" s="12">
        <f t="shared" si="0"/>
        <v>0</v>
      </c>
      <c r="V5" s="12">
        <f t="shared" si="0"/>
        <v>0</v>
      </c>
      <c r="W5" s="12">
        <f t="shared" si="0"/>
        <v>0</v>
      </c>
      <c r="X5" s="12">
        <f t="shared" si="0"/>
        <v>0</v>
      </c>
      <c r="Y5" s="12">
        <f t="shared" si="0"/>
        <v>0</v>
      </c>
      <c r="Z5" s="12">
        <f t="shared" si="0"/>
        <v>0</v>
      </c>
      <c r="AA5" s="12">
        <f t="shared" si="0"/>
        <v>0</v>
      </c>
      <c r="AB5" s="12">
        <f t="shared" si="0"/>
        <v>0</v>
      </c>
      <c r="AC5" s="12">
        <f t="shared" si="0"/>
        <v>0</v>
      </c>
      <c r="AD5" s="12">
        <f t="shared" si="0"/>
        <v>0</v>
      </c>
      <c r="AE5" s="12">
        <f t="shared" si="0"/>
        <v>0</v>
      </c>
      <c r="AF5" s="12">
        <f t="shared" si="0"/>
        <v>0</v>
      </c>
      <c r="AG5" s="12">
        <f t="shared" si="0"/>
        <v>0</v>
      </c>
      <c r="AH5" s="12">
        <f t="shared" si="0"/>
        <v>0</v>
      </c>
      <c r="AI5" s="12">
        <f t="shared" si="0"/>
        <v>0</v>
      </c>
      <c r="AJ5" s="12">
        <f t="shared" si="0"/>
        <v>0</v>
      </c>
      <c r="AK5" s="12">
        <f t="shared" si="0"/>
        <v>0</v>
      </c>
      <c r="AL5" s="12">
        <f t="shared" si="0"/>
        <v>0</v>
      </c>
      <c r="AM5" s="12">
        <f t="shared" si="0"/>
        <v>0</v>
      </c>
      <c r="AN5" s="12">
        <f t="shared" si="0"/>
        <v>0</v>
      </c>
      <c r="AO5" s="12">
        <f t="shared" si="0"/>
        <v>0</v>
      </c>
      <c r="AP5" s="12">
        <f t="shared" si="0"/>
        <v>0</v>
      </c>
      <c r="AQ5" s="12">
        <f t="shared" si="0"/>
        <v>0</v>
      </c>
      <c r="AR5" s="12">
        <f t="shared" si="0"/>
        <v>0</v>
      </c>
      <c r="AS5" s="12">
        <f t="shared" si="0"/>
        <v>0</v>
      </c>
      <c r="AT5" s="12">
        <f t="shared" si="0"/>
        <v>0</v>
      </c>
      <c r="AU5" s="12">
        <f t="shared" si="0"/>
        <v>0</v>
      </c>
      <c r="AV5" s="12">
        <f t="shared" si="0"/>
        <v>0</v>
      </c>
      <c r="AW5" s="12">
        <f t="shared" si="0"/>
        <v>0</v>
      </c>
      <c r="AX5" s="12">
        <f t="shared" si="0"/>
        <v>0</v>
      </c>
      <c r="AY5" s="12">
        <f t="shared" si="0"/>
        <v>0</v>
      </c>
      <c r="AZ5" s="12">
        <f t="shared" si="0"/>
        <v>0</v>
      </c>
      <c r="BA5" s="12">
        <f t="shared" si="0"/>
        <v>0</v>
      </c>
      <c r="BB5" s="12">
        <f t="shared" si="0"/>
        <v>0</v>
      </c>
      <c r="BC5" s="12">
        <f t="shared" si="0"/>
        <v>0</v>
      </c>
      <c r="BD5" s="12">
        <f t="shared" si="0"/>
        <v>0</v>
      </c>
      <c r="BE5" s="12">
        <f t="shared" si="0"/>
        <v>0</v>
      </c>
      <c r="BF5" s="12">
        <f t="shared" si="0"/>
        <v>0</v>
      </c>
      <c r="BG5" s="12">
        <f t="shared" si="0"/>
        <v>0</v>
      </c>
      <c r="BH5" s="12">
        <f t="shared" ref="BH5:DS5" si="1">BH4</f>
        <v>0</v>
      </c>
      <c r="BI5" s="12">
        <f t="shared" si="1"/>
        <v>0</v>
      </c>
      <c r="BJ5" s="12">
        <f t="shared" si="1"/>
        <v>0</v>
      </c>
      <c r="BK5" s="12">
        <f t="shared" si="1"/>
        <v>0</v>
      </c>
      <c r="BL5" s="12">
        <f t="shared" si="1"/>
        <v>0</v>
      </c>
      <c r="BM5" s="12">
        <f t="shared" si="1"/>
        <v>0</v>
      </c>
      <c r="BN5" s="12">
        <f t="shared" si="1"/>
        <v>0</v>
      </c>
      <c r="BO5" s="12">
        <f t="shared" si="1"/>
        <v>0</v>
      </c>
      <c r="BP5" s="12">
        <f t="shared" si="1"/>
        <v>0</v>
      </c>
      <c r="BQ5" s="12">
        <f t="shared" si="1"/>
        <v>0</v>
      </c>
      <c r="BR5" s="12">
        <f t="shared" si="1"/>
        <v>0</v>
      </c>
      <c r="BS5" s="12">
        <f t="shared" si="1"/>
        <v>0</v>
      </c>
      <c r="BT5" s="12">
        <f t="shared" si="1"/>
        <v>0</v>
      </c>
      <c r="BU5" s="12">
        <f t="shared" si="1"/>
        <v>0</v>
      </c>
      <c r="BV5" s="12">
        <f t="shared" si="1"/>
        <v>0</v>
      </c>
      <c r="BW5" s="12">
        <f t="shared" si="1"/>
        <v>0</v>
      </c>
      <c r="BX5" s="12">
        <f t="shared" si="1"/>
        <v>0</v>
      </c>
      <c r="BY5" s="12">
        <f t="shared" si="1"/>
        <v>0</v>
      </c>
      <c r="BZ5" s="12">
        <f t="shared" si="1"/>
        <v>0</v>
      </c>
      <c r="CA5" s="12">
        <f t="shared" si="1"/>
        <v>0</v>
      </c>
      <c r="CB5" s="12">
        <f t="shared" si="1"/>
        <v>0</v>
      </c>
      <c r="CC5" s="12">
        <f t="shared" si="1"/>
        <v>0</v>
      </c>
      <c r="CD5" s="12">
        <f t="shared" si="1"/>
        <v>0</v>
      </c>
      <c r="CE5" s="12">
        <f t="shared" si="1"/>
        <v>0</v>
      </c>
      <c r="CF5" s="12">
        <f t="shared" si="1"/>
        <v>0</v>
      </c>
      <c r="CG5" s="12">
        <f t="shared" si="1"/>
        <v>0</v>
      </c>
      <c r="CH5" s="12">
        <f t="shared" si="1"/>
        <v>0</v>
      </c>
      <c r="CI5" s="12">
        <f t="shared" si="1"/>
        <v>0</v>
      </c>
      <c r="CJ5" s="12">
        <f t="shared" si="1"/>
        <v>0</v>
      </c>
      <c r="CK5" s="12">
        <f t="shared" si="1"/>
        <v>0</v>
      </c>
      <c r="CL5" s="12">
        <f t="shared" si="1"/>
        <v>0</v>
      </c>
      <c r="CM5" s="12">
        <f t="shared" si="1"/>
        <v>0</v>
      </c>
      <c r="CN5" s="12">
        <f t="shared" si="1"/>
        <v>0</v>
      </c>
      <c r="CO5" s="12">
        <f t="shared" si="1"/>
        <v>0</v>
      </c>
      <c r="CP5" s="12">
        <f t="shared" si="1"/>
        <v>0</v>
      </c>
      <c r="CQ5" s="12">
        <f t="shared" si="1"/>
        <v>0</v>
      </c>
      <c r="CR5" s="12">
        <f t="shared" si="1"/>
        <v>0</v>
      </c>
      <c r="CS5" s="12">
        <f t="shared" si="1"/>
        <v>0</v>
      </c>
      <c r="CT5" s="12">
        <f t="shared" si="1"/>
        <v>0</v>
      </c>
      <c r="CU5" s="12">
        <f t="shared" si="1"/>
        <v>0</v>
      </c>
      <c r="CV5" s="12">
        <f t="shared" si="1"/>
        <v>0</v>
      </c>
      <c r="CW5" s="12">
        <f t="shared" si="1"/>
        <v>0</v>
      </c>
      <c r="CX5" s="12">
        <f t="shared" si="1"/>
        <v>0</v>
      </c>
      <c r="CY5" s="12">
        <f t="shared" si="1"/>
        <v>0</v>
      </c>
      <c r="CZ5" s="12">
        <f t="shared" si="1"/>
        <v>0</v>
      </c>
      <c r="DA5" s="12">
        <f t="shared" si="1"/>
        <v>0</v>
      </c>
      <c r="DB5" s="12">
        <f t="shared" si="1"/>
        <v>0</v>
      </c>
      <c r="DC5" s="12">
        <f t="shared" si="1"/>
        <v>0</v>
      </c>
      <c r="DD5" s="12">
        <f t="shared" si="1"/>
        <v>0</v>
      </c>
      <c r="DE5" s="12">
        <f t="shared" si="1"/>
        <v>0</v>
      </c>
      <c r="DF5" s="12">
        <f t="shared" si="1"/>
        <v>0</v>
      </c>
      <c r="DG5" s="12">
        <f t="shared" si="1"/>
        <v>0</v>
      </c>
      <c r="DH5" s="12">
        <f t="shared" si="1"/>
        <v>0</v>
      </c>
      <c r="DI5" s="12">
        <f t="shared" si="1"/>
        <v>0</v>
      </c>
      <c r="DJ5" s="12">
        <f t="shared" si="1"/>
        <v>0</v>
      </c>
      <c r="DK5" s="12">
        <f t="shared" si="1"/>
        <v>0</v>
      </c>
      <c r="DL5" s="12">
        <f t="shared" si="1"/>
        <v>0</v>
      </c>
      <c r="DM5" s="12">
        <f t="shared" si="1"/>
        <v>0</v>
      </c>
      <c r="DN5" s="12">
        <f t="shared" si="1"/>
        <v>0</v>
      </c>
      <c r="DO5" s="12">
        <f t="shared" si="1"/>
        <v>0</v>
      </c>
      <c r="DP5" s="12">
        <f t="shared" si="1"/>
        <v>0</v>
      </c>
      <c r="DQ5" s="12">
        <f t="shared" si="1"/>
        <v>0</v>
      </c>
      <c r="DR5" s="12">
        <f t="shared" si="1"/>
        <v>0</v>
      </c>
      <c r="DS5" s="12">
        <f t="shared" si="1"/>
        <v>0</v>
      </c>
      <c r="DT5" s="12">
        <f t="shared" ref="DT5:EV5" si="2">DT4</f>
        <v>0</v>
      </c>
      <c r="DU5" s="12">
        <f t="shared" si="2"/>
        <v>0</v>
      </c>
      <c r="DV5" s="12">
        <f t="shared" si="2"/>
        <v>0</v>
      </c>
      <c r="DW5" s="12">
        <f t="shared" si="2"/>
        <v>0</v>
      </c>
      <c r="DX5" s="12">
        <f t="shared" si="2"/>
        <v>0</v>
      </c>
      <c r="DY5" s="12">
        <f t="shared" si="2"/>
        <v>0</v>
      </c>
      <c r="DZ5" s="12">
        <f t="shared" si="2"/>
        <v>0</v>
      </c>
      <c r="EA5" s="12">
        <f t="shared" si="2"/>
        <v>0</v>
      </c>
      <c r="EB5" s="12">
        <f t="shared" si="2"/>
        <v>0</v>
      </c>
      <c r="EC5" s="12">
        <f t="shared" si="2"/>
        <v>0</v>
      </c>
      <c r="ED5" s="12">
        <f t="shared" si="2"/>
        <v>0</v>
      </c>
      <c r="EE5" s="12">
        <f t="shared" si="2"/>
        <v>0</v>
      </c>
      <c r="EF5" s="12">
        <f t="shared" si="2"/>
        <v>0</v>
      </c>
      <c r="EG5" s="12">
        <f t="shared" si="2"/>
        <v>0</v>
      </c>
      <c r="EH5" s="12">
        <f t="shared" si="2"/>
        <v>0</v>
      </c>
      <c r="EI5" s="12">
        <f t="shared" si="2"/>
        <v>0</v>
      </c>
      <c r="EJ5" s="12">
        <f t="shared" si="2"/>
        <v>0</v>
      </c>
      <c r="EK5" s="12">
        <f t="shared" si="2"/>
        <v>0</v>
      </c>
      <c r="EL5" s="12">
        <f t="shared" si="2"/>
        <v>0</v>
      </c>
      <c r="EM5" s="12">
        <f t="shared" si="2"/>
        <v>0</v>
      </c>
      <c r="EN5" s="12">
        <f t="shared" si="2"/>
        <v>0</v>
      </c>
      <c r="EO5" s="12">
        <f t="shared" si="2"/>
        <v>0</v>
      </c>
      <c r="EP5" s="12">
        <f t="shared" si="2"/>
        <v>0</v>
      </c>
      <c r="EQ5" s="12">
        <f t="shared" si="2"/>
        <v>0</v>
      </c>
      <c r="ER5" s="12">
        <f t="shared" si="2"/>
        <v>0</v>
      </c>
      <c r="ES5" s="12">
        <f t="shared" si="2"/>
        <v>0</v>
      </c>
      <c r="ET5" s="12">
        <f t="shared" si="2"/>
        <v>0</v>
      </c>
      <c r="EU5" s="12">
        <f t="shared" si="2"/>
        <v>0</v>
      </c>
      <c r="EV5" s="12">
        <f t="shared" si="2"/>
        <v>0</v>
      </c>
      <c r="EW5" s="12">
        <f t="shared" ref="EW5:FH5" si="3">EW4</f>
        <v>0</v>
      </c>
      <c r="EX5" s="12">
        <f t="shared" si="3"/>
        <v>0</v>
      </c>
      <c r="EY5" s="12">
        <f t="shared" si="3"/>
        <v>0</v>
      </c>
      <c r="EZ5" s="12">
        <f t="shared" si="3"/>
        <v>0</v>
      </c>
      <c r="FA5" s="12">
        <f t="shared" si="3"/>
        <v>0</v>
      </c>
      <c r="FB5" s="12">
        <f t="shared" si="3"/>
        <v>0</v>
      </c>
      <c r="FC5" s="12">
        <f t="shared" si="3"/>
        <v>0</v>
      </c>
      <c r="FD5" s="12">
        <f t="shared" si="3"/>
        <v>0</v>
      </c>
      <c r="FE5" s="12">
        <f t="shared" si="3"/>
        <v>0</v>
      </c>
      <c r="FF5" s="12">
        <f t="shared" si="3"/>
        <v>0</v>
      </c>
      <c r="FG5" s="12">
        <f t="shared" si="3"/>
        <v>0</v>
      </c>
      <c r="FH5" s="12">
        <f t="shared" si="3"/>
        <v>0</v>
      </c>
    </row>
    <row r="6" spans="1:164">
      <c r="E6" s="52" t="s">
        <v>15</v>
      </c>
      <c r="G6" s="1">
        <v>0</v>
      </c>
      <c r="H6" s="1">
        <v>0</v>
      </c>
      <c r="I6" s="1">
        <f>I4</f>
        <v>0</v>
      </c>
      <c r="J6" s="1">
        <f t="shared" ref="J6" si="4">I6+J4</f>
        <v>0</v>
      </c>
      <c r="K6" s="1">
        <f t="shared" ref="K6" si="5">J6+K4</f>
        <v>0</v>
      </c>
      <c r="L6" s="1">
        <f t="shared" ref="L6" si="6">K6+L4</f>
        <v>0</v>
      </c>
      <c r="M6" s="1">
        <f t="shared" ref="M6" si="7">L6+M4</f>
        <v>0</v>
      </c>
      <c r="N6" s="1">
        <f t="shared" ref="N6" si="8">M6+N4</f>
        <v>0</v>
      </c>
      <c r="O6" s="1">
        <f t="shared" ref="O6" si="9">N6+O4</f>
        <v>0</v>
      </c>
      <c r="P6" s="1">
        <f t="shared" ref="P6" si="10">O6+P4</f>
        <v>0</v>
      </c>
      <c r="Q6" s="1">
        <f t="shared" ref="Q6" si="11">P6+Q4</f>
        <v>0</v>
      </c>
      <c r="R6" s="1">
        <f t="shared" ref="R6" si="12">Q6+R4</f>
        <v>0</v>
      </c>
      <c r="S6" s="1">
        <f t="shared" ref="S6" si="13">R6+S4</f>
        <v>0</v>
      </c>
      <c r="T6" s="1">
        <f t="shared" ref="T6" si="14">S6+T4</f>
        <v>0</v>
      </c>
      <c r="U6" s="1">
        <f>U4</f>
        <v>0</v>
      </c>
      <c r="V6" s="1">
        <f t="shared" ref="V6" si="15">U6+V4</f>
        <v>0</v>
      </c>
      <c r="W6" s="1">
        <f t="shared" ref="W6" si="16">V6+W4</f>
        <v>0</v>
      </c>
      <c r="X6" s="1">
        <f t="shared" ref="X6" si="17">W6+X4</f>
        <v>0</v>
      </c>
      <c r="Y6" s="1">
        <f t="shared" ref="Y6" si="18">X6+Y4</f>
        <v>0</v>
      </c>
      <c r="Z6" s="1">
        <f t="shared" ref="Z6" si="19">Y6+Z4</f>
        <v>0</v>
      </c>
      <c r="AA6" s="1">
        <f t="shared" ref="AA6" si="20">Z6+AA4</f>
        <v>0</v>
      </c>
      <c r="AB6" s="1">
        <f t="shared" ref="AB6" si="21">AA6+AB4</f>
        <v>0</v>
      </c>
      <c r="AC6" s="1">
        <f t="shared" ref="AC6" si="22">AB6+AC4</f>
        <v>0</v>
      </c>
      <c r="AD6" s="1">
        <f t="shared" ref="AD6" si="23">AC6+AD4</f>
        <v>0</v>
      </c>
      <c r="AE6" s="1">
        <f t="shared" ref="AE6" si="24">AD6+AE4</f>
        <v>0</v>
      </c>
      <c r="AF6" s="1">
        <f t="shared" ref="AF6" si="25">AE6+AF4</f>
        <v>0</v>
      </c>
      <c r="AG6" s="1">
        <f>AG4</f>
        <v>0</v>
      </c>
      <c r="AH6" s="1">
        <f t="shared" ref="AH6" si="26">AG6+AH4</f>
        <v>0</v>
      </c>
      <c r="AI6" s="1">
        <f t="shared" ref="AI6" si="27">AH6+AI4</f>
        <v>0</v>
      </c>
      <c r="AJ6" s="1">
        <f t="shared" ref="AJ6" si="28">AI6+AJ4</f>
        <v>0</v>
      </c>
      <c r="AK6" s="1">
        <f t="shared" ref="AK6" si="29">AJ6+AK4</f>
        <v>0</v>
      </c>
      <c r="AL6" s="1">
        <f t="shared" ref="AL6" si="30">AK6+AL4</f>
        <v>0</v>
      </c>
      <c r="AM6" s="1">
        <f t="shared" ref="AM6" si="31">AL6+AM4</f>
        <v>0</v>
      </c>
      <c r="AN6" s="1">
        <f t="shared" ref="AN6" si="32">AM6+AN4</f>
        <v>0</v>
      </c>
      <c r="AO6" s="1">
        <f t="shared" ref="AO6" si="33">AN6+AO4</f>
        <v>0</v>
      </c>
      <c r="AP6" s="1">
        <f t="shared" ref="AP6" si="34">AO6+AP4</f>
        <v>0</v>
      </c>
      <c r="AQ6" s="1">
        <f t="shared" ref="AQ6" si="35">AP6+AQ4</f>
        <v>0</v>
      </c>
      <c r="AR6" s="1">
        <f t="shared" ref="AR6" si="36">AQ6+AR4</f>
        <v>0</v>
      </c>
      <c r="AS6" s="1">
        <f>AS4</f>
        <v>0</v>
      </c>
      <c r="AT6" s="1">
        <f t="shared" ref="AT6" si="37">AS6+AT4</f>
        <v>0</v>
      </c>
      <c r="AU6" s="1">
        <f t="shared" ref="AU6" si="38">AT6+AU4</f>
        <v>0</v>
      </c>
      <c r="AV6" s="1">
        <f t="shared" ref="AV6" si="39">AU6+AV4</f>
        <v>0</v>
      </c>
      <c r="AW6" s="1">
        <f t="shared" ref="AW6" si="40">AV6+AW4</f>
        <v>0</v>
      </c>
      <c r="AX6" s="1">
        <f t="shared" ref="AX6" si="41">AW6+AX4</f>
        <v>0</v>
      </c>
      <c r="AY6" s="1">
        <f t="shared" ref="AY6" si="42">AX6+AY4</f>
        <v>0</v>
      </c>
      <c r="AZ6" s="1">
        <f t="shared" ref="AZ6" si="43">AY6+AZ4</f>
        <v>0</v>
      </c>
      <c r="BA6" s="1">
        <f t="shared" ref="BA6" si="44">AZ6+BA4</f>
        <v>0</v>
      </c>
      <c r="BB6" s="1">
        <f t="shared" ref="BB6" si="45">BA6+BB4</f>
        <v>0</v>
      </c>
      <c r="BC6" s="1">
        <f t="shared" ref="BC6" si="46">BB6+BC4</f>
        <v>0</v>
      </c>
      <c r="BD6" s="1">
        <f t="shared" ref="BD6" si="47">BC6+BD4</f>
        <v>0</v>
      </c>
      <c r="BE6" s="1">
        <f>BE4</f>
        <v>0</v>
      </c>
      <c r="BF6" s="1">
        <f t="shared" ref="BF6" si="48">BE6+BF4</f>
        <v>0</v>
      </c>
      <c r="BG6" s="1">
        <f t="shared" ref="BG6" si="49">BF6+BG4</f>
        <v>0</v>
      </c>
      <c r="BH6" s="1">
        <f t="shared" ref="BH6" si="50">BG6+BH4</f>
        <v>0</v>
      </c>
      <c r="BI6" s="1">
        <f t="shared" ref="BI6" si="51">BH6+BI4</f>
        <v>0</v>
      </c>
      <c r="BJ6" s="1">
        <f t="shared" ref="BJ6" si="52">BI6+BJ4</f>
        <v>0</v>
      </c>
      <c r="BK6" s="1">
        <f t="shared" ref="BK6" si="53">BJ6+BK4</f>
        <v>0</v>
      </c>
      <c r="BL6" s="1">
        <f t="shared" ref="BL6" si="54">BK6+BL4</f>
        <v>0</v>
      </c>
      <c r="BM6" s="1">
        <f t="shared" ref="BM6" si="55">BL6+BM4</f>
        <v>0</v>
      </c>
      <c r="BN6" s="1">
        <f t="shared" ref="BN6" si="56">BM6+BN4</f>
        <v>0</v>
      </c>
      <c r="BO6" s="1">
        <f t="shared" ref="BO6" si="57">BN6+BO4</f>
        <v>0</v>
      </c>
      <c r="BP6" s="1">
        <f t="shared" ref="BP6" si="58">BO6+BP4</f>
        <v>0</v>
      </c>
      <c r="BQ6" s="1">
        <f>BQ4</f>
        <v>0</v>
      </c>
      <c r="BR6" s="1">
        <f t="shared" ref="BR6" si="59">BQ6+BR4</f>
        <v>0</v>
      </c>
      <c r="BS6" s="1">
        <f t="shared" ref="BS6" si="60">BR6+BS4</f>
        <v>0</v>
      </c>
      <c r="BT6" s="1">
        <f t="shared" ref="BT6" si="61">BS6+BT4</f>
        <v>0</v>
      </c>
      <c r="BU6" s="1">
        <f t="shared" ref="BU6" si="62">BT6+BU4</f>
        <v>0</v>
      </c>
      <c r="BV6" s="1">
        <f t="shared" ref="BV6" si="63">BU6+BV4</f>
        <v>0</v>
      </c>
      <c r="BW6" s="1">
        <f t="shared" ref="BW6" si="64">BV6+BW4</f>
        <v>0</v>
      </c>
      <c r="BX6" s="1">
        <f t="shared" ref="BX6" si="65">BW6+BX4</f>
        <v>0</v>
      </c>
      <c r="BY6" s="1">
        <f t="shared" ref="BY6" si="66">BX6+BY4</f>
        <v>0</v>
      </c>
      <c r="BZ6" s="1">
        <f t="shared" ref="BZ6" si="67">BY6+BZ4</f>
        <v>0</v>
      </c>
      <c r="CA6" s="1">
        <f t="shared" ref="CA6" si="68">BZ6+CA4</f>
        <v>0</v>
      </c>
      <c r="CB6" s="1">
        <f t="shared" ref="CB6" si="69">CA6+CB4</f>
        <v>0</v>
      </c>
      <c r="CC6" s="1">
        <f>CC4</f>
        <v>0</v>
      </c>
      <c r="CD6" s="1">
        <f t="shared" ref="CD6" si="70">CC6+CD4</f>
        <v>0</v>
      </c>
      <c r="CE6" s="1">
        <f t="shared" ref="CE6" si="71">CD6+CE4</f>
        <v>0</v>
      </c>
      <c r="CF6" s="1">
        <f t="shared" ref="CF6" si="72">CE6+CF4</f>
        <v>0</v>
      </c>
      <c r="CG6" s="1">
        <f t="shared" ref="CG6" si="73">CF6+CG4</f>
        <v>0</v>
      </c>
      <c r="CH6" s="1">
        <f t="shared" ref="CH6" si="74">CG6+CH4</f>
        <v>0</v>
      </c>
      <c r="CI6" s="1">
        <f t="shared" ref="CI6" si="75">CH6+CI4</f>
        <v>0</v>
      </c>
      <c r="CJ6" s="1">
        <f t="shared" ref="CJ6" si="76">CI6+CJ4</f>
        <v>0</v>
      </c>
      <c r="CK6" s="1">
        <f t="shared" ref="CK6" si="77">CJ6+CK4</f>
        <v>0</v>
      </c>
      <c r="CL6" s="1">
        <f t="shared" ref="CL6" si="78">CK6+CL4</f>
        <v>0</v>
      </c>
      <c r="CM6" s="1">
        <f t="shared" ref="CM6" si="79">CL6+CM4</f>
        <v>0</v>
      </c>
      <c r="CN6" s="1">
        <f t="shared" ref="CN6" si="80">CM6+CN4</f>
        <v>0</v>
      </c>
      <c r="CO6" s="1">
        <f>CO4</f>
        <v>0</v>
      </c>
      <c r="CP6" s="1">
        <f t="shared" ref="CP6" si="81">CO6+CP4</f>
        <v>0</v>
      </c>
      <c r="CQ6" s="1">
        <f t="shared" ref="CQ6" si="82">CP6+CQ4</f>
        <v>0</v>
      </c>
      <c r="CR6" s="1">
        <f t="shared" ref="CR6" si="83">CQ6+CR4</f>
        <v>0</v>
      </c>
      <c r="CS6" s="1">
        <f t="shared" ref="CS6" si="84">CR6+CS4</f>
        <v>0</v>
      </c>
      <c r="CT6" s="1">
        <f t="shared" ref="CT6" si="85">CS6+CT4</f>
        <v>0</v>
      </c>
      <c r="CU6" s="1">
        <f t="shared" ref="CU6" si="86">CT6+CU4</f>
        <v>0</v>
      </c>
      <c r="CV6" s="1">
        <f t="shared" ref="CV6" si="87">CU6+CV4</f>
        <v>0</v>
      </c>
      <c r="CW6" s="1">
        <f t="shared" ref="CW6" si="88">CV6+CW4</f>
        <v>0</v>
      </c>
      <c r="CX6" s="1">
        <f t="shared" ref="CX6" si="89">CW6+CX4</f>
        <v>0</v>
      </c>
      <c r="CY6" s="1">
        <f t="shared" ref="CY6" si="90">CX6+CY4</f>
        <v>0</v>
      </c>
      <c r="CZ6" s="1">
        <f t="shared" ref="CZ6" si="91">CY6+CZ4</f>
        <v>0</v>
      </c>
      <c r="DA6" s="1">
        <f>DA4</f>
        <v>0</v>
      </c>
      <c r="DB6" s="1">
        <f t="shared" ref="DB6" si="92">DA6+DB4</f>
        <v>0</v>
      </c>
      <c r="DC6" s="1">
        <f t="shared" ref="DC6" si="93">DB6+DC4</f>
        <v>0</v>
      </c>
      <c r="DD6" s="1">
        <f t="shared" ref="DD6" si="94">DC6+DD4</f>
        <v>0</v>
      </c>
      <c r="DE6" s="1">
        <f t="shared" ref="DE6" si="95">DD6+DE4</f>
        <v>0</v>
      </c>
      <c r="DF6" s="1">
        <f t="shared" ref="DF6" si="96">DE6+DF4</f>
        <v>0</v>
      </c>
      <c r="DG6" s="1">
        <f t="shared" ref="DG6" si="97">DF6+DG4</f>
        <v>0</v>
      </c>
      <c r="DH6" s="1">
        <f t="shared" ref="DH6" si="98">DG6+DH4</f>
        <v>0</v>
      </c>
      <c r="DI6" s="1">
        <f t="shared" ref="DI6" si="99">DH6+DI4</f>
        <v>0</v>
      </c>
      <c r="DJ6" s="1">
        <f t="shared" ref="DJ6" si="100">DI6+DJ4</f>
        <v>0</v>
      </c>
      <c r="DK6" s="1">
        <f t="shared" ref="DK6" si="101">DJ6+DK4</f>
        <v>0</v>
      </c>
      <c r="DL6" s="1">
        <f t="shared" ref="DL6" si="102">DK6+DL4</f>
        <v>0</v>
      </c>
      <c r="DM6" s="1">
        <f>DM4</f>
        <v>0</v>
      </c>
      <c r="DN6" s="1">
        <f t="shared" ref="DN6" si="103">DM6+DN4</f>
        <v>0</v>
      </c>
      <c r="DO6" s="1">
        <f t="shared" ref="DO6" si="104">DN6+DO4</f>
        <v>0</v>
      </c>
      <c r="DP6" s="1">
        <f t="shared" ref="DP6" si="105">DO6+DP4</f>
        <v>0</v>
      </c>
      <c r="DQ6" s="1">
        <f t="shared" ref="DQ6" si="106">DP6+DQ4</f>
        <v>0</v>
      </c>
      <c r="DR6" s="1">
        <f t="shared" ref="DR6" si="107">DQ6+DR4</f>
        <v>0</v>
      </c>
      <c r="DS6" s="1">
        <f t="shared" ref="DS6" si="108">DR6+DS4</f>
        <v>0</v>
      </c>
      <c r="DT6" s="1">
        <f t="shared" ref="DT6" si="109">DS6+DT4</f>
        <v>0</v>
      </c>
      <c r="DU6" s="1">
        <f t="shared" ref="DU6" si="110">DT6+DU4</f>
        <v>0</v>
      </c>
      <c r="DV6" s="1">
        <f t="shared" ref="DV6" si="111">DU6+DV4</f>
        <v>0</v>
      </c>
      <c r="DW6" s="1">
        <f t="shared" ref="DW6" si="112">DV6+DW4</f>
        <v>0</v>
      </c>
      <c r="DX6" s="1">
        <f t="shared" ref="DX6" si="113">DW6+DX4</f>
        <v>0</v>
      </c>
      <c r="DY6" s="1">
        <f>DY4</f>
        <v>0</v>
      </c>
      <c r="DZ6" s="1">
        <f t="shared" ref="DZ6" si="114">DY6+DZ4</f>
        <v>0</v>
      </c>
      <c r="EA6" s="1">
        <f t="shared" ref="EA6" si="115">DZ6+EA4</f>
        <v>0</v>
      </c>
      <c r="EB6" s="1">
        <f t="shared" ref="EB6" si="116">EA6+EB4</f>
        <v>0</v>
      </c>
      <c r="EC6" s="1">
        <f t="shared" ref="EC6" si="117">EB6+EC4</f>
        <v>0</v>
      </c>
      <c r="ED6" s="1">
        <f t="shared" ref="ED6" si="118">EC6+ED4</f>
        <v>0</v>
      </c>
      <c r="EE6" s="1">
        <f t="shared" ref="EE6" si="119">ED6+EE4</f>
        <v>0</v>
      </c>
      <c r="EF6" s="1">
        <f t="shared" ref="EF6" si="120">EE6+EF4</f>
        <v>0</v>
      </c>
      <c r="EG6" s="1">
        <f t="shared" ref="EG6" si="121">EF6+EG4</f>
        <v>0</v>
      </c>
      <c r="EH6" s="1">
        <f t="shared" ref="EH6" si="122">EG6+EH4</f>
        <v>0</v>
      </c>
      <c r="EI6" s="1">
        <f t="shared" ref="EI6" si="123">EH6+EI4</f>
        <v>0</v>
      </c>
      <c r="EJ6" s="1">
        <f t="shared" ref="EJ6" si="124">EI6+EJ4</f>
        <v>0</v>
      </c>
      <c r="EK6" s="1">
        <f>EK4</f>
        <v>0</v>
      </c>
      <c r="EL6" s="1">
        <f t="shared" ref="EL6" si="125">EK6+EL4</f>
        <v>0</v>
      </c>
      <c r="EM6" s="1">
        <f t="shared" ref="EM6" si="126">EL6+EM4</f>
        <v>0</v>
      </c>
      <c r="EN6" s="1">
        <f t="shared" ref="EN6" si="127">EM6+EN4</f>
        <v>0</v>
      </c>
      <c r="EO6" s="1">
        <f t="shared" ref="EO6" si="128">EN6+EO4</f>
        <v>0</v>
      </c>
      <c r="EP6" s="1">
        <f t="shared" ref="EP6" si="129">EO6+EP4</f>
        <v>0</v>
      </c>
      <c r="EQ6" s="1">
        <f t="shared" ref="EQ6" si="130">EP6+EQ4</f>
        <v>0</v>
      </c>
      <c r="ER6" s="1">
        <f t="shared" ref="ER6" si="131">EQ6+ER4</f>
        <v>0</v>
      </c>
      <c r="ES6" s="1">
        <f t="shared" ref="ES6" si="132">ER6+ES4</f>
        <v>0</v>
      </c>
      <c r="ET6" s="1">
        <f t="shared" ref="ET6" si="133">ES6+ET4</f>
        <v>0</v>
      </c>
      <c r="EU6" s="1">
        <f t="shared" ref="EU6" si="134">ET6+EU4</f>
        <v>0</v>
      </c>
      <c r="EV6" s="1">
        <f t="shared" ref="EV6" si="135">EU6+EV4</f>
        <v>0</v>
      </c>
      <c r="EW6" s="1">
        <f t="shared" ref="EW6:EW7" si="136">EV6+EW4</f>
        <v>0</v>
      </c>
      <c r="EX6" s="1">
        <f t="shared" ref="EX6:EX7" si="137">EW6+EX4</f>
        <v>0</v>
      </c>
      <c r="EY6" s="1">
        <f t="shared" ref="EY6:EY7" si="138">EX6+EY4</f>
        <v>0</v>
      </c>
      <c r="EZ6" s="1">
        <f t="shared" ref="EZ6:EZ7" si="139">EY6+EZ4</f>
        <v>0</v>
      </c>
      <c r="FA6" s="1">
        <f t="shared" ref="FA6:FA7" si="140">EZ6+FA4</f>
        <v>0</v>
      </c>
      <c r="FB6" s="1">
        <f t="shared" ref="FB6:FB7" si="141">FA6+FB4</f>
        <v>0</v>
      </c>
      <c r="FC6" s="1">
        <f t="shared" ref="FC6:FC7" si="142">FB6+FC4</f>
        <v>0</v>
      </c>
      <c r="FD6" s="1">
        <f t="shared" ref="FD6:FD7" si="143">FC6+FD4</f>
        <v>0</v>
      </c>
      <c r="FE6" s="1">
        <f t="shared" ref="FE6:FE7" si="144">FD6+FE4</f>
        <v>0</v>
      </c>
      <c r="FF6" s="1">
        <f t="shared" ref="FF6:FF7" si="145">FE6+FF4</f>
        <v>0</v>
      </c>
      <c r="FG6" s="1">
        <f t="shared" ref="FG6:FG7" si="146">FF6+FG4</f>
        <v>0</v>
      </c>
      <c r="FH6" s="1">
        <f t="shared" ref="FH6:FH7" si="147">FG6+FH4</f>
        <v>0</v>
      </c>
    </row>
    <row r="7" spans="1:164">
      <c r="E7" s="52" t="s">
        <v>16</v>
      </c>
      <c r="G7" s="1">
        <v>0</v>
      </c>
      <c r="H7" s="1">
        <v>0</v>
      </c>
      <c r="I7" s="1">
        <f>I5</f>
        <v>0</v>
      </c>
      <c r="J7" s="1">
        <f t="shared" ref="J7:T7" si="148">I7+J5</f>
        <v>0</v>
      </c>
      <c r="K7" s="1">
        <f t="shared" si="148"/>
        <v>0</v>
      </c>
      <c r="L7" s="1">
        <f t="shared" si="148"/>
        <v>0</v>
      </c>
      <c r="M7" s="1">
        <f t="shared" si="148"/>
        <v>0</v>
      </c>
      <c r="N7" s="1">
        <f t="shared" si="148"/>
        <v>0</v>
      </c>
      <c r="O7" s="1">
        <f t="shared" si="148"/>
        <v>0</v>
      </c>
      <c r="P7" s="1">
        <f t="shared" si="148"/>
        <v>0</v>
      </c>
      <c r="Q7" s="1">
        <f t="shared" si="148"/>
        <v>0</v>
      </c>
      <c r="R7" s="1">
        <f t="shared" si="148"/>
        <v>0</v>
      </c>
      <c r="S7" s="1">
        <f t="shared" si="148"/>
        <v>0</v>
      </c>
      <c r="T7" s="1">
        <f t="shared" si="148"/>
        <v>0</v>
      </c>
      <c r="U7" s="1">
        <f>U5</f>
        <v>0</v>
      </c>
      <c r="V7" s="1">
        <f t="shared" ref="V7:AF7" si="149">U7+V5</f>
        <v>0</v>
      </c>
      <c r="W7" s="1">
        <f t="shared" si="149"/>
        <v>0</v>
      </c>
      <c r="X7" s="1">
        <f t="shared" si="149"/>
        <v>0</v>
      </c>
      <c r="Y7" s="1">
        <f t="shared" si="149"/>
        <v>0</v>
      </c>
      <c r="Z7" s="1">
        <f t="shared" si="149"/>
        <v>0</v>
      </c>
      <c r="AA7" s="1">
        <f t="shared" si="149"/>
        <v>0</v>
      </c>
      <c r="AB7" s="1">
        <f t="shared" si="149"/>
        <v>0</v>
      </c>
      <c r="AC7" s="1">
        <f t="shared" si="149"/>
        <v>0</v>
      </c>
      <c r="AD7" s="1">
        <f t="shared" si="149"/>
        <v>0</v>
      </c>
      <c r="AE7" s="1">
        <f t="shared" si="149"/>
        <v>0</v>
      </c>
      <c r="AF7" s="1">
        <f t="shared" si="149"/>
        <v>0</v>
      </c>
      <c r="AG7" s="1">
        <f>AG5</f>
        <v>0</v>
      </c>
      <c r="AH7" s="1">
        <f t="shared" ref="AH7:AR7" si="150">AG7+AH5</f>
        <v>0</v>
      </c>
      <c r="AI7" s="1">
        <f t="shared" si="150"/>
        <v>0</v>
      </c>
      <c r="AJ7" s="1">
        <f t="shared" si="150"/>
        <v>0</v>
      </c>
      <c r="AK7" s="1">
        <f t="shared" si="150"/>
        <v>0</v>
      </c>
      <c r="AL7" s="1">
        <f t="shared" si="150"/>
        <v>0</v>
      </c>
      <c r="AM7" s="1">
        <f t="shared" si="150"/>
        <v>0</v>
      </c>
      <c r="AN7" s="1">
        <f t="shared" si="150"/>
        <v>0</v>
      </c>
      <c r="AO7" s="1">
        <f t="shared" si="150"/>
        <v>0</v>
      </c>
      <c r="AP7" s="1">
        <f t="shared" si="150"/>
        <v>0</v>
      </c>
      <c r="AQ7" s="1">
        <f t="shared" si="150"/>
        <v>0</v>
      </c>
      <c r="AR7" s="1">
        <f t="shared" si="150"/>
        <v>0</v>
      </c>
      <c r="AS7" s="1">
        <f>AS5</f>
        <v>0</v>
      </c>
      <c r="AT7" s="1">
        <f t="shared" ref="AT7:BD7" si="151">AS7+AT5</f>
        <v>0</v>
      </c>
      <c r="AU7" s="1">
        <f t="shared" si="151"/>
        <v>0</v>
      </c>
      <c r="AV7" s="1">
        <f t="shared" si="151"/>
        <v>0</v>
      </c>
      <c r="AW7" s="1">
        <f t="shared" si="151"/>
        <v>0</v>
      </c>
      <c r="AX7" s="1">
        <f t="shared" si="151"/>
        <v>0</v>
      </c>
      <c r="AY7" s="1">
        <f t="shared" si="151"/>
        <v>0</v>
      </c>
      <c r="AZ7" s="1">
        <f t="shared" si="151"/>
        <v>0</v>
      </c>
      <c r="BA7" s="1">
        <f t="shared" si="151"/>
        <v>0</v>
      </c>
      <c r="BB7" s="1">
        <f t="shared" si="151"/>
        <v>0</v>
      </c>
      <c r="BC7" s="1">
        <f t="shared" si="151"/>
        <v>0</v>
      </c>
      <c r="BD7" s="1">
        <f t="shared" si="151"/>
        <v>0</v>
      </c>
      <c r="BE7" s="1">
        <f>BE5</f>
        <v>0</v>
      </c>
      <c r="BF7" s="1">
        <f t="shared" ref="BF7:BP7" si="152">BE7+BF5</f>
        <v>0</v>
      </c>
      <c r="BG7" s="1">
        <f t="shared" si="152"/>
        <v>0</v>
      </c>
      <c r="BH7" s="1">
        <f t="shared" si="152"/>
        <v>0</v>
      </c>
      <c r="BI7" s="1">
        <f t="shared" si="152"/>
        <v>0</v>
      </c>
      <c r="BJ7" s="1">
        <f t="shared" si="152"/>
        <v>0</v>
      </c>
      <c r="BK7" s="1">
        <f t="shared" si="152"/>
        <v>0</v>
      </c>
      <c r="BL7" s="1">
        <f t="shared" si="152"/>
        <v>0</v>
      </c>
      <c r="BM7" s="1">
        <f t="shared" si="152"/>
        <v>0</v>
      </c>
      <c r="BN7" s="1">
        <f t="shared" si="152"/>
        <v>0</v>
      </c>
      <c r="BO7" s="1">
        <f t="shared" si="152"/>
        <v>0</v>
      </c>
      <c r="BP7" s="1">
        <f t="shared" si="152"/>
        <v>0</v>
      </c>
      <c r="BQ7" s="1">
        <f>BQ5</f>
        <v>0</v>
      </c>
      <c r="BR7" s="1">
        <f t="shared" ref="BR7:CB7" si="153">BQ7+BR5</f>
        <v>0</v>
      </c>
      <c r="BS7" s="1">
        <f t="shared" si="153"/>
        <v>0</v>
      </c>
      <c r="BT7" s="1">
        <f t="shared" si="153"/>
        <v>0</v>
      </c>
      <c r="BU7" s="1">
        <f t="shared" si="153"/>
        <v>0</v>
      </c>
      <c r="BV7" s="1">
        <f t="shared" si="153"/>
        <v>0</v>
      </c>
      <c r="BW7" s="1">
        <f t="shared" si="153"/>
        <v>0</v>
      </c>
      <c r="BX7" s="1">
        <f t="shared" si="153"/>
        <v>0</v>
      </c>
      <c r="BY7" s="1">
        <f t="shared" si="153"/>
        <v>0</v>
      </c>
      <c r="BZ7" s="1">
        <f t="shared" si="153"/>
        <v>0</v>
      </c>
      <c r="CA7" s="1">
        <f t="shared" si="153"/>
        <v>0</v>
      </c>
      <c r="CB7" s="1">
        <f t="shared" si="153"/>
        <v>0</v>
      </c>
      <c r="CC7" s="1">
        <f>CC5</f>
        <v>0</v>
      </c>
      <c r="CD7" s="1">
        <f t="shared" ref="CD7:CN7" si="154">CC7+CD5</f>
        <v>0</v>
      </c>
      <c r="CE7" s="1">
        <f t="shared" si="154"/>
        <v>0</v>
      </c>
      <c r="CF7" s="1">
        <f t="shared" si="154"/>
        <v>0</v>
      </c>
      <c r="CG7" s="1">
        <f t="shared" si="154"/>
        <v>0</v>
      </c>
      <c r="CH7" s="1">
        <f t="shared" si="154"/>
        <v>0</v>
      </c>
      <c r="CI7" s="1">
        <f t="shared" si="154"/>
        <v>0</v>
      </c>
      <c r="CJ7" s="1">
        <f t="shared" si="154"/>
        <v>0</v>
      </c>
      <c r="CK7" s="1">
        <f t="shared" si="154"/>
        <v>0</v>
      </c>
      <c r="CL7" s="1">
        <f t="shared" si="154"/>
        <v>0</v>
      </c>
      <c r="CM7" s="1">
        <f t="shared" si="154"/>
        <v>0</v>
      </c>
      <c r="CN7" s="1">
        <f t="shared" si="154"/>
        <v>0</v>
      </c>
      <c r="CO7" s="1">
        <f>CO5</f>
        <v>0</v>
      </c>
      <c r="CP7" s="1">
        <f t="shared" ref="CP7:CZ7" si="155">CO7+CP5</f>
        <v>0</v>
      </c>
      <c r="CQ7" s="1">
        <f t="shared" si="155"/>
        <v>0</v>
      </c>
      <c r="CR7" s="1">
        <f t="shared" si="155"/>
        <v>0</v>
      </c>
      <c r="CS7" s="1">
        <f t="shared" si="155"/>
        <v>0</v>
      </c>
      <c r="CT7" s="1">
        <f t="shared" si="155"/>
        <v>0</v>
      </c>
      <c r="CU7" s="1">
        <f t="shared" si="155"/>
        <v>0</v>
      </c>
      <c r="CV7" s="1">
        <f t="shared" si="155"/>
        <v>0</v>
      </c>
      <c r="CW7" s="1">
        <f t="shared" si="155"/>
        <v>0</v>
      </c>
      <c r="CX7" s="1">
        <f t="shared" si="155"/>
        <v>0</v>
      </c>
      <c r="CY7" s="1">
        <f t="shared" si="155"/>
        <v>0</v>
      </c>
      <c r="CZ7" s="1">
        <f t="shared" si="155"/>
        <v>0</v>
      </c>
      <c r="DA7" s="1">
        <f>DA5</f>
        <v>0</v>
      </c>
      <c r="DB7" s="1">
        <f t="shared" ref="DB7:DL7" si="156">DA7+DB5</f>
        <v>0</v>
      </c>
      <c r="DC7" s="1">
        <f t="shared" si="156"/>
        <v>0</v>
      </c>
      <c r="DD7" s="1">
        <f t="shared" si="156"/>
        <v>0</v>
      </c>
      <c r="DE7" s="1">
        <f t="shared" si="156"/>
        <v>0</v>
      </c>
      <c r="DF7" s="1">
        <f t="shared" si="156"/>
        <v>0</v>
      </c>
      <c r="DG7" s="1">
        <f t="shared" si="156"/>
        <v>0</v>
      </c>
      <c r="DH7" s="1">
        <f t="shared" si="156"/>
        <v>0</v>
      </c>
      <c r="DI7" s="1">
        <f t="shared" si="156"/>
        <v>0</v>
      </c>
      <c r="DJ7" s="1">
        <f t="shared" si="156"/>
        <v>0</v>
      </c>
      <c r="DK7" s="1">
        <f t="shared" si="156"/>
        <v>0</v>
      </c>
      <c r="DL7" s="1">
        <f t="shared" si="156"/>
        <v>0</v>
      </c>
      <c r="DM7" s="1">
        <f>DM5</f>
        <v>0</v>
      </c>
      <c r="DN7" s="1">
        <f t="shared" ref="DN7:DX7" si="157">DM7+DN5</f>
        <v>0</v>
      </c>
      <c r="DO7" s="1">
        <f t="shared" si="157"/>
        <v>0</v>
      </c>
      <c r="DP7" s="1">
        <f t="shared" si="157"/>
        <v>0</v>
      </c>
      <c r="DQ7" s="1">
        <f t="shared" si="157"/>
        <v>0</v>
      </c>
      <c r="DR7" s="1">
        <f t="shared" si="157"/>
        <v>0</v>
      </c>
      <c r="DS7" s="1">
        <f t="shared" si="157"/>
        <v>0</v>
      </c>
      <c r="DT7" s="1">
        <f t="shared" si="157"/>
        <v>0</v>
      </c>
      <c r="DU7" s="1">
        <f t="shared" si="157"/>
        <v>0</v>
      </c>
      <c r="DV7" s="1">
        <f t="shared" si="157"/>
        <v>0</v>
      </c>
      <c r="DW7" s="1">
        <f t="shared" si="157"/>
        <v>0</v>
      </c>
      <c r="DX7" s="1">
        <f t="shared" si="157"/>
        <v>0</v>
      </c>
      <c r="DY7" s="1">
        <f>DY5</f>
        <v>0</v>
      </c>
      <c r="DZ7" s="1">
        <f t="shared" ref="DZ7:EJ7" si="158">DY7+DZ5</f>
        <v>0</v>
      </c>
      <c r="EA7" s="1">
        <f t="shared" si="158"/>
        <v>0</v>
      </c>
      <c r="EB7" s="1">
        <f t="shared" si="158"/>
        <v>0</v>
      </c>
      <c r="EC7" s="1">
        <f t="shared" si="158"/>
        <v>0</v>
      </c>
      <c r="ED7" s="1">
        <f t="shared" si="158"/>
        <v>0</v>
      </c>
      <c r="EE7" s="1">
        <f t="shared" si="158"/>
        <v>0</v>
      </c>
      <c r="EF7" s="1">
        <f t="shared" si="158"/>
        <v>0</v>
      </c>
      <c r="EG7" s="1">
        <f t="shared" si="158"/>
        <v>0</v>
      </c>
      <c r="EH7" s="1">
        <f t="shared" si="158"/>
        <v>0</v>
      </c>
      <c r="EI7" s="1">
        <f t="shared" si="158"/>
        <v>0</v>
      </c>
      <c r="EJ7" s="1">
        <f t="shared" si="158"/>
        <v>0</v>
      </c>
      <c r="EK7" s="1">
        <f>EK5</f>
        <v>0</v>
      </c>
      <c r="EL7" s="1">
        <f t="shared" ref="EL7:EV7" si="159">EK7+EL5</f>
        <v>0</v>
      </c>
      <c r="EM7" s="1">
        <f t="shared" si="159"/>
        <v>0</v>
      </c>
      <c r="EN7" s="1">
        <f t="shared" si="159"/>
        <v>0</v>
      </c>
      <c r="EO7" s="1">
        <f t="shared" si="159"/>
        <v>0</v>
      </c>
      <c r="EP7" s="1">
        <f t="shared" si="159"/>
        <v>0</v>
      </c>
      <c r="EQ7" s="1">
        <f t="shared" si="159"/>
        <v>0</v>
      </c>
      <c r="ER7" s="1">
        <f t="shared" si="159"/>
        <v>0</v>
      </c>
      <c r="ES7" s="1">
        <f t="shared" si="159"/>
        <v>0</v>
      </c>
      <c r="ET7" s="1">
        <f t="shared" si="159"/>
        <v>0</v>
      </c>
      <c r="EU7" s="1">
        <f t="shared" si="159"/>
        <v>0</v>
      </c>
      <c r="EV7" s="1">
        <f t="shared" si="159"/>
        <v>0</v>
      </c>
      <c r="EW7" s="1">
        <f t="shared" si="136"/>
        <v>0</v>
      </c>
      <c r="EX7" s="1">
        <f t="shared" si="137"/>
        <v>0</v>
      </c>
      <c r="EY7" s="1">
        <f t="shared" si="138"/>
        <v>0</v>
      </c>
      <c r="EZ7" s="1">
        <f t="shared" si="139"/>
        <v>0</v>
      </c>
      <c r="FA7" s="1">
        <f t="shared" si="140"/>
        <v>0</v>
      </c>
      <c r="FB7" s="1">
        <f t="shared" si="141"/>
        <v>0</v>
      </c>
      <c r="FC7" s="1">
        <f t="shared" si="142"/>
        <v>0</v>
      </c>
      <c r="FD7" s="1">
        <f t="shared" si="143"/>
        <v>0</v>
      </c>
      <c r="FE7" s="1">
        <f t="shared" si="144"/>
        <v>0</v>
      </c>
      <c r="FF7" s="1">
        <f t="shared" si="145"/>
        <v>0</v>
      </c>
      <c r="FG7" s="1">
        <f t="shared" si="146"/>
        <v>0</v>
      </c>
      <c r="FH7" s="1">
        <f t="shared" si="147"/>
        <v>0</v>
      </c>
    </row>
    <row r="8" spans="1:164">
      <c r="E8" s="52" t="s">
        <v>17</v>
      </c>
      <c r="G8" s="1">
        <v>0</v>
      </c>
      <c r="H8" s="1">
        <v>0</v>
      </c>
      <c r="I8" s="1">
        <f t="shared" ref="I8:BH9" si="160">H8+I4</f>
        <v>0</v>
      </c>
      <c r="J8" s="1">
        <f t="shared" si="160"/>
        <v>0</v>
      </c>
      <c r="K8" s="1">
        <f t="shared" si="160"/>
        <v>0</v>
      </c>
      <c r="L8" s="1">
        <f t="shared" si="160"/>
        <v>0</v>
      </c>
      <c r="M8" s="1">
        <f t="shared" si="160"/>
        <v>0</v>
      </c>
      <c r="N8" s="1">
        <f t="shared" si="160"/>
        <v>0</v>
      </c>
      <c r="O8" s="1">
        <f t="shared" si="160"/>
        <v>0</v>
      </c>
      <c r="P8" s="1">
        <f t="shared" si="160"/>
        <v>0</v>
      </c>
      <c r="Q8" s="1">
        <f t="shared" si="160"/>
        <v>0</v>
      </c>
      <c r="R8" s="1">
        <f t="shared" si="160"/>
        <v>0</v>
      </c>
      <c r="S8" s="1">
        <f t="shared" si="160"/>
        <v>0</v>
      </c>
      <c r="T8" s="1">
        <f t="shared" si="160"/>
        <v>0</v>
      </c>
      <c r="U8" s="1">
        <f t="shared" si="160"/>
        <v>0</v>
      </c>
      <c r="V8" s="1">
        <f t="shared" si="160"/>
        <v>0</v>
      </c>
      <c r="W8" s="1">
        <f t="shared" si="160"/>
        <v>0</v>
      </c>
      <c r="X8" s="1">
        <f t="shared" si="160"/>
        <v>0</v>
      </c>
      <c r="Y8" s="1">
        <f t="shared" si="160"/>
        <v>0</v>
      </c>
      <c r="Z8" s="1">
        <f t="shared" si="160"/>
        <v>0</v>
      </c>
      <c r="AA8" s="1">
        <f t="shared" si="160"/>
        <v>0</v>
      </c>
      <c r="AB8" s="1">
        <f t="shared" si="160"/>
        <v>0</v>
      </c>
      <c r="AC8" s="1">
        <f t="shared" si="160"/>
        <v>0</v>
      </c>
      <c r="AD8" s="1">
        <f t="shared" si="160"/>
        <v>0</v>
      </c>
      <c r="AE8" s="1">
        <f t="shared" si="160"/>
        <v>0</v>
      </c>
      <c r="AF8" s="1">
        <f t="shared" si="160"/>
        <v>0</v>
      </c>
      <c r="AG8" s="1">
        <f t="shared" si="160"/>
        <v>0</v>
      </c>
      <c r="AH8" s="1">
        <f t="shared" si="160"/>
        <v>0</v>
      </c>
      <c r="AI8" s="1">
        <f t="shared" si="160"/>
        <v>0</v>
      </c>
      <c r="AJ8" s="1">
        <f t="shared" si="160"/>
        <v>0</v>
      </c>
      <c r="AK8" s="1">
        <f t="shared" si="160"/>
        <v>0</v>
      </c>
      <c r="AL8" s="1">
        <f t="shared" si="160"/>
        <v>0</v>
      </c>
      <c r="AM8" s="1">
        <f t="shared" si="160"/>
        <v>0</v>
      </c>
      <c r="AN8" s="1">
        <f t="shared" si="160"/>
        <v>0</v>
      </c>
      <c r="AO8" s="1">
        <f t="shared" si="160"/>
        <v>0</v>
      </c>
      <c r="AP8" s="1">
        <f t="shared" si="160"/>
        <v>0</v>
      </c>
      <c r="AQ8" s="1">
        <f t="shared" si="160"/>
        <v>0</v>
      </c>
      <c r="AR8" s="1">
        <f t="shared" si="160"/>
        <v>0</v>
      </c>
      <c r="AS8" s="1">
        <f t="shared" si="160"/>
        <v>0</v>
      </c>
      <c r="AT8" s="1">
        <f t="shared" si="160"/>
        <v>0</v>
      </c>
      <c r="AU8" s="1">
        <f t="shared" si="160"/>
        <v>0</v>
      </c>
      <c r="AV8" s="1">
        <f t="shared" si="160"/>
        <v>0</v>
      </c>
      <c r="AW8" s="1">
        <f t="shared" si="160"/>
        <v>0</v>
      </c>
      <c r="AX8" s="1">
        <f t="shared" si="160"/>
        <v>0</v>
      </c>
      <c r="AY8" s="1">
        <f t="shared" si="160"/>
        <v>0</v>
      </c>
      <c r="AZ8" s="1">
        <f t="shared" si="160"/>
        <v>0</v>
      </c>
      <c r="BA8" s="1">
        <f t="shared" si="160"/>
        <v>0</v>
      </c>
      <c r="BB8" s="1">
        <f t="shared" si="160"/>
        <v>0</v>
      </c>
      <c r="BC8" s="1">
        <f t="shared" si="160"/>
        <v>0</v>
      </c>
      <c r="BD8" s="1">
        <f t="shared" si="160"/>
        <v>0</v>
      </c>
      <c r="BE8" s="1">
        <f t="shared" si="160"/>
        <v>0</v>
      </c>
      <c r="BF8" s="1">
        <f t="shared" si="160"/>
        <v>0</v>
      </c>
      <c r="BG8" s="1">
        <f t="shared" si="160"/>
        <v>0</v>
      </c>
      <c r="BH8" s="1">
        <f t="shared" si="160"/>
        <v>0</v>
      </c>
      <c r="BI8" s="1">
        <f t="shared" ref="BI8:DT9" si="161">BH8+BI4</f>
        <v>0</v>
      </c>
      <c r="BJ8" s="1">
        <f t="shared" si="161"/>
        <v>0</v>
      </c>
      <c r="BK8" s="1">
        <f t="shared" si="161"/>
        <v>0</v>
      </c>
      <c r="BL8" s="1">
        <f t="shared" si="161"/>
        <v>0</v>
      </c>
      <c r="BM8" s="1">
        <f t="shared" si="161"/>
        <v>0</v>
      </c>
      <c r="BN8" s="1">
        <f t="shared" si="161"/>
        <v>0</v>
      </c>
      <c r="BO8" s="1">
        <f t="shared" si="161"/>
        <v>0</v>
      </c>
      <c r="BP8" s="1">
        <f t="shared" si="161"/>
        <v>0</v>
      </c>
      <c r="BQ8" s="1">
        <f t="shared" si="161"/>
        <v>0</v>
      </c>
      <c r="BR8" s="1">
        <f t="shared" si="161"/>
        <v>0</v>
      </c>
      <c r="BS8" s="1">
        <f t="shared" si="161"/>
        <v>0</v>
      </c>
      <c r="BT8" s="1">
        <f t="shared" si="161"/>
        <v>0</v>
      </c>
      <c r="BU8" s="1">
        <f t="shared" si="161"/>
        <v>0</v>
      </c>
      <c r="BV8" s="1">
        <f t="shared" si="161"/>
        <v>0</v>
      </c>
      <c r="BW8" s="1">
        <f t="shared" si="161"/>
        <v>0</v>
      </c>
      <c r="BX8" s="1">
        <f t="shared" si="161"/>
        <v>0</v>
      </c>
      <c r="BY8" s="1">
        <f t="shared" si="161"/>
        <v>0</v>
      </c>
      <c r="BZ8" s="1">
        <f t="shared" si="161"/>
        <v>0</v>
      </c>
      <c r="CA8" s="1">
        <f t="shared" si="161"/>
        <v>0</v>
      </c>
      <c r="CB8" s="1">
        <f t="shared" si="161"/>
        <v>0</v>
      </c>
      <c r="CC8" s="1">
        <f t="shared" si="161"/>
        <v>0</v>
      </c>
      <c r="CD8" s="1">
        <f t="shared" si="161"/>
        <v>0</v>
      </c>
      <c r="CE8" s="1">
        <f t="shared" si="161"/>
        <v>0</v>
      </c>
      <c r="CF8" s="1">
        <f t="shared" si="161"/>
        <v>0</v>
      </c>
      <c r="CG8" s="1">
        <f t="shared" si="161"/>
        <v>0</v>
      </c>
      <c r="CH8" s="1">
        <f t="shared" si="161"/>
        <v>0</v>
      </c>
      <c r="CI8" s="1">
        <f t="shared" si="161"/>
        <v>0</v>
      </c>
      <c r="CJ8" s="1">
        <f t="shared" si="161"/>
        <v>0</v>
      </c>
      <c r="CK8" s="1">
        <f t="shared" si="161"/>
        <v>0</v>
      </c>
      <c r="CL8" s="1">
        <f t="shared" si="161"/>
        <v>0</v>
      </c>
      <c r="CM8" s="1">
        <f t="shared" si="161"/>
        <v>0</v>
      </c>
      <c r="CN8" s="1">
        <f t="shared" si="161"/>
        <v>0</v>
      </c>
      <c r="CO8" s="1">
        <f t="shared" si="161"/>
        <v>0</v>
      </c>
      <c r="CP8" s="1">
        <f t="shared" si="161"/>
        <v>0</v>
      </c>
      <c r="CQ8" s="1">
        <f t="shared" si="161"/>
        <v>0</v>
      </c>
      <c r="CR8" s="1">
        <f t="shared" si="161"/>
        <v>0</v>
      </c>
      <c r="CS8" s="1">
        <f t="shared" si="161"/>
        <v>0</v>
      </c>
      <c r="CT8" s="1">
        <f t="shared" si="161"/>
        <v>0</v>
      </c>
      <c r="CU8" s="1">
        <f t="shared" si="161"/>
        <v>0</v>
      </c>
      <c r="CV8" s="1">
        <f t="shared" si="161"/>
        <v>0</v>
      </c>
      <c r="CW8" s="1">
        <f t="shared" si="161"/>
        <v>0</v>
      </c>
      <c r="CX8" s="1">
        <f t="shared" si="161"/>
        <v>0</v>
      </c>
      <c r="CY8" s="1">
        <f t="shared" si="161"/>
        <v>0</v>
      </c>
      <c r="CZ8" s="1">
        <f t="shared" si="161"/>
        <v>0</v>
      </c>
      <c r="DA8" s="1">
        <f t="shared" si="161"/>
        <v>0</v>
      </c>
      <c r="DB8" s="1">
        <f t="shared" si="161"/>
        <v>0</v>
      </c>
      <c r="DC8" s="1">
        <f t="shared" si="161"/>
        <v>0</v>
      </c>
      <c r="DD8" s="1">
        <f t="shared" si="161"/>
        <v>0</v>
      </c>
      <c r="DE8" s="1">
        <f t="shared" si="161"/>
        <v>0</v>
      </c>
      <c r="DF8" s="1">
        <f t="shared" si="161"/>
        <v>0</v>
      </c>
      <c r="DG8" s="1">
        <f t="shared" si="161"/>
        <v>0</v>
      </c>
      <c r="DH8" s="1">
        <f t="shared" si="161"/>
        <v>0</v>
      </c>
      <c r="DI8" s="1">
        <f t="shared" si="161"/>
        <v>0</v>
      </c>
      <c r="DJ8" s="1">
        <f t="shared" si="161"/>
        <v>0</v>
      </c>
      <c r="DK8" s="1">
        <f t="shared" si="161"/>
        <v>0</v>
      </c>
      <c r="DL8" s="1">
        <f t="shared" si="161"/>
        <v>0</v>
      </c>
      <c r="DM8" s="1">
        <f t="shared" si="161"/>
        <v>0</v>
      </c>
      <c r="DN8" s="1">
        <f t="shared" si="161"/>
        <v>0</v>
      </c>
      <c r="DO8" s="1">
        <f t="shared" si="161"/>
        <v>0</v>
      </c>
      <c r="DP8" s="1">
        <f t="shared" si="161"/>
        <v>0</v>
      </c>
      <c r="DQ8" s="1">
        <f t="shared" si="161"/>
        <v>0</v>
      </c>
      <c r="DR8" s="1">
        <f t="shared" si="161"/>
        <v>0</v>
      </c>
      <c r="DS8" s="1">
        <f t="shared" si="161"/>
        <v>0</v>
      </c>
      <c r="DT8" s="1">
        <f t="shared" si="161"/>
        <v>0</v>
      </c>
      <c r="DU8" s="1">
        <f t="shared" ref="DU8:EV9" si="162">DT8+DU4</f>
        <v>0</v>
      </c>
      <c r="DV8" s="1">
        <f t="shared" si="162"/>
        <v>0</v>
      </c>
      <c r="DW8" s="1">
        <f t="shared" si="162"/>
        <v>0</v>
      </c>
      <c r="DX8" s="1">
        <f t="shared" si="162"/>
        <v>0</v>
      </c>
      <c r="DY8" s="1">
        <f t="shared" si="162"/>
        <v>0</v>
      </c>
      <c r="DZ8" s="1">
        <f t="shared" si="162"/>
        <v>0</v>
      </c>
      <c r="EA8" s="1">
        <f t="shared" si="162"/>
        <v>0</v>
      </c>
      <c r="EB8" s="1">
        <f t="shared" si="162"/>
        <v>0</v>
      </c>
      <c r="EC8" s="1">
        <f t="shared" si="162"/>
        <v>0</v>
      </c>
      <c r="ED8" s="1">
        <f t="shared" si="162"/>
        <v>0</v>
      </c>
      <c r="EE8" s="1">
        <f t="shared" si="162"/>
        <v>0</v>
      </c>
      <c r="EF8" s="1">
        <f t="shared" si="162"/>
        <v>0</v>
      </c>
      <c r="EG8" s="1">
        <f t="shared" si="162"/>
        <v>0</v>
      </c>
      <c r="EH8" s="1">
        <f t="shared" si="162"/>
        <v>0</v>
      </c>
      <c r="EI8" s="1">
        <f t="shared" si="162"/>
        <v>0</v>
      </c>
      <c r="EJ8" s="1">
        <f t="shared" si="162"/>
        <v>0</v>
      </c>
      <c r="EK8" s="1">
        <f t="shared" si="162"/>
        <v>0</v>
      </c>
      <c r="EL8" s="1">
        <f t="shared" si="162"/>
        <v>0</v>
      </c>
      <c r="EM8" s="1">
        <f t="shared" si="162"/>
        <v>0</v>
      </c>
      <c r="EN8" s="1">
        <f t="shared" si="162"/>
        <v>0</v>
      </c>
      <c r="EO8" s="1">
        <f t="shared" si="162"/>
        <v>0</v>
      </c>
      <c r="EP8" s="1">
        <f t="shared" si="162"/>
        <v>0</v>
      </c>
      <c r="EQ8" s="1">
        <f t="shared" si="162"/>
        <v>0</v>
      </c>
      <c r="ER8" s="1">
        <f t="shared" si="162"/>
        <v>0</v>
      </c>
      <c r="ES8" s="1">
        <f t="shared" si="162"/>
        <v>0</v>
      </c>
      <c r="ET8" s="1">
        <f t="shared" si="162"/>
        <v>0</v>
      </c>
      <c r="EU8" s="1">
        <f t="shared" si="162"/>
        <v>0</v>
      </c>
      <c r="EV8" s="1">
        <f t="shared" si="162"/>
        <v>0</v>
      </c>
      <c r="EW8" s="1">
        <f t="shared" ref="EW8:EW9" si="163">EV8+EW4</f>
        <v>0</v>
      </c>
      <c r="EX8" s="1">
        <f t="shared" ref="EX8:EX9" si="164">EW8+EX4</f>
        <v>0</v>
      </c>
      <c r="EY8" s="1">
        <f t="shared" ref="EY8:EY9" si="165">EX8+EY4</f>
        <v>0</v>
      </c>
      <c r="EZ8" s="1">
        <f t="shared" ref="EZ8:EZ9" si="166">EY8+EZ4</f>
        <v>0</v>
      </c>
      <c r="FA8" s="1">
        <f t="shared" ref="FA8:FA9" si="167">EZ8+FA4</f>
        <v>0</v>
      </c>
      <c r="FB8" s="1">
        <f t="shared" ref="FB8:FB9" si="168">FA8+FB4</f>
        <v>0</v>
      </c>
      <c r="FC8" s="1">
        <f t="shared" ref="FC8:FC9" si="169">FB8+FC4</f>
        <v>0</v>
      </c>
      <c r="FD8" s="1">
        <f t="shared" ref="FD8:FD9" si="170">FC8+FD4</f>
        <v>0</v>
      </c>
      <c r="FE8" s="1">
        <f t="shared" ref="FE8:FE9" si="171">FD8+FE4</f>
        <v>0</v>
      </c>
      <c r="FF8" s="1">
        <f t="shared" ref="FF8:FF9" si="172">FE8+FF4</f>
        <v>0</v>
      </c>
      <c r="FG8" s="1">
        <f t="shared" ref="FG8:FG9" si="173">FF8+FG4</f>
        <v>0</v>
      </c>
      <c r="FH8" s="1">
        <f t="shared" ref="FH8:FH9" si="174">FG8+FH4</f>
        <v>0</v>
      </c>
    </row>
    <row r="9" spans="1:164">
      <c r="E9" s="52" t="s">
        <v>18</v>
      </c>
      <c r="G9" s="1">
        <v>0</v>
      </c>
      <c r="H9" s="1">
        <v>0</v>
      </c>
      <c r="I9" s="1">
        <f t="shared" si="160"/>
        <v>0</v>
      </c>
      <c r="J9" s="1">
        <f t="shared" si="160"/>
        <v>0</v>
      </c>
      <c r="K9" s="1">
        <f t="shared" si="160"/>
        <v>0</v>
      </c>
      <c r="L9" s="1">
        <f t="shared" si="160"/>
        <v>0</v>
      </c>
      <c r="M9" s="1">
        <f t="shared" si="160"/>
        <v>0</v>
      </c>
      <c r="N9" s="1">
        <f t="shared" si="160"/>
        <v>0</v>
      </c>
      <c r="O9" s="1">
        <f t="shared" si="160"/>
        <v>0</v>
      </c>
      <c r="P9" s="1">
        <f t="shared" si="160"/>
        <v>0</v>
      </c>
      <c r="Q9" s="1">
        <f t="shared" si="160"/>
        <v>0</v>
      </c>
      <c r="R9" s="1">
        <f t="shared" si="160"/>
        <v>0</v>
      </c>
      <c r="S9" s="1">
        <f t="shared" si="160"/>
        <v>0</v>
      </c>
      <c r="T9" s="1">
        <f t="shared" si="160"/>
        <v>0</v>
      </c>
      <c r="U9" s="1">
        <f t="shared" si="160"/>
        <v>0</v>
      </c>
      <c r="V9" s="1">
        <f t="shared" si="160"/>
        <v>0</v>
      </c>
      <c r="W9" s="1">
        <f t="shared" si="160"/>
        <v>0</v>
      </c>
      <c r="X9" s="1">
        <f t="shared" si="160"/>
        <v>0</v>
      </c>
      <c r="Y9" s="1">
        <f t="shared" si="160"/>
        <v>0</v>
      </c>
      <c r="Z9" s="1">
        <f t="shared" si="160"/>
        <v>0</v>
      </c>
      <c r="AA9" s="1">
        <f t="shared" si="160"/>
        <v>0</v>
      </c>
      <c r="AB9" s="1">
        <f t="shared" si="160"/>
        <v>0</v>
      </c>
      <c r="AC9" s="1">
        <f t="shared" si="160"/>
        <v>0</v>
      </c>
      <c r="AD9" s="1">
        <f t="shared" si="160"/>
        <v>0</v>
      </c>
      <c r="AE9" s="1">
        <f t="shared" si="160"/>
        <v>0</v>
      </c>
      <c r="AF9" s="1">
        <f t="shared" si="160"/>
        <v>0</v>
      </c>
      <c r="AG9" s="1">
        <f t="shared" si="160"/>
        <v>0</v>
      </c>
      <c r="AH9" s="1">
        <f t="shared" si="160"/>
        <v>0</v>
      </c>
      <c r="AI9" s="1">
        <f t="shared" si="160"/>
        <v>0</v>
      </c>
      <c r="AJ9" s="1">
        <f t="shared" si="160"/>
        <v>0</v>
      </c>
      <c r="AK9" s="1">
        <f t="shared" si="160"/>
        <v>0</v>
      </c>
      <c r="AL9" s="1">
        <f t="shared" si="160"/>
        <v>0</v>
      </c>
      <c r="AM9" s="1">
        <f t="shared" si="160"/>
        <v>0</v>
      </c>
      <c r="AN9" s="1">
        <f t="shared" si="160"/>
        <v>0</v>
      </c>
      <c r="AO9" s="1">
        <f t="shared" si="160"/>
        <v>0</v>
      </c>
      <c r="AP9" s="1">
        <f t="shared" si="160"/>
        <v>0</v>
      </c>
      <c r="AQ9" s="1">
        <f t="shared" si="160"/>
        <v>0</v>
      </c>
      <c r="AR9" s="1">
        <f t="shared" si="160"/>
        <v>0</v>
      </c>
      <c r="AS9" s="1">
        <f t="shared" si="160"/>
        <v>0</v>
      </c>
      <c r="AT9" s="1">
        <f t="shared" si="160"/>
        <v>0</v>
      </c>
      <c r="AU9" s="1">
        <f t="shared" si="160"/>
        <v>0</v>
      </c>
      <c r="AV9" s="1">
        <f t="shared" si="160"/>
        <v>0</v>
      </c>
      <c r="AW9" s="1">
        <f t="shared" si="160"/>
        <v>0</v>
      </c>
      <c r="AX9" s="1">
        <f t="shared" si="160"/>
        <v>0</v>
      </c>
      <c r="AY9" s="1">
        <f t="shared" si="160"/>
        <v>0</v>
      </c>
      <c r="AZ9" s="1">
        <f t="shared" si="160"/>
        <v>0</v>
      </c>
      <c r="BA9" s="1">
        <f t="shared" si="160"/>
        <v>0</v>
      </c>
      <c r="BB9" s="1">
        <f t="shared" si="160"/>
        <v>0</v>
      </c>
      <c r="BC9" s="1">
        <f t="shared" si="160"/>
        <v>0</v>
      </c>
      <c r="BD9" s="1">
        <f t="shared" si="160"/>
        <v>0</v>
      </c>
      <c r="BE9" s="1">
        <f t="shared" si="160"/>
        <v>0</v>
      </c>
      <c r="BF9" s="1">
        <f t="shared" si="160"/>
        <v>0</v>
      </c>
      <c r="BG9" s="1">
        <f t="shared" si="160"/>
        <v>0</v>
      </c>
      <c r="BH9" s="1">
        <f t="shared" si="160"/>
        <v>0</v>
      </c>
      <c r="BI9" s="1">
        <f t="shared" si="161"/>
        <v>0</v>
      </c>
      <c r="BJ9" s="1">
        <f t="shared" si="161"/>
        <v>0</v>
      </c>
      <c r="BK9" s="1">
        <f t="shared" si="161"/>
        <v>0</v>
      </c>
      <c r="BL9" s="1">
        <f t="shared" si="161"/>
        <v>0</v>
      </c>
      <c r="BM9" s="1">
        <f t="shared" si="161"/>
        <v>0</v>
      </c>
      <c r="BN9" s="1">
        <f t="shared" si="161"/>
        <v>0</v>
      </c>
      <c r="BO9" s="1">
        <f t="shared" si="161"/>
        <v>0</v>
      </c>
      <c r="BP9" s="1">
        <f t="shared" si="161"/>
        <v>0</v>
      </c>
      <c r="BQ9" s="1">
        <f t="shared" si="161"/>
        <v>0</v>
      </c>
      <c r="BR9" s="1">
        <f t="shared" si="161"/>
        <v>0</v>
      </c>
      <c r="BS9" s="1">
        <f t="shared" si="161"/>
        <v>0</v>
      </c>
      <c r="BT9" s="1">
        <f t="shared" si="161"/>
        <v>0</v>
      </c>
      <c r="BU9" s="1">
        <f t="shared" si="161"/>
        <v>0</v>
      </c>
      <c r="BV9" s="1">
        <f t="shared" si="161"/>
        <v>0</v>
      </c>
      <c r="BW9" s="1">
        <f t="shared" si="161"/>
        <v>0</v>
      </c>
      <c r="BX9" s="1">
        <f t="shared" si="161"/>
        <v>0</v>
      </c>
      <c r="BY9" s="1">
        <f t="shared" si="161"/>
        <v>0</v>
      </c>
      <c r="BZ9" s="1">
        <f t="shared" si="161"/>
        <v>0</v>
      </c>
      <c r="CA9" s="1">
        <f t="shared" si="161"/>
        <v>0</v>
      </c>
      <c r="CB9" s="1">
        <f t="shared" si="161"/>
        <v>0</v>
      </c>
      <c r="CC9" s="1">
        <f t="shared" si="161"/>
        <v>0</v>
      </c>
      <c r="CD9" s="1">
        <f t="shared" si="161"/>
        <v>0</v>
      </c>
      <c r="CE9" s="1">
        <f t="shared" si="161"/>
        <v>0</v>
      </c>
      <c r="CF9" s="1">
        <f t="shared" si="161"/>
        <v>0</v>
      </c>
      <c r="CG9" s="1">
        <f t="shared" si="161"/>
        <v>0</v>
      </c>
      <c r="CH9" s="1">
        <f t="shared" si="161"/>
        <v>0</v>
      </c>
      <c r="CI9" s="1">
        <f t="shared" si="161"/>
        <v>0</v>
      </c>
      <c r="CJ9" s="1">
        <f t="shared" si="161"/>
        <v>0</v>
      </c>
      <c r="CK9" s="1">
        <f t="shared" si="161"/>
        <v>0</v>
      </c>
      <c r="CL9" s="1">
        <f t="shared" si="161"/>
        <v>0</v>
      </c>
      <c r="CM9" s="1">
        <f t="shared" si="161"/>
        <v>0</v>
      </c>
      <c r="CN9" s="1">
        <f t="shared" si="161"/>
        <v>0</v>
      </c>
      <c r="CO9" s="1">
        <f t="shared" si="161"/>
        <v>0</v>
      </c>
      <c r="CP9" s="1">
        <f t="shared" si="161"/>
        <v>0</v>
      </c>
      <c r="CQ9" s="1">
        <f t="shared" si="161"/>
        <v>0</v>
      </c>
      <c r="CR9" s="1">
        <f t="shared" si="161"/>
        <v>0</v>
      </c>
      <c r="CS9" s="1">
        <f t="shared" si="161"/>
        <v>0</v>
      </c>
      <c r="CT9" s="1">
        <f t="shared" si="161"/>
        <v>0</v>
      </c>
      <c r="CU9" s="1">
        <f t="shared" si="161"/>
        <v>0</v>
      </c>
      <c r="CV9" s="1">
        <f t="shared" si="161"/>
        <v>0</v>
      </c>
      <c r="CW9" s="1">
        <f t="shared" si="161"/>
        <v>0</v>
      </c>
      <c r="CX9" s="1">
        <f t="shared" si="161"/>
        <v>0</v>
      </c>
      <c r="CY9" s="1">
        <f t="shared" si="161"/>
        <v>0</v>
      </c>
      <c r="CZ9" s="1">
        <f t="shared" si="161"/>
        <v>0</v>
      </c>
      <c r="DA9" s="1">
        <f t="shared" si="161"/>
        <v>0</v>
      </c>
      <c r="DB9" s="1">
        <f t="shared" si="161"/>
        <v>0</v>
      </c>
      <c r="DC9" s="1">
        <f t="shared" si="161"/>
        <v>0</v>
      </c>
      <c r="DD9" s="1">
        <f t="shared" si="161"/>
        <v>0</v>
      </c>
      <c r="DE9" s="1">
        <f t="shared" si="161"/>
        <v>0</v>
      </c>
      <c r="DF9" s="1">
        <f t="shared" si="161"/>
        <v>0</v>
      </c>
      <c r="DG9" s="1">
        <f t="shared" si="161"/>
        <v>0</v>
      </c>
      <c r="DH9" s="1">
        <f t="shared" si="161"/>
        <v>0</v>
      </c>
      <c r="DI9" s="1">
        <f t="shared" si="161"/>
        <v>0</v>
      </c>
      <c r="DJ9" s="1">
        <f t="shared" si="161"/>
        <v>0</v>
      </c>
      <c r="DK9" s="1">
        <f t="shared" si="161"/>
        <v>0</v>
      </c>
      <c r="DL9" s="1">
        <f t="shared" si="161"/>
        <v>0</v>
      </c>
      <c r="DM9" s="1">
        <f t="shared" si="161"/>
        <v>0</v>
      </c>
      <c r="DN9" s="1">
        <f t="shared" si="161"/>
        <v>0</v>
      </c>
      <c r="DO9" s="1">
        <f t="shared" si="161"/>
        <v>0</v>
      </c>
      <c r="DP9" s="1">
        <f t="shared" si="161"/>
        <v>0</v>
      </c>
      <c r="DQ9" s="1">
        <f t="shared" si="161"/>
        <v>0</v>
      </c>
      <c r="DR9" s="1">
        <f t="shared" si="161"/>
        <v>0</v>
      </c>
      <c r="DS9" s="1">
        <f t="shared" si="161"/>
        <v>0</v>
      </c>
      <c r="DT9" s="1">
        <f t="shared" si="161"/>
        <v>0</v>
      </c>
      <c r="DU9" s="1">
        <f t="shared" si="162"/>
        <v>0</v>
      </c>
      <c r="DV9" s="1">
        <f t="shared" si="162"/>
        <v>0</v>
      </c>
      <c r="DW9" s="1">
        <f t="shared" si="162"/>
        <v>0</v>
      </c>
      <c r="DX9" s="1">
        <f t="shared" si="162"/>
        <v>0</v>
      </c>
      <c r="DY9" s="1">
        <f t="shared" si="162"/>
        <v>0</v>
      </c>
      <c r="DZ9" s="1">
        <f t="shared" si="162"/>
        <v>0</v>
      </c>
      <c r="EA9" s="1">
        <f t="shared" si="162"/>
        <v>0</v>
      </c>
      <c r="EB9" s="1">
        <f t="shared" si="162"/>
        <v>0</v>
      </c>
      <c r="EC9" s="1">
        <f t="shared" si="162"/>
        <v>0</v>
      </c>
      <c r="ED9" s="1">
        <f t="shared" si="162"/>
        <v>0</v>
      </c>
      <c r="EE9" s="1">
        <f t="shared" si="162"/>
        <v>0</v>
      </c>
      <c r="EF9" s="1">
        <f t="shared" si="162"/>
        <v>0</v>
      </c>
      <c r="EG9" s="1">
        <f t="shared" si="162"/>
        <v>0</v>
      </c>
      <c r="EH9" s="1">
        <f t="shared" si="162"/>
        <v>0</v>
      </c>
      <c r="EI9" s="1">
        <f t="shared" si="162"/>
        <v>0</v>
      </c>
      <c r="EJ9" s="1">
        <f t="shared" si="162"/>
        <v>0</v>
      </c>
      <c r="EK9" s="1">
        <f t="shared" si="162"/>
        <v>0</v>
      </c>
      <c r="EL9" s="1">
        <f t="shared" si="162"/>
        <v>0</v>
      </c>
      <c r="EM9" s="1">
        <f t="shared" si="162"/>
        <v>0</v>
      </c>
      <c r="EN9" s="1">
        <f t="shared" si="162"/>
        <v>0</v>
      </c>
      <c r="EO9" s="1">
        <f t="shared" si="162"/>
        <v>0</v>
      </c>
      <c r="EP9" s="1">
        <f t="shared" si="162"/>
        <v>0</v>
      </c>
      <c r="EQ9" s="1">
        <f t="shared" si="162"/>
        <v>0</v>
      </c>
      <c r="ER9" s="1">
        <f t="shared" si="162"/>
        <v>0</v>
      </c>
      <c r="ES9" s="1">
        <f t="shared" si="162"/>
        <v>0</v>
      </c>
      <c r="ET9" s="1">
        <f t="shared" si="162"/>
        <v>0</v>
      </c>
      <c r="EU9" s="1">
        <f t="shared" si="162"/>
        <v>0</v>
      </c>
      <c r="EV9" s="1">
        <f t="shared" si="162"/>
        <v>0</v>
      </c>
      <c r="EW9" s="1">
        <f t="shared" si="163"/>
        <v>0</v>
      </c>
      <c r="EX9" s="1">
        <f t="shared" si="164"/>
        <v>0</v>
      </c>
      <c r="EY9" s="1">
        <f t="shared" si="165"/>
        <v>0</v>
      </c>
      <c r="EZ9" s="1">
        <f t="shared" si="166"/>
        <v>0</v>
      </c>
      <c r="FA9" s="1">
        <f t="shared" si="167"/>
        <v>0</v>
      </c>
      <c r="FB9" s="1">
        <f t="shared" si="168"/>
        <v>0</v>
      </c>
      <c r="FC9" s="1">
        <f t="shared" si="169"/>
        <v>0</v>
      </c>
      <c r="FD9" s="1">
        <f t="shared" si="170"/>
        <v>0</v>
      </c>
      <c r="FE9" s="1">
        <f t="shared" si="171"/>
        <v>0</v>
      </c>
      <c r="FF9" s="1">
        <f t="shared" si="172"/>
        <v>0</v>
      </c>
      <c r="FG9" s="1">
        <f t="shared" si="173"/>
        <v>0</v>
      </c>
      <c r="FH9" s="1">
        <f t="shared" si="174"/>
        <v>0</v>
      </c>
    </row>
    <row r="10" spans="1:164">
      <c r="E10" s="52" t="s">
        <v>19</v>
      </c>
      <c r="G10" s="1">
        <v>0</v>
      </c>
      <c r="H10" s="1">
        <v>0</v>
      </c>
      <c r="I10" s="1">
        <f t="shared" ref="I10:BH10" si="175">I8-I9</f>
        <v>0</v>
      </c>
      <c r="J10" s="1">
        <f t="shared" si="175"/>
        <v>0</v>
      </c>
      <c r="K10" s="1">
        <f t="shared" si="175"/>
        <v>0</v>
      </c>
      <c r="L10" s="1">
        <f t="shared" si="175"/>
        <v>0</v>
      </c>
      <c r="M10" s="1">
        <f t="shared" si="175"/>
        <v>0</v>
      </c>
      <c r="N10" s="1">
        <f t="shared" si="175"/>
        <v>0</v>
      </c>
      <c r="O10" s="1">
        <f t="shared" si="175"/>
        <v>0</v>
      </c>
      <c r="P10" s="1">
        <f t="shared" si="175"/>
        <v>0</v>
      </c>
      <c r="Q10" s="1">
        <f t="shared" si="175"/>
        <v>0</v>
      </c>
      <c r="R10" s="1">
        <f t="shared" si="175"/>
        <v>0</v>
      </c>
      <c r="S10" s="1">
        <f t="shared" si="175"/>
        <v>0</v>
      </c>
      <c r="T10" s="1">
        <f t="shared" si="175"/>
        <v>0</v>
      </c>
      <c r="U10" s="1">
        <f t="shared" si="175"/>
        <v>0</v>
      </c>
      <c r="V10" s="1">
        <f t="shared" si="175"/>
        <v>0</v>
      </c>
      <c r="W10" s="1">
        <f t="shared" si="175"/>
        <v>0</v>
      </c>
      <c r="X10" s="1">
        <f t="shared" si="175"/>
        <v>0</v>
      </c>
      <c r="Y10" s="1">
        <f t="shared" si="175"/>
        <v>0</v>
      </c>
      <c r="Z10" s="1">
        <f t="shared" si="175"/>
        <v>0</v>
      </c>
      <c r="AA10" s="1">
        <f t="shared" si="175"/>
        <v>0</v>
      </c>
      <c r="AB10" s="1">
        <f t="shared" si="175"/>
        <v>0</v>
      </c>
      <c r="AC10" s="1">
        <f t="shared" si="175"/>
        <v>0</v>
      </c>
      <c r="AD10" s="1">
        <f t="shared" si="175"/>
        <v>0</v>
      </c>
      <c r="AE10" s="1">
        <f t="shared" si="175"/>
        <v>0</v>
      </c>
      <c r="AF10" s="1">
        <f t="shared" si="175"/>
        <v>0</v>
      </c>
      <c r="AG10" s="1">
        <f t="shared" si="175"/>
        <v>0</v>
      </c>
      <c r="AH10" s="1">
        <f t="shared" si="175"/>
        <v>0</v>
      </c>
      <c r="AI10" s="1">
        <f t="shared" si="175"/>
        <v>0</v>
      </c>
      <c r="AJ10" s="1">
        <f t="shared" si="175"/>
        <v>0</v>
      </c>
      <c r="AK10" s="1">
        <f t="shared" si="175"/>
        <v>0</v>
      </c>
      <c r="AL10" s="1">
        <f t="shared" si="175"/>
        <v>0</v>
      </c>
      <c r="AM10" s="1">
        <f t="shared" si="175"/>
        <v>0</v>
      </c>
      <c r="AN10" s="1">
        <f t="shared" si="175"/>
        <v>0</v>
      </c>
      <c r="AO10" s="1">
        <f t="shared" si="175"/>
        <v>0</v>
      </c>
      <c r="AP10" s="1">
        <f t="shared" si="175"/>
        <v>0</v>
      </c>
      <c r="AQ10" s="1">
        <f t="shared" si="175"/>
        <v>0</v>
      </c>
      <c r="AR10" s="1">
        <f t="shared" si="175"/>
        <v>0</v>
      </c>
      <c r="AS10" s="1">
        <f t="shared" si="175"/>
        <v>0</v>
      </c>
      <c r="AT10" s="1">
        <f t="shared" si="175"/>
        <v>0</v>
      </c>
      <c r="AU10" s="1">
        <f t="shared" si="175"/>
        <v>0</v>
      </c>
      <c r="AV10" s="1">
        <f t="shared" si="175"/>
        <v>0</v>
      </c>
      <c r="AW10" s="1">
        <f t="shared" si="175"/>
        <v>0</v>
      </c>
      <c r="AX10" s="1">
        <f t="shared" si="175"/>
        <v>0</v>
      </c>
      <c r="AY10" s="1">
        <f t="shared" si="175"/>
        <v>0</v>
      </c>
      <c r="AZ10" s="1">
        <f t="shared" si="175"/>
        <v>0</v>
      </c>
      <c r="BA10" s="1">
        <f t="shared" si="175"/>
        <v>0</v>
      </c>
      <c r="BB10" s="1">
        <f t="shared" si="175"/>
        <v>0</v>
      </c>
      <c r="BC10" s="1">
        <f t="shared" si="175"/>
        <v>0</v>
      </c>
      <c r="BD10" s="1">
        <f t="shared" si="175"/>
        <v>0</v>
      </c>
      <c r="BE10" s="1">
        <f t="shared" si="175"/>
        <v>0</v>
      </c>
      <c r="BF10" s="1">
        <f t="shared" si="175"/>
        <v>0</v>
      </c>
      <c r="BG10" s="1">
        <f t="shared" si="175"/>
        <v>0</v>
      </c>
      <c r="BH10" s="1">
        <f t="shared" si="175"/>
        <v>0</v>
      </c>
      <c r="BI10" s="1">
        <f t="shared" ref="BI10:DT10" si="176">BI8-BI9</f>
        <v>0</v>
      </c>
      <c r="BJ10" s="1">
        <f t="shared" si="176"/>
        <v>0</v>
      </c>
      <c r="BK10" s="1">
        <f t="shared" si="176"/>
        <v>0</v>
      </c>
      <c r="BL10" s="1">
        <f t="shared" si="176"/>
        <v>0</v>
      </c>
      <c r="BM10" s="1">
        <f t="shared" si="176"/>
        <v>0</v>
      </c>
      <c r="BN10" s="1">
        <f t="shared" si="176"/>
        <v>0</v>
      </c>
      <c r="BO10" s="1">
        <f t="shared" si="176"/>
        <v>0</v>
      </c>
      <c r="BP10" s="1">
        <f t="shared" si="176"/>
        <v>0</v>
      </c>
      <c r="BQ10" s="1">
        <f t="shared" si="176"/>
        <v>0</v>
      </c>
      <c r="BR10" s="1">
        <f t="shared" si="176"/>
        <v>0</v>
      </c>
      <c r="BS10" s="1">
        <f t="shared" si="176"/>
        <v>0</v>
      </c>
      <c r="BT10" s="1">
        <f t="shared" si="176"/>
        <v>0</v>
      </c>
      <c r="BU10" s="1">
        <f t="shared" si="176"/>
        <v>0</v>
      </c>
      <c r="BV10" s="1">
        <f t="shared" si="176"/>
        <v>0</v>
      </c>
      <c r="BW10" s="1">
        <f t="shared" si="176"/>
        <v>0</v>
      </c>
      <c r="BX10" s="1">
        <f t="shared" si="176"/>
        <v>0</v>
      </c>
      <c r="BY10" s="1">
        <f t="shared" si="176"/>
        <v>0</v>
      </c>
      <c r="BZ10" s="1">
        <f t="shared" si="176"/>
        <v>0</v>
      </c>
      <c r="CA10" s="1">
        <f t="shared" si="176"/>
        <v>0</v>
      </c>
      <c r="CB10" s="1">
        <f t="shared" si="176"/>
        <v>0</v>
      </c>
      <c r="CC10" s="1">
        <f t="shared" si="176"/>
        <v>0</v>
      </c>
      <c r="CD10" s="1">
        <f t="shared" si="176"/>
        <v>0</v>
      </c>
      <c r="CE10" s="1">
        <f t="shared" si="176"/>
        <v>0</v>
      </c>
      <c r="CF10" s="1">
        <f t="shared" si="176"/>
        <v>0</v>
      </c>
      <c r="CG10" s="1">
        <f t="shared" si="176"/>
        <v>0</v>
      </c>
      <c r="CH10" s="1">
        <f t="shared" si="176"/>
        <v>0</v>
      </c>
      <c r="CI10" s="1">
        <f t="shared" si="176"/>
        <v>0</v>
      </c>
      <c r="CJ10" s="1">
        <f t="shared" si="176"/>
        <v>0</v>
      </c>
      <c r="CK10" s="1">
        <f t="shared" si="176"/>
        <v>0</v>
      </c>
      <c r="CL10" s="1">
        <f t="shared" si="176"/>
        <v>0</v>
      </c>
      <c r="CM10" s="1">
        <f t="shared" si="176"/>
        <v>0</v>
      </c>
      <c r="CN10" s="1">
        <f t="shared" si="176"/>
        <v>0</v>
      </c>
      <c r="CO10" s="1">
        <f t="shared" si="176"/>
        <v>0</v>
      </c>
      <c r="CP10" s="1">
        <f t="shared" si="176"/>
        <v>0</v>
      </c>
      <c r="CQ10" s="1">
        <f t="shared" si="176"/>
        <v>0</v>
      </c>
      <c r="CR10" s="1">
        <f t="shared" si="176"/>
        <v>0</v>
      </c>
      <c r="CS10" s="1">
        <f t="shared" si="176"/>
        <v>0</v>
      </c>
      <c r="CT10" s="1">
        <f t="shared" si="176"/>
        <v>0</v>
      </c>
      <c r="CU10" s="1">
        <f t="shared" si="176"/>
        <v>0</v>
      </c>
      <c r="CV10" s="1">
        <f t="shared" si="176"/>
        <v>0</v>
      </c>
      <c r="CW10" s="1">
        <f t="shared" si="176"/>
        <v>0</v>
      </c>
      <c r="CX10" s="1">
        <f t="shared" si="176"/>
        <v>0</v>
      </c>
      <c r="CY10" s="1">
        <f t="shared" si="176"/>
        <v>0</v>
      </c>
      <c r="CZ10" s="1">
        <f t="shared" si="176"/>
        <v>0</v>
      </c>
      <c r="DA10" s="1">
        <f t="shared" si="176"/>
        <v>0</v>
      </c>
      <c r="DB10" s="1">
        <f t="shared" si="176"/>
        <v>0</v>
      </c>
      <c r="DC10" s="1">
        <f t="shared" si="176"/>
        <v>0</v>
      </c>
      <c r="DD10" s="1">
        <f t="shared" si="176"/>
        <v>0</v>
      </c>
      <c r="DE10" s="1">
        <f t="shared" si="176"/>
        <v>0</v>
      </c>
      <c r="DF10" s="1">
        <f t="shared" si="176"/>
        <v>0</v>
      </c>
      <c r="DG10" s="1">
        <f t="shared" si="176"/>
        <v>0</v>
      </c>
      <c r="DH10" s="1">
        <f t="shared" si="176"/>
        <v>0</v>
      </c>
      <c r="DI10" s="1">
        <f t="shared" si="176"/>
        <v>0</v>
      </c>
      <c r="DJ10" s="1">
        <f t="shared" si="176"/>
        <v>0</v>
      </c>
      <c r="DK10" s="1">
        <f t="shared" si="176"/>
        <v>0</v>
      </c>
      <c r="DL10" s="1">
        <f t="shared" si="176"/>
        <v>0</v>
      </c>
      <c r="DM10" s="1">
        <f t="shared" si="176"/>
        <v>0</v>
      </c>
      <c r="DN10" s="1">
        <f t="shared" si="176"/>
        <v>0</v>
      </c>
      <c r="DO10" s="1">
        <f t="shared" si="176"/>
        <v>0</v>
      </c>
      <c r="DP10" s="1">
        <f t="shared" si="176"/>
        <v>0</v>
      </c>
      <c r="DQ10" s="1">
        <f t="shared" si="176"/>
        <v>0</v>
      </c>
      <c r="DR10" s="1">
        <f t="shared" si="176"/>
        <v>0</v>
      </c>
      <c r="DS10" s="1">
        <f t="shared" si="176"/>
        <v>0</v>
      </c>
      <c r="DT10" s="1">
        <f t="shared" si="176"/>
        <v>0</v>
      </c>
      <c r="DU10" s="1">
        <f t="shared" ref="DU10:EV10" si="177">DU8-DU9</f>
        <v>0</v>
      </c>
      <c r="DV10" s="1">
        <f t="shared" si="177"/>
        <v>0</v>
      </c>
      <c r="DW10" s="1">
        <f t="shared" si="177"/>
        <v>0</v>
      </c>
      <c r="DX10" s="1">
        <f t="shared" si="177"/>
        <v>0</v>
      </c>
      <c r="DY10" s="1">
        <f t="shared" si="177"/>
        <v>0</v>
      </c>
      <c r="DZ10" s="1">
        <f t="shared" si="177"/>
        <v>0</v>
      </c>
      <c r="EA10" s="1">
        <f t="shared" si="177"/>
        <v>0</v>
      </c>
      <c r="EB10" s="1">
        <f t="shared" si="177"/>
        <v>0</v>
      </c>
      <c r="EC10" s="1">
        <f t="shared" si="177"/>
        <v>0</v>
      </c>
      <c r="ED10" s="1">
        <f t="shared" si="177"/>
        <v>0</v>
      </c>
      <c r="EE10" s="1">
        <f t="shared" si="177"/>
        <v>0</v>
      </c>
      <c r="EF10" s="1">
        <f t="shared" si="177"/>
        <v>0</v>
      </c>
      <c r="EG10" s="1">
        <f t="shared" si="177"/>
        <v>0</v>
      </c>
      <c r="EH10" s="1">
        <f t="shared" si="177"/>
        <v>0</v>
      </c>
      <c r="EI10" s="1">
        <f t="shared" si="177"/>
        <v>0</v>
      </c>
      <c r="EJ10" s="1">
        <f t="shared" si="177"/>
        <v>0</v>
      </c>
      <c r="EK10" s="1">
        <f t="shared" si="177"/>
        <v>0</v>
      </c>
      <c r="EL10" s="1">
        <f t="shared" si="177"/>
        <v>0</v>
      </c>
      <c r="EM10" s="1">
        <f t="shared" si="177"/>
        <v>0</v>
      </c>
      <c r="EN10" s="1">
        <f t="shared" si="177"/>
        <v>0</v>
      </c>
      <c r="EO10" s="1">
        <f t="shared" si="177"/>
        <v>0</v>
      </c>
      <c r="EP10" s="1">
        <f t="shared" si="177"/>
        <v>0</v>
      </c>
      <c r="EQ10" s="1">
        <f t="shared" si="177"/>
        <v>0</v>
      </c>
      <c r="ER10" s="1">
        <f t="shared" si="177"/>
        <v>0</v>
      </c>
      <c r="ES10" s="1">
        <f t="shared" si="177"/>
        <v>0</v>
      </c>
      <c r="ET10" s="1">
        <f t="shared" si="177"/>
        <v>0</v>
      </c>
      <c r="EU10" s="1">
        <f t="shared" si="177"/>
        <v>0</v>
      </c>
      <c r="EV10" s="1">
        <f t="shared" si="177"/>
        <v>0</v>
      </c>
      <c r="EW10" s="1">
        <f t="shared" ref="EW10:FH10" si="178">EW8-EW9</f>
        <v>0</v>
      </c>
      <c r="EX10" s="1">
        <f t="shared" si="178"/>
        <v>0</v>
      </c>
      <c r="EY10" s="1">
        <f t="shared" si="178"/>
        <v>0</v>
      </c>
      <c r="EZ10" s="1">
        <f t="shared" si="178"/>
        <v>0</v>
      </c>
      <c r="FA10" s="1">
        <f t="shared" si="178"/>
        <v>0</v>
      </c>
      <c r="FB10" s="1">
        <f t="shared" si="178"/>
        <v>0</v>
      </c>
      <c r="FC10" s="1">
        <f t="shared" si="178"/>
        <v>0</v>
      </c>
      <c r="FD10" s="1">
        <f t="shared" si="178"/>
        <v>0</v>
      </c>
      <c r="FE10" s="1">
        <f t="shared" si="178"/>
        <v>0</v>
      </c>
      <c r="FF10" s="1">
        <f t="shared" si="178"/>
        <v>0</v>
      </c>
      <c r="FG10" s="1">
        <f t="shared" si="178"/>
        <v>0</v>
      </c>
      <c r="FH10" s="1">
        <f t="shared" si="178"/>
        <v>0</v>
      </c>
    </row>
    <row r="11" spans="1:164">
      <c r="A11" s="52" t="s">
        <v>62</v>
      </c>
      <c r="E11" s="52" t="s">
        <v>20</v>
      </c>
      <c r="G11" s="1">
        <v>0</v>
      </c>
      <c r="H11" s="1">
        <v>0</v>
      </c>
      <c r="I11" s="1">
        <f t="shared" ref="I11:BH11" si="179">IF($C4=1,I$10,0)</f>
        <v>0</v>
      </c>
      <c r="J11" s="1">
        <f t="shared" si="179"/>
        <v>0</v>
      </c>
      <c r="K11" s="1">
        <f t="shared" si="179"/>
        <v>0</v>
      </c>
      <c r="L11" s="1">
        <f t="shared" si="179"/>
        <v>0</v>
      </c>
      <c r="M11" s="1">
        <f t="shared" si="179"/>
        <v>0</v>
      </c>
      <c r="N11" s="1">
        <f t="shared" si="179"/>
        <v>0</v>
      </c>
      <c r="O11" s="1">
        <f t="shared" si="179"/>
        <v>0</v>
      </c>
      <c r="P11" s="1">
        <f t="shared" si="179"/>
        <v>0</v>
      </c>
      <c r="Q11" s="1">
        <f t="shared" si="179"/>
        <v>0</v>
      </c>
      <c r="R11" s="1">
        <f t="shared" si="179"/>
        <v>0</v>
      </c>
      <c r="S11" s="1">
        <f t="shared" si="179"/>
        <v>0</v>
      </c>
      <c r="T11" s="1">
        <f t="shared" si="179"/>
        <v>0</v>
      </c>
      <c r="U11" s="1">
        <f t="shared" si="179"/>
        <v>0</v>
      </c>
      <c r="V11" s="1">
        <f t="shared" si="179"/>
        <v>0</v>
      </c>
      <c r="W11" s="1">
        <f t="shared" si="179"/>
        <v>0</v>
      </c>
      <c r="X11" s="1">
        <f t="shared" si="179"/>
        <v>0</v>
      </c>
      <c r="Y11" s="1">
        <f t="shared" si="179"/>
        <v>0</v>
      </c>
      <c r="Z11" s="1">
        <f t="shared" si="179"/>
        <v>0</v>
      </c>
      <c r="AA11" s="1">
        <f t="shared" si="179"/>
        <v>0</v>
      </c>
      <c r="AB11" s="1">
        <f t="shared" si="179"/>
        <v>0</v>
      </c>
      <c r="AC11" s="1">
        <f t="shared" si="179"/>
        <v>0</v>
      </c>
      <c r="AD11" s="1">
        <f t="shared" si="179"/>
        <v>0</v>
      </c>
      <c r="AE11" s="1">
        <f t="shared" si="179"/>
        <v>0</v>
      </c>
      <c r="AF11" s="1">
        <f t="shared" si="179"/>
        <v>0</v>
      </c>
      <c r="AG11" s="1">
        <f t="shared" si="179"/>
        <v>0</v>
      </c>
      <c r="AH11" s="1">
        <f t="shared" si="179"/>
        <v>0</v>
      </c>
      <c r="AI11" s="1">
        <f t="shared" si="179"/>
        <v>0</v>
      </c>
      <c r="AJ11" s="1">
        <f t="shared" si="179"/>
        <v>0</v>
      </c>
      <c r="AK11" s="1">
        <f t="shared" si="179"/>
        <v>0</v>
      </c>
      <c r="AL11" s="1">
        <f t="shared" si="179"/>
        <v>0</v>
      </c>
      <c r="AM11" s="1">
        <f t="shared" si="179"/>
        <v>0</v>
      </c>
      <c r="AN11" s="1">
        <f t="shared" si="179"/>
        <v>0</v>
      </c>
      <c r="AO11" s="1">
        <f t="shared" si="179"/>
        <v>0</v>
      </c>
      <c r="AP11" s="1">
        <f t="shared" si="179"/>
        <v>0</v>
      </c>
      <c r="AQ11" s="1">
        <f t="shared" si="179"/>
        <v>0</v>
      </c>
      <c r="AR11" s="1">
        <f t="shared" si="179"/>
        <v>0</v>
      </c>
      <c r="AS11" s="1">
        <f t="shared" si="179"/>
        <v>0</v>
      </c>
      <c r="AT11" s="1">
        <f t="shared" si="179"/>
        <v>0</v>
      </c>
      <c r="AU11" s="1">
        <f t="shared" si="179"/>
        <v>0</v>
      </c>
      <c r="AV11" s="1">
        <f t="shared" si="179"/>
        <v>0</v>
      </c>
      <c r="AW11" s="1">
        <f t="shared" si="179"/>
        <v>0</v>
      </c>
      <c r="AX11" s="1">
        <f t="shared" si="179"/>
        <v>0</v>
      </c>
      <c r="AY11" s="1">
        <f t="shared" si="179"/>
        <v>0</v>
      </c>
      <c r="AZ11" s="1">
        <f t="shared" si="179"/>
        <v>0</v>
      </c>
      <c r="BA11" s="1">
        <f t="shared" si="179"/>
        <v>0</v>
      </c>
      <c r="BB11" s="1">
        <f t="shared" si="179"/>
        <v>0</v>
      </c>
      <c r="BC11" s="1">
        <f t="shared" si="179"/>
        <v>0</v>
      </c>
      <c r="BD11" s="1">
        <f t="shared" si="179"/>
        <v>0</v>
      </c>
      <c r="BE11" s="1">
        <f t="shared" si="179"/>
        <v>0</v>
      </c>
      <c r="BF11" s="1">
        <f t="shared" si="179"/>
        <v>0</v>
      </c>
      <c r="BG11" s="1">
        <f t="shared" si="179"/>
        <v>0</v>
      </c>
      <c r="BH11" s="1">
        <f t="shared" si="179"/>
        <v>0</v>
      </c>
      <c r="BI11" s="1">
        <f t="shared" ref="BI11:DT11" si="180">IF($C4=1,BI$10,0)</f>
        <v>0</v>
      </c>
      <c r="BJ11" s="1">
        <f t="shared" si="180"/>
        <v>0</v>
      </c>
      <c r="BK11" s="1">
        <f t="shared" si="180"/>
        <v>0</v>
      </c>
      <c r="BL11" s="1">
        <f t="shared" si="180"/>
        <v>0</v>
      </c>
      <c r="BM11" s="1">
        <f t="shared" si="180"/>
        <v>0</v>
      </c>
      <c r="BN11" s="1">
        <f t="shared" si="180"/>
        <v>0</v>
      </c>
      <c r="BO11" s="1">
        <f t="shared" si="180"/>
        <v>0</v>
      </c>
      <c r="BP11" s="1">
        <f t="shared" si="180"/>
        <v>0</v>
      </c>
      <c r="BQ11" s="1">
        <f t="shared" si="180"/>
        <v>0</v>
      </c>
      <c r="BR11" s="1">
        <f t="shared" si="180"/>
        <v>0</v>
      </c>
      <c r="BS11" s="1">
        <f t="shared" si="180"/>
        <v>0</v>
      </c>
      <c r="BT11" s="1">
        <f t="shared" si="180"/>
        <v>0</v>
      </c>
      <c r="BU11" s="1">
        <f t="shared" si="180"/>
        <v>0</v>
      </c>
      <c r="BV11" s="1">
        <f t="shared" si="180"/>
        <v>0</v>
      </c>
      <c r="BW11" s="1">
        <f t="shared" si="180"/>
        <v>0</v>
      </c>
      <c r="BX11" s="1">
        <f t="shared" si="180"/>
        <v>0</v>
      </c>
      <c r="BY11" s="1">
        <f t="shared" si="180"/>
        <v>0</v>
      </c>
      <c r="BZ11" s="1">
        <f t="shared" si="180"/>
        <v>0</v>
      </c>
      <c r="CA11" s="1">
        <f t="shared" si="180"/>
        <v>0</v>
      </c>
      <c r="CB11" s="1">
        <f t="shared" si="180"/>
        <v>0</v>
      </c>
      <c r="CC11" s="1">
        <f t="shared" si="180"/>
        <v>0</v>
      </c>
      <c r="CD11" s="1">
        <f t="shared" si="180"/>
        <v>0</v>
      </c>
      <c r="CE11" s="1">
        <f t="shared" si="180"/>
        <v>0</v>
      </c>
      <c r="CF11" s="1">
        <f t="shared" si="180"/>
        <v>0</v>
      </c>
      <c r="CG11" s="1">
        <f t="shared" si="180"/>
        <v>0</v>
      </c>
      <c r="CH11" s="1">
        <f t="shared" si="180"/>
        <v>0</v>
      </c>
      <c r="CI11" s="1">
        <f t="shared" si="180"/>
        <v>0</v>
      </c>
      <c r="CJ11" s="1">
        <f t="shared" si="180"/>
        <v>0</v>
      </c>
      <c r="CK11" s="1">
        <f t="shared" si="180"/>
        <v>0</v>
      </c>
      <c r="CL11" s="1">
        <f t="shared" si="180"/>
        <v>0</v>
      </c>
      <c r="CM11" s="1">
        <f t="shared" si="180"/>
        <v>0</v>
      </c>
      <c r="CN11" s="1">
        <f t="shared" si="180"/>
        <v>0</v>
      </c>
      <c r="CO11" s="1">
        <f t="shared" si="180"/>
        <v>0</v>
      </c>
      <c r="CP11" s="1">
        <f t="shared" si="180"/>
        <v>0</v>
      </c>
      <c r="CQ11" s="1">
        <f t="shared" si="180"/>
        <v>0</v>
      </c>
      <c r="CR11" s="1">
        <f t="shared" si="180"/>
        <v>0</v>
      </c>
      <c r="CS11" s="1">
        <f t="shared" si="180"/>
        <v>0</v>
      </c>
      <c r="CT11" s="1">
        <f t="shared" si="180"/>
        <v>0</v>
      </c>
      <c r="CU11" s="1">
        <f t="shared" si="180"/>
        <v>0</v>
      </c>
      <c r="CV11" s="1">
        <f t="shared" si="180"/>
        <v>0</v>
      </c>
      <c r="CW11" s="1">
        <f t="shared" si="180"/>
        <v>0</v>
      </c>
      <c r="CX11" s="1">
        <f t="shared" si="180"/>
        <v>0</v>
      </c>
      <c r="CY11" s="1">
        <f t="shared" si="180"/>
        <v>0</v>
      </c>
      <c r="CZ11" s="1">
        <f t="shared" si="180"/>
        <v>0</v>
      </c>
      <c r="DA11" s="1">
        <f t="shared" si="180"/>
        <v>0</v>
      </c>
      <c r="DB11" s="1">
        <f t="shared" si="180"/>
        <v>0</v>
      </c>
      <c r="DC11" s="1">
        <f t="shared" si="180"/>
        <v>0</v>
      </c>
      <c r="DD11" s="1">
        <f t="shared" si="180"/>
        <v>0</v>
      </c>
      <c r="DE11" s="1">
        <f t="shared" si="180"/>
        <v>0</v>
      </c>
      <c r="DF11" s="1">
        <f t="shared" si="180"/>
        <v>0</v>
      </c>
      <c r="DG11" s="1">
        <f t="shared" si="180"/>
        <v>0</v>
      </c>
      <c r="DH11" s="1">
        <f t="shared" si="180"/>
        <v>0</v>
      </c>
      <c r="DI11" s="1">
        <f t="shared" si="180"/>
        <v>0</v>
      </c>
      <c r="DJ11" s="1">
        <f t="shared" si="180"/>
        <v>0</v>
      </c>
      <c r="DK11" s="1">
        <f t="shared" si="180"/>
        <v>0</v>
      </c>
      <c r="DL11" s="1">
        <f t="shared" si="180"/>
        <v>0</v>
      </c>
      <c r="DM11" s="1">
        <f t="shared" si="180"/>
        <v>0</v>
      </c>
      <c r="DN11" s="1">
        <f t="shared" si="180"/>
        <v>0</v>
      </c>
      <c r="DO11" s="1">
        <f t="shared" si="180"/>
        <v>0</v>
      </c>
      <c r="DP11" s="1">
        <f t="shared" si="180"/>
        <v>0</v>
      </c>
      <c r="DQ11" s="1">
        <f t="shared" si="180"/>
        <v>0</v>
      </c>
      <c r="DR11" s="1">
        <f t="shared" si="180"/>
        <v>0</v>
      </c>
      <c r="DS11" s="1">
        <f t="shared" si="180"/>
        <v>0</v>
      </c>
      <c r="DT11" s="1">
        <f t="shared" si="180"/>
        <v>0</v>
      </c>
      <c r="DU11" s="1">
        <f t="shared" ref="DU11:EV11" si="181">IF($C4=1,DU$10,0)</f>
        <v>0</v>
      </c>
      <c r="DV11" s="1">
        <f t="shared" si="181"/>
        <v>0</v>
      </c>
      <c r="DW11" s="1">
        <f t="shared" si="181"/>
        <v>0</v>
      </c>
      <c r="DX11" s="1">
        <f t="shared" si="181"/>
        <v>0</v>
      </c>
      <c r="DY11" s="1">
        <f t="shared" si="181"/>
        <v>0</v>
      </c>
      <c r="DZ11" s="1">
        <f t="shared" si="181"/>
        <v>0</v>
      </c>
      <c r="EA11" s="1">
        <f t="shared" si="181"/>
        <v>0</v>
      </c>
      <c r="EB11" s="1">
        <f t="shared" si="181"/>
        <v>0</v>
      </c>
      <c r="EC11" s="1">
        <f t="shared" si="181"/>
        <v>0</v>
      </c>
      <c r="ED11" s="1">
        <f t="shared" si="181"/>
        <v>0</v>
      </c>
      <c r="EE11" s="1">
        <f t="shared" si="181"/>
        <v>0</v>
      </c>
      <c r="EF11" s="1">
        <f t="shared" si="181"/>
        <v>0</v>
      </c>
      <c r="EG11" s="1">
        <f t="shared" si="181"/>
        <v>0</v>
      </c>
      <c r="EH11" s="1">
        <f t="shared" si="181"/>
        <v>0</v>
      </c>
      <c r="EI11" s="1">
        <f t="shared" si="181"/>
        <v>0</v>
      </c>
      <c r="EJ11" s="1">
        <f t="shared" si="181"/>
        <v>0</v>
      </c>
      <c r="EK11" s="1">
        <f t="shared" si="181"/>
        <v>0</v>
      </c>
      <c r="EL11" s="1">
        <f t="shared" si="181"/>
        <v>0</v>
      </c>
      <c r="EM11" s="1">
        <f t="shared" si="181"/>
        <v>0</v>
      </c>
      <c r="EN11" s="1">
        <f t="shared" si="181"/>
        <v>0</v>
      </c>
      <c r="EO11" s="1">
        <f t="shared" si="181"/>
        <v>0</v>
      </c>
      <c r="EP11" s="1">
        <f t="shared" si="181"/>
        <v>0</v>
      </c>
      <c r="EQ11" s="1">
        <f t="shared" si="181"/>
        <v>0</v>
      </c>
      <c r="ER11" s="1">
        <f t="shared" si="181"/>
        <v>0</v>
      </c>
      <c r="ES11" s="1">
        <f t="shared" si="181"/>
        <v>0</v>
      </c>
      <c r="ET11" s="1">
        <f t="shared" si="181"/>
        <v>0</v>
      </c>
      <c r="EU11" s="1">
        <f t="shared" si="181"/>
        <v>0</v>
      </c>
      <c r="EV11" s="1">
        <f t="shared" si="181"/>
        <v>0</v>
      </c>
      <c r="EW11" s="1">
        <f t="shared" ref="EW11:FH11" si="182">IF($C4=1,EW$10,0)</f>
        <v>0</v>
      </c>
      <c r="EX11" s="1">
        <f t="shared" si="182"/>
        <v>0</v>
      </c>
      <c r="EY11" s="1">
        <f t="shared" si="182"/>
        <v>0</v>
      </c>
      <c r="EZ11" s="1">
        <f t="shared" si="182"/>
        <v>0</v>
      </c>
      <c r="FA11" s="1">
        <f t="shared" si="182"/>
        <v>0</v>
      </c>
      <c r="FB11" s="1">
        <f t="shared" si="182"/>
        <v>0</v>
      </c>
      <c r="FC11" s="1">
        <f t="shared" si="182"/>
        <v>0</v>
      </c>
      <c r="FD11" s="1">
        <f t="shared" si="182"/>
        <v>0</v>
      </c>
      <c r="FE11" s="1">
        <f t="shared" si="182"/>
        <v>0</v>
      </c>
      <c r="FF11" s="1">
        <f t="shared" si="182"/>
        <v>0</v>
      </c>
      <c r="FG11" s="1">
        <f t="shared" si="182"/>
        <v>0</v>
      </c>
      <c r="FH11" s="1">
        <f t="shared" si="182"/>
        <v>0</v>
      </c>
    </row>
    <row r="12" spans="1:164" s="8" customFormat="1">
      <c r="E12" s="8" t="s">
        <v>99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</row>
    <row r="13" spans="1:164">
      <c r="A13" s="9"/>
      <c r="B13" s="9">
        <v>1000</v>
      </c>
      <c r="C13" s="9"/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96">
        <v>0</v>
      </c>
      <c r="H14" s="96">
        <v>0</v>
      </c>
      <c r="I14" s="96">
        <f t="shared" ref="I14:BH14" si="183">IF($B4=1,+H14+I5+I12,0)</f>
        <v>0</v>
      </c>
      <c r="J14" s="96">
        <f t="shared" si="183"/>
        <v>0</v>
      </c>
      <c r="K14" s="96">
        <f t="shared" si="183"/>
        <v>0</v>
      </c>
      <c r="L14" s="96">
        <f t="shared" si="183"/>
        <v>0</v>
      </c>
      <c r="M14" s="96">
        <f t="shared" si="183"/>
        <v>0</v>
      </c>
      <c r="N14" s="96">
        <f t="shared" si="183"/>
        <v>0</v>
      </c>
      <c r="O14" s="96">
        <f t="shared" si="183"/>
        <v>0</v>
      </c>
      <c r="P14" s="96">
        <f>IF($B4=1,+O14+P5+P12,0)</f>
        <v>0</v>
      </c>
      <c r="Q14" s="96">
        <f t="shared" si="183"/>
        <v>0</v>
      </c>
      <c r="R14" s="96">
        <f t="shared" si="183"/>
        <v>0</v>
      </c>
      <c r="S14" s="96">
        <f>IF($B4=1,+R14+S5+S12,0)</f>
        <v>0</v>
      </c>
      <c r="T14" s="115"/>
      <c r="U14" s="96">
        <f t="shared" si="183"/>
        <v>0</v>
      </c>
      <c r="V14" s="96">
        <f t="shared" si="183"/>
        <v>0</v>
      </c>
      <c r="W14" s="96">
        <f t="shared" si="183"/>
        <v>0</v>
      </c>
      <c r="X14" s="96">
        <f t="shared" si="183"/>
        <v>0</v>
      </c>
      <c r="Y14" s="96">
        <f t="shared" si="183"/>
        <v>0</v>
      </c>
      <c r="Z14" s="96">
        <f t="shared" si="183"/>
        <v>0</v>
      </c>
      <c r="AA14" s="96">
        <f t="shared" si="183"/>
        <v>0</v>
      </c>
      <c r="AB14" s="96">
        <f t="shared" si="183"/>
        <v>0</v>
      </c>
      <c r="AC14" s="96">
        <f t="shared" si="183"/>
        <v>0</v>
      </c>
      <c r="AD14" s="96">
        <f t="shared" si="183"/>
        <v>0</v>
      </c>
      <c r="AE14" s="96">
        <f t="shared" si="183"/>
        <v>0</v>
      </c>
      <c r="AF14" s="96">
        <f t="shared" si="183"/>
        <v>0</v>
      </c>
      <c r="AG14" s="96">
        <f t="shared" si="183"/>
        <v>0</v>
      </c>
      <c r="AH14" s="96">
        <f t="shared" si="183"/>
        <v>0</v>
      </c>
      <c r="AI14" s="96">
        <f t="shared" si="183"/>
        <v>0</v>
      </c>
      <c r="AJ14" s="96">
        <f t="shared" si="183"/>
        <v>0</v>
      </c>
      <c r="AK14" s="96">
        <f t="shared" si="183"/>
        <v>0</v>
      </c>
      <c r="AL14" s="96">
        <f t="shared" si="183"/>
        <v>0</v>
      </c>
      <c r="AM14" s="96">
        <f t="shared" si="183"/>
        <v>0</v>
      </c>
      <c r="AN14" s="96">
        <f t="shared" si="183"/>
        <v>0</v>
      </c>
      <c r="AO14" s="96">
        <f t="shared" si="183"/>
        <v>0</v>
      </c>
      <c r="AP14" s="96">
        <f t="shared" si="183"/>
        <v>0</v>
      </c>
      <c r="AQ14" s="96">
        <f t="shared" si="183"/>
        <v>0</v>
      </c>
      <c r="AR14" s="96">
        <f t="shared" si="183"/>
        <v>0</v>
      </c>
      <c r="AS14" s="96">
        <f t="shared" si="183"/>
        <v>0</v>
      </c>
      <c r="AT14" s="96">
        <f t="shared" si="183"/>
        <v>0</v>
      </c>
      <c r="AU14" s="96">
        <f t="shared" si="183"/>
        <v>0</v>
      </c>
      <c r="AV14" s="96">
        <f t="shared" si="183"/>
        <v>0</v>
      </c>
      <c r="AW14" s="96">
        <f t="shared" si="183"/>
        <v>0</v>
      </c>
      <c r="AX14" s="96">
        <f t="shared" si="183"/>
        <v>0</v>
      </c>
      <c r="AY14" s="96">
        <f t="shared" si="183"/>
        <v>0</v>
      </c>
      <c r="AZ14" s="96">
        <f t="shared" si="183"/>
        <v>0</v>
      </c>
      <c r="BA14" s="96">
        <f t="shared" si="183"/>
        <v>0</v>
      </c>
      <c r="BB14" s="96">
        <f t="shared" si="183"/>
        <v>0</v>
      </c>
      <c r="BC14" s="96">
        <f t="shared" si="183"/>
        <v>0</v>
      </c>
      <c r="BD14" s="96">
        <f t="shared" si="183"/>
        <v>0</v>
      </c>
      <c r="BE14" s="96">
        <f t="shared" si="183"/>
        <v>0</v>
      </c>
      <c r="BF14" s="96">
        <f t="shared" si="183"/>
        <v>0</v>
      </c>
      <c r="BG14" s="96">
        <f t="shared" si="183"/>
        <v>0</v>
      </c>
      <c r="BH14" s="96">
        <f t="shared" si="183"/>
        <v>0</v>
      </c>
      <c r="BI14" s="96">
        <f t="shared" ref="BI14:DT14" si="184">IF($B4=1,+BH14+BI5+BI12,0)</f>
        <v>0</v>
      </c>
      <c r="BJ14" s="96">
        <f t="shared" si="184"/>
        <v>0</v>
      </c>
      <c r="BK14" s="96">
        <f t="shared" si="184"/>
        <v>0</v>
      </c>
      <c r="BL14" s="96">
        <f t="shared" si="184"/>
        <v>0</v>
      </c>
      <c r="BM14" s="96">
        <f t="shared" si="184"/>
        <v>0</v>
      </c>
      <c r="BN14" s="96">
        <f t="shared" si="184"/>
        <v>0</v>
      </c>
      <c r="BO14" s="96">
        <f t="shared" si="184"/>
        <v>0</v>
      </c>
      <c r="BP14" s="96">
        <f t="shared" si="184"/>
        <v>0</v>
      </c>
      <c r="BQ14" s="96">
        <f t="shared" si="184"/>
        <v>0</v>
      </c>
      <c r="BR14" s="96">
        <f t="shared" si="184"/>
        <v>0</v>
      </c>
      <c r="BS14" s="96">
        <f t="shared" si="184"/>
        <v>0</v>
      </c>
      <c r="BT14" s="96">
        <f t="shared" si="184"/>
        <v>0</v>
      </c>
      <c r="BU14" s="96">
        <f t="shared" si="184"/>
        <v>0</v>
      </c>
      <c r="BV14" s="96">
        <f t="shared" si="184"/>
        <v>0</v>
      </c>
      <c r="BW14" s="96">
        <f t="shared" si="184"/>
        <v>0</v>
      </c>
      <c r="BX14" s="96">
        <f t="shared" si="184"/>
        <v>0</v>
      </c>
      <c r="BY14" s="96">
        <f t="shared" si="184"/>
        <v>0</v>
      </c>
      <c r="BZ14" s="96">
        <f t="shared" si="184"/>
        <v>0</v>
      </c>
      <c r="CA14" s="96">
        <f t="shared" si="184"/>
        <v>0</v>
      </c>
      <c r="CB14" s="96">
        <f t="shared" si="184"/>
        <v>0</v>
      </c>
      <c r="CC14" s="96">
        <f t="shared" si="184"/>
        <v>0</v>
      </c>
      <c r="CD14" s="96">
        <f t="shared" si="184"/>
        <v>0</v>
      </c>
      <c r="CE14" s="96">
        <f t="shared" si="184"/>
        <v>0</v>
      </c>
      <c r="CF14" s="96">
        <f t="shared" si="184"/>
        <v>0</v>
      </c>
      <c r="CG14" s="96">
        <f t="shared" si="184"/>
        <v>0</v>
      </c>
      <c r="CH14" s="96">
        <f t="shared" si="184"/>
        <v>0</v>
      </c>
      <c r="CI14" s="96">
        <f t="shared" si="184"/>
        <v>0</v>
      </c>
      <c r="CJ14" s="96">
        <f t="shared" si="184"/>
        <v>0</v>
      </c>
      <c r="CK14" s="96">
        <f t="shared" si="184"/>
        <v>0</v>
      </c>
      <c r="CL14" s="96">
        <f t="shared" si="184"/>
        <v>0</v>
      </c>
      <c r="CM14" s="96">
        <f t="shared" si="184"/>
        <v>0</v>
      </c>
      <c r="CN14" s="96">
        <f t="shared" si="184"/>
        <v>0</v>
      </c>
      <c r="CO14" s="96">
        <f t="shared" si="184"/>
        <v>0</v>
      </c>
      <c r="CP14" s="96">
        <f t="shared" si="184"/>
        <v>0</v>
      </c>
      <c r="CQ14" s="96">
        <f t="shared" si="184"/>
        <v>0</v>
      </c>
      <c r="CR14" s="96">
        <f t="shared" si="184"/>
        <v>0</v>
      </c>
      <c r="CS14" s="96">
        <f t="shared" si="184"/>
        <v>0</v>
      </c>
      <c r="CT14" s="96">
        <f t="shared" si="184"/>
        <v>0</v>
      </c>
      <c r="CU14" s="96">
        <f t="shared" si="184"/>
        <v>0</v>
      </c>
      <c r="CV14" s="96">
        <f t="shared" si="184"/>
        <v>0</v>
      </c>
      <c r="CW14" s="96">
        <f t="shared" si="184"/>
        <v>0</v>
      </c>
      <c r="CX14" s="96">
        <f t="shared" si="184"/>
        <v>0</v>
      </c>
      <c r="CY14" s="96">
        <f t="shared" si="184"/>
        <v>0</v>
      </c>
      <c r="CZ14" s="96">
        <f t="shared" si="184"/>
        <v>0</v>
      </c>
      <c r="DA14" s="96">
        <f t="shared" si="184"/>
        <v>0</v>
      </c>
      <c r="DB14" s="96">
        <f t="shared" si="184"/>
        <v>0</v>
      </c>
      <c r="DC14" s="96">
        <f t="shared" si="184"/>
        <v>0</v>
      </c>
      <c r="DD14" s="96">
        <f t="shared" si="184"/>
        <v>0</v>
      </c>
      <c r="DE14" s="96">
        <f t="shared" si="184"/>
        <v>0</v>
      </c>
      <c r="DF14" s="96">
        <f t="shared" si="184"/>
        <v>0</v>
      </c>
      <c r="DG14" s="96">
        <f t="shared" si="184"/>
        <v>0</v>
      </c>
      <c r="DH14" s="96">
        <f t="shared" si="184"/>
        <v>0</v>
      </c>
      <c r="DI14" s="96">
        <f t="shared" si="184"/>
        <v>0</v>
      </c>
      <c r="DJ14" s="96">
        <f t="shared" si="184"/>
        <v>0</v>
      </c>
      <c r="DK14" s="96">
        <f t="shared" si="184"/>
        <v>0</v>
      </c>
      <c r="DL14" s="96">
        <f t="shared" si="184"/>
        <v>0</v>
      </c>
      <c r="DM14" s="96">
        <f t="shared" si="184"/>
        <v>0</v>
      </c>
      <c r="DN14" s="96">
        <f t="shared" si="184"/>
        <v>0</v>
      </c>
      <c r="DO14" s="96">
        <f t="shared" si="184"/>
        <v>0</v>
      </c>
      <c r="DP14" s="96">
        <f t="shared" si="184"/>
        <v>0</v>
      </c>
      <c r="DQ14" s="96">
        <f t="shared" si="184"/>
        <v>0</v>
      </c>
      <c r="DR14" s="96">
        <f t="shared" si="184"/>
        <v>0</v>
      </c>
      <c r="DS14" s="96">
        <f t="shared" si="184"/>
        <v>0</v>
      </c>
      <c r="DT14" s="96">
        <f t="shared" si="184"/>
        <v>0</v>
      </c>
      <c r="DU14" s="96">
        <f t="shared" ref="DU14:EV14" si="185">IF($B4=1,+DT14+DU5+DU12,0)</f>
        <v>0</v>
      </c>
      <c r="DV14" s="96">
        <f t="shared" si="185"/>
        <v>0</v>
      </c>
      <c r="DW14" s="96">
        <f t="shared" si="185"/>
        <v>0</v>
      </c>
      <c r="DX14" s="96">
        <f t="shared" si="185"/>
        <v>0</v>
      </c>
      <c r="DY14" s="96">
        <f t="shared" si="185"/>
        <v>0</v>
      </c>
      <c r="DZ14" s="96">
        <f t="shared" si="185"/>
        <v>0</v>
      </c>
      <c r="EA14" s="96">
        <f t="shared" si="185"/>
        <v>0</v>
      </c>
      <c r="EB14" s="96">
        <f t="shared" si="185"/>
        <v>0</v>
      </c>
      <c r="EC14" s="96">
        <f t="shared" si="185"/>
        <v>0</v>
      </c>
      <c r="ED14" s="96">
        <f t="shared" si="185"/>
        <v>0</v>
      </c>
      <c r="EE14" s="96">
        <f t="shared" si="185"/>
        <v>0</v>
      </c>
      <c r="EF14" s="96">
        <f t="shared" si="185"/>
        <v>0</v>
      </c>
      <c r="EG14" s="96">
        <f t="shared" si="185"/>
        <v>0</v>
      </c>
      <c r="EH14" s="96">
        <f t="shared" si="185"/>
        <v>0</v>
      </c>
      <c r="EI14" s="96">
        <f t="shared" si="185"/>
        <v>0</v>
      </c>
      <c r="EJ14" s="96">
        <f t="shared" si="185"/>
        <v>0</v>
      </c>
      <c r="EK14" s="96">
        <f t="shared" si="185"/>
        <v>0</v>
      </c>
      <c r="EL14" s="96">
        <f t="shared" si="185"/>
        <v>0</v>
      </c>
      <c r="EM14" s="96">
        <f t="shared" si="185"/>
        <v>0</v>
      </c>
      <c r="EN14" s="96">
        <f t="shared" si="185"/>
        <v>0</v>
      </c>
      <c r="EO14" s="96">
        <f t="shared" si="185"/>
        <v>0</v>
      </c>
      <c r="EP14" s="96">
        <f t="shared" si="185"/>
        <v>0</v>
      </c>
      <c r="EQ14" s="96">
        <f t="shared" si="185"/>
        <v>0</v>
      </c>
      <c r="ER14" s="96">
        <f t="shared" si="185"/>
        <v>0</v>
      </c>
      <c r="ES14" s="96">
        <f t="shared" si="185"/>
        <v>0</v>
      </c>
      <c r="ET14" s="96">
        <f t="shared" si="185"/>
        <v>0</v>
      </c>
      <c r="EU14" s="96">
        <f t="shared" si="185"/>
        <v>0</v>
      </c>
      <c r="EV14" s="96">
        <f t="shared" si="185"/>
        <v>0</v>
      </c>
      <c r="EW14" s="96">
        <f t="shared" ref="EW14" si="186">IF($B4=1,+EV14+EW5+EW12,0)</f>
        <v>0</v>
      </c>
      <c r="EX14" s="96">
        <f t="shared" ref="EX14" si="187">IF($B4=1,+EW14+EX5+EX12,0)</f>
        <v>0</v>
      </c>
      <c r="EY14" s="96">
        <f t="shared" ref="EY14" si="188">IF($B4=1,+EX14+EY5+EY12,0)</f>
        <v>0</v>
      </c>
      <c r="EZ14" s="96">
        <f t="shared" ref="EZ14" si="189">IF($B4=1,+EY14+EZ5+EZ12,0)</f>
        <v>0</v>
      </c>
      <c r="FA14" s="96">
        <f t="shared" ref="FA14" si="190">IF($B4=1,+EZ14+FA5+FA12,0)</f>
        <v>0</v>
      </c>
      <c r="FB14" s="96">
        <f t="shared" ref="FB14" si="191">IF($B4=1,+FA14+FB5+FB12,0)</f>
        <v>0</v>
      </c>
      <c r="FC14" s="96">
        <f t="shared" ref="FC14" si="192">IF($B4=1,+FB14+FC5+FC12,0)</f>
        <v>0</v>
      </c>
      <c r="FD14" s="96">
        <f t="shared" ref="FD14" si="193">IF($B4=1,+FC14+FD5+FD12,0)</f>
        <v>0</v>
      </c>
      <c r="FE14" s="96">
        <f t="shared" ref="FE14" si="194">IF($B4=1,+FD14+FE5+FE12,0)</f>
        <v>0</v>
      </c>
      <c r="FF14" s="96">
        <f t="shared" ref="FF14" si="195">IF($B4=1,+FE14+FF5+FF12,0)</f>
        <v>0</v>
      </c>
      <c r="FG14" s="96">
        <f t="shared" ref="FG14" si="196">IF($B4=1,+FF14+FG5+FG12,0)</f>
        <v>0</v>
      </c>
      <c r="FH14" s="96">
        <f t="shared" ref="FH14" si="197">IF($B4=1,+FG14+FH5+FH12,0)</f>
        <v>0</v>
      </c>
    </row>
    <row r="15" spans="1:164">
      <c r="A15" s="9">
        <v>1</v>
      </c>
      <c r="B15" s="76" t="s">
        <v>23</v>
      </c>
      <c r="C15" s="9"/>
      <c r="D15" s="9"/>
      <c r="E15" s="9"/>
      <c r="F15" s="76"/>
      <c r="G15" s="52">
        <v>0</v>
      </c>
      <c r="H15" s="52">
        <v>0</v>
      </c>
      <c r="I15" s="52">
        <f t="shared" ref="I15:BH15" si="198">IF($B4=2,+H15+I5+I12,0)</f>
        <v>0</v>
      </c>
      <c r="J15" s="52">
        <f t="shared" si="198"/>
        <v>0</v>
      </c>
      <c r="K15" s="52">
        <f t="shared" si="198"/>
        <v>0</v>
      </c>
      <c r="L15" s="52">
        <f t="shared" si="198"/>
        <v>0</v>
      </c>
      <c r="M15" s="52">
        <f t="shared" si="198"/>
        <v>0</v>
      </c>
      <c r="N15" s="52">
        <f t="shared" si="198"/>
        <v>0</v>
      </c>
      <c r="O15" s="52">
        <f t="shared" si="198"/>
        <v>0</v>
      </c>
      <c r="P15" s="52">
        <f>IF($B4=2,+O15+P5+P12,0)</f>
        <v>0</v>
      </c>
      <c r="Q15" s="52">
        <f t="shared" si="198"/>
        <v>0</v>
      </c>
      <c r="R15" s="52">
        <f t="shared" si="198"/>
        <v>0</v>
      </c>
      <c r="S15" s="52">
        <f>IF($B4=2,+R15+S5+S12,0)</f>
        <v>0</v>
      </c>
      <c r="T15" s="52">
        <f t="shared" si="198"/>
        <v>0</v>
      </c>
      <c r="U15" s="52">
        <f t="shared" si="198"/>
        <v>0</v>
      </c>
      <c r="V15" s="52">
        <f t="shared" si="198"/>
        <v>0</v>
      </c>
      <c r="W15" s="52">
        <f t="shared" si="198"/>
        <v>0</v>
      </c>
      <c r="X15" s="52">
        <f t="shared" si="198"/>
        <v>0</v>
      </c>
      <c r="Y15" s="52">
        <f t="shared" si="198"/>
        <v>0</v>
      </c>
      <c r="Z15" s="52">
        <f t="shared" si="198"/>
        <v>0</v>
      </c>
      <c r="AA15" s="52">
        <f t="shared" si="198"/>
        <v>0</v>
      </c>
      <c r="AB15" s="52">
        <f t="shared" si="198"/>
        <v>0</v>
      </c>
      <c r="AC15" s="52">
        <f t="shared" si="198"/>
        <v>0</v>
      </c>
      <c r="AD15" s="52">
        <f t="shared" si="198"/>
        <v>0</v>
      </c>
      <c r="AE15" s="52">
        <f t="shared" si="198"/>
        <v>0</v>
      </c>
      <c r="AF15" s="52">
        <f t="shared" si="198"/>
        <v>0</v>
      </c>
      <c r="AG15" s="52">
        <f t="shared" si="198"/>
        <v>0</v>
      </c>
      <c r="AH15" s="52">
        <f t="shared" si="198"/>
        <v>0</v>
      </c>
      <c r="AI15" s="52">
        <f t="shared" si="198"/>
        <v>0</v>
      </c>
      <c r="AJ15" s="52">
        <f t="shared" si="198"/>
        <v>0</v>
      </c>
      <c r="AK15" s="52">
        <f t="shared" si="198"/>
        <v>0</v>
      </c>
      <c r="AL15" s="52">
        <f t="shared" si="198"/>
        <v>0</v>
      </c>
      <c r="AM15" s="52">
        <f t="shared" si="198"/>
        <v>0</v>
      </c>
      <c r="AN15" s="52">
        <f t="shared" si="198"/>
        <v>0</v>
      </c>
      <c r="AO15" s="52">
        <f t="shared" si="198"/>
        <v>0</v>
      </c>
      <c r="AP15" s="52">
        <f t="shared" si="198"/>
        <v>0</v>
      </c>
      <c r="AQ15" s="52">
        <f t="shared" si="198"/>
        <v>0</v>
      </c>
      <c r="AR15" s="52">
        <f t="shared" si="198"/>
        <v>0</v>
      </c>
      <c r="AS15" s="52">
        <f t="shared" si="198"/>
        <v>0</v>
      </c>
      <c r="AT15" s="52">
        <f t="shared" si="198"/>
        <v>0</v>
      </c>
      <c r="AU15" s="52">
        <f t="shared" si="198"/>
        <v>0</v>
      </c>
      <c r="AV15" s="52">
        <f t="shared" si="198"/>
        <v>0</v>
      </c>
      <c r="AW15" s="52">
        <f t="shared" si="198"/>
        <v>0</v>
      </c>
      <c r="AX15" s="52">
        <f t="shared" si="198"/>
        <v>0</v>
      </c>
      <c r="AY15" s="52">
        <f t="shared" si="198"/>
        <v>0</v>
      </c>
      <c r="AZ15" s="52">
        <f t="shared" si="198"/>
        <v>0</v>
      </c>
      <c r="BA15" s="52">
        <f t="shared" si="198"/>
        <v>0</v>
      </c>
      <c r="BB15" s="52">
        <f t="shared" si="198"/>
        <v>0</v>
      </c>
      <c r="BC15" s="52">
        <f t="shared" si="198"/>
        <v>0</v>
      </c>
      <c r="BD15" s="52">
        <f t="shared" si="198"/>
        <v>0</v>
      </c>
      <c r="BE15" s="52">
        <f t="shared" si="198"/>
        <v>0</v>
      </c>
      <c r="BF15" s="52">
        <f t="shared" si="198"/>
        <v>0</v>
      </c>
      <c r="BG15" s="52">
        <f t="shared" si="198"/>
        <v>0</v>
      </c>
      <c r="BH15" s="52">
        <f t="shared" si="198"/>
        <v>0</v>
      </c>
      <c r="BI15" s="52">
        <f t="shared" ref="BI15:DT15" si="199">IF($B4=2,+BH15+BI5+BI12,0)</f>
        <v>0</v>
      </c>
      <c r="BJ15" s="52">
        <f t="shared" si="199"/>
        <v>0</v>
      </c>
      <c r="BK15" s="52">
        <f t="shared" si="199"/>
        <v>0</v>
      </c>
      <c r="BL15" s="52">
        <f t="shared" si="199"/>
        <v>0</v>
      </c>
      <c r="BM15" s="52">
        <f t="shared" si="199"/>
        <v>0</v>
      </c>
      <c r="BN15" s="52">
        <f t="shared" si="199"/>
        <v>0</v>
      </c>
      <c r="BO15" s="52">
        <f t="shared" si="199"/>
        <v>0</v>
      </c>
      <c r="BP15" s="52">
        <f t="shared" si="199"/>
        <v>0</v>
      </c>
      <c r="BQ15" s="52">
        <f t="shared" si="199"/>
        <v>0</v>
      </c>
      <c r="BR15" s="52">
        <f t="shared" si="199"/>
        <v>0</v>
      </c>
      <c r="BS15" s="52">
        <f t="shared" si="199"/>
        <v>0</v>
      </c>
      <c r="BT15" s="52">
        <f t="shared" si="199"/>
        <v>0</v>
      </c>
      <c r="BU15" s="52">
        <f t="shared" si="199"/>
        <v>0</v>
      </c>
      <c r="BV15" s="52">
        <f t="shared" si="199"/>
        <v>0</v>
      </c>
      <c r="BW15" s="52">
        <f t="shared" si="199"/>
        <v>0</v>
      </c>
      <c r="BX15" s="52">
        <f t="shared" si="199"/>
        <v>0</v>
      </c>
      <c r="BY15" s="52">
        <f t="shared" si="199"/>
        <v>0</v>
      </c>
      <c r="BZ15" s="52">
        <f t="shared" si="199"/>
        <v>0</v>
      </c>
      <c r="CA15" s="52">
        <f t="shared" si="199"/>
        <v>0</v>
      </c>
      <c r="CB15" s="52">
        <f t="shared" si="199"/>
        <v>0</v>
      </c>
      <c r="CC15" s="52">
        <f t="shared" si="199"/>
        <v>0</v>
      </c>
      <c r="CD15" s="52">
        <f t="shared" si="199"/>
        <v>0</v>
      </c>
      <c r="CE15" s="52">
        <f t="shared" si="199"/>
        <v>0</v>
      </c>
      <c r="CF15" s="52">
        <f t="shared" si="199"/>
        <v>0</v>
      </c>
      <c r="CG15" s="52">
        <f t="shared" si="199"/>
        <v>0</v>
      </c>
      <c r="CH15" s="52">
        <f t="shared" si="199"/>
        <v>0</v>
      </c>
      <c r="CI15" s="52">
        <f t="shared" si="199"/>
        <v>0</v>
      </c>
      <c r="CJ15" s="52">
        <f t="shared" si="199"/>
        <v>0</v>
      </c>
      <c r="CK15" s="52">
        <f t="shared" si="199"/>
        <v>0</v>
      </c>
      <c r="CL15" s="52">
        <f t="shared" si="199"/>
        <v>0</v>
      </c>
      <c r="CM15" s="52">
        <f t="shared" si="199"/>
        <v>0</v>
      </c>
      <c r="CN15" s="52">
        <f t="shared" si="199"/>
        <v>0</v>
      </c>
      <c r="CO15" s="52">
        <f t="shared" si="199"/>
        <v>0</v>
      </c>
      <c r="CP15" s="52">
        <f t="shared" si="199"/>
        <v>0</v>
      </c>
      <c r="CQ15" s="52">
        <f t="shared" si="199"/>
        <v>0</v>
      </c>
      <c r="CR15" s="52">
        <f t="shared" si="199"/>
        <v>0</v>
      </c>
      <c r="CS15" s="52">
        <f t="shared" si="199"/>
        <v>0</v>
      </c>
      <c r="CT15" s="52">
        <f t="shared" si="199"/>
        <v>0</v>
      </c>
      <c r="CU15" s="52">
        <f t="shared" si="199"/>
        <v>0</v>
      </c>
      <c r="CV15" s="52">
        <f t="shared" si="199"/>
        <v>0</v>
      </c>
      <c r="CW15" s="52">
        <f t="shared" si="199"/>
        <v>0</v>
      </c>
      <c r="CX15" s="52">
        <f t="shared" si="199"/>
        <v>0</v>
      </c>
      <c r="CY15" s="52">
        <f t="shared" si="199"/>
        <v>0</v>
      </c>
      <c r="CZ15" s="52">
        <f t="shared" si="199"/>
        <v>0</v>
      </c>
      <c r="DA15" s="52">
        <f t="shared" si="199"/>
        <v>0</v>
      </c>
      <c r="DB15" s="52">
        <f t="shared" si="199"/>
        <v>0</v>
      </c>
      <c r="DC15" s="52">
        <f t="shared" si="199"/>
        <v>0</v>
      </c>
      <c r="DD15" s="52">
        <f t="shared" si="199"/>
        <v>0</v>
      </c>
      <c r="DE15" s="52">
        <f t="shared" si="199"/>
        <v>0</v>
      </c>
      <c r="DF15" s="52">
        <f t="shared" si="199"/>
        <v>0</v>
      </c>
      <c r="DG15" s="52">
        <f t="shared" si="199"/>
        <v>0</v>
      </c>
      <c r="DH15" s="52">
        <f t="shared" si="199"/>
        <v>0</v>
      </c>
      <c r="DI15" s="52">
        <f t="shared" si="199"/>
        <v>0</v>
      </c>
      <c r="DJ15" s="52">
        <f t="shared" si="199"/>
        <v>0</v>
      </c>
      <c r="DK15" s="52">
        <f t="shared" si="199"/>
        <v>0</v>
      </c>
      <c r="DL15" s="52">
        <f t="shared" si="199"/>
        <v>0</v>
      </c>
      <c r="DM15" s="52">
        <f t="shared" si="199"/>
        <v>0</v>
      </c>
      <c r="DN15" s="52">
        <f t="shared" si="199"/>
        <v>0</v>
      </c>
      <c r="DO15" s="52">
        <f t="shared" si="199"/>
        <v>0</v>
      </c>
      <c r="DP15" s="52">
        <f t="shared" si="199"/>
        <v>0</v>
      </c>
      <c r="DQ15" s="52">
        <f t="shared" si="199"/>
        <v>0</v>
      </c>
      <c r="DR15" s="52">
        <f t="shared" si="199"/>
        <v>0</v>
      </c>
      <c r="DS15" s="52">
        <f t="shared" si="199"/>
        <v>0</v>
      </c>
      <c r="DT15" s="52">
        <f t="shared" si="199"/>
        <v>0</v>
      </c>
      <c r="DU15" s="52">
        <f t="shared" ref="DU15:EV15" si="200">IF($B4=2,+DT15+DU5+DU12,0)</f>
        <v>0</v>
      </c>
      <c r="DV15" s="52">
        <f t="shared" si="200"/>
        <v>0</v>
      </c>
      <c r="DW15" s="52">
        <f t="shared" si="200"/>
        <v>0</v>
      </c>
      <c r="DX15" s="52">
        <f t="shared" si="200"/>
        <v>0</v>
      </c>
      <c r="DY15" s="52">
        <f t="shared" si="200"/>
        <v>0</v>
      </c>
      <c r="DZ15" s="52">
        <f t="shared" si="200"/>
        <v>0</v>
      </c>
      <c r="EA15" s="52">
        <f t="shared" si="200"/>
        <v>0</v>
      </c>
      <c r="EB15" s="52">
        <f t="shared" si="200"/>
        <v>0</v>
      </c>
      <c r="EC15" s="52">
        <f t="shared" si="200"/>
        <v>0</v>
      </c>
      <c r="ED15" s="52">
        <f t="shared" si="200"/>
        <v>0</v>
      </c>
      <c r="EE15" s="52">
        <f t="shared" si="200"/>
        <v>0</v>
      </c>
      <c r="EF15" s="52">
        <f t="shared" si="200"/>
        <v>0</v>
      </c>
      <c r="EG15" s="52">
        <f t="shared" si="200"/>
        <v>0</v>
      </c>
      <c r="EH15" s="52">
        <f t="shared" si="200"/>
        <v>0</v>
      </c>
      <c r="EI15" s="52">
        <f t="shared" si="200"/>
        <v>0</v>
      </c>
      <c r="EJ15" s="52">
        <f t="shared" si="200"/>
        <v>0</v>
      </c>
      <c r="EK15" s="52">
        <f t="shared" si="200"/>
        <v>0</v>
      </c>
      <c r="EL15" s="52">
        <f t="shared" si="200"/>
        <v>0</v>
      </c>
      <c r="EM15" s="52">
        <f t="shared" si="200"/>
        <v>0</v>
      </c>
      <c r="EN15" s="52">
        <f t="shared" si="200"/>
        <v>0</v>
      </c>
      <c r="EO15" s="52">
        <f t="shared" si="200"/>
        <v>0</v>
      </c>
      <c r="EP15" s="52">
        <f t="shared" si="200"/>
        <v>0</v>
      </c>
      <c r="EQ15" s="52">
        <f t="shared" si="200"/>
        <v>0</v>
      </c>
      <c r="ER15" s="52">
        <f t="shared" si="200"/>
        <v>0</v>
      </c>
      <c r="ES15" s="52">
        <f t="shared" si="200"/>
        <v>0</v>
      </c>
      <c r="ET15" s="52">
        <f t="shared" si="200"/>
        <v>0</v>
      </c>
      <c r="EU15" s="52">
        <f t="shared" si="200"/>
        <v>0</v>
      </c>
      <c r="EV15" s="52">
        <f t="shared" si="200"/>
        <v>0</v>
      </c>
      <c r="EW15" s="52">
        <f t="shared" ref="EW15" si="201">IF($B4=2,+EV15+EW5+EW12,0)</f>
        <v>0</v>
      </c>
      <c r="EX15" s="52">
        <f t="shared" ref="EX15" si="202">IF($B4=2,+EW15+EX5+EX12,0)</f>
        <v>0</v>
      </c>
      <c r="EY15" s="52">
        <f t="shared" ref="EY15" si="203">IF($B4=2,+EX15+EY5+EY12,0)</f>
        <v>0</v>
      </c>
      <c r="EZ15" s="52">
        <f t="shared" ref="EZ15" si="204">IF($B4=2,+EY15+EZ5+EZ12,0)</f>
        <v>0</v>
      </c>
      <c r="FA15" s="52">
        <f t="shared" ref="FA15" si="205">IF($B4=2,+EZ15+FA5+FA12,0)</f>
        <v>0</v>
      </c>
      <c r="FB15" s="52">
        <f t="shared" ref="FB15" si="206">IF($B4=2,+FA15+FB5+FB12,0)</f>
        <v>0</v>
      </c>
      <c r="FC15" s="52">
        <f t="shared" ref="FC15" si="207">IF($B4=2,+FB15+FC5+FC12,0)</f>
        <v>0</v>
      </c>
      <c r="FD15" s="52">
        <f t="shared" ref="FD15" si="208">IF($B4=2,+FC15+FD5+FD12,0)</f>
        <v>0</v>
      </c>
      <c r="FE15" s="52">
        <f t="shared" ref="FE15" si="209">IF($B4=2,+FD15+FE5+FE12,0)</f>
        <v>0</v>
      </c>
      <c r="FF15" s="52">
        <f t="shared" ref="FF15" si="210">IF($B4=2,+FE15+FF5+FF12,0)</f>
        <v>0</v>
      </c>
      <c r="FG15" s="52">
        <f t="shared" ref="FG15" si="211">IF($B4=2,+FF15+FG5+FG12,0)</f>
        <v>0</v>
      </c>
      <c r="FH15" s="52">
        <f t="shared" ref="FH15" si="212">IF($B4=2,+FG15+FH5+FH12,0)</f>
        <v>0</v>
      </c>
    </row>
    <row r="16" spans="1:164">
      <c r="A16" s="9">
        <v>2</v>
      </c>
      <c r="B16" s="76"/>
      <c r="C16" s="9"/>
      <c r="D16" s="9"/>
      <c r="E16" s="9"/>
      <c r="F16" s="76"/>
      <c r="G16" s="52">
        <v>0</v>
      </c>
      <c r="H16" s="52">
        <v>0</v>
      </c>
      <c r="I16" s="52">
        <f t="shared" ref="I16:BH16" si="213">IF($B4=3,+I9+I12,0)</f>
        <v>0</v>
      </c>
      <c r="J16" s="52">
        <f t="shared" si="213"/>
        <v>0</v>
      </c>
      <c r="K16" s="52">
        <f t="shared" si="213"/>
        <v>0</v>
      </c>
      <c r="L16" s="52">
        <f t="shared" si="213"/>
        <v>0</v>
      </c>
      <c r="M16" s="52">
        <f t="shared" si="213"/>
        <v>0</v>
      </c>
      <c r="N16" s="52">
        <f t="shared" si="213"/>
        <v>0</v>
      </c>
      <c r="O16" s="52">
        <f t="shared" si="213"/>
        <v>0</v>
      </c>
      <c r="P16" s="52">
        <f>IF($B4=3,+P9+P12,0)</f>
        <v>0</v>
      </c>
      <c r="Q16" s="52">
        <f t="shared" si="213"/>
        <v>0</v>
      </c>
      <c r="R16" s="52">
        <f t="shared" si="213"/>
        <v>0</v>
      </c>
      <c r="S16" s="52">
        <f>IF($B4=3,+S9+S12,0)</f>
        <v>0</v>
      </c>
      <c r="T16" s="52">
        <f t="shared" si="213"/>
        <v>0</v>
      </c>
      <c r="U16" s="52">
        <f t="shared" si="213"/>
        <v>0</v>
      </c>
      <c r="V16" s="52">
        <f t="shared" si="213"/>
        <v>0</v>
      </c>
      <c r="W16" s="52">
        <f t="shared" si="213"/>
        <v>0</v>
      </c>
      <c r="X16" s="52">
        <f t="shared" si="213"/>
        <v>0</v>
      </c>
      <c r="Y16" s="52">
        <f t="shared" si="213"/>
        <v>0</v>
      </c>
      <c r="Z16" s="52">
        <f t="shared" si="213"/>
        <v>0</v>
      </c>
      <c r="AA16" s="52">
        <f t="shared" si="213"/>
        <v>0</v>
      </c>
      <c r="AB16" s="52">
        <f t="shared" si="213"/>
        <v>0</v>
      </c>
      <c r="AC16" s="52">
        <f t="shared" si="213"/>
        <v>0</v>
      </c>
      <c r="AD16" s="52">
        <f t="shared" si="213"/>
        <v>0</v>
      </c>
      <c r="AE16" s="52">
        <f t="shared" si="213"/>
        <v>0</v>
      </c>
      <c r="AF16" s="52">
        <f t="shared" si="213"/>
        <v>0</v>
      </c>
      <c r="AG16" s="52">
        <f t="shared" si="213"/>
        <v>0</v>
      </c>
      <c r="AH16" s="52">
        <f t="shared" si="213"/>
        <v>0</v>
      </c>
      <c r="AI16" s="52">
        <f t="shared" si="213"/>
        <v>0</v>
      </c>
      <c r="AJ16" s="52">
        <f t="shared" si="213"/>
        <v>0</v>
      </c>
      <c r="AK16" s="52">
        <f t="shared" si="213"/>
        <v>0</v>
      </c>
      <c r="AL16" s="52">
        <f t="shared" si="213"/>
        <v>0</v>
      </c>
      <c r="AM16" s="52">
        <f t="shared" si="213"/>
        <v>0</v>
      </c>
      <c r="AN16" s="52">
        <f t="shared" si="213"/>
        <v>0</v>
      </c>
      <c r="AO16" s="52">
        <f t="shared" si="213"/>
        <v>0</v>
      </c>
      <c r="AP16" s="52">
        <f t="shared" si="213"/>
        <v>0</v>
      </c>
      <c r="AQ16" s="52">
        <f t="shared" si="213"/>
        <v>0</v>
      </c>
      <c r="AR16" s="52">
        <f t="shared" si="213"/>
        <v>0</v>
      </c>
      <c r="AS16" s="52">
        <f t="shared" si="213"/>
        <v>0</v>
      </c>
      <c r="AT16" s="52">
        <f t="shared" si="213"/>
        <v>0</v>
      </c>
      <c r="AU16" s="52">
        <f t="shared" si="213"/>
        <v>0</v>
      </c>
      <c r="AV16" s="52">
        <f t="shared" si="213"/>
        <v>0</v>
      </c>
      <c r="AW16" s="52">
        <f t="shared" si="213"/>
        <v>0</v>
      </c>
      <c r="AX16" s="52">
        <f t="shared" si="213"/>
        <v>0</v>
      </c>
      <c r="AY16" s="52">
        <f t="shared" si="213"/>
        <v>0</v>
      </c>
      <c r="AZ16" s="52">
        <f t="shared" si="213"/>
        <v>0</v>
      </c>
      <c r="BA16" s="52">
        <f t="shared" si="213"/>
        <v>0</v>
      </c>
      <c r="BB16" s="52">
        <f t="shared" si="213"/>
        <v>0</v>
      </c>
      <c r="BC16" s="52">
        <f t="shared" si="213"/>
        <v>0</v>
      </c>
      <c r="BD16" s="52">
        <f t="shared" si="213"/>
        <v>0</v>
      </c>
      <c r="BE16" s="52">
        <f t="shared" si="213"/>
        <v>0</v>
      </c>
      <c r="BF16" s="52">
        <f t="shared" si="213"/>
        <v>0</v>
      </c>
      <c r="BG16" s="52">
        <f t="shared" si="213"/>
        <v>0</v>
      </c>
      <c r="BH16" s="52">
        <f t="shared" si="213"/>
        <v>0</v>
      </c>
      <c r="BI16" s="52">
        <f t="shared" ref="BI16:DT16" si="214">IF($B4=3,+BI9+BI12,0)</f>
        <v>0</v>
      </c>
      <c r="BJ16" s="52">
        <f t="shared" si="214"/>
        <v>0</v>
      </c>
      <c r="BK16" s="52">
        <f t="shared" si="214"/>
        <v>0</v>
      </c>
      <c r="BL16" s="52">
        <f t="shared" si="214"/>
        <v>0</v>
      </c>
      <c r="BM16" s="52">
        <f t="shared" si="214"/>
        <v>0</v>
      </c>
      <c r="BN16" s="52">
        <f t="shared" si="214"/>
        <v>0</v>
      </c>
      <c r="BO16" s="52">
        <f t="shared" si="214"/>
        <v>0</v>
      </c>
      <c r="BP16" s="52">
        <f t="shared" si="214"/>
        <v>0</v>
      </c>
      <c r="BQ16" s="52">
        <f t="shared" si="214"/>
        <v>0</v>
      </c>
      <c r="BR16" s="52">
        <f t="shared" si="214"/>
        <v>0</v>
      </c>
      <c r="BS16" s="52">
        <f t="shared" si="214"/>
        <v>0</v>
      </c>
      <c r="BT16" s="52">
        <f t="shared" si="214"/>
        <v>0</v>
      </c>
      <c r="BU16" s="52">
        <f t="shared" si="214"/>
        <v>0</v>
      </c>
      <c r="BV16" s="52">
        <f t="shared" si="214"/>
        <v>0</v>
      </c>
      <c r="BW16" s="52">
        <f t="shared" si="214"/>
        <v>0</v>
      </c>
      <c r="BX16" s="52">
        <f t="shared" si="214"/>
        <v>0</v>
      </c>
      <c r="BY16" s="52">
        <f t="shared" si="214"/>
        <v>0</v>
      </c>
      <c r="BZ16" s="52">
        <f t="shared" si="214"/>
        <v>0</v>
      </c>
      <c r="CA16" s="52">
        <f t="shared" si="214"/>
        <v>0</v>
      </c>
      <c r="CB16" s="52">
        <f t="shared" si="214"/>
        <v>0</v>
      </c>
      <c r="CC16" s="52">
        <f t="shared" si="214"/>
        <v>0</v>
      </c>
      <c r="CD16" s="52">
        <f t="shared" si="214"/>
        <v>0</v>
      </c>
      <c r="CE16" s="52">
        <f t="shared" si="214"/>
        <v>0</v>
      </c>
      <c r="CF16" s="52">
        <f t="shared" si="214"/>
        <v>0</v>
      </c>
      <c r="CG16" s="52">
        <f t="shared" si="214"/>
        <v>0</v>
      </c>
      <c r="CH16" s="52">
        <f t="shared" si="214"/>
        <v>0</v>
      </c>
      <c r="CI16" s="52">
        <f t="shared" si="214"/>
        <v>0</v>
      </c>
      <c r="CJ16" s="52">
        <f t="shared" si="214"/>
        <v>0</v>
      </c>
      <c r="CK16" s="52">
        <f t="shared" si="214"/>
        <v>0</v>
      </c>
      <c r="CL16" s="52">
        <f t="shared" si="214"/>
        <v>0</v>
      </c>
      <c r="CM16" s="52">
        <f t="shared" si="214"/>
        <v>0</v>
      </c>
      <c r="CN16" s="52">
        <f t="shared" si="214"/>
        <v>0</v>
      </c>
      <c r="CO16" s="52">
        <f t="shared" si="214"/>
        <v>0</v>
      </c>
      <c r="CP16" s="52">
        <f t="shared" si="214"/>
        <v>0</v>
      </c>
      <c r="CQ16" s="52">
        <f t="shared" si="214"/>
        <v>0</v>
      </c>
      <c r="CR16" s="52">
        <f t="shared" si="214"/>
        <v>0</v>
      </c>
      <c r="CS16" s="52">
        <f t="shared" si="214"/>
        <v>0</v>
      </c>
      <c r="CT16" s="52">
        <f t="shared" si="214"/>
        <v>0</v>
      </c>
      <c r="CU16" s="52">
        <f t="shared" si="214"/>
        <v>0</v>
      </c>
      <c r="CV16" s="52">
        <f t="shared" si="214"/>
        <v>0</v>
      </c>
      <c r="CW16" s="52">
        <f t="shared" si="214"/>
        <v>0</v>
      </c>
      <c r="CX16" s="52">
        <f t="shared" si="214"/>
        <v>0</v>
      </c>
      <c r="CY16" s="52">
        <f t="shared" si="214"/>
        <v>0</v>
      </c>
      <c r="CZ16" s="52">
        <f t="shared" si="214"/>
        <v>0</v>
      </c>
      <c r="DA16" s="52">
        <f t="shared" si="214"/>
        <v>0</v>
      </c>
      <c r="DB16" s="52">
        <f t="shared" si="214"/>
        <v>0</v>
      </c>
      <c r="DC16" s="52">
        <f t="shared" si="214"/>
        <v>0</v>
      </c>
      <c r="DD16" s="52">
        <f t="shared" si="214"/>
        <v>0</v>
      </c>
      <c r="DE16" s="52">
        <f t="shared" si="214"/>
        <v>0</v>
      </c>
      <c r="DF16" s="52">
        <f t="shared" si="214"/>
        <v>0</v>
      </c>
      <c r="DG16" s="52">
        <f t="shared" si="214"/>
        <v>0</v>
      </c>
      <c r="DH16" s="52">
        <f t="shared" si="214"/>
        <v>0</v>
      </c>
      <c r="DI16" s="52">
        <f t="shared" si="214"/>
        <v>0</v>
      </c>
      <c r="DJ16" s="52">
        <f t="shared" si="214"/>
        <v>0</v>
      </c>
      <c r="DK16" s="52">
        <f t="shared" si="214"/>
        <v>0</v>
      </c>
      <c r="DL16" s="52">
        <f t="shared" si="214"/>
        <v>0</v>
      </c>
      <c r="DM16" s="52">
        <f t="shared" si="214"/>
        <v>0</v>
      </c>
      <c r="DN16" s="52">
        <f t="shared" si="214"/>
        <v>0</v>
      </c>
      <c r="DO16" s="52">
        <f t="shared" si="214"/>
        <v>0</v>
      </c>
      <c r="DP16" s="52">
        <f t="shared" si="214"/>
        <v>0</v>
      </c>
      <c r="DQ16" s="52">
        <f t="shared" si="214"/>
        <v>0</v>
      </c>
      <c r="DR16" s="52">
        <f t="shared" si="214"/>
        <v>0</v>
      </c>
      <c r="DS16" s="52">
        <f t="shared" si="214"/>
        <v>0</v>
      </c>
      <c r="DT16" s="52">
        <f t="shared" si="214"/>
        <v>0</v>
      </c>
      <c r="DU16" s="52">
        <f t="shared" ref="DU16:EV16" si="215">IF($B4=3,+DU9+DU12,0)</f>
        <v>0</v>
      </c>
      <c r="DV16" s="52">
        <f t="shared" si="215"/>
        <v>0</v>
      </c>
      <c r="DW16" s="52">
        <f t="shared" si="215"/>
        <v>0</v>
      </c>
      <c r="DX16" s="52">
        <f t="shared" si="215"/>
        <v>0</v>
      </c>
      <c r="DY16" s="52">
        <f t="shared" si="215"/>
        <v>0</v>
      </c>
      <c r="DZ16" s="52">
        <f t="shared" si="215"/>
        <v>0</v>
      </c>
      <c r="EA16" s="52">
        <f t="shared" si="215"/>
        <v>0</v>
      </c>
      <c r="EB16" s="52">
        <f t="shared" si="215"/>
        <v>0</v>
      </c>
      <c r="EC16" s="52">
        <f t="shared" si="215"/>
        <v>0</v>
      </c>
      <c r="ED16" s="52">
        <f t="shared" si="215"/>
        <v>0</v>
      </c>
      <c r="EE16" s="52">
        <f t="shared" si="215"/>
        <v>0</v>
      </c>
      <c r="EF16" s="52">
        <f t="shared" si="215"/>
        <v>0</v>
      </c>
      <c r="EG16" s="52">
        <f t="shared" si="215"/>
        <v>0</v>
      </c>
      <c r="EH16" s="52">
        <f t="shared" si="215"/>
        <v>0</v>
      </c>
      <c r="EI16" s="52">
        <f t="shared" si="215"/>
        <v>0</v>
      </c>
      <c r="EJ16" s="52">
        <f t="shared" si="215"/>
        <v>0</v>
      </c>
      <c r="EK16" s="52">
        <f t="shared" si="215"/>
        <v>0</v>
      </c>
      <c r="EL16" s="52">
        <f t="shared" si="215"/>
        <v>0</v>
      </c>
      <c r="EM16" s="52">
        <f t="shared" si="215"/>
        <v>0</v>
      </c>
      <c r="EN16" s="52">
        <f t="shared" si="215"/>
        <v>0</v>
      </c>
      <c r="EO16" s="52">
        <f t="shared" si="215"/>
        <v>0</v>
      </c>
      <c r="EP16" s="52">
        <f t="shared" si="215"/>
        <v>0</v>
      </c>
      <c r="EQ16" s="52">
        <f t="shared" si="215"/>
        <v>0</v>
      </c>
      <c r="ER16" s="52">
        <f t="shared" si="215"/>
        <v>0</v>
      </c>
      <c r="ES16" s="52">
        <f t="shared" si="215"/>
        <v>0</v>
      </c>
      <c r="ET16" s="52">
        <f t="shared" si="215"/>
        <v>0</v>
      </c>
      <c r="EU16" s="52">
        <f t="shared" si="215"/>
        <v>0</v>
      </c>
      <c r="EV16" s="52">
        <f t="shared" si="215"/>
        <v>0</v>
      </c>
      <c r="EW16" s="52">
        <f t="shared" ref="EW16:FH16" si="216">IF($B4=3,+EW9+EW12,0)</f>
        <v>0</v>
      </c>
      <c r="EX16" s="52">
        <f t="shared" si="216"/>
        <v>0</v>
      </c>
      <c r="EY16" s="52">
        <f t="shared" si="216"/>
        <v>0</v>
      </c>
      <c r="EZ16" s="52">
        <f t="shared" si="216"/>
        <v>0</v>
      </c>
      <c r="FA16" s="52">
        <f t="shared" si="216"/>
        <v>0</v>
      </c>
      <c r="FB16" s="52">
        <f t="shared" si="216"/>
        <v>0</v>
      </c>
      <c r="FC16" s="52">
        <f t="shared" si="216"/>
        <v>0</v>
      </c>
      <c r="FD16" s="52">
        <f t="shared" si="216"/>
        <v>0</v>
      </c>
      <c r="FE16" s="52">
        <f t="shared" si="216"/>
        <v>0</v>
      </c>
      <c r="FF16" s="52">
        <f t="shared" si="216"/>
        <v>0</v>
      </c>
      <c r="FG16" s="52">
        <f t="shared" si="216"/>
        <v>0</v>
      </c>
      <c r="FH16" s="52">
        <f t="shared" si="216"/>
        <v>0</v>
      </c>
    </row>
    <row r="17" spans="1:164">
      <c r="A17" s="9">
        <v>3</v>
      </c>
      <c r="B17" s="76"/>
      <c r="C17" s="9"/>
      <c r="D17" s="9"/>
      <c r="E17" s="9"/>
      <c r="F17" s="76"/>
      <c r="G17" s="52">
        <v>0</v>
      </c>
      <c r="H17" s="52">
        <v>0</v>
      </c>
      <c r="I17" s="52">
        <f t="shared" ref="I17:BH17" si="217">IF($B4=4,+I9+I12,0)</f>
        <v>0</v>
      </c>
      <c r="J17" s="52">
        <f t="shared" si="217"/>
        <v>0</v>
      </c>
      <c r="K17" s="52">
        <f t="shared" si="217"/>
        <v>0</v>
      </c>
      <c r="L17" s="52">
        <f t="shared" si="217"/>
        <v>0</v>
      </c>
      <c r="M17" s="52">
        <f t="shared" si="217"/>
        <v>0</v>
      </c>
      <c r="N17" s="52">
        <f t="shared" si="217"/>
        <v>0</v>
      </c>
      <c r="O17" s="52">
        <f t="shared" si="217"/>
        <v>0</v>
      </c>
      <c r="P17" s="52">
        <f>IF($B4=4,+P9+P12,0)</f>
        <v>0</v>
      </c>
      <c r="Q17" s="52">
        <f t="shared" si="217"/>
        <v>0</v>
      </c>
      <c r="R17" s="52">
        <f t="shared" si="217"/>
        <v>0</v>
      </c>
      <c r="S17" s="52">
        <f>IF($B4=4,+S9+S12,0)</f>
        <v>0</v>
      </c>
      <c r="T17" s="52">
        <f t="shared" si="217"/>
        <v>0</v>
      </c>
      <c r="U17" s="52">
        <f t="shared" si="217"/>
        <v>0</v>
      </c>
      <c r="V17" s="52">
        <f t="shared" si="217"/>
        <v>0</v>
      </c>
      <c r="W17" s="52">
        <f t="shared" si="217"/>
        <v>0</v>
      </c>
      <c r="X17" s="52">
        <f t="shared" si="217"/>
        <v>0</v>
      </c>
      <c r="Y17" s="52">
        <f t="shared" si="217"/>
        <v>0</v>
      </c>
      <c r="Z17" s="52">
        <f t="shared" si="217"/>
        <v>0</v>
      </c>
      <c r="AA17" s="52">
        <f t="shared" si="217"/>
        <v>0</v>
      </c>
      <c r="AB17" s="52">
        <f t="shared" si="217"/>
        <v>0</v>
      </c>
      <c r="AC17" s="52">
        <f t="shared" si="217"/>
        <v>0</v>
      </c>
      <c r="AD17" s="52">
        <f t="shared" si="217"/>
        <v>0</v>
      </c>
      <c r="AE17" s="52">
        <f t="shared" si="217"/>
        <v>0</v>
      </c>
      <c r="AF17" s="52">
        <f t="shared" si="217"/>
        <v>0</v>
      </c>
      <c r="AG17" s="52">
        <f t="shared" si="217"/>
        <v>0</v>
      </c>
      <c r="AH17" s="52">
        <f t="shared" si="217"/>
        <v>0</v>
      </c>
      <c r="AI17" s="52">
        <f t="shared" si="217"/>
        <v>0</v>
      </c>
      <c r="AJ17" s="52">
        <f t="shared" si="217"/>
        <v>0</v>
      </c>
      <c r="AK17" s="52">
        <f t="shared" si="217"/>
        <v>0</v>
      </c>
      <c r="AL17" s="52">
        <f t="shared" si="217"/>
        <v>0</v>
      </c>
      <c r="AM17" s="52">
        <f t="shared" si="217"/>
        <v>0</v>
      </c>
      <c r="AN17" s="52">
        <f t="shared" si="217"/>
        <v>0</v>
      </c>
      <c r="AO17" s="52">
        <f t="shared" si="217"/>
        <v>0</v>
      </c>
      <c r="AP17" s="52">
        <f t="shared" si="217"/>
        <v>0</v>
      </c>
      <c r="AQ17" s="52">
        <f t="shared" si="217"/>
        <v>0</v>
      </c>
      <c r="AR17" s="52">
        <f t="shared" si="217"/>
        <v>0</v>
      </c>
      <c r="AS17" s="52">
        <f t="shared" si="217"/>
        <v>0</v>
      </c>
      <c r="AT17" s="52">
        <f t="shared" si="217"/>
        <v>0</v>
      </c>
      <c r="AU17" s="52">
        <f t="shared" si="217"/>
        <v>0</v>
      </c>
      <c r="AV17" s="52">
        <f t="shared" si="217"/>
        <v>0</v>
      </c>
      <c r="AW17" s="52">
        <f t="shared" si="217"/>
        <v>0</v>
      </c>
      <c r="AX17" s="52">
        <f t="shared" si="217"/>
        <v>0</v>
      </c>
      <c r="AY17" s="52">
        <f t="shared" si="217"/>
        <v>0</v>
      </c>
      <c r="AZ17" s="52">
        <f t="shared" si="217"/>
        <v>0</v>
      </c>
      <c r="BA17" s="52">
        <f t="shared" si="217"/>
        <v>0</v>
      </c>
      <c r="BB17" s="52">
        <f t="shared" si="217"/>
        <v>0</v>
      </c>
      <c r="BC17" s="52">
        <f t="shared" si="217"/>
        <v>0</v>
      </c>
      <c r="BD17" s="52">
        <f t="shared" si="217"/>
        <v>0</v>
      </c>
      <c r="BE17" s="52">
        <f t="shared" si="217"/>
        <v>0</v>
      </c>
      <c r="BF17" s="52">
        <f t="shared" si="217"/>
        <v>0</v>
      </c>
      <c r="BG17" s="52">
        <f t="shared" si="217"/>
        <v>0</v>
      </c>
      <c r="BH17" s="52">
        <f t="shared" si="217"/>
        <v>0</v>
      </c>
      <c r="BI17" s="52">
        <f t="shared" ref="BI17:DT17" si="218">IF($B4=4,+BI9+BI12,0)</f>
        <v>0</v>
      </c>
      <c r="BJ17" s="52">
        <f t="shared" si="218"/>
        <v>0</v>
      </c>
      <c r="BK17" s="52">
        <f t="shared" si="218"/>
        <v>0</v>
      </c>
      <c r="BL17" s="52">
        <f t="shared" si="218"/>
        <v>0</v>
      </c>
      <c r="BM17" s="52">
        <f t="shared" si="218"/>
        <v>0</v>
      </c>
      <c r="BN17" s="52">
        <f t="shared" si="218"/>
        <v>0</v>
      </c>
      <c r="BO17" s="52">
        <f t="shared" si="218"/>
        <v>0</v>
      </c>
      <c r="BP17" s="52">
        <f t="shared" si="218"/>
        <v>0</v>
      </c>
      <c r="BQ17" s="52">
        <f t="shared" si="218"/>
        <v>0</v>
      </c>
      <c r="BR17" s="52">
        <f t="shared" si="218"/>
        <v>0</v>
      </c>
      <c r="BS17" s="52">
        <f t="shared" si="218"/>
        <v>0</v>
      </c>
      <c r="BT17" s="52">
        <f t="shared" si="218"/>
        <v>0</v>
      </c>
      <c r="BU17" s="52">
        <f t="shared" si="218"/>
        <v>0</v>
      </c>
      <c r="BV17" s="52">
        <f t="shared" si="218"/>
        <v>0</v>
      </c>
      <c r="BW17" s="52">
        <f t="shared" si="218"/>
        <v>0</v>
      </c>
      <c r="BX17" s="52">
        <f t="shared" si="218"/>
        <v>0</v>
      </c>
      <c r="BY17" s="52">
        <f t="shared" si="218"/>
        <v>0</v>
      </c>
      <c r="BZ17" s="52">
        <f t="shared" si="218"/>
        <v>0</v>
      </c>
      <c r="CA17" s="52">
        <f t="shared" si="218"/>
        <v>0</v>
      </c>
      <c r="CB17" s="52">
        <f t="shared" si="218"/>
        <v>0</v>
      </c>
      <c r="CC17" s="52">
        <f t="shared" si="218"/>
        <v>0</v>
      </c>
      <c r="CD17" s="52">
        <f t="shared" si="218"/>
        <v>0</v>
      </c>
      <c r="CE17" s="52">
        <f t="shared" si="218"/>
        <v>0</v>
      </c>
      <c r="CF17" s="52">
        <f t="shared" si="218"/>
        <v>0</v>
      </c>
      <c r="CG17" s="52">
        <f t="shared" si="218"/>
        <v>0</v>
      </c>
      <c r="CH17" s="52">
        <f t="shared" si="218"/>
        <v>0</v>
      </c>
      <c r="CI17" s="52">
        <f t="shared" si="218"/>
        <v>0</v>
      </c>
      <c r="CJ17" s="52">
        <f t="shared" si="218"/>
        <v>0</v>
      </c>
      <c r="CK17" s="52">
        <f t="shared" si="218"/>
        <v>0</v>
      </c>
      <c r="CL17" s="52">
        <f t="shared" si="218"/>
        <v>0</v>
      </c>
      <c r="CM17" s="52">
        <f t="shared" si="218"/>
        <v>0</v>
      </c>
      <c r="CN17" s="52">
        <f t="shared" si="218"/>
        <v>0</v>
      </c>
      <c r="CO17" s="52">
        <f t="shared" si="218"/>
        <v>0</v>
      </c>
      <c r="CP17" s="52">
        <f t="shared" si="218"/>
        <v>0</v>
      </c>
      <c r="CQ17" s="52">
        <f t="shared" si="218"/>
        <v>0</v>
      </c>
      <c r="CR17" s="52">
        <f t="shared" si="218"/>
        <v>0</v>
      </c>
      <c r="CS17" s="52">
        <f t="shared" si="218"/>
        <v>0</v>
      </c>
      <c r="CT17" s="52">
        <f t="shared" si="218"/>
        <v>0</v>
      </c>
      <c r="CU17" s="52">
        <f t="shared" si="218"/>
        <v>0</v>
      </c>
      <c r="CV17" s="52">
        <f t="shared" si="218"/>
        <v>0</v>
      </c>
      <c r="CW17" s="52">
        <f t="shared" si="218"/>
        <v>0</v>
      </c>
      <c r="CX17" s="52">
        <f t="shared" si="218"/>
        <v>0</v>
      </c>
      <c r="CY17" s="52">
        <f t="shared" si="218"/>
        <v>0</v>
      </c>
      <c r="CZ17" s="52">
        <f t="shared" si="218"/>
        <v>0</v>
      </c>
      <c r="DA17" s="52">
        <f t="shared" si="218"/>
        <v>0</v>
      </c>
      <c r="DB17" s="52">
        <f t="shared" si="218"/>
        <v>0</v>
      </c>
      <c r="DC17" s="52">
        <f t="shared" si="218"/>
        <v>0</v>
      </c>
      <c r="DD17" s="52">
        <f t="shared" si="218"/>
        <v>0</v>
      </c>
      <c r="DE17" s="52">
        <f t="shared" si="218"/>
        <v>0</v>
      </c>
      <c r="DF17" s="52">
        <f t="shared" si="218"/>
        <v>0</v>
      </c>
      <c r="DG17" s="52">
        <f t="shared" si="218"/>
        <v>0</v>
      </c>
      <c r="DH17" s="52">
        <f t="shared" si="218"/>
        <v>0</v>
      </c>
      <c r="DI17" s="52">
        <f t="shared" si="218"/>
        <v>0</v>
      </c>
      <c r="DJ17" s="52">
        <f t="shared" si="218"/>
        <v>0</v>
      </c>
      <c r="DK17" s="52">
        <f t="shared" si="218"/>
        <v>0</v>
      </c>
      <c r="DL17" s="52">
        <f t="shared" si="218"/>
        <v>0</v>
      </c>
      <c r="DM17" s="52">
        <f t="shared" si="218"/>
        <v>0</v>
      </c>
      <c r="DN17" s="52">
        <f t="shared" si="218"/>
        <v>0</v>
      </c>
      <c r="DO17" s="52">
        <f t="shared" si="218"/>
        <v>0</v>
      </c>
      <c r="DP17" s="52">
        <f t="shared" si="218"/>
        <v>0</v>
      </c>
      <c r="DQ17" s="52">
        <f t="shared" si="218"/>
        <v>0</v>
      </c>
      <c r="DR17" s="52">
        <f t="shared" si="218"/>
        <v>0</v>
      </c>
      <c r="DS17" s="52">
        <f t="shared" si="218"/>
        <v>0</v>
      </c>
      <c r="DT17" s="52">
        <f t="shared" si="218"/>
        <v>0</v>
      </c>
      <c r="DU17" s="52">
        <f t="shared" ref="DU17:EV17" si="219">IF($B4=4,+DU9+DU12,0)</f>
        <v>0</v>
      </c>
      <c r="DV17" s="52">
        <f t="shared" si="219"/>
        <v>0</v>
      </c>
      <c r="DW17" s="52">
        <f t="shared" si="219"/>
        <v>0</v>
      </c>
      <c r="DX17" s="52">
        <f t="shared" si="219"/>
        <v>0</v>
      </c>
      <c r="DY17" s="52">
        <f t="shared" si="219"/>
        <v>0</v>
      </c>
      <c r="DZ17" s="52">
        <f t="shared" si="219"/>
        <v>0</v>
      </c>
      <c r="EA17" s="52">
        <f t="shared" si="219"/>
        <v>0</v>
      </c>
      <c r="EB17" s="52">
        <f t="shared" si="219"/>
        <v>0</v>
      </c>
      <c r="EC17" s="52">
        <f t="shared" si="219"/>
        <v>0</v>
      </c>
      <c r="ED17" s="52">
        <f t="shared" si="219"/>
        <v>0</v>
      </c>
      <c r="EE17" s="52">
        <f t="shared" si="219"/>
        <v>0</v>
      </c>
      <c r="EF17" s="52">
        <f t="shared" si="219"/>
        <v>0</v>
      </c>
      <c r="EG17" s="52">
        <f t="shared" si="219"/>
        <v>0</v>
      </c>
      <c r="EH17" s="52">
        <f t="shared" si="219"/>
        <v>0</v>
      </c>
      <c r="EI17" s="52">
        <f t="shared" si="219"/>
        <v>0</v>
      </c>
      <c r="EJ17" s="52">
        <f t="shared" si="219"/>
        <v>0</v>
      </c>
      <c r="EK17" s="52">
        <f t="shared" si="219"/>
        <v>0</v>
      </c>
      <c r="EL17" s="52">
        <f t="shared" si="219"/>
        <v>0</v>
      </c>
      <c r="EM17" s="52">
        <f t="shared" si="219"/>
        <v>0</v>
      </c>
      <c r="EN17" s="52">
        <f t="shared" si="219"/>
        <v>0</v>
      </c>
      <c r="EO17" s="52">
        <f t="shared" si="219"/>
        <v>0</v>
      </c>
      <c r="EP17" s="52">
        <f t="shared" si="219"/>
        <v>0</v>
      </c>
      <c r="EQ17" s="52">
        <f t="shared" si="219"/>
        <v>0</v>
      </c>
      <c r="ER17" s="52">
        <f t="shared" si="219"/>
        <v>0</v>
      </c>
      <c r="ES17" s="52">
        <f t="shared" si="219"/>
        <v>0</v>
      </c>
      <c r="ET17" s="52">
        <f t="shared" si="219"/>
        <v>0</v>
      </c>
      <c r="EU17" s="52">
        <f t="shared" si="219"/>
        <v>0</v>
      </c>
      <c r="EV17" s="52">
        <f t="shared" si="219"/>
        <v>0</v>
      </c>
      <c r="EW17" s="52">
        <f t="shared" ref="EW17:FH17" si="220">IF($B4=4,+EW9+EW12,0)</f>
        <v>0</v>
      </c>
      <c r="EX17" s="52">
        <f t="shared" si="220"/>
        <v>0</v>
      </c>
      <c r="EY17" s="52">
        <f t="shared" si="220"/>
        <v>0</v>
      </c>
      <c r="EZ17" s="52">
        <f t="shared" si="220"/>
        <v>0</v>
      </c>
      <c r="FA17" s="52">
        <f t="shared" si="220"/>
        <v>0</v>
      </c>
      <c r="FB17" s="52">
        <f t="shared" si="220"/>
        <v>0</v>
      </c>
      <c r="FC17" s="52">
        <f t="shared" si="220"/>
        <v>0</v>
      </c>
      <c r="FD17" s="52">
        <f t="shared" si="220"/>
        <v>0</v>
      </c>
      <c r="FE17" s="52">
        <f t="shared" si="220"/>
        <v>0</v>
      </c>
      <c r="FF17" s="52">
        <f t="shared" si="220"/>
        <v>0</v>
      </c>
      <c r="FG17" s="52">
        <f t="shared" si="220"/>
        <v>0</v>
      </c>
      <c r="FH17" s="52">
        <f t="shared" si="220"/>
        <v>0</v>
      </c>
    </row>
    <row r="18" spans="1:164">
      <c r="A18" s="9">
        <v>4</v>
      </c>
      <c r="B18" s="76"/>
      <c r="C18" s="9"/>
      <c r="D18" s="9"/>
      <c r="E18" s="9"/>
      <c r="F18" s="76"/>
      <c r="G18" s="52">
        <v>0</v>
      </c>
      <c r="H18" s="52">
        <v>0</v>
      </c>
      <c r="I18" s="52">
        <f t="shared" ref="I18:BH18" si="221">IF($B4=5,+H18+I5+I12,0)</f>
        <v>0</v>
      </c>
      <c r="J18" s="52">
        <f t="shared" si="221"/>
        <v>0</v>
      </c>
      <c r="K18" s="52">
        <f t="shared" si="221"/>
        <v>0</v>
      </c>
      <c r="L18" s="52">
        <f t="shared" si="221"/>
        <v>0</v>
      </c>
      <c r="M18" s="52">
        <f t="shared" si="221"/>
        <v>0</v>
      </c>
      <c r="N18" s="52">
        <f t="shared" si="221"/>
        <v>0</v>
      </c>
      <c r="O18" s="52">
        <f t="shared" si="221"/>
        <v>0</v>
      </c>
      <c r="P18" s="52">
        <f>IF($B4=5,+O18+P5+P12,0)</f>
        <v>0</v>
      </c>
      <c r="Q18" s="52">
        <f t="shared" si="221"/>
        <v>0</v>
      </c>
      <c r="R18" s="52">
        <f t="shared" si="221"/>
        <v>0</v>
      </c>
      <c r="S18" s="52">
        <f>IF($B4=5,+R18+S5+S12,0)</f>
        <v>0</v>
      </c>
      <c r="T18" s="52">
        <f t="shared" si="221"/>
        <v>0</v>
      </c>
      <c r="U18" s="52">
        <f t="shared" si="221"/>
        <v>0</v>
      </c>
      <c r="V18" s="52">
        <f t="shared" si="221"/>
        <v>0</v>
      </c>
      <c r="W18" s="52">
        <f t="shared" si="221"/>
        <v>0</v>
      </c>
      <c r="X18" s="52">
        <f t="shared" si="221"/>
        <v>0</v>
      </c>
      <c r="Y18" s="52">
        <f t="shared" si="221"/>
        <v>0</v>
      </c>
      <c r="Z18" s="52">
        <f t="shared" si="221"/>
        <v>0</v>
      </c>
      <c r="AA18" s="52">
        <f t="shared" si="221"/>
        <v>0</v>
      </c>
      <c r="AB18" s="52">
        <f t="shared" si="221"/>
        <v>0</v>
      </c>
      <c r="AC18" s="52">
        <f t="shared" si="221"/>
        <v>0</v>
      </c>
      <c r="AD18" s="52">
        <f t="shared" si="221"/>
        <v>0</v>
      </c>
      <c r="AE18" s="52">
        <f t="shared" si="221"/>
        <v>0</v>
      </c>
      <c r="AF18" s="52">
        <f t="shared" si="221"/>
        <v>0</v>
      </c>
      <c r="AG18" s="52">
        <f t="shared" si="221"/>
        <v>0</v>
      </c>
      <c r="AH18" s="52">
        <f t="shared" si="221"/>
        <v>0</v>
      </c>
      <c r="AI18" s="52">
        <f t="shared" si="221"/>
        <v>0</v>
      </c>
      <c r="AJ18" s="52">
        <f t="shared" si="221"/>
        <v>0</v>
      </c>
      <c r="AK18" s="52">
        <f t="shared" si="221"/>
        <v>0</v>
      </c>
      <c r="AL18" s="52">
        <f t="shared" si="221"/>
        <v>0</v>
      </c>
      <c r="AM18" s="52">
        <f t="shared" si="221"/>
        <v>0</v>
      </c>
      <c r="AN18" s="52">
        <f t="shared" si="221"/>
        <v>0</v>
      </c>
      <c r="AO18" s="52">
        <f t="shared" si="221"/>
        <v>0</v>
      </c>
      <c r="AP18" s="52">
        <f t="shared" si="221"/>
        <v>0</v>
      </c>
      <c r="AQ18" s="52">
        <f t="shared" si="221"/>
        <v>0</v>
      </c>
      <c r="AR18" s="52">
        <f t="shared" si="221"/>
        <v>0</v>
      </c>
      <c r="AS18" s="52">
        <f t="shared" si="221"/>
        <v>0</v>
      </c>
      <c r="AT18" s="52">
        <f t="shared" si="221"/>
        <v>0</v>
      </c>
      <c r="AU18" s="52">
        <f t="shared" si="221"/>
        <v>0</v>
      </c>
      <c r="AV18" s="52">
        <f t="shared" si="221"/>
        <v>0</v>
      </c>
      <c r="AW18" s="52">
        <f t="shared" si="221"/>
        <v>0</v>
      </c>
      <c r="AX18" s="52">
        <f t="shared" si="221"/>
        <v>0</v>
      </c>
      <c r="AY18" s="52">
        <f t="shared" si="221"/>
        <v>0</v>
      </c>
      <c r="AZ18" s="52">
        <f t="shared" si="221"/>
        <v>0</v>
      </c>
      <c r="BA18" s="52">
        <f t="shared" si="221"/>
        <v>0</v>
      </c>
      <c r="BB18" s="52">
        <f t="shared" si="221"/>
        <v>0</v>
      </c>
      <c r="BC18" s="52">
        <f t="shared" si="221"/>
        <v>0</v>
      </c>
      <c r="BD18" s="52">
        <f t="shared" si="221"/>
        <v>0</v>
      </c>
      <c r="BE18" s="52">
        <f t="shared" si="221"/>
        <v>0</v>
      </c>
      <c r="BF18" s="52">
        <f t="shared" si="221"/>
        <v>0</v>
      </c>
      <c r="BG18" s="52">
        <f t="shared" si="221"/>
        <v>0</v>
      </c>
      <c r="BH18" s="52">
        <f t="shared" si="221"/>
        <v>0</v>
      </c>
      <c r="BI18" s="52">
        <f t="shared" ref="BI18:DT18" si="222">IF($B4=5,+BH18+BI5+BI12,0)</f>
        <v>0</v>
      </c>
      <c r="BJ18" s="52">
        <f t="shared" si="222"/>
        <v>0</v>
      </c>
      <c r="BK18" s="52">
        <f t="shared" si="222"/>
        <v>0</v>
      </c>
      <c r="BL18" s="52">
        <f t="shared" si="222"/>
        <v>0</v>
      </c>
      <c r="BM18" s="52">
        <f t="shared" si="222"/>
        <v>0</v>
      </c>
      <c r="BN18" s="52">
        <f t="shared" si="222"/>
        <v>0</v>
      </c>
      <c r="BO18" s="52">
        <f t="shared" si="222"/>
        <v>0</v>
      </c>
      <c r="BP18" s="52">
        <f t="shared" si="222"/>
        <v>0</v>
      </c>
      <c r="BQ18" s="52">
        <f t="shared" si="222"/>
        <v>0</v>
      </c>
      <c r="BR18" s="52">
        <f t="shared" si="222"/>
        <v>0</v>
      </c>
      <c r="BS18" s="52">
        <f t="shared" si="222"/>
        <v>0</v>
      </c>
      <c r="BT18" s="52">
        <f t="shared" si="222"/>
        <v>0</v>
      </c>
      <c r="BU18" s="52">
        <f t="shared" si="222"/>
        <v>0</v>
      </c>
      <c r="BV18" s="52">
        <f t="shared" si="222"/>
        <v>0</v>
      </c>
      <c r="BW18" s="52">
        <f t="shared" si="222"/>
        <v>0</v>
      </c>
      <c r="BX18" s="52">
        <f t="shared" si="222"/>
        <v>0</v>
      </c>
      <c r="BY18" s="52">
        <f t="shared" si="222"/>
        <v>0</v>
      </c>
      <c r="BZ18" s="52">
        <f t="shared" si="222"/>
        <v>0</v>
      </c>
      <c r="CA18" s="52">
        <f t="shared" si="222"/>
        <v>0</v>
      </c>
      <c r="CB18" s="52">
        <f t="shared" si="222"/>
        <v>0</v>
      </c>
      <c r="CC18" s="52">
        <f t="shared" si="222"/>
        <v>0</v>
      </c>
      <c r="CD18" s="52">
        <f t="shared" si="222"/>
        <v>0</v>
      </c>
      <c r="CE18" s="52">
        <f t="shared" si="222"/>
        <v>0</v>
      </c>
      <c r="CF18" s="52">
        <f t="shared" si="222"/>
        <v>0</v>
      </c>
      <c r="CG18" s="52">
        <f t="shared" si="222"/>
        <v>0</v>
      </c>
      <c r="CH18" s="52">
        <f t="shared" si="222"/>
        <v>0</v>
      </c>
      <c r="CI18" s="52">
        <f t="shared" si="222"/>
        <v>0</v>
      </c>
      <c r="CJ18" s="52">
        <f t="shared" si="222"/>
        <v>0</v>
      </c>
      <c r="CK18" s="52">
        <f t="shared" si="222"/>
        <v>0</v>
      </c>
      <c r="CL18" s="52">
        <f t="shared" si="222"/>
        <v>0</v>
      </c>
      <c r="CM18" s="52">
        <f t="shared" si="222"/>
        <v>0</v>
      </c>
      <c r="CN18" s="52">
        <f t="shared" si="222"/>
        <v>0</v>
      </c>
      <c r="CO18" s="52">
        <f t="shared" si="222"/>
        <v>0</v>
      </c>
      <c r="CP18" s="52">
        <f t="shared" si="222"/>
        <v>0</v>
      </c>
      <c r="CQ18" s="52">
        <f t="shared" si="222"/>
        <v>0</v>
      </c>
      <c r="CR18" s="52">
        <f t="shared" si="222"/>
        <v>0</v>
      </c>
      <c r="CS18" s="52">
        <f t="shared" si="222"/>
        <v>0</v>
      </c>
      <c r="CT18" s="52">
        <f t="shared" si="222"/>
        <v>0</v>
      </c>
      <c r="CU18" s="52">
        <f t="shared" si="222"/>
        <v>0</v>
      </c>
      <c r="CV18" s="52">
        <f t="shared" si="222"/>
        <v>0</v>
      </c>
      <c r="CW18" s="52">
        <f t="shared" si="222"/>
        <v>0</v>
      </c>
      <c r="CX18" s="52">
        <f t="shared" si="222"/>
        <v>0</v>
      </c>
      <c r="CY18" s="52">
        <f t="shared" si="222"/>
        <v>0</v>
      </c>
      <c r="CZ18" s="52">
        <f t="shared" si="222"/>
        <v>0</v>
      </c>
      <c r="DA18" s="52">
        <f t="shared" si="222"/>
        <v>0</v>
      </c>
      <c r="DB18" s="52">
        <f t="shared" si="222"/>
        <v>0</v>
      </c>
      <c r="DC18" s="52">
        <f t="shared" si="222"/>
        <v>0</v>
      </c>
      <c r="DD18" s="52">
        <f t="shared" si="222"/>
        <v>0</v>
      </c>
      <c r="DE18" s="52">
        <f t="shared" si="222"/>
        <v>0</v>
      </c>
      <c r="DF18" s="52">
        <f t="shared" si="222"/>
        <v>0</v>
      </c>
      <c r="DG18" s="52">
        <f t="shared" si="222"/>
        <v>0</v>
      </c>
      <c r="DH18" s="52">
        <f t="shared" si="222"/>
        <v>0</v>
      </c>
      <c r="DI18" s="52">
        <f t="shared" si="222"/>
        <v>0</v>
      </c>
      <c r="DJ18" s="52">
        <f t="shared" si="222"/>
        <v>0</v>
      </c>
      <c r="DK18" s="52">
        <f t="shared" si="222"/>
        <v>0</v>
      </c>
      <c r="DL18" s="52">
        <f t="shared" si="222"/>
        <v>0</v>
      </c>
      <c r="DM18" s="52">
        <f t="shared" si="222"/>
        <v>0</v>
      </c>
      <c r="DN18" s="52">
        <f t="shared" si="222"/>
        <v>0</v>
      </c>
      <c r="DO18" s="52">
        <f t="shared" si="222"/>
        <v>0</v>
      </c>
      <c r="DP18" s="52">
        <f t="shared" si="222"/>
        <v>0</v>
      </c>
      <c r="DQ18" s="52">
        <f t="shared" si="222"/>
        <v>0</v>
      </c>
      <c r="DR18" s="52">
        <f t="shared" si="222"/>
        <v>0</v>
      </c>
      <c r="DS18" s="52">
        <f t="shared" si="222"/>
        <v>0</v>
      </c>
      <c r="DT18" s="52">
        <f t="shared" si="222"/>
        <v>0</v>
      </c>
      <c r="DU18" s="52">
        <f t="shared" ref="DU18:EV18" si="223">IF($B4=5,+DT18+DU5+DU12,0)</f>
        <v>0</v>
      </c>
      <c r="DV18" s="52">
        <f t="shared" si="223"/>
        <v>0</v>
      </c>
      <c r="DW18" s="52">
        <f t="shared" si="223"/>
        <v>0</v>
      </c>
      <c r="DX18" s="52">
        <f t="shared" si="223"/>
        <v>0</v>
      </c>
      <c r="DY18" s="52">
        <f t="shared" si="223"/>
        <v>0</v>
      </c>
      <c r="DZ18" s="52">
        <f t="shared" si="223"/>
        <v>0</v>
      </c>
      <c r="EA18" s="52">
        <f t="shared" si="223"/>
        <v>0</v>
      </c>
      <c r="EB18" s="52">
        <f t="shared" si="223"/>
        <v>0</v>
      </c>
      <c r="EC18" s="52">
        <f t="shared" si="223"/>
        <v>0</v>
      </c>
      <c r="ED18" s="52">
        <f t="shared" si="223"/>
        <v>0</v>
      </c>
      <c r="EE18" s="52">
        <f t="shared" si="223"/>
        <v>0</v>
      </c>
      <c r="EF18" s="52">
        <f t="shared" si="223"/>
        <v>0</v>
      </c>
      <c r="EG18" s="52">
        <f t="shared" si="223"/>
        <v>0</v>
      </c>
      <c r="EH18" s="52">
        <f t="shared" si="223"/>
        <v>0</v>
      </c>
      <c r="EI18" s="52">
        <f t="shared" si="223"/>
        <v>0</v>
      </c>
      <c r="EJ18" s="52">
        <f t="shared" si="223"/>
        <v>0</v>
      </c>
      <c r="EK18" s="52">
        <f t="shared" si="223"/>
        <v>0</v>
      </c>
      <c r="EL18" s="52">
        <f t="shared" si="223"/>
        <v>0</v>
      </c>
      <c r="EM18" s="52">
        <f t="shared" si="223"/>
        <v>0</v>
      </c>
      <c r="EN18" s="52">
        <f t="shared" si="223"/>
        <v>0</v>
      </c>
      <c r="EO18" s="52">
        <f t="shared" si="223"/>
        <v>0</v>
      </c>
      <c r="EP18" s="52">
        <f t="shared" si="223"/>
        <v>0</v>
      </c>
      <c r="EQ18" s="52">
        <f t="shared" si="223"/>
        <v>0</v>
      </c>
      <c r="ER18" s="52">
        <f t="shared" si="223"/>
        <v>0</v>
      </c>
      <c r="ES18" s="52">
        <f t="shared" si="223"/>
        <v>0</v>
      </c>
      <c r="ET18" s="52">
        <f t="shared" si="223"/>
        <v>0</v>
      </c>
      <c r="EU18" s="52">
        <f t="shared" si="223"/>
        <v>0</v>
      </c>
      <c r="EV18" s="52">
        <f t="shared" si="223"/>
        <v>0</v>
      </c>
      <c r="EW18" s="52">
        <f t="shared" ref="EW18" si="224">IF($B4=5,+EV18+EW5+EW12,0)</f>
        <v>0</v>
      </c>
      <c r="EX18" s="52">
        <f t="shared" ref="EX18" si="225">IF($B4=5,+EW18+EX5+EX12,0)</f>
        <v>0</v>
      </c>
      <c r="EY18" s="52">
        <f t="shared" ref="EY18" si="226">IF($B4=5,+EX18+EY5+EY12,0)</f>
        <v>0</v>
      </c>
      <c r="EZ18" s="52">
        <f t="shared" ref="EZ18" si="227">IF($B4=5,+EY18+EZ5+EZ12,0)</f>
        <v>0</v>
      </c>
      <c r="FA18" s="52">
        <f t="shared" ref="FA18" si="228">IF($B4=5,+EZ18+FA5+FA12,0)</f>
        <v>0</v>
      </c>
      <c r="FB18" s="52">
        <f t="shared" ref="FB18" si="229">IF($B4=5,+FA18+FB5+FB12,0)</f>
        <v>0</v>
      </c>
      <c r="FC18" s="52">
        <f t="shared" ref="FC18" si="230">IF($B4=5,+FB18+FC5+FC12,0)</f>
        <v>0</v>
      </c>
      <c r="FD18" s="52">
        <f t="shared" ref="FD18" si="231">IF($B4=5,+FC18+FD5+FD12,0)</f>
        <v>0</v>
      </c>
      <c r="FE18" s="52">
        <f t="shared" ref="FE18" si="232">IF($B4=5,+FD18+FE5+FE12,0)</f>
        <v>0</v>
      </c>
      <c r="FF18" s="52">
        <f t="shared" ref="FF18" si="233">IF($B4=5,+FE18+FF5+FF12,0)</f>
        <v>0</v>
      </c>
      <c r="FG18" s="52">
        <f t="shared" ref="FG18" si="234">IF($B4=5,+FF18+FG5+FG12,0)</f>
        <v>0</v>
      </c>
      <c r="FH18" s="52">
        <f t="shared" ref="FH18" si="235">IF($B4=5,+FG18+FH5+FH12,0)</f>
        <v>0</v>
      </c>
    </row>
    <row r="19" spans="1:164">
      <c r="A19" s="9">
        <v>5</v>
      </c>
      <c r="B19" s="76"/>
      <c r="C19" s="9"/>
      <c r="D19" s="9"/>
      <c r="E19" s="9"/>
      <c r="F19" s="76"/>
      <c r="G19" s="52">
        <v>0</v>
      </c>
      <c r="H19" s="52">
        <v>0</v>
      </c>
      <c r="I19" s="52">
        <f t="shared" ref="I19:BH19" si="236">IF($B4=6,+H19+I5+I12,0)</f>
        <v>0</v>
      </c>
      <c r="J19" s="52">
        <f t="shared" si="236"/>
        <v>0</v>
      </c>
      <c r="K19" s="52">
        <f t="shared" si="236"/>
        <v>0</v>
      </c>
      <c r="L19" s="52">
        <f t="shared" si="236"/>
        <v>0</v>
      </c>
      <c r="M19" s="52">
        <f t="shared" si="236"/>
        <v>0</v>
      </c>
      <c r="N19" s="52">
        <f t="shared" si="236"/>
        <v>0</v>
      </c>
      <c r="O19" s="52">
        <f t="shared" si="236"/>
        <v>0</v>
      </c>
      <c r="P19" s="52">
        <f>IF($B4=6,+O19+P5+P12,0)</f>
        <v>0</v>
      </c>
      <c r="Q19" s="52">
        <f t="shared" si="236"/>
        <v>0</v>
      </c>
      <c r="R19" s="52">
        <f t="shared" si="236"/>
        <v>0</v>
      </c>
      <c r="S19" s="52">
        <f>IF($B4=6,+R19+S5+S12,0)</f>
        <v>0</v>
      </c>
      <c r="T19" s="52">
        <f t="shared" si="236"/>
        <v>0</v>
      </c>
      <c r="U19" s="52">
        <f t="shared" si="236"/>
        <v>0</v>
      </c>
      <c r="V19" s="52">
        <f t="shared" si="236"/>
        <v>0</v>
      </c>
      <c r="W19" s="52">
        <f t="shared" si="236"/>
        <v>0</v>
      </c>
      <c r="X19" s="52">
        <f t="shared" si="236"/>
        <v>0</v>
      </c>
      <c r="Y19" s="52">
        <f t="shared" si="236"/>
        <v>0</v>
      </c>
      <c r="Z19" s="52">
        <f t="shared" si="236"/>
        <v>0</v>
      </c>
      <c r="AA19" s="52">
        <f t="shared" si="236"/>
        <v>0</v>
      </c>
      <c r="AB19" s="52">
        <f t="shared" si="236"/>
        <v>0</v>
      </c>
      <c r="AC19" s="52">
        <f t="shared" si="236"/>
        <v>0</v>
      </c>
      <c r="AD19" s="52">
        <f t="shared" si="236"/>
        <v>0</v>
      </c>
      <c r="AE19" s="52">
        <f t="shared" si="236"/>
        <v>0</v>
      </c>
      <c r="AF19" s="52">
        <f t="shared" si="236"/>
        <v>0</v>
      </c>
      <c r="AG19" s="52">
        <f t="shared" si="236"/>
        <v>0</v>
      </c>
      <c r="AH19" s="52">
        <f t="shared" si="236"/>
        <v>0</v>
      </c>
      <c r="AI19" s="52">
        <f t="shared" si="236"/>
        <v>0</v>
      </c>
      <c r="AJ19" s="52">
        <f t="shared" si="236"/>
        <v>0</v>
      </c>
      <c r="AK19" s="52">
        <f t="shared" si="236"/>
        <v>0</v>
      </c>
      <c r="AL19" s="52">
        <f t="shared" si="236"/>
        <v>0</v>
      </c>
      <c r="AM19" s="52">
        <f t="shared" si="236"/>
        <v>0</v>
      </c>
      <c r="AN19" s="52">
        <f t="shared" si="236"/>
        <v>0</v>
      </c>
      <c r="AO19" s="52">
        <f t="shared" si="236"/>
        <v>0</v>
      </c>
      <c r="AP19" s="52">
        <f t="shared" si="236"/>
        <v>0</v>
      </c>
      <c r="AQ19" s="52">
        <f t="shared" si="236"/>
        <v>0</v>
      </c>
      <c r="AR19" s="52">
        <f t="shared" si="236"/>
        <v>0</v>
      </c>
      <c r="AS19" s="52">
        <f t="shared" si="236"/>
        <v>0</v>
      </c>
      <c r="AT19" s="52">
        <f t="shared" si="236"/>
        <v>0</v>
      </c>
      <c r="AU19" s="52">
        <f t="shared" si="236"/>
        <v>0</v>
      </c>
      <c r="AV19" s="52">
        <f t="shared" si="236"/>
        <v>0</v>
      </c>
      <c r="AW19" s="52">
        <f t="shared" si="236"/>
        <v>0</v>
      </c>
      <c r="AX19" s="52">
        <f t="shared" si="236"/>
        <v>0</v>
      </c>
      <c r="AY19" s="52">
        <f t="shared" si="236"/>
        <v>0</v>
      </c>
      <c r="AZ19" s="52">
        <f t="shared" si="236"/>
        <v>0</v>
      </c>
      <c r="BA19" s="52">
        <f t="shared" si="236"/>
        <v>0</v>
      </c>
      <c r="BB19" s="52">
        <f t="shared" si="236"/>
        <v>0</v>
      </c>
      <c r="BC19" s="52">
        <f t="shared" si="236"/>
        <v>0</v>
      </c>
      <c r="BD19" s="52">
        <f t="shared" si="236"/>
        <v>0</v>
      </c>
      <c r="BE19" s="52">
        <f t="shared" si="236"/>
        <v>0</v>
      </c>
      <c r="BF19" s="52">
        <f t="shared" si="236"/>
        <v>0</v>
      </c>
      <c r="BG19" s="52">
        <f t="shared" si="236"/>
        <v>0</v>
      </c>
      <c r="BH19" s="52">
        <f t="shared" si="236"/>
        <v>0</v>
      </c>
      <c r="BI19" s="52">
        <f t="shared" ref="BI19:DT19" si="237">IF($B4=6,+BH19+BI5+BI12,0)</f>
        <v>0</v>
      </c>
      <c r="BJ19" s="52">
        <f t="shared" si="237"/>
        <v>0</v>
      </c>
      <c r="BK19" s="52">
        <f t="shared" si="237"/>
        <v>0</v>
      </c>
      <c r="BL19" s="52">
        <f t="shared" si="237"/>
        <v>0</v>
      </c>
      <c r="BM19" s="52">
        <f t="shared" si="237"/>
        <v>0</v>
      </c>
      <c r="BN19" s="52">
        <f t="shared" si="237"/>
        <v>0</v>
      </c>
      <c r="BO19" s="52">
        <f t="shared" si="237"/>
        <v>0</v>
      </c>
      <c r="BP19" s="52">
        <f t="shared" si="237"/>
        <v>0</v>
      </c>
      <c r="BQ19" s="52">
        <f t="shared" si="237"/>
        <v>0</v>
      </c>
      <c r="BR19" s="52">
        <f t="shared" si="237"/>
        <v>0</v>
      </c>
      <c r="BS19" s="52">
        <f t="shared" si="237"/>
        <v>0</v>
      </c>
      <c r="BT19" s="52">
        <f t="shared" si="237"/>
        <v>0</v>
      </c>
      <c r="BU19" s="52">
        <f t="shared" si="237"/>
        <v>0</v>
      </c>
      <c r="BV19" s="52">
        <f t="shared" si="237"/>
        <v>0</v>
      </c>
      <c r="BW19" s="52">
        <f t="shared" si="237"/>
        <v>0</v>
      </c>
      <c r="BX19" s="52">
        <f t="shared" si="237"/>
        <v>0</v>
      </c>
      <c r="BY19" s="52">
        <f t="shared" si="237"/>
        <v>0</v>
      </c>
      <c r="BZ19" s="52">
        <f t="shared" si="237"/>
        <v>0</v>
      </c>
      <c r="CA19" s="52">
        <f t="shared" si="237"/>
        <v>0</v>
      </c>
      <c r="CB19" s="52">
        <f t="shared" si="237"/>
        <v>0</v>
      </c>
      <c r="CC19" s="52">
        <f t="shared" si="237"/>
        <v>0</v>
      </c>
      <c r="CD19" s="52">
        <f t="shared" si="237"/>
        <v>0</v>
      </c>
      <c r="CE19" s="52">
        <f t="shared" si="237"/>
        <v>0</v>
      </c>
      <c r="CF19" s="52">
        <f t="shared" si="237"/>
        <v>0</v>
      </c>
      <c r="CG19" s="52">
        <f t="shared" si="237"/>
        <v>0</v>
      </c>
      <c r="CH19" s="52">
        <f t="shared" si="237"/>
        <v>0</v>
      </c>
      <c r="CI19" s="52">
        <f t="shared" si="237"/>
        <v>0</v>
      </c>
      <c r="CJ19" s="52">
        <f t="shared" si="237"/>
        <v>0</v>
      </c>
      <c r="CK19" s="52">
        <f t="shared" si="237"/>
        <v>0</v>
      </c>
      <c r="CL19" s="52">
        <f t="shared" si="237"/>
        <v>0</v>
      </c>
      <c r="CM19" s="52">
        <f t="shared" si="237"/>
        <v>0</v>
      </c>
      <c r="CN19" s="52">
        <f t="shared" si="237"/>
        <v>0</v>
      </c>
      <c r="CO19" s="52">
        <f t="shared" si="237"/>
        <v>0</v>
      </c>
      <c r="CP19" s="52">
        <f t="shared" si="237"/>
        <v>0</v>
      </c>
      <c r="CQ19" s="52">
        <f t="shared" si="237"/>
        <v>0</v>
      </c>
      <c r="CR19" s="52">
        <f t="shared" si="237"/>
        <v>0</v>
      </c>
      <c r="CS19" s="52">
        <f t="shared" si="237"/>
        <v>0</v>
      </c>
      <c r="CT19" s="52">
        <f t="shared" si="237"/>
        <v>0</v>
      </c>
      <c r="CU19" s="52">
        <f t="shared" si="237"/>
        <v>0</v>
      </c>
      <c r="CV19" s="52">
        <f t="shared" si="237"/>
        <v>0</v>
      </c>
      <c r="CW19" s="52">
        <f t="shared" si="237"/>
        <v>0</v>
      </c>
      <c r="CX19" s="52">
        <f t="shared" si="237"/>
        <v>0</v>
      </c>
      <c r="CY19" s="52">
        <f t="shared" si="237"/>
        <v>0</v>
      </c>
      <c r="CZ19" s="52">
        <f t="shared" si="237"/>
        <v>0</v>
      </c>
      <c r="DA19" s="52">
        <f t="shared" si="237"/>
        <v>0</v>
      </c>
      <c r="DB19" s="52">
        <f t="shared" si="237"/>
        <v>0</v>
      </c>
      <c r="DC19" s="52">
        <f t="shared" si="237"/>
        <v>0</v>
      </c>
      <c r="DD19" s="52">
        <f t="shared" si="237"/>
        <v>0</v>
      </c>
      <c r="DE19" s="52">
        <f t="shared" si="237"/>
        <v>0</v>
      </c>
      <c r="DF19" s="52">
        <f t="shared" si="237"/>
        <v>0</v>
      </c>
      <c r="DG19" s="52">
        <f t="shared" si="237"/>
        <v>0</v>
      </c>
      <c r="DH19" s="52">
        <f t="shared" si="237"/>
        <v>0</v>
      </c>
      <c r="DI19" s="52">
        <f t="shared" si="237"/>
        <v>0</v>
      </c>
      <c r="DJ19" s="52">
        <f t="shared" si="237"/>
        <v>0</v>
      </c>
      <c r="DK19" s="52">
        <f t="shared" si="237"/>
        <v>0</v>
      </c>
      <c r="DL19" s="52">
        <f t="shared" si="237"/>
        <v>0</v>
      </c>
      <c r="DM19" s="52">
        <f t="shared" si="237"/>
        <v>0</v>
      </c>
      <c r="DN19" s="52">
        <f t="shared" si="237"/>
        <v>0</v>
      </c>
      <c r="DO19" s="52">
        <f t="shared" si="237"/>
        <v>0</v>
      </c>
      <c r="DP19" s="52">
        <f t="shared" si="237"/>
        <v>0</v>
      </c>
      <c r="DQ19" s="52">
        <f t="shared" si="237"/>
        <v>0</v>
      </c>
      <c r="DR19" s="52">
        <f t="shared" si="237"/>
        <v>0</v>
      </c>
      <c r="DS19" s="52">
        <f t="shared" si="237"/>
        <v>0</v>
      </c>
      <c r="DT19" s="52">
        <f t="shared" si="237"/>
        <v>0</v>
      </c>
      <c r="DU19" s="52">
        <f t="shared" ref="DU19:EV19" si="238">IF($B4=6,+DT19+DU5+DU12,0)</f>
        <v>0</v>
      </c>
      <c r="DV19" s="52">
        <f t="shared" si="238"/>
        <v>0</v>
      </c>
      <c r="DW19" s="52">
        <f t="shared" si="238"/>
        <v>0</v>
      </c>
      <c r="DX19" s="52">
        <f t="shared" si="238"/>
        <v>0</v>
      </c>
      <c r="DY19" s="52">
        <f t="shared" si="238"/>
        <v>0</v>
      </c>
      <c r="DZ19" s="52">
        <f t="shared" si="238"/>
        <v>0</v>
      </c>
      <c r="EA19" s="52">
        <f t="shared" si="238"/>
        <v>0</v>
      </c>
      <c r="EB19" s="52">
        <f t="shared" si="238"/>
        <v>0</v>
      </c>
      <c r="EC19" s="52">
        <f t="shared" si="238"/>
        <v>0</v>
      </c>
      <c r="ED19" s="52">
        <f t="shared" si="238"/>
        <v>0</v>
      </c>
      <c r="EE19" s="52">
        <f t="shared" si="238"/>
        <v>0</v>
      </c>
      <c r="EF19" s="52">
        <f t="shared" si="238"/>
        <v>0</v>
      </c>
      <c r="EG19" s="52">
        <f t="shared" si="238"/>
        <v>0</v>
      </c>
      <c r="EH19" s="52">
        <f t="shared" si="238"/>
        <v>0</v>
      </c>
      <c r="EI19" s="52">
        <f t="shared" si="238"/>
        <v>0</v>
      </c>
      <c r="EJ19" s="52">
        <f t="shared" si="238"/>
        <v>0</v>
      </c>
      <c r="EK19" s="52">
        <f t="shared" si="238"/>
        <v>0</v>
      </c>
      <c r="EL19" s="52">
        <f t="shared" si="238"/>
        <v>0</v>
      </c>
      <c r="EM19" s="52">
        <f t="shared" si="238"/>
        <v>0</v>
      </c>
      <c r="EN19" s="52">
        <f t="shared" si="238"/>
        <v>0</v>
      </c>
      <c r="EO19" s="52">
        <f t="shared" si="238"/>
        <v>0</v>
      </c>
      <c r="EP19" s="52">
        <f t="shared" si="238"/>
        <v>0</v>
      </c>
      <c r="EQ19" s="52">
        <f t="shared" si="238"/>
        <v>0</v>
      </c>
      <c r="ER19" s="52">
        <f t="shared" si="238"/>
        <v>0</v>
      </c>
      <c r="ES19" s="52">
        <f t="shared" si="238"/>
        <v>0</v>
      </c>
      <c r="ET19" s="52">
        <f t="shared" si="238"/>
        <v>0</v>
      </c>
      <c r="EU19" s="52">
        <f t="shared" si="238"/>
        <v>0</v>
      </c>
      <c r="EV19" s="52">
        <f t="shared" si="238"/>
        <v>0</v>
      </c>
      <c r="EW19" s="52">
        <f t="shared" ref="EW19" si="239">IF($B4=6,+EV19+EW5+EW12,0)</f>
        <v>0</v>
      </c>
      <c r="EX19" s="52">
        <f t="shared" ref="EX19" si="240">IF($B4=6,+EW19+EX5+EX12,0)</f>
        <v>0</v>
      </c>
      <c r="EY19" s="52">
        <f t="shared" ref="EY19" si="241">IF($B4=6,+EX19+EY5+EY12,0)</f>
        <v>0</v>
      </c>
      <c r="EZ19" s="52">
        <f t="shared" ref="EZ19" si="242">IF($B4=6,+EY19+EZ5+EZ12,0)</f>
        <v>0</v>
      </c>
      <c r="FA19" s="52">
        <f t="shared" ref="FA19" si="243">IF($B4=6,+EZ19+FA5+FA12,0)</f>
        <v>0</v>
      </c>
      <c r="FB19" s="52">
        <f t="shared" ref="FB19" si="244">IF($B4=6,+FA19+FB5+FB12,0)</f>
        <v>0</v>
      </c>
      <c r="FC19" s="52">
        <f t="shared" ref="FC19" si="245">IF($B4=6,+FB19+FC5+FC12,0)</f>
        <v>0</v>
      </c>
      <c r="FD19" s="52">
        <f t="shared" ref="FD19" si="246">IF($B4=6,+FC19+FD5+FD12,0)</f>
        <v>0</v>
      </c>
      <c r="FE19" s="52">
        <f t="shared" ref="FE19" si="247">IF($B4=6,+FD19+FE5+FE12,0)</f>
        <v>0</v>
      </c>
      <c r="FF19" s="52">
        <f t="shared" ref="FF19" si="248">IF($B4=6,+FE19+FF5+FF12,0)</f>
        <v>0</v>
      </c>
      <c r="FG19" s="52">
        <f t="shared" ref="FG19" si="249">IF($B4=6,+FF19+FG5+FG12,0)</f>
        <v>0</v>
      </c>
      <c r="FH19" s="52">
        <f t="shared" ref="FH19" si="250">IF($B4=6,+FG19+FH5+FH12,0)</f>
        <v>0</v>
      </c>
    </row>
    <row r="20" spans="1:164">
      <c r="A20" s="9">
        <v>6</v>
      </c>
      <c r="B20" s="76"/>
      <c r="C20" s="9"/>
      <c r="D20" s="9"/>
      <c r="E20" s="9"/>
      <c r="F20" s="76"/>
      <c r="G20" s="52">
        <v>0</v>
      </c>
      <c r="H20" s="52">
        <v>0</v>
      </c>
      <c r="I20" s="52">
        <f t="shared" ref="I20:BH20" si="251">IF($B4=7,+H20+I5+I12,0)</f>
        <v>0</v>
      </c>
      <c r="J20" s="52">
        <f t="shared" si="251"/>
        <v>0</v>
      </c>
      <c r="K20" s="52">
        <f t="shared" si="251"/>
        <v>0</v>
      </c>
      <c r="L20" s="52">
        <f t="shared" si="251"/>
        <v>0</v>
      </c>
      <c r="M20" s="52">
        <f t="shared" si="251"/>
        <v>0</v>
      </c>
      <c r="N20" s="52">
        <f t="shared" si="251"/>
        <v>0</v>
      </c>
      <c r="O20" s="52">
        <f t="shared" si="251"/>
        <v>0</v>
      </c>
      <c r="P20" s="52">
        <f>IF($B4=7,+O20+P5+P12,0)</f>
        <v>0</v>
      </c>
      <c r="Q20" s="52">
        <f t="shared" si="251"/>
        <v>0</v>
      </c>
      <c r="R20" s="52">
        <f t="shared" si="251"/>
        <v>0</v>
      </c>
      <c r="S20" s="52">
        <f>IF($B4=7,+R20+S5+S12,0)</f>
        <v>0</v>
      </c>
      <c r="T20" s="52">
        <f t="shared" si="251"/>
        <v>0</v>
      </c>
      <c r="U20" s="52">
        <f t="shared" si="251"/>
        <v>0</v>
      </c>
      <c r="V20" s="52">
        <f t="shared" si="251"/>
        <v>0</v>
      </c>
      <c r="W20" s="52">
        <f t="shared" si="251"/>
        <v>0</v>
      </c>
      <c r="X20" s="52">
        <f t="shared" si="251"/>
        <v>0</v>
      </c>
      <c r="Y20" s="52">
        <f t="shared" si="251"/>
        <v>0</v>
      </c>
      <c r="Z20" s="52">
        <f t="shared" si="251"/>
        <v>0</v>
      </c>
      <c r="AA20" s="52">
        <f t="shared" si="251"/>
        <v>0</v>
      </c>
      <c r="AB20" s="52">
        <f t="shared" si="251"/>
        <v>0</v>
      </c>
      <c r="AC20" s="52">
        <f t="shared" si="251"/>
        <v>0</v>
      </c>
      <c r="AD20" s="52">
        <f t="shared" si="251"/>
        <v>0</v>
      </c>
      <c r="AE20" s="52">
        <f t="shared" si="251"/>
        <v>0</v>
      </c>
      <c r="AF20" s="52">
        <f t="shared" si="251"/>
        <v>0</v>
      </c>
      <c r="AG20" s="52">
        <f t="shared" si="251"/>
        <v>0</v>
      </c>
      <c r="AH20" s="52">
        <f t="shared" si="251"/>
        <v>0</v>
      </c>
      <c r="AI20" s="52">
        <f t="shared" si="251"/>
        <v>0</v>
      </c>
      <c r="AJ20" s="52">
        <f t="shared" si="251"/>
        <v>0</v>
      </c>
      <c r="AK20" s="52">
        <f t="shared" si="251"/>
        <v>0</v>
      </c>
      <c r="AL20" s="52">
        <f t="shared" si="251"/>
        <v>0</v>
      </c>
      <c r="AM20" s="52">
        <f t="shared" si="251"/>
        <v>0</v>
      </c>
      <c r="AN20" s="52">
        <f t="shared" si="251"/>
        <v>0</v>
      </c>
      <c r="AO20" s="52">
        <f t="shared" si="251"/>
        <v>0</v>
      </c>
      <c r="AP20" s="52">
        <f t="shared" si="251"/>
        <v>0</v>
      </c>
      <c r="AQ20" s="52">
        <f t="shared" si="251"/>
        <v>0</v>
      </c>
      <c r="AR20" s="52">
        <f t="shared" si="251"/>
        <v>0</v>
      </c>
      <c r="AS20" s="52">
        <f t="shared" si="251"/>
        <v>0</v>
      </c>
      <c r="AT20" s="52">
        <f t="shared" si="251"/>
        <v>0</v>
      </c>
      <c r="AU20" s="52">
        <f t="shared" si="251"/>
        <v>0</v>
      </c>
      <c r="AV20" s="52">
        <f t="shared" si="251"/>
        <v>0</v>
      </c>
      <c r="AW20" s="52">
        <f t="shared" si="251"/>
        <v>0</v>
      </c>
      <c r="AX20" s="52">
        <f t="shared" si="251"/>
        <v>0</v>
      </c>
      <c r="AY20" s="52">
        <f t="shared" si="251"/>
        <v>0</v>
      </c>
      <c r="AZ20" s="52">
        <f t="shared" si="251"/>
        <v>0</v>
      </c>
      <c r="BA20" s="52">
        <f t="shared" si="251"/>
        <v>0</v>
      </c>
      <c r="BB20" s="52">
        <f t="shared" si="251"/>
        <v>0</v>
      </c>
      <c r="BC20" s="52">
        <f t="shared" si="251"/>
        <v>0</v>
      </c>
      <c r="BD20" s="52">
        <f t="shared" si="251"/>
        <v>0</v>
      </c>
      <c r="BE20" s="52">
        <f t="shared" si="251"/>
        <v>0</v>
      </c>
      <c r="BF20" s="52">
        <f t="shared" si="251"/>
        <v>0</v>
      </c>
      <c r="BG20" s="52">
        <f t="shared" si="251"/>
        <v>0</v>
      </c>
      <c r="BH20" s="52">
        <f t="shared" si="251"/>
        <v>0</v>
      </c>
      <c r="BI20" s="52">
        <f t="shared" ref="BI20:DT20" si="252">IF($B4=7,+BH20+BI5+BI12,0)</f>
        <v>0</v>
      </c>
      <c r="BJ20" s="52">
        <f t="shared" si="252"/>
        <v>0</v>
      </c>
      <c r="BK20" s="52">
        <f t="shared" si="252"/>
        <v>0</v>
      </c>
      <c r="BL20" s="52">
        <f t="shared" si="252"/>
        <v>0</v>
      </c>
      <c r="BM20" s="52">
        <f t="shared" si="252"/>
        <v>0</v>
      </c>
      <c r="BN20" s="52">
        <f t="shared" si="252"/>
        <v>0</v>
      </c>
      <c r="BO20" s="52">
        <f t="shared" si="252"/>
        <v>0</v>
      </c>
      <c r="BP20" s="52">
        <f t="shared" si="252"/>
        <v>0</v>
      </c>
      <c r="BQ20" s="52">
        <f t="shared" si="252"/>
        <v>0</v>
      </c>
      <c r="BR20" s="52">
        <f t="shared" si="252"/>
        <v>0</v>
      </c>
      <c r="BS20" s="52">
        <f t="shared" si="252"/>
        <v>0</v>
      </c>
      <c r="BT20" s="52">
        <f t="shared" si="252"/>
        <v>0</v>
      </c>
      <c r="BU20" s="52">
        <f t="shared" si="252"/>
        <v>0</v>
      </c>
      <c r="BV20" s="52">
        <f t="shared" si="252"/>
        <v>0</v>
      </c>
      <c r="BW20" s="52">
        <f t="shared" si="252"/>
        <v>0</v>
      </c>
      <c r="BX20" s="52">
        <f t="shared" si="252"/>
        <v>0</v>
      </c>
      <c r="BY20" s="52">
        <f t="shared" si="252"/>
        <v>0</v>
      </c>
      <c r="BZ20" s="52">
        <f t="shared" si="252"/>
        <v>0</v>
      </c>
      <c r="CA20" s="52">
        <f t="shared" si="252"/>
        <v>0</v>
      </c>
      <c r="CB20" s="52">
        <f t="shared" si="252"/>
        <v>0</v>
      </c>
      <c r="CC20" s="52">
        <f t="shared" si="252"/>
        <v>0</v>
      </c>
      <c r="CD20" s="52">
        <f t="shared" si="252"/>
        <v>0</v>
      </c>
      <c r="CE20" s="52">
        <f t="shared" si="252"/>
        <v>0</v>
      </c>
      <c r="CF20" s="52">
        <f t="shared" si="252"/>
        <v>0</v>
      </c>
      <c r="CG20" s="52">
        <f t="shared" si="252"/>
        <v>0</v>
      </c>
      <c r="CH20" s="52">
        <f t="shared" si="252"/>
        <v>0</v>
      </c>
      <c r="CI20" s="52">
        <f t="shared" si="252"/>
        <v>0</v>
      </c>
      <c r="CJ20" s="52">
        <f t="shared" si="252"/>
        <v>0</v>
      </c>
      <c r="CK20" s="52">
        <f t="shared" si="252"/>
        <v>0</v>
      </c>
      <c r="CL20" s="52">
        <f t="shared" si="252"/>
        <v>0</v>
      </c>
      <c r="CM20" s="52">
        <f t="shared" si="252"/>
        <v>0</v>
      </c>
      <c r="CN20" s="52">
        <f t="shared" si="252"/>
        <v>0</v>
      </c>
      <c r="CO20" s="52">
        <f t="shared" si="252"/>
        <v>0</v>
      </c>
      <c r="CP20" s="52">
        <f t="shared" si="252"/>
        <v>0</v>
      </c>
      <c r="CQ20" s="52">
        <f t="shared" si="252"/>
        <v>0</v>
      </c>
      <c r="CR20" s="52">
        <f t="shared" si="252"/>
        <v>0</v>
      </c>
      <c r="CS20" s="52">
        <f t="shared" si="252"/>
        <v>0</v>
      </c>
      <c r="CT20" s="52">
        <f t="shared" si="252"/>
        <v>0</v>
      </c>
      <c r="CU20" s="52">
        <f t="shared" si="252"/>
        <v>0</v>
      </c>
      <c r="CV20" s="52">
        <f t="shared" si="252"/>
        <v>0</v>
      </c>
      <c r="CW20" s="52">
        <f t="shared" si="252"/>
        <v>0</v>
      </c>
      <c r="CX20" s="52">
        <f t="shared" si="252"/>
        <v>0</v>
      </c>
      <c r="CY20" s="52">
        <f t="shared" si="252"/>
        <v>0</v>
      </c>
      <c r="CZ20" s="52">
        <f t="shared" si="252"/>
        <v>0</v>
      </c>
      <c r="DA20" s="52">
        <f t="shared" si="252"/>
        <v>0</v>
      </c>
      <c r="DB20" s="52">
        <f t="shared" si="252"/>
        <v>0</v>
      </c>
      <c r="DC20" s="52">
        <f t="shared" si="252"/>
        <v>0</v>
      </c>
      <c r="DD20" s="52">
        <f t="shared" si="252"/>
        <v>0</v>
      </c>
      <c r="DE20" s="52">
        <f t="shared" si="252"/>
        <v>0</v>
      </c>
      <c r="DF20" s="52">
        <f t="shared" si="252"/>
        <v>0</v>
      </c>
      <c r="DG20" s="52">
        <f t="shared" si="252"/>
        <v>0</v>
      </c>
      <c r="DH20" s="52">
        <f t="shared" si="252"/>
        <v>0</v>
      </c>
      <c r="DI20" s="52">
        <f t="shared" si="252"/>
        <v>0</v>
      </c>
      <c r="DJ20" s="52">
        <f t="shared" si="252"/>
        <v>0</v>
      </c>
      <c r="DK20" s="52">
        <f t="shared" si="252"/>
        <v>0</v>
      </c>
      <c r="DL20" s="52">
        <f t="shared" si="252"/>
        <v>0</v>
      </c>
      <c r="DM20" s="52">
        <f t="shared" si="252"/>
        <v>0</v>
      </c>
      <c r="DN20" s="52">
        <f t="shared" si="252"/>
        <v>0</v>
      </c>
      <c r="DO20" s="52">
        <f t="shared" si="252"/>
        <v>0</v>
      </c>
      <c r="DP20" s="52">
        <f t="shared" si="252"/>
        <v>0</v>
      </c>
      <c r="DQ20" s="52">
        <f t="shared" si="252"/>
        <v>0</v>
      </c>
      <c r="DR20" s="52">
        <f t="shared" si="252"/>
        <v>0</v>
      </c>
      <c r="DS20" s="52">
        <f t="shared" si="252"/>
        <v>0</v>
      </c>
      <c r="DT20" s="52">
        <f t="shared" si="252"/>
        <v>0</v>
      </c>
      <c r="DU20" s="52">
        <f t="shared" ref="DU20:EV20" si="253">IF($B4=7,+DT20+DU5+DU12,0)</f>
        <v>0</v>
      </c>
      <c r="DV20" s="52">
        <f t="shared" si="253"/>
        <v>0</v>
      </c>
      <c r="DW20" s="52">
        <f t="shared" si="253"/>
        <v>0</v>
      </c>
      <c r="DX20" s="52">
        <f t="shared" si="253"/>
        <v>0</v>
      </c>
      <c r="DY20" s="52">
        <f t="shared" si="253"/>
        <v>0</v>
      </c>
      <c r="DZ20" s="52">
        <f t="shared" si="253"/>
        <v>0</v>
      </c>
      <c r="EA20" s="52">
        <f t="shared" si="253"/>
        <v>0</v>
      </c>
      <c r="EB20" s="52">
        <f t="shared" si="253"/>
        <v>0</v>
      </c>
      <c r="EC20" s="52">
        <f t="shared" si="253"/>
        <v>0</v>
      </c>
      <c r="ED20" s="52">
        <f t="shared" si="253"/>
        <v>0</v>
      </c>
      <c r="EE20" s="52">
        <f t="shared" si="253"/>
        <v>0</v>
      </c>
      <c r="EF20" s="52">
        <f t="shared" si="253"/>
        <v>0</v>
      </c>
      <c r="EG20" s="52">
        <f t="shared" si="253"/>
        <v>0</v>
      </c>
      <c r="EH20" s="52">
        <f t="shared" si="253"/>
        <v>0</v>
      </c>
      <c r="EI20" s="52">
        <f t="shared" si="253"/>
        <v>0</v>
      </c>
      <c r="EJ20" s="52">
        <f t="shared" si="253"/>
        <v>0</v>
      </c>
      <c r="EK20" s="52">
        <f t="shared" si="253"/>
        <v>0</v>
      </c>
      <c r="EL20" s="52">
        <f t="shared" si="253"/>
        <v>0</v>
      </c>
      <c r="EM20" s="52">
        <f t="shared" si="253"/>
        <v>0</v>
      </c>
      <c r="EN20" s="52">
        <f t="shared" si="253"/>
        <v>0</v>
      </c>
      <c r="EO20" s="52">
        <f t="shared" si="253"/>
        <v>0</v>
      </c>
      <c r="EP20" s="52">
        <f t="shared" si="253"/>
        <v>0</v>
      </c>
      <c r="EQ20" s="52">
        <f t="shared" si="253"/>
        <v>0</v>
      </c>
      <c r="ER20" s="52">
        <f t="shared" si="253"/>
        <v>0</v>
      </c>
      <c r="ES20" s="52">
        <f t="shared" si="253"/>
        <v>0</v>
      </c>
      <c r="ET20" s="52">
        <f t="shared" si="253"/>
        <v>0</v>
      </c>
      <c r="EU20" s="52">
        <f t="shared" si="253"/>
        <v>0</v>
      </c>
      <c r="EV20" s="52">
        <f t="shared" si="253"/>
        <v>0</v>
      </c>
      <c r="EW20" s="52">
        <f t="shared" ref="EW20" si="254">IF($B4=7,+EV20+EW5+EW12,0)</f>
        <v>0</v>
      </c>
      <c r="EX20" s="52">
        <f t="shared" ref="EX20" si="255">IF($B4=7,+EW20+EX5+EX12,0)</f>
        <v>0</v>
      </c>
      <c r="EY20" s="52">
        <f t="shared" ref="EY20" si="256">IF($B4=7,+EX20+EY5+EY12,0)</f>
        <v>0</v>
      </c>
      <c r="EZ20" s="52">
        <f t="shared" ref="EZ20" si="257">IF($B4=7,+EY20+EZ5+EZ12,0)</f>
        <v>0</v>
      </c>
      <c r="FA20" s="52">
        <f t="shared" ref="FA20" si="258">IF($B4=7,+EZ20+FA5+FA12,0)</f>
        <v>0</v>
      </c>
      <c r="FB20" s="52">
        <f t="shared" ref="FB20" si="259">IF($B4=7,+FA20+FB5+FB12,0)</f>
        <v>0</v>
      </c>
      <c r="FC20" s="52">
        <f t="shared" ref="FC20" si="260">IF($B4=7,+FB20+FC5+FC12,0)</f>
        <v>0</v>
      </c>
      <c r="FD20" s="52">
        <f t="shared" ref="FD20" si="261">IF($B4=7,+FC20+FD5+FD12,0)</f>
        <v>0</v>
      </c>
      <c r="FE20" s="52">
        <f t="shared" ref="FE20" si="262">IF($B4=7,+FD20+FE5+FE12,0)</f>
        <v>0</v>
      </c>
      <c r="FF20" s="52">
        <f t="shared" ref="FF20" si="263">IF($B4=7,+FE20+FF5+FF12,0)</f>
        <v>0</v>
      </c>
      <c r="FG20" s="52">
        <f t="shared" ref="FG20" si="264">IF($B4=7,+FF20+FG5+FG12,0)</f>
        <v>0</v>
      </c>
      <c r="FH20" s="52">
        <f t="shared" ref="FH20" si="265">IF($B4=7,+FG20+FH5+FH12,0)</f>
        <v>0</v>
      </c>
    </row>
    <row r="21" spans="1:164">
      <c r="A21" s="9">
        <v>7</v>
      </c>
      <c r="B21" s="76"/>
      <c r="C21" s="9"/>
      <c r="D21" s="9"/>
      <c r="E21" s="9"/>
      <c r="F21" s="76"/>
      <c r="G21" s="52">
        <v>0</v>
      </c>
      <c r="H21" s="52">
        <v>0</v>
      </c>
      <c r="I21" s="52">
        <f t="shared" ref="I21:BH21" si="266">IF($B4=8,+H21+I5+I12,0)</f>
        <v>0</v>
      </c>
      <c r="J21" s="52">
        <f t="shared" si="266"/>
        <v>0</v>
      </c>
      <c r="K21" s="52">
        <f t="shared" si="266"/>
        <v>0</v>
      </c>
      <c r="L21" s="52">
        <f t="shared" si="266"/>
        <v>0</v>
      </c>
      <c r="M21" s="52">
        <f t="shared" si="266"/>
        <v>0</v>
      </c>
      <c r="N21" s="52">
        <f t="shared" si="266"/>
        <v>0</v>
      </c>
      <c r="O21" s="52">
        <f t="shared" si="266"/>
        <v>0</v>
      </c>
      <c r="P21" s="52">
        <f>IF($B4=8,+O21+P5+P12,0)</f>
        <v>0</v>
      </c>
      <c r="Q21" s="52">
        <f t="shared" si="266"/>
        <v>0</v>
      </c>
      <c r="R21" s="52">
        <f t="shared" si="266"/>
        <v>0</v>
      </c>
      <c r="S21" s="52">
        <f>IF($B4=8,+R21+S5+S12,0)</f>
        <v>0</v>
      </c>
      <c r="T21" s="52">
        <f t="shared" si="266"/>
        <v>0</v>
      </c>
      <c r="U21" s="52">
        <f t="shared" si="266"/>
        <v>0</v>
      </c>
      <c r="V21" s="52">
        <f t="shared" si="266"/>
        <v>0</v>
      </c>
      <c r="W21" s="52">
        <f t="shared" si="266"/>
        <v>0</v>
      </c>
      <c r="X21" s="52">
        <f t="shared" si="266"/>
        <v>0</v>
      </c>
      <c r="Y21" s="52">
        <f t="shared" si="266"/>
        <v>0</v>
      </c>
      <c r="Z21" s="52">
        <f t="shared" si="266"/>
        <v>0</v>
      </c>
      <c r="AA21" s="52">
        <f t="shared" si="266"/>
        <v>0</v>
      </c>
      <c r="AB21" s="52">
        <f t="shared" si="266"/>
        <v>0</v>
      </c>
      <c r="AC21" s="52">
        <f t="shared" si="266"/>
        <v>0</v>
      </c>
      <c r="AD21" s="52">
        <f t="shared" si="266"/>
        <v>0</v>
      </c>
      <c r="AE21" s="52">
        <f t="shared" si="266"/>
        <v>0</v>
      </c>
      <c r="AF21" s="52">
        <f t="shared" si="266"/>
        <v>0</v>
      </c>
      <c r="AG21" s="52">
        <f t="shared" si="266"/>
        <v>0</v>
      </c>
      <c r="AH21" s="52">
        <f t="shared" si="266"/>
        <v>0</v>
      </c>
      <c r="AI21" s="52">
        <f t="shared" si="266"/>
        <v>0</v>
      </c>
      <c r="AJ21" s="52">
        <f t="shared" si="266"/>
        <v>0</v>
      </c>
      <c r="AK21" s="52">
        <f t="shared" si="266"/>
        <v>0</v>
      </c>
      <c r="AL21" s="52">
        <f t="shared" si="266"/>
        <v>0</v>
      </c>
      <c r="AM21" s="52">
        <f t="shared" si="266"/>
        <v>0</v>
      </c>
      <c r="AN21" s="52">
        <f t="shared" si="266"/>
        <v>0</v>
      </c>
      <c r="AO21" s="52">
        <f t="shared" si="266"/>
        <v>0</v>
      </c>
      <c r="AP21" s="52">
        <f t="shared" si="266"/>
        <v>0</v>
      </c>
      <c r="AQ21" s="52">
        <f t="shared" si="266"/>
        <v>0</v>
      </c>
      <c r="AR21" s="52">
        <f t="shared" si="266"/>
        <v>0</v>
      </c>
      <c r="AS21" s="52">
        <f t="shared" si="266"/>
        <v>0</v>
      </c>
      <c r="AT21" s="52">
        <f t="shared" si="266"/>
        <v>0</v>
      </c>
      <c r="AU21" s="52">
        <f t="shared" si="266"/>
        <v>0</v>
      </c>
      <c r="AV21" s="52">
        <f t="shared" si="266"/>
        <v>0</v>
      </c>
      <c r="AW21" s="52">
        <f t="shared" si="266"/>
        <v>0</v>
      </c>
      <c r="AX21" s="52">
        <f t="shared" si="266"/>
        <v>0</v>
      </c>
      <c r="AY21" s="52">
        <f t="shared" si="266"/>
        <v>0</v>
      </c>
      <c r="AZ21" s="52">
        <f t="shared" si="266"/>
        <v>0</v>
      </c>
      <c r="BA21" s="52">
        <f t="shared" si="266"/>
        <v>0</v>
      </c>
      <c r="BB21" s="52">
        <f t="shared" si="266"/>
        <v>0</v>
      </c>
      <c r="BC21" s="52">
        <f t="shared" si="266"/>
        <v>0</v>
      </c>
      <c r="BD21" s="52">
        <f t="shared" si="266"/>
        <v>0</v>
      </c>
      <c r="BE21" s="52">
        <f t="shared" si="266"/>
        <v>0</v>
      </c>
      <c r="BF21" s="52">
        <f t="shared" si="266"/>
        <v>0</v>
      </c>
      <c r="BG21" s="52">
        <f t="shared" si="266"/>
        <v>0</v>
      </c>
      <c r="BH21" s="52">
        <f t="shared" si="266"/>
        <v>0</v>
      </c>
      <c r="BI21" s="52">
        <f t="shared" ref="BI21:DT21" si="267">IF($B4=8,+BH21+BI5+BI12,0)</f>
        <v>0</v>
      </c>
      <c r="BJ21" s="52">
        <f t="shared" si="267"/>
        <v>0</v>
      </c>
      <c r="BK21" s="52">
        <f t="shared" si="267"/>
        <v>0</v>
      </c>
      <c r="BL21" s="52">
        <f t="shared" si="267"/>
        <v>0</v>
      </c>
      <c r="BM21" s="52">
        <f t="shared" si="267"/>
        <v>0</v>
      </c>
      <c r="BN21" s="52">
        <f t="shared" si="267"/>
        <v>0</v>
      </c>
      <c r="BO21" s="52">
        <f t="shared" si="267"/>
        <v>0</v>
      </c>
      <c r="BP21" s="52">
        <f t="shared" si="267"/>
        <v>0</v>
      </c>
      <c r="BQ21" s="52">
        <f t="shared" si="267"/>
        <v>0</v>
      </c>
      <c r="BR21" s="52">
        <f t="shared" si="267"/>
        <v>0</v>
      </c>
      <c r="BS21" s="52">
        <f t="shared" si="267"/>
        <v>0</v>
      </c>
      <c r="BT21" s="52">
        <f t="shared" si="267"/>
        <v>0</v>
      </c>
      <c r="BU21" s="52">
        <f t="shared" si="267"/>
        <v>0</v>
      </c>
      <c r="BV21" s="52">
        <f t="shared" si="267"/>
        <v>0</v>
      </c>
      <c r="BW21" s="52">
        <f t="shared" si="267"/>
        <v>0</v>
      </c>
      <c r="BX21" s="52">
        <f t="shared" si="267"/>
        <v>0</v>
      </c>
      <c r="BY21" s="52">
        <f t="shared" si="267"/>
        <v>0</v>
      </c>
      <c r="BZ21" s="52">
        <f t="shared" si="267"/>
        <v>0</v>
      </c>
      <c r="CA21" s="52">
        <f t="shared" si="267"/>
        <v>0</v>
      </c>
      <c r="CB21" s="52">
        <f t="shared" si="267"/>
        <v>0</v>
      </c>
      <c r="CC21" s="52">
        <f t="shared" si="267"/>
        <v>0</v>
      </c>
      <c r="CD21" s="52">
        <f t="shared" si="267"/>
        <v>0</v>
      </c>
      <c r="CE21" s="52">
        <f t="shared" si="267"/>
        <v>0</v>
      </c>
      <c r="CF21" s="52">
        <f t="shared" si="267"/>
        <v>0</v>
      </c>
      <c r="CG21" s="52">
        <f t="shared" si="267"/>
        <v>0</v>
      </c>
      <c r="CH21" s="52">
        <f t="shared" si="267"/>
        <v>0</v>
      </c>
      <c r="CI21" s="52">
        <f t="shared" si="267"/>
        <v>0</v>
      </c>
      <c r="CJ21" s="52">
        <f t="shared" si="267"/>
        <v>0</v>
      </c>
      <c r="CK21" s="52">
        <f t="shared" si="267"/>
        <v>0</v>
      </c>
      <c r="CL21" s="52">
        <f t="shared" si="267"/>
        <v>0</v>
      </c>
      <c r="CM21" s="52">
        <f t="shared" si="267"/>
        <v>0</v>
      </c>
      <c r="CN21" s="52">
        <f t="shared" si="267"/>
        <v>0</v>
      </c>
      <c r="CO21" s="52">
        <f t="shared" si="267"/>
        <v>0</v>
      </c>
      <c r="CP21" s="52">
        <f t="shared" si="267"/>
        <v>0</v>
      </c>
      <c r="CQ21" s="52">
        <f t="shared" si="267"/>
        <v>0</v>
      </c>
      <c r="CR21" s="52">
        <f t="shared" si="267"/>
        <v>0</v>
      </c>
      <c r="CS21" s="52">
        <f t="shared" si="267"/>
        <v>0</v>
      </c>
      <c r="CT21" s="52">
        <f t="shared" si="267"/>
        <v>0</v>
      </c>
      <c r="CU21" s="52">
        <f t="shared" si="267"/>
        <v>0</v>
      </c>
      <c r="CV21" s="52">
        <f t="shared" si="267"/>
        <v>0</v>
      </c>
      <c r="CW21" s="52">
        <f t="shared" si="267"/>
        <v>0</v>
      </c>
      <c r="CX21" s="52">
        <f t="shared" si="267"/>
        <v>0</v>
      </c>
      <c r="CY21" s="52">
        <f t="shared" si="267"/>
        <v>0</v>
      </c>
      <c r="CZ21" s="52">
        <f t="shared" si="267"/>
        <v>0</v>
      </c>
      <c r="DA21" s="52">
        <f t="shared" si="267"/>
        <v>0</v>
      </c>
      <c r="DB21" s="52">
        <f t="shared" si="267"/>
        <v>0</v>
      </c>
      <c r="DC21" s="52">
        <f t="shared" si="267"/>
        <v>0</v>
      </c>
      <c r="DD21" s="52">
        <f t="shared" si="267"/>
        <v>0</v>
      </c>
      <c r="DE21" s="52">
        <f t="shared" si="267"/>
        <v>0</v>
      </c>
      <c r="DF21" s="52">
        <f t="shared" si="267"/>
        <v>0</v>
      </c>
      <c r="DG21" s="52">
        <f t="shared" si="267"/>
        <v>0</v>
      </c>
      <c r="DH21" s="52">
        <f t="shared" si="267"/>
        <v>0</v>
      </c>
      <c r="DI21" s="52">
        <f t="shared" si="267"/>
        <v>0</v>
      </c>
      <c r="DJ21" s="52">
        <f t="shared" si="267"/>
        <v>0</v>
      </c>
      <c r="DK21" s="52">
        <f t="shared" si="267"/>
        <v>0</v>
      </c>
      <c r="DL21" s="52">
        <f t="shared" si="267"/>
        <v>0</v>
      </c>
      <c r="DM21" s="52">
        <f t="shared" si="267"/>
        <v>0</v>
      </c>
      <c r="DN21" s="52">
        <f t="shared" si="267"/>
        <v>0</v>
      </c>
      <c r="DO21" s="52">
        <f t="shared" si="267"/>
        <v>0</v>
      </c>
      <c r="DP21" s="52">
        <f t="shared" si="267"/>
        <v>0</v>
      </c>
      <c r="DQ21" s="52">
        <f t="shared" si="267"/>
        <v>0</v>
      </c>
      <c r="DR21" s="52">
        <f t="shared" si="267"/>
        <v>0</v>
      </c>
      <c r="DS21" s="52">
        <f t="shared" si="267"/>
        <v>0</v>
      </c>
      <c r="DT21" s="52">
        <f t="shared" si="267"/>
        <v>0</v>
      </c>
      <c r="DU21" s="52">
        <f t="shared" ref="DU21:EV21" si="268">IF($B4=8,+DT21+DU5+DU12,0)</f>
        <v>0</v>
      </c>
      <c r="DV21" s="52">
        <f t="shared" si="268"/>
        <v>0</v>
      </c>
      <c r="DW21" s="52">
        <f t="shared" si="268"/>
        <v>0</v>
      </c>
      <c r="DX21" s="52">
        <f t="shared" si="268"/>
        <v>0</v>
      </c>
      <c r="DY21" s="52">
        <f t="shared" si="268"/>
        <v>0</v>
      </c>
      <c r="DZ21" s="52">
        <f t="shared" si="268"/>
        <v>0</v>
      </c>
      <c r="EA21" s="52">
        <f t="shared" si="268"/>
        <v>0</v>
      </c>
      <c r="EB21" s="52">
        <f t="shared" si="268"/>
        <v>0</v>
      </c>
      <c r="EC21" s="52">
        <f t="shared" si="268"/>
        <v>0</v>
      </c>
      <c r="ED21" s="52">
        <f t="shared" si="268"/>
        <v>0</v>
      </c>
      <c r="EE21" s="52">
        <f t="shared" si="268"/>
        <v>0</v>
      </c>
      <c r="EF21" s="52">
        <f t="shared" si="268"/>
        <v>0</v>
      </c>
      <c r="EG21" s="52">
        <f t="shared" si="268"/>
        <v>0</v>
      </c>
      <c r="EH21" s="52">
        <f t="shared" si="268"/>
        <v>0</v>
      </c>
      <c r="EI21" s="52">
        <f t="shared" si="268"/>
        <v>0</v>
      </c>
      <c r="EJ21" s="52">
        <f t="shared" si="268"/>
        <v>0</v>
      </c>
      <c r="EK21" s="52">
        <f t="shared" si="268"/>
        <v>0</v>
      </c>
      <c r="EL21" s="52">
        <f t="shared" si="268"/>
        <v>0</v>
      </c>
      <c r="EM21" s="52">
        <f t="shared" si="268"/>
        <v>0</v>
      </c>
      <c r="EN21" s="52">
        <f t="shared" si="268"/>
        <v>0</v>
      </c>
      <c r="EO21" s="52">
        <f t="shared" si="268"/>
        <v>0</v>
      </c>
      <c r="EP21" s="52">
        <f t="shared" si="268"/>
        <v>0</v>
      </c>
      <c r="EQ21" s="52">
        <f t="shared" si="268"/>
        <v>0</v>
      </c>
      <c r="ER21" s="52">
        <f t="shared" si="268"/>
        <v>0</v>
      </c>
      <c r="ES21" s="52">
        <f t="shared" si="268"/>
        <v>0</v>
      </c>
      <c r="ET21" s="52">
        <f t="shared" si="268"/>
        <v>0</v>
      </c>
      <c r="EU21" s="52">
        <f t="shared" si="268"/>
        <v>0</v>
      </c>
      <c r="EV21" s="52">
        <f t="shared" si="268"/>
        <v>0</v>
      </c>
      <c r="EW21" s="52">
        <f t="shared" ref="EW21" si="269">IF($B4=8,+EV21+EW5+EW12,0)</f>
        <v>0</v>
      </c>
      <c r="EX21" s="52">
        <f t="shared" ref="EX21" si="270">IF($B4=8,+EW21+EX5+EX12,0)</f>
        <v>0</v>
      </c>
      <c r="EY21" s="52">
        <f t="shared" ref="EY21" si="271">IF($B4=8,+EX21+EY5+EY12,0)</f>
        <v>0</v>
      </c>
      <c r="EZ21" s="52">
        <f t="shared" ref="EZ21" si="272">IF($B4=8,+EY21+EZ5+EZ12,0)</f>
        <v>0</v>
      </c>
      <c r="FA21" s="52">
        <f t="shared" ref="FA21" si="273">IF($B4=8,+EZ21+FA5+FA12,0)</f>
        <v>0</v>
      </c>
      <c r="FB21" s="52">
        <f t="shared" ref="FB21" si="274">IF($B4=8,+FA21+FB5+FB12,0)</f>
        <v>0</v>
      </c>
      <c r="FC21" s="52">
        <f t="shared" ref="FC21" si="275">IF($B4=8,+FB21+FC5+FC12,0)</f>
        <v>0</v>
      </c>
      <c r="FD21" s="52">
        <f t="shared" ref="FD21" si="276">IF($B4=8,+FC21+FD5+FD12,0)</f>
        <v>0</v>
      </c>
      <c r="FE21" s="52">
        <f t="shared" ref="FE21" si="277">IF($B4=8,+FD21+FE5+FE12,0)</f>
        <v>0</v>
      </c>
      <c r="FF21" s="52">
        <f t="shared" ref="FF21" si="278">IF($B4=8,+FE21+FF5+FF12,0)</f>
        <v>0</v>
      </c>
      <c r="FG21" s="52">
        <f t="shared" ref="FG21" si="279">IF($B4=8,+FF21+FG5+FG12,0)</f>
        <v>0</v>
      </c>
      <c r="FH21" s="52">
        <f t="shared" ref="FH21" si="280">IF($B4=8,+FG21+FH5+FH12,0)</f>
        <v>0</v>
      </c>
    </row>
    <row r="22" spans="1:164">
      <c r="A22" s="9">
        <v>8</v>
      </c>
      <c r="B22" s="76"/>
      <c r="C22" s="9"/>
      <c r="D22" s="9"/>
      <c r="E22" s="9"/>
      <c r="F22" s="76"/>
      <c r="G22" s="52">
        <v>0</v>
      </c>
      <c r="H22" s="52">
        <v>0</v>
      </c>
      <c r="I22" s="52">
        <f t="shared" ref="I22:BH22" si="281">IF($B4=9,+H22+I5+I12,0)</f>
        <v>0</v>
      </c>
      <c r="J22" s="52">
        <f t="shared" si="281"/>
        <v>0</v>
      </c>
      <c r="K22" s="52">
        <f t="shared" si="281"/>
        <v>0</v>
      </c>
      <c r="L22" s="52">
        <f t="shared" si="281"/>
        <v>0</v>
      </c>
      <c r="M22" s="52">
        <f t="shared" si="281"/>
        <v>0</v>
      </c>
      <c r="N22" s="52">
        <f t="shared" si="281"/>
        <v>0</v>
      </c>
      <c r="O22" s="52">
        <f t="shared" si="281"/>
        <v>0</v>
      </c>
      <c r="P22" s="52">
        <f>IF($B4=9,+O22+P5+P12,0)</f>
        <v>0</v>
      </c>
      <c r="Q22" s="52">
        <f t="shared" si="281"/>
        <v>0</v>
      </c>
      <c r="R22" s="52">
        <f t="shared" si="281"/>
        <v>0</v>
      </c>
      <c r="S22" s="52">
        <f>IF($B4=9,+R22+S5+S12,0)</f>
        <v>0</v>
      </c>
      <c r="T22" s="52">
        <f t="shared" si="281"/>
        <v>0</v>
      </c>
      <c r="U22" s="52">
        <f t="shared" si="281"/>
        <v>0</v>
      </c>
      <c r="V22" s="52">
        <f t="shared" si="281"/>
        <v>0</v>
      </c>
      <c r="W22" s="52">
        <f t="shared" si="281"/>
        <v>0</v>
      </c>
      <c r="X22" s="52">
        <f t="shared" si="281"/>
        <v>0</v>
      </c>
      <c r="Y22" s="52">
        <f t="shared" si="281"/>
        <v>0</v>
      </c>
      <c r="Z22" s="52">
        <f t="shared" si="281"/>
        <v>0</v>
      </c>
      <c r="AA22" s="52">
        <f t="shared" si="281"/>
        <v>0</v>
      </c>
      <c r="AB22" s="52">
        <f t="shared" si="281"/>
        <v>0</v>
      </c>
      <c r="AC22" s="52">
        <f t="shared" si="281"/>
        <v>0</v>
      </c>
      <c r="AD22" s="52">
        <f t="shared" si="281"/>
        <v>0</v>
      </c>
      <c r="AE22" s="52">
        <f t="shared" si="281"/>
        <v>0</v>
      </c>
      <c r="AF22" s="52">
        <f t="shared" si="281"/>
        <v>0</v>
      </c>
      <c r="AG22" s="52">
        <f t="shared" si="281"/>
        <v>0</v>
      </c>
      <c r="AH22" s="52">
        <f t="shared" si="281"/>
        <v>0</v>
      </c>
      <c r="AI22" s="52">
        <f t="shared" si="281"/>
        <v>0</v>
      </c>
      <c r="AJ22" s="52">
        <f t="shared" si="281"/>
        <v>0</v>
      </c>
      <c r="AK22" s="52">
        <f t="shared" si="281"/>
        <v>0</v>
      </c>
      <c r="AL22" s="52">
        <f t="shared" si="281"/>
        <v>0</v>
      </c>
      <c r="AM22" s="52">
        <f t="shared" si="281"/>
        <v>0</v>
      </c>
      <c r="AN22" s="52">
        <f t="shared" si="281"/>
        <v>0</v>
      </c>
      <c r="AO22" s="52">
        <f t="shared" si="281"/>
        <v>0</v>
      </c>
      <c r="AP22" s="52">
        <f t="shared" si="281"/>
        <v>0</v>
      </c>
      <c r="AQ22" s="52">
        <f t="shared" si="281"/>
        <v>0</v>
      </c>
      <c r="AR22" s="52">
        <f t="shared" si="281"/>
        <v>0</v>
      </c>
      <c r="AS22" s="52">
        <f t="shared" si="281"/>
        <v>0</v>
      </c>
      <c r="AT22" s="52">
        <f t="shared" si="281"/>
        <v>0</v>
      </c>
      <c r="AU22" s="52">
        <f t="shared" si="281"/>
        <v>0</v>
      </c>
      <c r="AV22" s="52">
        <f t="shared" si="281"/>
        <v>0</v>
      </c>
      <c r="AW22" s="52">
        <f t="shared" si="281"/>
        <v>0</v>
      </c>
      <c r="AX22" s="52">
        <f t="shared" si="281"/>
        <v>0</v>
      </c>
      <c r="AY22" s="52">
        <f t="shared" si="281"/>
        <v>0</v>
      </c>
      <c r="AZ22" s="52">
        <f t="shared" si="281"/>
        <v>0</v>
      </c>
      <c r="BA22" s="52">
        <f t="shared" si="281"/>
        <v>0</v>
      </c>
      <c r="BB22" s="52">
        <f t="shared" si="281"/>
        <v>0</v>
      </c>
      <c r="BC22" s="52">
        <f t="shared" si="281"/>
        <v>0</v>
      </c>
      <c r="BD22" s="52">
        <f t="shared" si="281"/>
        <v>0</v>
      </c>
      <c r="BE22" s="52">
        <f t="shared" si="281"/>
        <v>0</v>
      </c>
      <c r="BF22" s="52">
        <f t="shared" si="281"/>
        <v>0</v>
      </c>
      <c r="BG22" s="52">
        <f t="shared" si="281"/>
        <v>0</v>
      </c>
      <c r="BH22" s="52">
        <f t="shared" si="281"/>
        <v>0</v>
      </c>
      <c r="BI22" s="52">
        <f t="shared" ref="BI22:DT22" si="282">IF($B4=9,+BH22+BI5+BI12,0)</f>
        <v>0</v>
      </c>
      <c r="BJ22" s="52">
        <f t="shared" si="282"/>
        <v>0</v>
      </c>
      <c r="BK22" s="52">
        <f t="shared" si="282"/>
        <v>0</v>
      </c>
      <c r="BL22" s="52">
        <f t="shared" si="282"/>
        <v>0</v>
      </c>
      <c r="BM22" s="52">
        <f t="shared" si="282"/>
        <v>0</v>
      </c>
      <c r="BN22" s="52">
        <f t="shared" si="282"/>
        <v>0</v>
      </c>
      <c r="BO22" s="52">
        <f t="shared" si="282"/>
        <v>0</v>
      </c>
      <c r="BP22" s="52">
        <f t="shared" si="282"/>
        <v>0</v>
      </c>
      <c r="BQ22" s="52">
        <f t="shared" si="282"/>
        <v>0</v>
      </c>
      <c r="BR22" s="52">
        <f t="shared" si="282"/>
        <v>0</v>
      </c>
      <c r="BS22" s="52">
        <f t="shared" si="282"/>
        <v>0</v>
      </c>
      <c r="BT22" s="52">
        <f t="shared" si="282"/>
        <v>0</v>
      </c>
      <c r="BU22" s="52">
        <f t="shared" si="282"/>
        <v>0</v>
      </c>
      <c r="BV22" s="52">
        <f t="shared" si="282"/>
        <v>0</v>
      </c>
      <c r="BW22" s="52">
        <f t="shared" si="282"/>
        <v>0</v>
      </c>
      <c r="BX22" s="52">
        <f t="shared" si="282"/>
        <v>0</v>
      </c>
      <c r="BY22" s="52">
        <f t="shared" si="282"/>
        <v>0</v>
      </c>
      <c r="BZ22" s="52">
        <f t="shared" si="282"/>
        <v>0</v>
      </c>
      <c r="CA22" s="52">
        <f t="shared" si="282"/>
        <v>0</v>
      </c>
      <c r="CB22" s="52">
        <f t="shared" si="282"/>
        <v>0</v>
      </c>
      <c r="CC22" s="52">
        <f t="shared" si="282"/>
        <v>0</v>
      </c>
      <c r="CD22" s="52">
        <f t="shared" si="282"/>
        <v>0</v>
      </c>
      <c r="CE22" s="52">
        <f t="shared" si="282"/>
        <v>0</v>
      </c>
      <c r="CF22" s="52">
        <f t="shared" si="282"/>
        <v>0</v>
      </c>
      <c r="CG22" s="52">
        <f t="shared" si="282"/>
        <v>0</v>
      </c>
      <c r="CH22" s="52">
        <f t="shared" si="282"/>
        <v>0</v>
      </c>
      <c r="CI22" s="52">
        <f t="shared" si="282"/>
        <v>0</v>
      </c>
      <c r="CJ22" s="52">
        <f t="shared" si="282"/>
        <v>0</v>
      </c>
      <c r="CK22" s="52">
        <f t="shared" si="282"/>
        <v>0</v>
      </c>
      <c r="CL22" s="52">
        <f t="shared" si="282"/>
        <v>0</v>
      </c>
      <c r="CM22" s="52">
        <f t="shared" si="282"/>
        <v>0</v>
      </c>
      <c r="CN22" s="52">
        <f t="shared" si="282"/>
        <v>0</v>
      </c>
      <c r="CO22" s="52">
        <f t="shared" si="282"/>
        <v>0</v>
      </c>
      <c r="CP22" s="52">
        <f t="shared" si="282"/>
        <v>0</v>
      </c>
      <c r="CQ22" s="52">
        <f t="shared" si="282"/>
        <v>0</v>
      </c>
      <c r="CR22" s="52">
        <f t="shared" si="282"/>
        <v>0</v>
      </c>
      <c r="CS22" s="52">
        <f t="shared" si="282"/>
        <v>0</v>
      </c>
      <c r="CT22" s="52">
        <f t="shared" si="282"/>
        <v>0</v>
      </c>
      <c r="CU22" s="52">
        <f t="shared" si="282"/>
        <v>0</v>
      </c>
      <c r="CV22" s="52">
        <f t="shared" si="282"/>
        <v>0</v>
      </c>
      <c r="CW22" s="52">
        <f t="shared" si="282"/>
        <v>0</v>
      </c>
      <c r="CX22" s="52">
        <f t="shared" si="282"/>
        <v>0</v>
      </c>
      <c r="CY22" s="52">
        <f t="shared" si="282"/>
        <v>0</v>
      </c>
      <c r="CZ22" s="52">
        <f t="shared" si="282"/>
        <v>0</v>
      </c>
      <c r="DA22" s="52">
        <f t="shared" si="282"/>
        <v>0</v>
      </c>
      <c r="DB22" s="52">
        <f t="shared" si="282"/>
        <v>0</v>
      </c>
      <c r="DC22" s="52">
        <f t="shared" si="282"/>
        <v>0</v>
      </c>
      <c r="DD22" s="52">
        <f t="shared" si="282"/>
        <v>0</v>
      </c>
      <c r="DE22" s="52">
        <f t="shared" si="282"/>
        <v>0</v>
      </c>
      <c r="DF22" s="52">
        <f t="shared" si="282"/>
        <v>0</v>
      </c>
      <c r="DG22" s="52">
        <f t="shared" si="282"/>
        <v>0</v>
      </c>
      <c r="DH22" s="52">
        <f t="shared" si="282"/>
        <v>0</v>
      </c>
      <c r="DI22" s="52">
        <f t="shared" si="282"/>
        <v>0</v>
      </c>
      <c r="DJ22" s="52">
        <f t="shared" si="282"/>
        <v>0</v>
      </c>
      <c r="DK22" s="52">
        <f t="shared" si="282"/>
        <v>0</v>
      </c>
      <c r="DL22" s="52">
        <f t="shared" si="282"/>
        <v>0</v>
      </c>
      <c r="DM22" s="52">
        <f t="shared" si="282"/>
        <v>0</v>
      </c>
      <c r="DN22" s="52">
        <f t="shared" si="282"/>
        <v>0</v>
      </c>
      <c r="DO22" s="52">
        <f t="shared" si="282"/>
        <v>0</v>
      </c>
      <c r="DP22" s="52">
        <f t="shared" si="282"/>
        <v>0</v>
      </c>
      <c r="DQ22" s="52">
        <f t="shared" si="282"/>
        <v>0</v>
      </c>
      <c r="DR22" s="52">
        <f t="shared" si="282"/>
        <v>0</v>
      </c>
      <c r="DS22" s="52">
        <f t="shared" si="282"/>
        <v>0</v>
      </c>
      <c r="DT22" s="52">
        <f t="shared" si="282"/>
        <v>0</v>
      </c>
      <c r="DU22" s="52">
        <f t="shared" ref="DU22:EV22" si="283">IF($B4=9,+DT22+DU5+DU12,0)</f>
        <v>0</v>
      </c>
      <c r="DV22" s="52">
        <f t="shared" si="283"/>
        <v>0</v>
      </c>
      <c r="DW22" s="52">
        <f t="shared" si="283"/>
        <v>0</v>
      </c>
      <c r="DX22" s="52">
        <f t="shared" si="283"/>
        <v>0</v>
      </c>
      <c r="DY22" s="52">
        <f t="shared" si="283"/>
        <v>0</v>
      </c>
      <c r="DZ22" s="52">
        <f t="shared" si="283"/>
        <v>0</v>
      </c>
      <c r="EA22" s="52">
        <f t="shared" si="283"/>
        <v>0</v>
      </c>
      <c r="EB22" s="52">
        <f t="shared" si="283"/>
        <v>0</v>
      </c>
      <c r="EC22" s="52">
        <f t="shared" si="283"/>
        <v>0</v>
      </c>
      <c r="ED22" s="52">
        <f t="shared" si="283"/>
        <v>0</v>
      </c>
      <c r="EE22" s="52">
        <f t="shared" si="283"/>
        <v>0</v>
      </c>
      <c r="EF22" s="52">
        <f t="shared" si="283"/>
        <v>0</v>
      </c>
      <c r="EG22" s="52">
        <f t="shared" si="283"/>
        <v>0</v>
      </c>
      <c r="EH22" s="52">
        <f t="shared" si="283"/>
        <v>0</v>
      </c>
      <c r="EI22" s="52">
        <f t="shared" si="283"/>
        <v>0</v>
      </c>
      <c r="EJ22" s="52">
        <f t="shared" si="283"/>
        <v>0</v>
      </c>
      <c r="EK22" s="52">
        <f t="shared" si="283"/>
        <v>0</v>
      </c>
      <c r="EL22" s="52">
        <f t="shared" si="283"/>
        <v>0</v>
      </c>
      <c r="EM22" s="52">
        <f t="shared" si="283"/>
        <v>0</v>
      </c>
      <c r="EN22" s="52">
        <f t="shared" si="283"/>
        <v>0</v>
      </c>
      <c r="EO22" s="52">
        <f t="shared" si="283"/>
        <v>0</v>
      </c>
      <c r="EP22" s="52">
        <f t="shared" si="283"/>
        <v>0</v>
      </c>
      <c r="EQ22" s="52">
        <f t="shared" si="283"/>
        <v>0</v>
      </c>
      <c r="ER22" s="52">
        <f t="shared" si="283"/>
        <v>0</v>
      </c>
      <c r="ES22" s="52">
        <f t="shared" si="283"/>
        <v>0</v>
      </c>
      <c r="ET22" s="52">
        <f t="shared" si="283"/>
        <v>0</v>
      </c>
      <c r="EU22" s="52">
        <f t="shared" si="283"/>
        <v>0</v>
      </c>
      <c r="EV22" s="52">
        <f t="shared" si="283"/>
        <v>0</v>
      </c>
      <c r="EW22" s="52">
        <f t="shared" ref="EW22" si="284">IF($B4=9,+EV22+EW5+EW12,0)</f>
        <v>0</v>
      </c>
      <c r="EX22" s="52">
        <f t="shared" ref="EX22" si="285">IF($B4=9,+EW22+EX5+EX12,0)</f>
        <v>0</v>
      </c>
      <c r="EY22" s="52">
        <f t="shared" ref="EY22" si="286">IF($B4=9,+EX22+EY5+EY12,0)</f>
        <v>0</v>
      </c>
      <c r="EZ22" s="52">
        <f t="shared" ref="EZ22" si="287">IF($B4=9,+EY22+EZ5+EZ12,0)</f>
        <v>0</v>
      </c>
      <c r="FA22" s="52">
        <f t="shared" ref="FA22" si="288">IF($B4=9,+EZ22+FA5+FA12,0)</f>
        <v>0</v>
      </c>
      <c r="FB22" s="52">
        <f t="shared" ref="FB22" si="289">IF($B4=9,+FA22+FB5+FB12,0)</f>
        <v>0</v>
      </c>
      <c r="FC22" s="52">
        <f t="shared" ref="FC22" si="290">IF($B4=9,+FB22+FC5+FC12,0)</f>
        <v>0</v>
      </c>
      <c r="FD22" s="52">
        <f t="shared" ref="FD22" si="291">IF($B4=9,+FC22+FD5+FD12,0)</f>
        <v>0</v>
      </c>
      <c r="FE22" s="52">
        <f t="shared" ref="FE22" si="292">IF($B4=9,+FD22+FE5+FE12,0)</f>
        <v>0</v>
      </c>
      <c r="FF22" s="52">
        <f t="shared" ref="FF22" si="293">IF($B4=9,+FE22+FF5+FF12,0)</f>
        <v>0</v>
      </c>
      <c r="FG22" s="52">
        <f t="shared" ref="FG22" si="294">IF($B4=9,+FF22+FG5+FG12,0)</f>
        <v>0</v>
      </c>
      <c r="FH22" s="52">
        <f t="shared" ref="FH22" si="295">IF($B4=9,+FG22+FH5+FH12,0)</f>
        <v>0</v>
      </c>
    </row>
    <row r="23" spans="1:164">
      <c r="A23" s="9">
        <v>9</v>
      </c>
      <c r="B23" s="9"/>
      <c r="C23" s="9"/>
      <c r="D23" s="9"/>
      <c r="E23" s="9"/>
      <c r="F23" s="76" t="s">
        <v>25</v>
      </c>
      <c r="G23" s="116">
        <v>0</v>
      </c>
      <c r="H23" s="116">
        <v>0</v>
      </c>
      <c r="I23" s="116">
        <f t="shared" ref="I23:BH23" si="296">SUM(I14:I22)</f>
        <v>0</v>
      </c>
      <c r="J23" s="116">
        <f t="shared" si="296"/>
        <v>0</v>
      </c>
      <c r="K23" s="116">
        <f t="shared" si="296"/>
        <v>0</v>
      </c>
      <c r="L23" s="116">
        <f t="shared" si="296"/>
        <v>0</v>
      </c>
      <c r="M23" s="116">
        <f t="shared" si="296"/>
        <v>0</v>
      </c>
      <c r="N23" s="116">
        <f t="shared" si="296"/>
        <v>0</v>
      </c>
      <c r="O23" s="116">
        <f t="shared" si="296"/>
        <v>0</v>
      </c>
      <c r="P23" s="116">
        <f t="shared" si="296"/>
        <v>0</v>
      </c>
      <c r="Q23" s="116">
        <f t="shared" si="296"/>
        <v>0</v>
      </c>
      <c r="R23" s="116">
        <f t="shared" si="296"/>
        <v>0</v>
      </c>
      <c r="S23" s="116">
        <f t="shared" si="296"/>
        <v>0</v>
      </c>
      <c r="T23" s="116">
        <f t="shared" si="296"/>
        <v>0</v>
      </c>
      <c r="U23" s="116">
        <f t="shared" si="296"/>
        <v>0</v>
      </c>
      <c r="V23" s="116">
        <f t="shared" si="296"/>
        <v>0</v>
      </c>
      <c r="W23" s="116">
        <f t="shared" si="296"/>
        <v>0</v>
      </c>
      <c r="X23" s="116">
        <f t="shared" si="296"/>
        <v>0</v>
      </c>
      <c r="Y23" s="116">
        <f t="shared" si="296"/>
        <v>0</v>
      </c>
      <c r="Z23" s="116">
        <f t="shared" si="296"/>
        <v>0</v>
      </c>
      <c r="AA23" s="116">
        <f t="shared" si="296"/>
        <v>0</v>
      </c>
      <c r="AB23" s="116">
        <f t="shared" si="296"/>
        <v>0</v>
      </c>
      <c r="AC23" s="116">
        <f t="shared" si="296"/>
        <v>0</v>
      </c>
      <c r="AD23" s="116">
        <f t="shared" si="296"/>
        <v>0</v>
      </c>
      <c r="AE23" s="116">
        <f t="shared" si="296"/>
        <v>0</v>
      </c>
      <c r="AF23" s="116">
        <f t="shared" si="296"/>
        <v>0</v>
      </c>
      <c r="AG23" s="116">
        <f t="shared" si="296"/>
        <v>0</v>
      </c>
      <c r="AH23" s="116">
        <f t="shared" si="296"/>
        <v>0</v>
      </c>
      <c r="AI23" s="116">
        <f t="shared" si="296"/>
        <v>0</v>
      </c>
      <c r="AJ23" s="116">
        <f t="shared" si="296"/>
        <v>0</v>
      </c>
      <c r="AK23" s="116">
        <f t="shared" si="296"/>
        <v>0</v>
      </c>
      <c r="AL23" s="116">
        <f t="shared" si="296"/>
        <v>0</v>
      </c>
      <c r="AM23" s="116">
        <f t="shared" si="296"/>
        <v>0</v>
      </c>
      <c r="AN23" s="116">
        <f t="shared" si="296"/>
        <v>0</v>
      </c>
      <c r="AO23" s="116">
        <f t="shared" si="296"/>
        <v>0</v>
      </c>
      <c r="AP23" s="116">
        <f t="shared" si="296"/>
        <v>0</v>
      </c>
      <c r="AQ23" s="116">
        <f t="shared" si="296"/>
        <v>0</v>
      </c>
      <c r="AR23" s="116">
        <f t="shared" si="296"/>
        <v>0</v>
      </c>
      <c r="AS23" s="116">
        <f t="shared" si="296"/>
        <v>0</v>
      </c>
      <c r="AT23" s="116">
        <f t="shared" si="296"/>
        <v>0</v>
      </c>
      <c r="AU23" s="116">
        <f t="shared" si="296"/>
        <v>0</v>
      </c>
      <c r="AV23" s="116">
        <f t="shared" si="296"/>
        <v>0</v>
      </c>
      <c r="AW23" s="116">
        <f t="shared" si="296"/>
        <v>0</v>
      </c>
      <c r="AX23" s="116">
        <f t="shared" si="296"/>
        <v>0</v>
      </c>
      <c r="AY23" s="116">
        <f t="shared" si="296"/>
        <v>0</v>
      </c>
      <c r="AZ23" s="116">
        <f t="shared" si="296"/>
        <v>0</v>
      </c>
      <c r="BA23" s="116">
        <f t="shared" si="296"/>
        <v>0</v>
      </c>
      <c r="BB23" s="116">
        <f t="shared" si="296"/>
        <v>0</v>
      </c>
      <c r="BC23" s="116">
        <f t="shared" si="296"/>
        <v>0</v>
      </c>
      <c r="BD23" s="116">
        <f t="shared" si="296"/>
        <v>0</v>
      </c>
      <c r="BE23" s="116">
        <f t="shared" si="296"/>
        <v>0</v>
      </c>
      <c r="BF23" s="116">
        <f t="shared" si="296"/>
        <v>0</v>
      </c>
      <c r="BG23" s="116">
        <f t="shared" si="296"/>
        <v>0</v>
      </c>
      <c r="BH23" s="116">
        <f t="shared" si="296"/>
        <v>0</v>
      </c>
      <c r="BI23" s="116">
        <f t="shared" ref="BI23:DT23" si="297">SUM(BI14:BI22)</f>
        <v>0</v>
      </c>
      <c r="BJ23" s="116">
        <f t="shared" si="297"/>
        <v>0</v>
      </c>
      <c r="BK23" s="116">
        <f t="shared" si="297"/>
        <v>0</v>
      </c>
      <c r="BL23" s="116">
        <f t="shared" si="297"/>
        <v>0</v>
      </c>
      <c r="BM23" s="116">
        <f t="shared" si="297"/>
        <v>0</v>
      </c>
      <c r="BN23" s="116">
        <f t="shared" si="297"/>
        <v>0</v>
      </c>
      <c r="BO23" s="116">
        <f t="shared" si="297"/>
        <v>0</v>
      </c>
      <c r="BP23" s="116">
        <f t="shared" si="297"/>
        <v>0</v>
      </c>
      <c r="BQ23" s="116">
        <f t="shared" si="297"/>
        <v>0</v>
      </c>
      <c r="BR23" s="116">
        <f t="shared" si="297"/>
        <v>0</v>
      </c>
      <c r="BS23" s="116">
        <f t="shared" si="297"/>
        <v>0</v>
      </c>
      <c r="BT23" s="116">
        <f t="shared" si="297"/>
        <v>0</v>
      </c>
      <c r="BU23" s="116">
        <f t="shared" si="297"/>
        <v>0</v>
      </c>
      <c r="BV23" s="116">
        <f t="shared" si="297"/>
        <v>0</v>
      </c>
      <c r="BW23" s="116">
        <f t="shared" si="297"/>
        <v>0</v>
      </c>
      <c r="BX23" s="116">
        <f t="shared" si="297"/>
        <v>0</v>
      </c>
      <c r="BY23" s="116">
        <f t="shared" si="297"/>
        <v>0</v>
      </c>
      <c r="BZ23" s="116">
        <f t="shared" si="297"/>
        <v>0</v>
      </c>
      <c r="CA23" s="116">
        <f t="shared" si="297"/>
        <v>0</v>
      </c>
      <c r="CB23" s="116">
        <f t="shared" si="297"/>
        <v>0</v>
      </c>
      <c r="CC23" s="116">
        <f t="shared" si="297"/>
        <v>0</v>
      </c>
      <c r="CD23" s="116">
        <f t="shared" si="297"/>
        <v>0</v>
      </c>
      <c r="CE23" s="116">
        <f t="shared" si="297"/>
        <v>0</v>
      </c>
      <c r="CF23" s="116">
        <f t="shared" si="297"/>
        <v>0</v>
      </c>
      <c r="CG23" s="116">
        <f t="shared" si="297"/>
        <v>0</v>
      </c>
      <c r="CH23" s="116">
        <f t="shared" si="297"/>
        <v>0</v>
      </c>
      <c r="CI23" s="116">
        <f t="shared" si="297"/>
        <v>0</v>
      </c>
      <c r="CJ23" s="116">
        <f t="shared" si="297"/>
        <v>0</v>
      </c>
      <c r="CK23" s="116">
        <f t="shared" si="297"/>
        <v>0</v>
      </c>
      <c r="CL23" s="116">
        <f t="shared" si="297"/>
        <v>0</v>
      </c>
      <c r="CM23" s="116">
        <f t="shared" si="297"/>
        <v>0</v>
      </c>
      <c r="CN23" s="116">
        <f t="shared" si="297"/>
        <v>0</v>
      </c>
      <c r="CO23" s="116">
        <f t="shared" si="297"/>
        <v>0</v>
      </c>
      <c r="CP23" s="116">
        <f t="shared" si="297"/>
        <v>0</v>
      </c>
      <c r="CQ23" s="116">
        <f t="shared" si="297"/>
        <v>0</v>
      </c>
      <c r="CR23" s="116">
        <f t="shared" si="297"/>
        <v>0</v>
      </c>
      <c r="CS23" s="116">
        <f t="shared" si="297"/>
        <v>0</v>
      </c>
      <c r="CT23" s="116">
        <f t="shared" si="297"/>
        <v>0</v>
      </c>
      <c r="CU23" s="116">
        <f t="shared" si="297"/>
        <v>0</v>
      </c>
      <c r="CV23" s="116">
        <f t="shared" si="297"/>
        <v>0</v>
      </c>
      <c r="CW23" s="116">
        <f t="shared" si="297"/>
        <v>0</v>
      </c>
      <c r="CX23" s="116">
        <f t="shared" si="297"/>
        <v>0</v>
      </c>
      <c r="CY23" s="116">
        <f t="shared" si="297"/>
        <v>0</v>
      </c>
      <c r="CZ23" s="116">
        <f t="shared" si="297"/>
        <v>0</v>
      </c>
      <c r="DA23" s="116">
        <f t="shared" si="297"/>
        <v>0</v>
      </c>
      <c r="DB23" s="116">
        <f t="shared" si="297"/>
        <v>0</v>
      </c>
      <c r="DC23" s="116">
        <f t="shared" si="297"/>
        <v>0</v>
      </c>
      <c r="DD23" s="116">
        <f t="shared" si="297"/>
        <v>0</v>
      </c>
      <c r="DE23" s="116">
        <f t="shared" si="297"/>
        <v>0</v>
      </c>
      <c r="DF23" s="116">
        <f t="shared" si="297"/>
        <v>0</v>
      </c>
      <c r="DG23" s="116">
        <f t="shared" si="297"/>
        <v>0</v>
      </c>
      <c r="DH23" s="116">
        <f t="shared" si="297"/>
        <v>0</v>
      </c>
      <c r="DI23" s="116">
        <f t="shared" si="297"/>
        <v>0</v>
      </c>
      <c r="DJ23" s="116">
        <f t="shared" si="297"/>
        <v>0</v>
      </c>
      <c r="DK23" s="116">
        <f t="shared" si="297"/>
        <v>0</v>
      </c>
      <c r="DL23" s="116">
        <f t="shared" si="297"/>
        <v>0</v>
      </c>
      <c r="DM23" s="116">
        <f t="shared" si="297"/>
        <v>0</v>
      </c>
      <c r="DN23" s="116">
        <f t="shared" si="297"/>
        <v>0</v>
      </c>
      <c r="DO23" s="116">
        <f t="shared" si="297"/>
        <v>0</v>
      </c>
      <c r="DP23" s="116">
        <f t="shared" si="297"/>
        <v>0</v>
      </c>
      <c r="DQ23" s="116">
        <f t="shared" si="297"/>
        <v>0</v>
      </c>
      <c r="DR23" s="116">
        <f t="shared" si="297"/>
        <v>0</v>
      </c>
      <c r="DS23" s="116">
        <f t="shared" si="297"/>
        <v>0</v>
      </c>
      <c r="DT23" s="116">
        <f t="shared" si="297"/>
        <v>0</v>
      </c>
      <c r="DU23" s="116">
        <f t="shared" ref="DU23:EV23" si="298">SUM(DU14:DU22)</f>
        <v>0</v>
      </c>
      <c r="DV23" s="116">
        <f t="shared" si="298"/>
        <v>0</v>
      </c>
      <c r="DW23" s="116">
        <f t="shared" si="298"/>
        <v>0</v>
      </c>
      <c r="DX23" s="116">
        <f t="shared" si="298"/>
        <v>0</v>
      </c>
      <c r="DY23" s="116">
        <f t="shared" si="298"/>
        <v>0</v>
      </c>
      <c r="DZ23" s="116">
        <f t="shared" si="298"/>
        <v>0</v>
      </c>
      <c r="EA23" s="116">
        <f t="shared" si="298"/>
        <v>0</v>
      </c>
      <c r="EB23" s="116">
        <f t="shared" si="298"/>
        <v>0</v>
      </c>
      <c r="EC23" s="116">
        <f t="shared" si="298"/>
        <v>0</v>
      </c>
      <c r="ED23" s="116">
        <f t="shared" si="298"/>
        <v>0</v>
      </c>
      <c r="EE23" s="116">
        <f t="shared" si="298"/>
        <v>0</v>
      </c>
      <c r="EF23" s="116">
        <f t="shared" si="298"/>
        <v>0</v>
      </c>
      <c r="EG23" s="116">
        <f t="shared" si="298"/>
        <v>0</v>
      </c>
      <c r="EH23" s="116">
        <f t="shared" si="298"/>
        <v>0</v>
      </c>
      <c r="EI23" s="116">
        <f t="shared" si="298"/>
        <v>0</v>
      </c>
      <c r="EJ23" s="116">
        <f t="shared" si="298"/>
        <v>0</v>
      </c>
      <c r="EK23" s="116">
        <f t="shared" si="298"/>
        <v>0</v>
      </c>
      <c r="EL23" s="116">
        <f t="shared" si="298"/>
        <v>0</v>
      </c>
      <c r="EM23" s="116">
        <f t="shared" si="298"/>
        <v>0</v>
      </c>
      <c r="EN23" s="116">
        <f t="shared" si="298"/>
        <v>0</v>
      </c>
      <c r="EO23" s="116">
        <f t="shared" si="298"/>
        <v>0</v>
      </c>
      <c r="EP23" s="116">
        <f t="shared" si="298"/>
        <v>0</v>
      </c>
      <c r="EQ23" s="116">
        <f t="shared" si="298"/>
        <v>0</v>
      </c>
      <c r="ER23" s="116">
        <f t="shared" si="298"/>
        <v>0</v>
      </c>
      <c r="ES23" s="116">
        <f t="shared" si="298"/>
        <v>0</v>
      </c>
      <c r="ET23" s="116">
        <f t="shared" si="298"/>
        <v>0</v>
      </c>
      <c r="EU23" s="116">
        <f t="shared" si="298"/>
        <v>0</v>
      </c>
      <c r="EV23" s="116">
        <f t="shared" si="298"/>
        <v>0</v>
      </c>
      <c r="EW23" s="116">
        <f t="shared" ref="EW23:FH23" si="299">SUM(EW14:EW22)</f>
        <v>0</v>
      </c>
      <c r="EX23" s="116">
        <f t="shared" si="299"/>
        <v>0</v>
      </c>
      <c r="EY23" s="116">
        <f t="shared" si="299"/>
        <v>0</v>
      </c>
      <c r="EZ23" s="116">
        <f t="shared" si="299"/>
        <v>0</v>
      </c>
      <c r="FA23" s="116">
        <f t="shared" si="299"/>
        <v>0</v>
      </c>
      <c r="FB23" s="116">
        <f t="shared" si="299"/>
        <v>0</v>
      </c>
      <c r="FC23" s="116">
        <f t="shared" si="299"/>
        <v>0</v>
      </c>
      <c r="FD23" s="116">
        <f t="shared" si="299"/>
        <v>0</v>
      </c>
      <c r="FE23" s="116">
        <f t="shared" si="299"/>
        <v>0</v>
      </c>
      <c r="FF23" s="116">
        <f t="shared" si="299"/>
        <v>0</v>
      </c>
      <c r="FG23" s="116">
        <f t="shared" si="299"/>
        <v>0</v>
      </c>
      <c r="FH23" s="116">
        <f t="shared" si="299"/>
        <v>0</v>
      </c>
    </row>
    <row r="24" spans="1:164">
      <c r="A24" s="9"/>
      <c r="B24" s="9"/>
      <c r="C24" s="9"/>
      <c r="D24" s="9"/>
      <c r="E24" s="9"/>
      <c r="F24" s="76"/>
    </row>
    <row r="25" spans="1:164">
      <c r="A25" s="9"/>
      <c r="B25" s="117">
        <v>2.7</v>
      </c>
      <c r="C25" s="118">
        <f>$B$25/100/12</f>
        <v>2.2500000000000003E-3</v>
      </c>
      <c r="D25" s="9"/>
      <c r="E25" s="9" t="s">
        <v>26</v>
      </c>
      <c r="F25" s="76" t="s">
        <v>23</v>
      </c>
      <c r="G25" s="119">
        <v>0</v>
      </c>
      <c r="H25" s="119">
        <v>0</v>
      </c>
      <c r="I25" s="119">
        <f t="shared" ref="I25:BG25" si="300">ROUND(+H14*$C25, 8)</f>
        <v>0</v>
      </c>
      <c r="J25" s="119">
        <f t="shared" si="300"/>
        <v>0</v>
      </c>
      <c r="K25" s="119">
        <f t="shared" si="300"/>
        <v>0</v>
      </c>
      <c r="L25" s="119">
        <f t="shared" si="300"/>
        <v>0</v>
      </c>
      <c r="M25" s="119">
        <f t="shared" si="300"/>
        <v>0</v>
      </c>
      <c r="N25" s="119">
        <f t="shared" si="300"/>
        <v>0</v>
      </c>
      <c r="O25" s="119">
        <f t="shared" si="300"/>
        <v>0</v>
      </c>
      <c r="P25" s="119">
        <f t="shared" si="300"/>
        <v>0</v>
      </c>
      <c r="Q25" s="119">
        <f t="shared" si="300"/>
        <v>0</v>
      </c>
      <c r="R25" s="119">
        <f t="shared" si="300"/>
        <v>0</v>
      </c>
      <c r="S25" s="119">
        <f t="shared" si="300"/>
        <v>0</v>
      </c>
      <c r="T25" s="119">
        <f t="shared" si="300"/>
        <v>0</v>
      </c>
      <c r="U25" s="119">
        <f t="shared" si="300"/>
        <v>0</v>
      </c>
      <c r="V25" s="119">
        <f t="shared" si="300"/>
        <v>0</v>
      </c>
      <c r="W25" s="119">
        <f t="shared" si="300"/>
        <v>0</v>
      </c>
      <c r="X25" s="119">
        <f t="shared" si="300"/>
        <v>0</v>
      </c>
      <c r="Y25" s="119">
        <f t="shared" si="300"/>
        <v>0</v>
      </c>
      <c r="Z25" s="119">
        <f t="shared" si="300"/>
        <v>0</v>
      </c>
      <c r="AA25" s="119">
        <f t="shared" si="300"/>
        <v>0</v>
      </c>
      <c r="AB25" s="119">
        <f t="shared" si="300"/>
        <v>0</v>
      </c>
      <c r="AC25" s="119">
        <f t="shared" si="300"/>
        <v>0</v>
      </c>
      <c r="AD25" s="119">
        <f t="shared" si="300"/>
        <v>0</v>
      </c>
      <c r="AE25" s="119">
        <f t="shared" si="300"/>
        <v>0</v>
      </c>
      <c r="AF25" s="119">
        <f t="shared" si="300"/>
        <v>0</v>
      </c>
      <c r="AG25" s="119">
        <f t="shared" si="300"/>
        <v>0</v>
      </c>
      <c r="AH25" s="119">
        <f t="shared" si="300"/>
        <v>0</v>
      </c>
      <c r="AI25" s="119">
        <f t="shared" si="300"/>
        <v>0</v>
      </c>
      <c r="AJ25" s="119">
        <f t="shared" si="300"/>
        <v>0</v>
      </c>
      <c r="AK25" s="119">
        <f t="shared" si="300"/>
        <v>0</v>
      </c>
      <c r="AL25" s="119">
        <f t="shared" si="300"/>
        <v>0</v>
      </c>
      <c r="AM25" s="119">
        <f t="shared" si="300"/>
        <v>0</v>
      </c>
      <c r="AN25" s="119">
        <f t="shared" si="300"/>
        <v>0</v>
      </c>
      <c r="AO25" s="119">
        <f t="shared" si="300"/>
        <v>0</v>
      </c>
      <c r="AP25" s="119">
        <f t="shared" si="300"/>
        <v>0</v>
      </c>
      <c r="AQ25" s="119">
        <f t="shared" si="300"/>
        <v>0</v>
      </c>
      <c r="AR25" s="119">
        <f t="shared" si="300"/>
        <v>0</v>
      </c>
      <c r="AS25" s="119">
        <f t="shared" si="300"/>
        <v>0</v>
      </c>
      <c r="AT25" s="119">
        <f t="shared" si="300"/>
        <v>0</v>
      </c>
      <c r="AU25" s="119">
        <f t="shared" si="300"/>
        <v>0</v>
      </c>
      <c r="AV25" s="119">
        <f t="shared" si="300"/>
        <v>0</v>
      </c>
      <c r="AW25" s="119">
        <f t="shared" si="300"/>
        <v>0</v>
      </c>
      <c r="AX25" s="119">
        <f t="shared" si="300"/>
        <v>0</v>
      </c>
      <c r="AY25" s="119">
        <f t="shared" si="300"/>
        <v>0</v>
      </c>
      <c r="AZ25" s="119">
        <f t="shared" si="300"/>
        <v>0</v>
      </c>
      <c r="BA25" s="119">
        <f t="shared" si="300"/>
        <v>0</v>
      </c>
      <c r="BB25" s="119">
        <f t="shared" si="300"/>
        <v>0</v>
      </c>
      <c r="BC25" s="119">
        <f t="shared" si="300"/>
        <v>0</v>
      </c>
      <c r="BD25" s="119">
        <f t="shared" si="300"/>
        <v>0</v>
      </c>
      <c r="BE25" s="119">
        <f t="shared" si="300"/>
        <v>0</v>
      </c>
      <c r="BF25" s="119">
        <f t="shared" si="300"/>
        <v>0</v>
      </c>
      <c r="BG25" s="119">
        <f t="shared" si="300"/>
        <v>0</v>
      </c>
      <c r="BH25" s="119">
        <f t="shared" ref="BH25:DS25" si="301">ROUND(+BG14*$C25, 8)</f>
        <v>0</v>
      </c>
      <c r="BI25" s="119">
        <f t="shared" si="301"/>
        <v>0</v>
      </c>
      <c r="BJ25" s="119">
        <f t="shared" si="301"/>
        <v>0</v>
      </c>
      <c r="BK25" s="119">
        <f t="shared" si="301"/>
        <v>0</v>
      </c>
      <c r="BL25" s="119">
        <f t="shared" si="301"/>
        <v>0</v>
      </c>
      <c r="BM25" s="119">
        <f t="shared" si="301"/>
        <v>0</v>
      </c>
      <c r="BN25" s="119">
        <f t="shared" si="301"/>
        <v>0</v>
      </c>
      <c r="BO25" s="119">
        <f t="shared" si="301"/>
        <v>0</v>
      </c>
      <c r="BP25" s="119">
        <f t="shared" si="301"/>
        <v>0</v>
      </c>
      <c r="BQ25" s="119">
        <f t="shared" si="301"/>
        <v>0</v>
      </c>
      <c r="BR25" s="119">
        <f t="shared" si="301"/>
        <v>0</v>
      </c>
      <c r="BS25" s="119">
        <f t="shared" si="301"/>
        <v>0</v>
      </c>
      <c r="BT25" s="119">
        <f t="shared" si="301"/>
        <v>0</v>
      </c>
      <c r="BU25" s="119">
        <f t="shared" si="301"/>
        <v>0</v>
      </c>
      <c r="BV25" s="119">
        <f t="shared" si="301"/>
        <v>0</v>
      </c>
      <c r="BW25" s="119">
        <f t="shared" si="301"/>
        <v>0</v>
      </c>
      <c r="BX25" s="119">
        <f t="shared" si="301"/>
        <v>0</v>
      </c>
      <c r="BY25" s="119">
        <f t="shared" si="301"/>
        <v>0</v>
      </c>
      <c r="BZ25" s="119">
        <f t="shared" si="301"/>
        <v>0</v>
      </c>
      <c r="CA25" s="119">
        <f t="shared" si="301"/>
        <v>0</v>
      </c>
      <c r="CB25" s="119">
        <f t="shared" si="301"/>
        <v>0</v>
      </c>
      <c r="CC25" s="119">
        <f t="shared" si="301"/>
        <v>0</v>
      </c>
      <c r="CD25" s="119">
        <f t="shared" si="301"/>
        <v>0</v>
      </c>
      <c r="CE25" s="119">
        <f t="shared" si="301"/>
        <v>0</v>
      </c>
      <c r="CF25" s="119">
        <f t="shared" si="301"/>
        <v>0</v>
      </c>
      <c r="CG25" s="119">
        <f t="shared" si="301"/>
        <v>0</v>
      </c>
      <c r="CH25" s="119">
        <f t="shared" si="301"/>
        <v>0</v>
      </c>
      <c r="CI25" s="119">
        <f t="shared" si="301"/>
        <v>0</v>
      </c>
      <c r="CJ25" s="119">
        <f t="shared" si="301"/>
        <v>0</v>
      </c>
      <c r="CK25" s="119">
        <f t="shared" si="301"/>
        <v>0</v>
      </c>
      <c r="CL25" s="119">
        <f t="shared" si="301"/>
        <v>0</v>
      </c>
      <c r="CM25" s="119">
        <f t="shared" si="301"/>
        <v>0</v>
      </c>
      <c r="CN25" s="119">
        <f t="shared" si="301"/>
        <v>0</v>
      </c>
      <c r="CO25" s="119">
        <f t="shared" si="301"/>
        <v>0</v>
      </c>
      <c r="CP25" s="119">
        <f t="shared" si="301"/>
        <v>0</v>
      </c>
      <c r="CQ25" s="119">
        <f t="shared" si="301"/>
        <v>0</v>
      </c>
      <c r="CR25" s="119">
        <f t="shared" si="301"/>
        <v>0</v>
      </c>
      <c r="CS25" s="119">
        <f t="shared" si="301"/>
        <v>0</v>
      </c>
      <c r="CT25" s="119">
        <f t="shared" si="301"/>
        <v>0</v>
      </c>
      <c r="CU25" s="119">
        <f t="shared" si="301"/>
        <v>0</v>
      </c>
      <c r="CV25" s="119">
        <f t="shared" si="301"/>
        <v>0</v>
      </c>
      <c r="CW25" s="119">
        <f t="shared" si="301"/>
        <v>0</v>
      </c>
      <c r="CX25" s="119">
        <f t="shared" si="301"/>
        <v>0</v>
      </c>
      <c r="CY25" s="119">
        <f t="shared" si="301"/>
        <v>0</v>
      </c>
      <c r="CZ25" s="119">
        <f t="shared" si="301"/>
        <v>0</v>
      </c>
      <c r="DA25" s="119">
        <f t="shared" si="301"/>
        <v>0</v>
      </c>
      <c r="DB25" s="119">
        <f t="shared" si="301"/>
        <v>0</v>
      </c>
      <c r="DC25" s="119">
        <f t="shared" si="301"/>
        <v>0</v>
      </c>
      <c r="DD25" s="119">
        <f t="shared" si="301"/>
        <v>0</v>
      </c>
      <c r="DE25" s="119">
        <f t="shared" si="301"/>
        <v>0</v>
      </c>
      <c r="DF25" s="119">
        <f t="shared" si="301"/>
        <v>0</v>
      </c>
      <c r="DG25" s="119">
        <f t="shared" si="301"/>
        <v>0</v>
      </c>
      <c r="DH25" s="119">
        <f t="shared" si="301"/>
        <v>0</v>
      </c>
      <c r="DI25" s="119">
        <f t="shared" si="301"/>
        <v>0</v>
      </c>
      <c r="DJ25" s="119">
        <f t="shared" si="301"/>
        <v>0</v>
      </c>
      <c r="DK25" s="119">
        <f t="shared" si="301"/>
        <v>0</v>
      </c>
      <c r="DL25" s="119">
        <f t="shared" si="301"/>
        <v>0</v>
      </c>
      <c r="DM25" s="119">
        <f t="shared" si="301"/>
        <v>0</v>
      </c>
      <c r="DN25" s="119">
        <f t="shared" si="301"/>
        <v>0</v>
      </c>
      <c r="DO25" s="119">
        <f t="shared" si="301"/>
        <v>0</v>
      </c>
      <c r="DP25" s="119">
        <f t="shared" si="301"/>
        <v>0</v>
      </c>
      <c r="DQ25" s="119">
        <f t="shared" si="301"/>
        <v>0</v>
      </c>
      <c r="DR25" s="119">
        <f t="shared" si="301"/>
        <v>0</v>
      </c>
      <c r="DS25" s="119">
        <f t="shared" si="301"/>
        <v>0</v>
      </c>
      <c r="DT25" s="119">
        <f t="shared" ref="DT25:EV25" si="302">ROUND(+DS14*$C25, 8)</f>
        <v>0</v>
      </c>
      <c r="DU25" s="119">
        <f t="shared" si="302"/>
        <v>0</v>
      </c>
      <c r="DV25" s="119">
        <f t="shared" si="302"/>
        <v>0</v>
      </c>
      <c r="DW25" s="119">
        <f t="shared" si="302"/>
        <v>0</v>
      </c>
      <c r="DX25" s="119">
        <f t="shared" si="302"/>
        <v>0</v>
      </c>
      <c r="DY25" s="119">
        <f t="shared" si="302"/>
        <v>0</v>
      </c>
      <c r="DZ25" s="119">
        <f t="shared" si="302"/>
        <v>0</v>
      </c>
      <c r="EA25" s="119">
        <f t="shared" si="302"/>
        <v>0</v>
      </c>
      <c r="EB25" s="119">
        <f t="shared" si="302"/>
        <v>0</v>
      </c>
      <c r="EC25" s="119">
        <f t="shared" si="302"/>
        <v>0</v>
      </c>
      <c r="ED25" s="119">
        <f t="shared" si="302"/>
        <v>0</v>
      </c>
      <c r="EE25" s="119">
        <f t="shared" si="302"/>
        <v>0</v>
      </c>
      <c r="EF25" s="119">
        <f t="shared" si="302"/>
        <v>0</v>
      </c>
      <c r="EG25" s="119">
        <f t="shared" si="302"/>
        <v>0</v>
      </c>
      <c r="EH25" s="119">
        <f t="shared" si="302"/>
        <v>0</v>
      </c>
      <c r="EI25" s="119">
        <f t="shared" si="302"/>
        <v>0</v>
      </c>
      <c r="EJ25" s="119">
        <f t="shared" si="302"/>
        <v>0</v>
      </c>
      <c r="EK25" s="119">
        <f t="shared" si="302"/>
        <v>0</v>
      </c>
      <c r="EL25" s="119">
        <f t="shared" si="302"/>
        <v>0</v>
      </c>
      <c r="EM25" s="119">
        <f t="shared" si="302"/>
        <v>0</v>
      </c>
      <c r="EN25" s="119">
        <f t="shared" si="302"/>
        <v>0</v>
      </c>
      <c r="EO25" s="119">
        <f t="shared" si="302"/>
        <v>0</v>
      </c>
      <c r="EP25" s="119">
        <f t="shared" si="302"/>
        <v>0</v>
      </c>
      <c r="EQ25" s="119">
        <f t="shared" si="302"/>
        <v>0</v>
      </c>
      <c r="ER25" s="119">
        <f t="shared" si="302"/>
        <v>0</v>
      </c>
      <c r="ES25" s="119">
        <f t="shared" si="302"/>
        <v>0</v>
      </c>
      <c r="ET25" s="119">
        <f t="shared" si="302"/>
        <v>0</v>
      </c>
      <c r="EU25" s="119">
        <f t="shared" si="302"/>
        <v>0</v>
      </c>
      <c r="EV25" s="119">
        <f t="shared" si="302"/>
        <v>0</v>
      </c>
      <c r="EW25" s="119">
        <f t="shared" ref="EW25:EW31" si="303">ROUND(+EV14*$C25, 8)</f>
        <v>0</v>
      </c>
      <c r="EX25" s="119">
        <f t="shared" ref="EX25:EX31" si="304">ROUND(+EW14*$C25, 8)</f>
        <v>0</v>
      </c>
      <c r="EY25" s="119">
        <f t="shared" ref="EY25:EY31" si="305">ROUND(+EX14*$C25, 8)</f>
        <v>0</v>
      </c>
      <c r="EZ25" s="119">
        <f t="shared" ref="EZ25:EZ31" si="306">ROUND(+EY14*$C25, 8)</f>
        <v>0</v>
      </c>
      <c r="FA25" s="119">
        <f t="shared" ref="FA25:FA31" si="307">ROUND(+EZ14*$C25, 8)</f>
        <v>0</v>
      </c>
      <c r="FB25" s="119">
        <f t="shared" ref="FB25:FB31" si="308">ROUND(+FA14*$C25, 8)</f>
        <v>0</v>
      </c>
      <c r="FC25" s="119">
        <f t="shared" ref="FC25:FC31" si="309">ROUND(+FB14*$C25, 8)</f>
        <v>0</v>
      </c>
      <c r="FD25" s="119">
        <f t="shared" ref="FD25:FD31" si="310">ROUND(+FC14*$C25, 8)</f>
        <v>0</v>
      </c>
      <c r="FE25" s="119">
        <f t="shared" ref="FE25:FE31" si="311">ROUND(+FD14*$C25, 8)</f>
        <v>0</v>
      </c>
      <c r="FF25" s="119">
        <f t="shared" ref="FF25:FF31" si="312">ROUND(+FE14*$C25, 8)</f>
        <v>0</v>
      </c>
      <c r="FG25" s="119">
        <f t="shared" ref="FG25:FG31" si="313">ROUND(+FF14*$C25, 8)</f>
        <v>0</v>
      </c>
      <c r="FH25" s="119">
        <f t="shared" ref="FH25:FH31" si="314">ROUND(+FG14*$C25, 8)</f>
        <v>0</v>
      </c>
    </row>
    <row r="26" spans="1:164">
      <c r="A26" s="9"/>
      <c r="B26" s="9"/>
      <c r="C26" s="9"/>
      <c r="D26" s="9"/>
      <c r="E26" s="9"/>
      <c r="F26" s="76"/>
      <c r="G26" s="119">
        <v>0</v>
      </c>
      <c r="H26" s="119">
        <v>0</v>
      </c>
      <c r="I26" s="119">
        <f t="shared" ref="I26:BF26" si="315">ROUND(+H15*$C26, 8)</f>
        <v>0</v>
      </c>
      <c r="J26" s="119">
        <f t="shared" si="315"/>
        <v>0</v>
      </c>
      <c r="K26" s="119">
        <f t="shared" si="315"/>
        <v>0</v>
      </c>
      <c r="L26" s="119">
        <f t="shared" si="315"/>
        <v>0</v>
      </c>
      <c r="M26" s="119">
        <f t="shared" si="315"/>
        <v>0</v>
      </c>
      <c r="N26" s="119">
        <f t="shared" si="315"/>
        <v>0</v>
      </c>
      <c r="O26" s="119">
        <f t="shared" si="315"/>
        <v>0</v>
      </c>
      <c r="P26" s="119">
        <f t="shared" si="315"/>
        <v>0</v>
      </c>
      <c r="Q26" s="119">
        <f t="shared" si="315"/>
        <v>0</v>
      </c>
      <c r="R26" s="119">
        <f t="shared" si="315"/>
        <v>0</v>
      </c>
      <c r="S26" s="119">
        <f t="shared" si="315"/>
        <v>0</v>
      </c>
      <c r="T26" s="119">
        <f t="shared" si="315"/>
        <v>0</v>
      </c>
      <c r="U26" s="119">
        <f t="shared" si="315"/>
        <v>0</v>
      </c>
      <c r="V26" s="119">
        <f t="shared" si="315"/>
        <v>0</v>
      </c>
      <c r="W26" s="119">
        <f t="shared" si="315"/>
        <v>0</v>
      </c>
      <c r="X26" s="119">
        <f t="shared" si="315"/>
        <v>0</v>
      </c>
      <c r="Y26" s="119">
        <f t="shared" si="315"/>
        <v>0</v>
      </c>
      <c r="Z26" s="119">
        <f t="shared" si="315"/>
        <v>0</v>
      </c>
      <c r="AA26" s="119">
        <f t="shared" si="315"/>
        <v>0</v>
      </c>
      <c r="AB26" s="119">
        <f t="shared" si="315"/>
        <v>0</v>
      </c>
      <c r="AC26" s="119">
        <f t="shared" si="315"/>
        <v>0</v>
      </c>
      <c r="AD26" s="119">
        <f t="shared" si="315"/>
        <v>0</v>
      </c>
      <c r="AE26" s="119">
        <f t="shared" si="315"/>
        <v>0</v>
      </c>
      <c r="AF26" s="119">
        <f t="shared" si="315"/>
        <v>0</v>
      </c>
      <c r="AG26" s="119">
        <f t="shared" si="315"/>
        <v>0</v>
      </c>
      <c r="AH26" s="119">
        <f t="shared" si="315"/>
        <v>0</v>
      </c>
      <c r="AI26" s="119">
        <f t="shared" si="315"/>
        <v>0</v>
      </c>
      <c r="AJ26" s="119">
        <f t="shared" si="315"/>
        <v>0</v>
      </c>
      <c r="AK26" s="119">
        <f t="shared" si="315"/>
        <v>0</v>
      </c>
      <c r="AL26" s="119">
        <f t="shared" si="315"/>
        <v>0</v>
      </c>
      <c r="AM26" s="119">
        <f t="shared" si="315"/>
        <v>0</v>
      </c>
      <c r="AN26" s="119">
        <f t="shared" si="315"/>
        <v>0</v>
      </c>
      <c r="AO26" s="119">
        <f t="shared" si="315"/>
        <v>0</v>
      </c>
      <c r="AP26" s="119">
        <f t="shared" si="315"/>
        <v>0</v>
      </c>
      <c r="AQ26" s="119">
        <f t="shared" si="315"/>
        <v>0</v>
      </c>
      <c r="AR26" s="119">
        <f t="shared" si="315"/>
        <v>0</v>
      </c>
      <c r="AS26" s="119">
        <f t="shared" si="315"/>
        <v>0</v>
      </c>
      <c r="AT26" s="119">
        <f t="shared" si="315"/>
        <v>0</v>
      </c>
      <c r="AU26" s="119">
        <f t="shared" si="315"/>
        <v>0</v>
      </c>
      <c r="AV26" s="119">
        <f t="shared" si="315"/>
        <v>0</v>
      </c>
      <c r="AW26" s="119">
        <f t="shared" si="315"/>
        <v>0</v>
      </c>
      <c r="AX26" s="119">
        <f t="shared" si="315"/>
        <v>0</v>
      </c>
      <c r="AY26" s="119">
        <f t="shared" si="315"/>
        <v>0</v>
      </c>
      <c r="AZ26" s="119">
        <f t="shared" si="315"/>
        <v>0</v>
      </c>
      <c r="BA26" s="119">
        <f t="shared" si="315"/>
        <v>0</v>
      </c>
      <c r="BB26" s="119">
        <f t="shared" si="315"/>
        <v>0</v>
      </c>
      <c r="BC26" s="119">
        <f t="shared" si="315"/>
        <v>0</v>
      </c>
      <c r="BD26" s="119">
        <f t="shared" si="315"/>
        <v>0</v>
      </c>
      <c r="BE26" s="119">
        <f t="shared" si="315"/>
        <v>0</v>
      </c>
      <c r="BF26" s="119">
        <f t="shared" si="315"/>
        <v>0</v>
      </c>
      <c r="BG26" s="119">
        <f t="shared" ref="BG26:DR26" si="316">ROUND(+BF15*$C26, 8)</f>
        <v>0</v>
      </c>
      <c r="BH26" s="119">
        <f t="shared" si="316"/>
        <v>0</v>
      </c>
      <c r="BI26" s="119">
        <f t="shared" si="316"/>
        <v>0</v>
      </c>
      <c r="BJ26" s="119">
        <f t="shared" si="316"/>
        <v>0</v>
      </c>
      <c r="BK26" s="119">
        <f t="shared" si="316"/>
        <v>0</v>
      </c>
      <c r="BL26" s="119">
        <f t="shared" si="316"/>
        <v>0</v>
      </c>
      <c r="BM26" s="119">
        <f t="shared" si="316"/>
        <v>0</v>
      </c>
      <c r="BN26" s="119">
        <f t="shared" si="316"/>
        <v>0</v>
      </c>
      <c r="BO26" s="119">
        <f t="shared" si="316"/>
        <v>0</v>
      </c>
      <c r="BP26" s="119">
        <f t="shared" si="316"/>
        <v>0</v>
      </c>
      <c r="BQ26" s="119">
        <f t="shared" si="316"/>
        <v>0</v>
      </c>
      <c r="BR26" s="119">
        <f t="shared" si="316"/>
        <v>0</v>
      </c>
      <c r="BS26" s="119">
        <f t="shared" si="316"/>
        <v>0</v>
      </c>
      <c r="BT26" s="119">
        <f t="shared" si="316"/>
        <v>0</v>
      </c>
      <c r="BU26" s="119">
        <f t="shared" si="316"/>
        <v>0</v>
      </c>
      <c r="BV26" s="119">
        <f t="shared" si="316"/>
        <v>0</v>
      </c>
      <c r="BW26" s="119">
        <f t="shared" si="316"/>
        <v>0</v>
      </c>
      <c r="BX26" s="119">
        <f t="shared" si="316"/>
        <v>0</v>
      </c>
      <c r="BY26" s="119">
        <f t="shared" si="316"/>
        <v>0</v>
      </c>
      <c r="BZ26" s="119">
        <f t="shared" si="316"/>
        <v>0</v>
      </c>
      <c r="CA26" s="119">
        <f t="shared" si="316"/>
        <v>0</v>
      </c>
      <c r="CB26" s="119">
        <f t="shared" si="316"/>
        <v>0</v>
      </c>
      <c r="CC26" s="119">
        <f t="shared" si="316"/>
        <v>0</v>
      </c>
      <c r="CD26" s="119">
        <f t="shared" si="316"/>
        <v>0</v>
      </c>
      <c r="CE26" s="119">
        <f t="shared" si="316"/>
        <v>0</v>
      </c>
      <c r="CF26" s="119">
        <f t="shared" si="316"/>
        <v>0</v>
      </c>
      <c r="CG26" s="119">
        <f t="shared" si="316"/>
        <v>0</v>
      </c>
      <c r="CH26" s="119">
        <f t="shared" si="316"/>
        <v>0</v>
      </c>
      <c r="CI26" s="119">
        <f t="shared" si="316"/>
        <v>0</v>
      </c>
      <c r="CJ26" s="119">
        <f t="shared" si="316"/>
        <v>0</v>
      </c>
      <c r="CK26" s="119">
        <f t="shared" si="316"/>
        <v>0</v>
      </c>
      <c r="CL26" s="119">
        <f t="shared" si="316"/>
        <v>0</v>
      </c>
      <c r="CM26" s="119">
        <f t="shared" si="316"/>
        <v>0</v>
      </c>
      <c r="CN26" s="119">
        <f t="shared" si="316"/>
        <v>0</v>
      </c>
      <c r="CO26" s="119">
        <f t="shared" si="316"/>
        <v>0</v>
      </c>
      <c r="CP26" s="119">
        <f t="shared" si="316"/>
        <v>0</v>
      </c>
      <c r="CQ26" s="119">
        <f t="shared" si="316"/>
        <v>0</v>
      </c>
      <c r="CR26" s="119">
        <f t="shared" si="316"/>
        <v>0</v>
      </c>
      <c r="CS26" s="119">
        <f t="shared" si="316"/>
        <v>0</v>
      </c>
      <c r="CT26" s="119">
        <f t="shared" si="316"/>
        <v>0</v>
      </c>
      <c r="CU26" s="119">
        <f t="shared" si="316"/>
        <v>0</v>
      </c>
      <c r="CV26" s="119">
        <f t="shared" si="316"/>
        <v>0</v>
      </c>
      <c r="CW26" s="119">
        <f t="shared" si="316"/>
        <v>0</v>
      </c>
      <c r="CX26" s="119">
        <f t="shared" si="316"/>
        <v>0</v>
      </c>
      <c r="CY26" s="119">
        <f t="shared" si="316"/>
        <v>0</v>
      </c>
      <c r="CZ26" s="119">
        <f t="shared" si="316"/>
        <v>0</v>
      </c>
      <c r="DA26" s="119">
        <f t="shared" si="316"/>
        <v>0</v>
      </c>
      <c r="DB26" s="119">
        <f t="shared" si="316"/>
        <v>0</v>
      </c>
      <c r="DC26" s="119">
        <f t="shared" si="316"/>
        <v>0</v>
      </c>
      <c r="DD26" s="119">
        <f t="shared" si="316"/>
        <v>0</v>
      </c>
      <c r="DE26" s="119">
        <f t="shared" si="316"/>
        <v>0</v>
      </c>
      <c r="DF26" s="119">
        <f t="shared" si="316"/>
        <v>0</v>
      </c>
      <c r="DG26" s="119">
        <f t="shared" si="316"/>
        <v>0</v>
      </c>
      <c r="DH26" s="119">
        <f t="shared" si="316"/>
        <v>0</v>
      </c>
      <c r="DI26" s="119">
        <f t="shared" si="316"/>
        <v>0</v>
      </c>
      <c r="DJ26" s="119">
        <f t="shared" si="316"/>
        <v>0</v>
      </c>
      <c r="DK26" s="119">
        <f t="shared" si="316"/>
        <v>0</v>
      </c>
      <c r="DL26" s="119">
        <f t="shared" si="316"/>
        <v>0</v>
      </c>
      <c r="DM26" s="119">
        <f t="shared" si="316"/>
        <v>0</v>
      </c>
      <c r="DN26" s="119">
        <f t="shared" si="316"/>
        <v>0</v>
      </c>
      <c r="DO26" s="119">
        <f t="shared" si="316"/>
        <v>0</v>
      </c>
      <c r="DP26" s="119">
        <f t="shared" si="316"/>
        <v>0</v>
      </c>
      <c r="DQ26" s="119">
        <f t="shared" si="316"/>
        <v>0</v>
      </c>
      <c r="DR26" s="119">
        <f t="shared" si="316"/>
        <v>0</v>
      </c>
      <c r="DS26" s="119">
        <f t="shared" ref="DS26:EV26" si="317">ROUND(+DR15*$C26, 8)</f>
        <v>0</v>
      </c>
      <c r="DT26" s="119">
        <f t="shared" si="317"/>
        <v>0</v>
      </c>
      <c r="DU26" s="119">
        <f t="shared" si="317"/>
        <v>0</v>
      </c>
      <c r="DV26" s="119">
        <f t="shared" si="317"/>
        <v>0</v>
      </c>
      <c r="DW26" s="119">
        <f t="shared" si="317"/>
        <v>0</v>
      </c>
      <c r="DX26" s="119">
        <f t="shared" si="317"/>
        <v>0</v>
      </c>
      <c r="DY26" s="119">
        <f t="shared" si="317"/>
        <v>0</v>
      </c>
      <c r="DZ26" s="119">
        <f t="shared" si="317"/>
        <v>0</v>
      </c>
      <c r="EA26" s="119">
        <f t="shared" si="317"/>
        <v>0</v>
      </c>
      <c r="EB26" s="119">
        <f t="shared" si="317"/>
        <v>0</v>
      </c>
      <c r="EC26" s="119">
        <f t="shared" si="317"/>
        <v>0</v>
      </c>
      <c r="ED26" s="119">
        <f t="shared" si="317"/>
        <v>0</v>
      </c>
      <c r="EE26" s="119">
        <f t="shared" si="317"/>
        <v>0</v>
      </c>
      <c r="EF26" s="119">
        <f t="shared" si="317"/>
        <v>0</v>
      </c>
      <c r="EG26" s="119">
        <f t="shared" si="317"/>
        <v>0</v>
      </c>
      <c r="EH26" s="119">
        <f t="shared" si="317"/>
        <v>0</v>
      </c>
      <c r="EI26" s="119">
        <f t="shared" si="317"/>
        <v>0</v>
      </c>
      <c r="EJ26" s="119">
        <f t="shared" si="317"/>
        <v>0</v>
      </c>
      <c r="EK26" s="119">
        <f t="shared" si="317"/>
        <v>0</v>
      </c>
      <c r="EL26" s="119">
        <f t="shared" si="317"/>
        <v>0</v>
      </c>
      <c r="EM26" s="119">
        <f t="shared" si="317"/>
        <v>0</v>
      </c>
      <c r="EN26" s="119">
        <f t="shared" si="317"/>
        <v>0</v>
      </c>
      <c r="EO26" s="119">
        <f t="shared" si="317"/>
        <v>0</v>
      </c>
      <c r="EP26" s="119">
        <f t="shared" si="317"/>
        <v>0</v>
      </c>
      <c r="EQ26" s="119">
        <f t="shared" si="317"/>
        <v>0</v>
      </c>
      <c r="ER26" s="119">
        <f t="shared" si="317"/>
        <v>0</v>
      </c>
      <c r="ES26" s="119">
        <f t="shared" si="317"/>
        <v>0</v>
      </c>
      <c r="ET26" s="119">
        <f t="shared" si="317"/>
        <v>0</v>
      </c>
      <c r="EU26" s="119">
        <f t="shared" si="317"/>
        <v>0</v>
      </c>
      <c r="EV26" s="119">
        <f t="shared" si="317"/>
        <v>0</v>
      </c>
      <c r="EW26" s="119">
        <f t="shared" si="303"/>
        <v>0</v>
      </c>
      <c r="EX26" s="119">
        <f t="shared" si="304"/>
        <v>0</v>
      </c>
      <c r="EY26" s="119">
        <f t="shared" si="305"/>
        <v>0</v>
      </c>
      <c r="EZ26" s="119">
        <f t="shared" si="306"/>
        <v>0</v>
      </c>
      <c r="FA26" s="119">
        <f t="shared" si="307"/>
        <v>0</v>
      </c>
      <c r="FB26" s="119">
        <f t="shared" si="308"/>
        <v>0</v>
      </c>
      <c r="FC26" s="119">
        <f t="shared" si="309"/>
        <v>0</v>
      </c>
      <c r="FD26" s="119">
        <f t="shared" si="310"/>
        <v>0</v>
      </c>
      <c r="FE26" s="119">
        <f t="shared" si="311"/>
        <v>0</v>
      </c>
      <c r="FF26" s="119">
        <f t="shared" si="312"/>
        <v>0</v>
      </c>
      <c r="FG26" s="119">
        <f t="shared" si="313"/>
        <v>0</v>
      </c>
      <c r="FH26" s="119">
        <f t="shared" si="314"/>
        <v>0</v>
      </c>
    </row>
    <row r="27" spans="1:164">
      <c r="A27" s="9"/>
      <c r="B27" s="9"/>
      <c r="C27" s="9"/>
      <c r="D27" s="9"/>
      <c r="E27" s="9"/>
      <c r="F27" s="76"/>
      <c r="G27" s="119">
        <v>0</v>
      </c>
      <c r="H27" s="119">
        <v>0</v>
      </c>
      <c r="I27" s="119">
        <f t="shared" ref="I27:BF27" si="318">ROUND(+H16*$C27, 8)</f>
        <v>0</v>
      </c>
      <c r="J27" s="119">
        <f t="shared" si="318"/>
        <v>0</v>
      </c>
      <c r="K27" s="119">
        <f t="shared" si="318"/>
        <v>0</v>
      </c>
      <c r="L27" s="119">
        <f t="shared" si="318"/>
        <v>0</v>
      </c>
      <c r="M27" s="119">
        <f t="shared" si="318"/>
        <v>0</v>
      </c>
      <c r="N27" s="119">
        <f t="shared" si="318"/>
        <v>0</v>
      </c>
      <c r="O27" s="119">
        <f t="shared" si="318"/>
        <v>0</v>
      </c>
      <c r="P27" s="119">
        <f t="shared" si="318"/>
        <v>0</v>
      </c>
      <c r="Q27" s="119">
        <f t="shared" si="318"/>
        <v>0</v>
      </c>
      <c r="R27" s="119">
        <f t="shared" si="318"/>
        <v>0</v>
      </c>
      <c r="S27" s="119">
        <f t="shared" si="318"/>
        <v>0</v>
      </c>
      <c r="T27" s="119">
        <f t="shared" si="318"/>
        <v>0</v>
      </c>
      <c r="U27" s="119">
        <f t="shared" si="318"/>
        <v>0</v>
      </c>
      <c r="V27" s="119">
        <f t="shared" si="318"/>
        <v>0</v>
      </c>
      <c r="W27" s="119">
        <f t="shared" si="318"/>
        <v>0</v>
      </c>
      <c r="X27" s="119">
        <f t="shared" si="318"/>
        <v>0</v>
      </c>
      <c r="Y27" s="119">
        <f t="shared" si="318"/>
        <v>0</v>
      </c>
      <c r="Z27" s="119">
        <f t="shared" si="318"/>
        <v>0</v>
      </c>
      <c r="AA27" s="119">
        <f t="shared" si="318"/>
        <v>0</v>
      </c>
      <c r="AB27" s="119">
        <f t="shared" si="318"/>
        <v>0</v>
      </c>
      <c r="AC27" s="119">
        <f t="shared" si="318"/>
        <v>0</v>
      </c>
      <c r="AD27" s="119">
        <f t="shared" si="318"/>
        <v>0</v>
      </c>
      <c r="AE27" s="119">
        <f t="shared" si="318"/>
        <v>0</v>
      </c>
      <c r="AF27" s="119">
        <f t="shared" si="318"/>
        <v>0</v>
      </c>
      <c r="AG27" s="119">
        <f t="shared" si="318"/>
        <v>0</v>
      </c>
      <c r="AH27" s="119">
        <f t="shared" si="318"/>
        <v>0</v>
      </c>
      <c r="AI27" s="119">
        <f t="shared" si="318"/>
        <v>0</v>
      </c>
      <c r="AJ27" s="119">
        <f t="shared" si="318"/>
        <v>0</v>
      </c>
      <c r="AK27" s="119">
        <f t="shared" si="318"/>
        <v>0</v>
      </c>
      <c r="AL27" s="119">
        <f t="shared" si="318"/>
        <v>0</v>
      </c>
      <c r="AM27" s="119">
        <f t="shared" si="318"/>
        <v>0</v>
      </c>
      <c r="AN27" s="119">
        <f t="shared" si="318"/>
        <v>0</v>
      </c>
      <c r="AO27" s="119">
        <f t="shared" si="318"/>
        <v>0</v>
      </c>
      <c r="AP27" s="119">
        <f t="shared" si="318"/>
        <v>0</v>
      </c>
      <c r="AQ27" s="119">
        <f t="shared" si="318"/>
        <v>0</v>
      </c>
      <c r="AR27" s="119">
        <f t="shared" si="318"/>
        <v>0</v>
      </c>
      <c r="AS27" s="119">
        <f t="shared" si="318"/>
        <v>0</v>
      </c>
      <c r="AT27" s="119">
        <f t="shared" si="318"/>
        <v>0</v>
      </c>
      <c r="AU27" s="119">
        <f t="shared" si="318"/>
        <v>0</v>
      </c>
      <c r="AV27" s="119">
        <f t="shared" si="318"/>
        <v>0</v>
      </c>
      <c r="AW27" s="119">
        <f t="shared" si="318"/>
        <v>0</v>
      </c>
      <c r="AX27" s="119">
        <f t="shared" si="318"/>
        <v>0</v>
      </c>
      <c r="AY27" s="119">
        <f t="shared" si="318"/>
        <v>0</v>
      </c>
      <c r="AZ27" s="119">
        <f t="shared" si="318"/>
        <v>0</v>
      </c>
      <c r="BA27" s="119">
        <f t="shared" si="318"/>
        <v>0</v>
      </c>
      <c r="BB27" s="119">
        <f t="shared" si="318"/>
        <v>0</v>
      </c>
      <c r="BC27" s="119">
        <f t="shared" si="318"/>
        <v>0</v>
      </c>
      <c r="BD27" s="119">
        <f t="shared" si="318"/>
        <v>0</v>
      </c>
      <c r="BE27" s="119">
        <f t="shared" si="318"/>
        <v>0</v>
      </c>
      <c r="BF27" s="119">
        <f t="shared" si="318"/>
        <v>0</v>
      </c>
      <c r="BG27" s="119">
        <f t="shared" ref="BG27:DR27" si="319">ROUND(+BF16*$C27, 8)</f>
        <v>0</v>
      </c>
      <c r="BH27" s="119">
        <f t="shared" si="319"/>
        <v>0</v>
      </c>
      <c r="BI27" s="119">
        <f t="shared" si="319"/>
        <v>0</v>
      </c>
      <c r="BJ27" s="119">
        <f t="shared" si="319"/>
        <v>0</v>
      </c>
      <c r="BK27" s="119">
        <f t="shared" si="319"/>
        <v>0</v>
      </c>
      <c r="BL27" s="119">
        <f t="shared" si="319"/>
        <v>0</v>
      </c>
      <c r="BM27" s="119">
        <f t="shared" si="319"/>
        <v>0</v>
      </c>
      <c r="BN27" s="119">
        <f t="shared" si="319"/>
        <v>0</v>
      </c>
      <c r="BO27" s="119">
        <f t="shared" si="319"/>
        <v>0</v>
      </c>
      <c r="BP27" s="119">
        <f t="shared" si="319"/>
        <v>0</v>
      </c>
      <c r="BQ27" s="119">
        <f t="shared" si="319"/>
        <v>0</v>
      </c>
      <c r="BR27" s="119">
        <f t="shared" si="319"/>
        <v>0</v>
      </c>
      <c r="BS27" s="119">
        <f t="shared" si="319"/>
        <v>0</v>
      </c>
      <c r="BT27" s="119">
        <f t="shared" si="319"/>
        <v>0</v>
      </c>
      <c r="BU27" s="119">
        <f t="shared" si="319"/>
        <v>0</v>
      </c>
      <c r="BV27" s="119">
        <f t="shared" si="319"/>
        <v>0</v>
      </c>
      <c r="BW27" s="119">
        <f t="shared" si="319"/>
        <v>0</v>
      </c>
      <c r="BX27" s="119">
        <f t="shared" si="319"/>
        <v>0</v>
      </c>
      <c r="BY27" s="119">
        <f t="shared" si="319"/>
        <v>0</v>
      </c>
      <c r="BZ27" s="119">
        <f t="shared" si="319"/>
        <v>0</v>
      </c>
      <c r="CA27" s="119">
        <f t="shared" si="319"/>
        <v>0</v>
      </c>
      <c r="CB27" s="119">
        <f t="shared" si="319"/>
        <v>0</v>
      </c>
      <c r="CC27" s="119">
        <f t="shared" si="319"/>
        <v>0</v>
      </c>
      <c r="CD27" s="119">
        <f t="shared" si="319"/>
        <v>0</v>
      </c>
      <c r="CE27" s="119">
        <f t="shared" si="319"/>
        <v>0</v>
      </c>
      <c r="CF27" s="119">
        <f t="shared" si="319"/>
        <v>0</v>
      </c>
      <c r="CG27" s="119">
        <f t="shared" si="319"/>
        <v>0</v>
      </c>
      <c r="CH27" s="119">
        <f t="shared" si="319"/>
        <v>0</v>
      </c>
      <c r="CI27" s="119">
        <f t="shared" si="319"/>
        <v>0</v>
      </c>
      <c r="CJ27" s="119">
        <f t="shared" si="319"/>
        <v>0</v>
      </c>
      <c r="CK27" s="119">
        <f t="shared" si="319"/>
        <v>0</v>
      </c>
      <c r="CL27" s="119">
        <f t="shared" si="319"/>
        <v>0</v>
      </c>
      <c r="CM27" s="119">
        <f t="shared" si="319"/>
        <v>0</v>
      </c>
      <c r="CN27" s="119">
        <f t="shared" si="319"/>
        <v>0</v>
      </c>
      <c r="CO27" s="119">
        <f t="shared" si="319"/>
        <v>0</v>
      </c>
      <c r="CP27" s="119">
        <f t="shared" si="319"/>
        <v>0</v>
      </c>
      <c r="CQ27" s="119">
        <f t="shared" si="319"/>
        <v>0</v>
      </c>
      <c r="CR27" s="119">
        <f t="shared" si="319"/>
        <v>0</v>
      </c>
      <c r="CS27" s="119">
        <f t="shared" si="319"/>
        <v>0</v>
      </c>
      <c r="CT27" s="119">
        <f t="shared" si="319"/>
        <v>0</v>
      </c>
      <c r="CU27" s="119">
        <f t="shared" si="319"/>
        <v>0</v>
      </c>
      <c r="CV27" s="119">
        <f t="shared" si="319"/>
        <v>0</v>
      </c>
      <c r="CW27" s="119">
        <f t="shared" si="319"/>
        <v>0</v>
      </c>
      <c r="CX27" s="119">
        <f t="shared" si="319"/>
        <v>0</v>
      </c>
      <c r="CY27" s="119">
        <f t="shared" si="319"/>
        <v>0</v>
      </c>
      <c r="CZ27" s="119">
        <f t="shared" si="319"/>
        <v>0</v>
      </c>
      <c r="DA27" s="119">
        <f t="shared" si="319"/>
        <v>0</v>
      </c>
      <c r="DB27" s="119">
        <f t="shared" si="319"/>
        <v>0</v>
      </c>
      <c r="DC27" s="119">
        <f t="shared" si="319"/>
        <v>0</v>
      </c>
      <c r="DD27" s="119">
        <f t="shared" si="319"/>
        <v>0</v>
      </c>
      <c r="DE27" s="119">
        <f t="shared" si="319"/>
        <v>0</v>
      </c>
      <c r="DF27" s="119">
        <f t="shared" si="319"/>
        <v>0</v>
      </c>
      <c r="DG27" s="119">
        <f t="shared" si="319"/>
        <v>0</v>
      </c>
      <c r="DH27" s="119">
        <f t="shared" si="319"/>
        <v>0</v>
      </c>
      <c r="DI27" s="119">
        <f t="shared" si="319"/>
        <v>0</v>
      </c>
      <c r="DJ27" s="119">
        <f t="shared" si="319"/>
        <v>0</v>
      </c>
      <c r="DK27" s="119">
        <f t="shared" si="319"/>
        <v>0</v>
      </c>
      <c r="DL27" s="119">
        <f t="shared" si="319"/>
        <v>0</v>
      </c>
      <c r="DM27" s="119">
        <f t="shared" si="319"/>
        <v>0</v>
      </c>
      <c r="DN27" s="119">
        <f t="shared" si="319"/>
        <v>0</v>
      </c>
      <c r="DO27" s="119">
        <f t="shared" si="319"/>
        <v>0</v>
      </c>
      <c r="DP27" s="119">
        <f t="shared" si="319"/>
        <v>0</v>
      </c>
      <c r="DQ27" s="119">
        <f t="shared" si="319"/>
        <v>0</v>
      </c>
      <c r="DR27" s="119">
        <f t="shared" si="319"/>
        <v>0</v>
      </c>
      <c r="DS27" s="119">
        <f t="shared" ref="DS27:EV27" si="320">ROUND(+DR16*$C27, 8)</f>
        <v>0</v>
      </c>
      <c r="DT27" s="119">
        <f t="shared" si="320"/>
        <v>0</v>
      </c>
      <c r="DU27" s="119">
        <f t="shared" si="320"/>
        <v>0</v>
      </c>
      <c r="DV27" s="119">
        <f t="shared" si="320"/>
        <v>0</v>
      </c>
      <c r="DW27" s="119">
        <f t="shared" si="320"/>
        <v>0</v>
      </c>
      <c r="DX27" s="119">
        <f t="shared" si="320"/>
        <v>0</v>
      </c>
      <c r="DY27" s="119">
        <f t="shared" si="320"/>
        <v>0</v>
      </c>
      <c r="DZ27" s="119">
        <f t="shared" si="320"/>
        <v>0</v>
      </c>
      <c r="EA27" s="119">
        <f t="shared" si="320"/>
        <v>0</v>
      </c>
      <c r="EB27" s="119">
        <f t="shared" si="320"/>
        <v>0</v>
      </c>
      <c r="EC27" s="119">
        <f t="shared" si="320"/>
        <v>0</v>
      </c>
      <c r="ED27" s="119">
        <f t="shared" si="320"/>
        <v>0</v>
      </c>
      <c r="EE27" s="119">
        <f t="shared" si="320"/>
        <v>0</v>
      </c>
      <c r="EF27" s="119">
        <f t="shared" si="320"/>
        <v>0</v>
      </c>
      <c r="EG27" s="119">
        <f t="shared" si="320"/>
        <v>0</v>
      </c>
      <c r="EH27" s="119">
        <f t="shared" si="320"/>
        <v>0</v>
      </c>
      <c r="EI27" s="119">
        <f t="shared" si="320"/>
        <v>0</v>
      </c>
      <c r="EJ27" s="119">
        <f t="shared" si="320"/>
        <v>0</v>
      </c>
      <c r="EK27" s="119">
        <f t="shared" si="320"/>
        <v>0</v>
      </c>
      <c r="EL27" s="119">
        <f t="shared" si="320"/>
        <v>0</v>
      </c>
      <c r="EM27" s="119">
        <f t="shared" si="320"/>
        <v>0</v>
      </c>
      <c r="EN27" s="119">
        <f t="shared" si="320"/>
        <v>0</v>
      </c>
      <c r="EO27" s="119">
        <f t="shared" si="320"/>
        <v>0</v>
      </c>
      <c r="EP27" s="119">
        <f t="shared" si="320"/>
        <v>0</v>
      </c>
      <c r="EQ27" s="119">
        <f t="shared" si="320"/>
        <v>0</v>
      </c>
      <c r="ER27" s="119">
        <f t="shared" si="320"/>
        <v>0</v>
      </c>
      <c r="ES27" s="119">
        <f t="shared" si="320"/>
        <v>0</v>
      </c>
      <c r="ET27" s="119">
        <f t="shared" si="320"/>
        <v>0</v>
      </c>
      <c r="EU27" s="119">
        <f t="shared" si="320"/>
        <v>0</v>
      </c>
      <c r="EV27" s="119">
        <f t="shared" si="320"/>
        <v>0</v>
      </c>
      <c r="EW27" s="119">
        <f t="shared" si="303"/>
        <v>0</v>
      </c>
      <c r="EX27" s="119">
        <f t="shared" si="304"/>
        <v>0</v>
      </c>
      <c r="EY27" s="119">
        <f t="shared" si="305"/>
        <v>0</v>
      </c>
      <c r="EZ27" s="119">
        <f t="shared" si="306"/>
        <v>0</v>
      </c>
      <c r="FA27" s="119">
        <f t="shared" si="307"/>
        <v>0</v>
      </c>
      <c r="FB27" s="119">
        <f t="shared" si="308"/>
        <v>0</v>
      </c>
      <c r="FC27" s="119">
        <f t="shared" si="309"/>
        <v>0</v>
      </c>
      <c r="FD27" s="119">
        <f t="shared" si="310"/>
        <v>0</v>
      </c>
      <c r="FE27" s="119">
        <f t="shared" si="311"/>
        <v>0</v>
      </c>
      <c r="FF27" s="119">
        <f t="shared" si="312"/>
        <v>0</v>
      </c>
      <c r="FG27" s="119">
        <f t="shared" si="313"/>
        <v>0</v>
      </c>
      <c r="FH27" s="119">
        <f t="shared" si="314"/>
        <v>0</v>
      </c>
    </row>
    <row r="28" spans="1:164">
      <c r="A28" s="9"/>
      <c r="B28" s="9"/>
      <c r="C28" s="9"/>
      <c r="D28" s="9"/>
      <c r="E28" s="9"/>
      <c r="F28" s="76"/>
      <c r="G28" s="119">
        <v>0</v>
      </c>
      <c r="H28" s="119">
        <v>0</v>
      </c>
      <c r="I28" s="119">
        <f t="shared" ref="I28:BF28" si="321">ROUND(+H17*$C28, 8)</f>
        <v>0</v>
      </c>
      <c r="J28" s="119">
        <f t="shared" si="321"/>
        <v>0</v>
      </c>
      <c r="K28" s="119">
        <f t="shared" si="321"/>
        <v>0</v>
      </c>
      <c r="L28" s="119">
        <f t="shared" si="321"/>
        <v>0</v>
      </c>
      <c r="M28" s="119">
        <f t="shared" si="321"/>
        <v>0</v>
      </c>
      <c r="N28" s="119">
        <f t="shared" si="321"/>
        <v>0</v>
      </c>
      <c r="O28" s="119">
        <f t="shared" si="321"/>
        <v>0</v>
      </c>
      <c r="P28" s="119">
        <f t="shared" si="321"/>
        <v>0</v>
      </c>
      <c r="Q28" s="119">
        <f t="shared" si="321"/>
        <v>0</v>
      </c>
      <c r="R28" s="119">
        <f t="shared" si="321"/>
        <v>0</v>
      </c>
      <c r="S28" s="119">
        <f t="shared" si="321"/>
        <v>0</v>
      </c>
      <c r="T28" s="119">
        <f t="shared" si="321"/>
        <v>0</v>
      </c>
      <c r="U28" s="119">
        <f t="shared" si="321"/>
        <v>0</v>
      </c>
      <c r="V28" s="119">
        <f t="shared" si="321"/>
        <v>0</v>
      </c>
      <c r="W28" s="119">
        <f t="shared" si="321"/>
        <v>0</v>
      </c>
      <c r="X28" s="119">
        <f t="shared" si="321"/>
        <v>0</v>
      </c>
      <c r="Y28" s="119">
        <f t="shared" si="321"/>
        <v>0</v>
      </c>
      <c r="Z28" s="119">
        <f t="shared" si="321"/>
        <v>0</v>
      </c>
      <c r="AA28" s="119">
        <f t="shared" si="321"/>
        <v>0</v>
      </c>
      <c r="AB28" s="119">
        <f t="shared" si="321"/>
        <v>0</v>
      </c>
      <c r="AC28" s="119">
        <f t="shared" si="321"/>
        <v>0</v>
      </c>
      <c r="AD28" s="119">
        <f t="shared" si="321"/>
        <v>0</v>
      </c>
      <c r="AE28" s="119">
        <f t="shared" si="321"/>
        <v>0</v>
      </c>
      <c r="AF28" s="119">
        <f t="shared" si="321"/>
        <v>0</v>
      </c>
      <c r="AG28" s="119">
        <f t="shared" si="321"/>
        <v>0</v>
      </c>
      <c r="AH28" s="119">
        <f t="shared" si="321"/>
        <v>0</v>
      </c>
      <c r="AI28" s="119">
        <f t="shared" si="321"/>
        <v>0</v>
      </c>
      <c r="AJ28" s="119">
        <f t="shared" si="321"/>
        <v>0</v>
      </c>
      <c r="AK28" s="119">
        <f t="shared" si="321"/>
        <v>0</v>
      </c>
      <c r="AL28" s="119">
        <f t="shared" si="321"/>
        <v>0</v>
      </c>
      <c r="AM28" s="119">
        <f t="shared" si="321"/>
        <v>0</v>
      </c>
      <c r="AN28" s="119">
        <f t="shared" si="321"/>
        <v>0</v>
      </c>
      <c r="AO28" s="119">
        <f t="shared" si="321"/>
        <v>0</v>
      </c>
      <c r="AP28" s="119">
        <f t="shared" si="321"/>
        <v>0</v>
      </c>
      <c r="AQ28" s="119">
        <f t="shared" si="321"/>
        <v>0</v>
      </c>
      <c r="AR28" s="119">
        <f t="shared" si="321"/>
        <v>0</v>
      </c>
      <c r="AS28" s="119">
        <f t="shared" si="321"/>
        <v>0</v>
      </c>
      <c r="AT28" s="119">
        <f t="shared" si="321"/>
        <v>0</v>
      </c>
      <c r="AU28" s="119">
        <f t="shared" si="321"/>
        <v>0</v>
      </c>
      <c r="AV28" s="119">
        <f t="shared" si="321"/>
        <v>0</v>
      </c>
      <c r="AW28" s="119">
        <f t="shared" si="321"/>
        <v>0</v>
      </c>
      <c r="AX28" s="119">
        <f t="shared" si="321"/>
        <v>0</v>
      </c>
      <c r="AY28" s="119">
        <f t="shared" si="321"/>
        <v>0</v>
      </c>
      <c r="AZ28" s="119">
        <f t="shared" si="321"/>
        <v>0</v>
      </c>
      <c r="BA28" s="119">
        <f t="shared" si="321"/>
        <v>0</v>
      </c>
      <c r="BB28" s="119">
        <f t="shared" si="321"/>
        <v>0</v>
      </c>
      <c r="BC28" s="119">
        <f t="shared" si="321"/>
        <v>0</v>
      </c>
      <c r="BD28" s="119">
        <f t="shared" si="321"/>
        <v>0</v>
      </c>
      <c r="BE28" s="119">
        <f t="shared" si="321"/>
        <v>0</v>
      </c>
      <c r="BF28" s="119">
        <f t="shared" si="321"/>
        <v>0</v>
      </c>
      <c r="BG28" s="119">
        <f t="shared" ref="BG28:DR28" si="322">ROUND(+BF17*$C28, 8)</f>
        <v>0</v>
      </c>
      <c r="BH28" s="119">
        <f t="shared" si="322"/>
        <v>0</v>
      </c>
      <c r="BI28" s="119">
        <f t="shared" si="322"/>
        <v>0</v>
      </c>
      <c r="BJ28" s="119">
        <f t="shared" si="322"/>
        <v>0</v>
      </c>
      <c r="BK28" s="119">
        <f t="shared" si="322"/>
        <v>0</v>
      </c>
      <c r="BL28" s="119">
        <f t="shared" si="322"/>
        <v>0</v>
      </c>
      <c r="BM28" s="119">
        <f t="shared" si="322"/>
        <v>0</v>
      </c>
      <c r="BN28" s="119">
        <f t="shared" si="322"/>
        <v>0</v>
      </c>
      <c r="BO28" s="119">
        <f t="shared" si="322"/>
        <v>0</v>
      </c>
      <c r="BP28" s="119">
        <f t="shared" si="322"/>
        <v>0</v>
      </c>
      <c r="BQ28" s="119">
        <f t="shared" si="322"/>
        <v>0</v>
      </c>
      <c r="BR28" s="119">
        <f t="shared" si="322"/>
        <v>0</v>
      </c>
      <c r="BS28" s="119">
        <f t="shared" si="322"/>
        <v>0</v>
      </c>
      <c r="BT28" s="119">
        <f t="shared" si="322"/>
        <v>0</v>
      </c>
      <c r="BU28" s="119">
        <f t="shared" si="322"/>
        <v>0</v>
      </c>
      <c r="BV28" s="119">
        <f t="shared" si="322"/>
        <v>0</v>
      </c>
      <c r="BW28" s="119">
        <f t="shared" si="322"/>
        <v>0</v>
      </c>
      <c r="BX28" s="119">
        <f t="shared" si="322"/>
        <v>0</v>
      </c>
      <c r="BY28" s="119">
        <f t="shared" si="322"/>
        <v>0</v>
      </c>
      <c r="BZ28" s="119">
        <f t="shared" si="322"/>
        <v>0</v>
      </c>
      <c r="CA28" s="119">
        <f t="shared" si="322"/>
        <v>0</v>
      </c>
      <c r="CB28" s="119">
        <f t="shared" si="322"/>
        <v>0</v>
      </c>
      <c r="CC28" s="119">
        <f t="shared" si="322"/>
        <v>0</v>
      </c>
      <c r="CD28" s="119">
        <f t="shared" si="322"/>
        <v>0</v>
      </c>
      <c r="CE28" s="119">
        <f t="shared" si="322"/>
        <v>0</v>
      </c>
      <c r="CF28" s="119">
        <f t="shared" si="322"/>
        <v>0</v>
      </c>
      <c r="CG28" s="119">
        <f t="shared" si="322"/>
        <v>0</v>
      </c>
      <c r="CH28" s="119">
        <f t="shared" si="322"/>
        <v>0</v>
      </c>
      <c r="CI28" s="119">
        <f t="shared" si="322"/>
        <v>0</v>
      </c>
      <c r="CJ28" s="119">
        <f t="shared" si="322"/>
        <v>0</v>
      </c>
      <c r="CK28" s="119">
        <f t="shared" si="322"/>
        <v>0</v>
      </c>
      <c r="CL28" s="119">
        <f t="shared" si="322"/>
        <v>0</v>
      </c>
      <c r="CM28" s="119">
        <f t="shared" si="322"/>
        <v>0</v>
      </c>
      <c r="CN28" s="119">
        <f t="shared" si="322"/>
        <v>0</v>
      </c>
      <c r="CO28" s="119">
        <f t="shared" si="322"/>
        <v>0</v>
      </c>
      <c r="CP28" s="119">
        <f t="shared" si="322"/>
        <v>0</v>
      </c>
      <c r="CQ28" s="119">
        <f t="shared" si="322"/>
        <v>0</v>
      </c>
      <c r="CR28" s="119">
        <f t="shared" si="322"/>
        <v>0</v>
      </c>
      <c r="CS28" s="119">
        <f t="shared" si="322"/>
        <v>0</v>
      </c>
      <c r="CT28" s="119">
        <f t="shared" si="322"/>
        <v>0</v>
      </c>
      <c r="CU28" s="119">
        <f t="shared" si="322"/>
        <v>0</v>
      </c>
      <c r="CV28" s="119">
        <f t="shared" si="322"/>
        <v>0</v>
      </c>
      <c r="CW28" s="119">
        <f t="shared" si="322"/>
        <v>0</v>
      </c>
      <c r="CX28" s="119">
        <f t="shared" si="322"/>
        <v>0</v>
      </c>
      <c r="CY28" s="119">
        <f t="shared" si="322"/>
        <v>0</v>
      </c>
      <c r="CZ28" s="119">
        <f t="shared" si="322"/>
        <v>0</v>
      </c>
      <c r="DA28" s="119">
        <f t="shared" si="322"/>
        <v>0</v>
      </c>
      <c r="DB28" s="119">
        <f t="shared" si="322"/>
        <v>0</v>
      </c>
      <c r="DC28" s="119">
        <f t="shared" si="322"/>
        <v>0</v>
      </c>
      <c r="DD28" s="119">
        <f t="shared" si="322"/>
        <v>0</v>
      </c>
      <c r="DE28" s="119">
        <f t="shared" si="322"/>
        <v>0</v>
      </c>
      <c r="DF28" s="119">
        <f t="shared" si="322"/>
        <v>0</v>
      </c>
      <c r="DG28" s="119">
        <f t="shared" si="322"/>
        <v>0</v>
      </c>
      <c r="DH28" s="119">
        <f t="shared" si="322"/>
        <v>0</v>
      </c>
      <c r="DI28" s="119">
        <f t="shared" si="322"/>
        <v>0</v>
      </c>
      <c r="DJ28" s="119">
        <f t="shared" si="322"/>
        <v>0</v>
      </c>
      <c r="DK28" s="119">
        <f t="shared" si="322"/>
        <v>0</v>
      </c>
      <c r="DL28" s="119">
        <f t="shared" si="322"/>
        <v>0</v>
      </c>
      <c r="DM28" s="119">
        <f t="shared" si="322"/>
        <v>0</v>
      </c>
      <c r="DN28" s="119">
        <f t="shared" si="322"/>
        <v>0</v>
      </c>
      <c r="DO28" s="119">
        <f t="shared" si="322"/>
        <v>0</v>
      </c>
      <c r="DP28" s="119">
        <f t="shared" si="322"/>
        <v>0</v>
      </c>
      <c r="DQ28" s="119">
        <f t="shared" si="322"/>
        <v>0</v>
      </c>
      <c r="DR28" s="119">
        <f t="shared" si="322"/>
        <v>0</v>
      </c>
      <c r="DS28" s="119">
        <f t="shared" ref="DS28:EV28" si="323">ROUND(+DR17*$C28, 8)</f>
        <v>0</v>
      </c>
      <c r="DT28" s="119">
        <f t="shared" si="323"/>
        <v>0</v>
      </c>
      <c r="DU28" s="119">
        <f t="shared" si="323"/>
        <v>0</v>
      </c>
      <c r="DV28" s="119">
        <f t="shared" si="323"/>
        <v>0</v>
      </c>
      <c r="DW28" s="119">
        <f t="shared" si="323"/>
        <v>0</v>
      </c>
      <c r="DX28" s="119">
        <f t="shared" si="323"/>
        <v>0</v>
      </c>
      <c r="DY28" s="119">
        <f t="shared" si="323"/>
        <v>0</v>
      </c>
      <c r="DZ28" s="119">
        <f t="shared" si="323"/>
        <v>0</v>
      </c>
      <c r="EA28" s="119">
        <f t="shared" si="323"/>
        <v>0</v>
      </c>
      <c r="EB28" s="119">
        <f t="shared" si="323"/>
        <v>0</v>
      </c>
      <c r="EC28" s="119">
        <f t="shared" si="323"/>
        <v>0</v>
      </c>
      <c r="ED28" s="119">
        <f t="shared" si="323"/>
        <v>0</v>
      </c>
      <c r="EE28" s="119">
        <f t="shared" si="323"/>
        <v>0</v>
      </c>
      <c r="EF28" s="119">
        <f t="shared" si="323"/>
        <v>0</v>
      </c>
      <c r="EG28" s="119">
        <f t="shared" si="323"/>
        <v>0</v>
      </c>
      <c r="EH28" s="119">
        <f t="shared" si="323"/>
        <v>0</v>
      </c>
      <c r="EI28" s="119">
        <f t="shared" si="323"/>
        <v>0</v>
      </c>
      <c r="EJ28" s="119">
        <f t="shared" si="323"/>
        <v>0</v>
      </c>
      <c r="EK28" s="119">
        <f t="shared" si="323"/>
        <v>0</v>
      </c>
      <c r="EL28" s="119">
        <f t="shared" si="323"/>
        <v>0</v>
      </c>
      <c r="EM28" s="119">
        <f t="shared" si="323"/>
        <v>0</v>
      </c>
      <c r="EN28" s="119">
        <f t="shared" si="323"/>
        <v>0</v>
      </c>
      <c r="EO28" s="119">
        <f t="shared" si="323"/>
        <v>0</v>
      </c>
      <c r="EP28" s="119">
        <f t="shared" si="323"/>
        <v>0</v>
      </c>
      <c r="EQ28" s="119">
        <f t="shared" si="323"/>
        <v>0</v>
      </c>
      <c r="ER28" s="119">
        <f t="shared" si="323"/>
        <v>0</v>
      </c>
      <c r="ES28" s="119">
        <f t="shared" si="323"/>
        <v>0</v>
      </c>
      <c r="ET28" s="119">
        <f t="shared" si="323"/>
        <v>0</v>
      </c>
      <c r="EU28" s="119">
        <f t="shared" si="323"/>
        <v>0</v>
      </c>
      <c r="EV28" s="119">
        <f t="shared" si="323"/>
        <v>0</v>
      </c>
      <c r="EW28" s="119">
        <f t="shared" si="303"/>
        <v>0</v>
      </c>
      <c r="EX28" s="119">
        <f t="shared" si="304"/>
        <v>0</v>
      </c>
      <c r="EY28" s="119">
        <f t="shared" si="305"/>
        <v>0</v>
      </c>
      <c r="EZ28" s="119">
        <f t="shared" si="306"/>
        <v>0</v>
      </c>
      <c r="FA28" s="119">
        <f t="shared" si="307"/>
        <v>0</v>
      </c>
      <c r="FB28" s="119">
        <f t="shared" si="308"/>
        <v>0</v>
      </c>
      <c r="FC28" s="119">
        <f t="shared" si="309"/>
        <v>0</v>
      </c>
      <c r="FD28" s="119">
        <f t="shared" si="310"/>
        <v>0</v>
      </c>
      <c r="FE28" s="119">
        <f t="shared" si="311"/>
        <v>0</v>
      </c>
      <c r="FF28" s="119">
        <f t="shared" si="312"/>
        <v>0</v>
      </c>
      <c r="FG28" s="119">
        <f t="shared" si="313"/>
        <v>0</v>
      </c>
      <c r="FH28" s="119">
        <f t="shared" si="314"/>
        <v>0</v>
      </c>
    </row>
    <row r="29" spans="1:164">
      <c r="A29" s="9"/>
      <c r="B29" s="9"/>
      <c r="C29" s="9"/>
      <c r="D29" s="9"/>
      <c r="E29" s="9"/>
      <c r="F29" s="76"/>
      <c r="G29" s="119">
        <v>0</v>
      </c>
      <c r="H29" s="119">
        <v>0</v>
      </c>
      <c r="I29" s="119">
        <f t="shared" ref="I29:BF29" si="324">ROUND(+H18*$C29, 8)</f>
        <v>0</v>
      </c>
      <c r="J29" s="119">
        <f t="shared" si="324"/>
        <v>0</v>
      </c>
      <c r="K29" s="119">
        <f t="shared" si="324"/>
        <v>0</v>
      </c>
      <c r="L29" s="119">
        <f t="shared" si="324"/>
        <v>0</v>
      </c>
      <c r="M29" s="119">
        <f t="shared" si="324"/>
        <v>0</v>
      </c>
      <c r="N29" s="119">
        <f t="shared" si="324"/>
        <v>0</v>
      </c>
      <c r="O29" s="119">
        <f t="shared" si="324"/>
        <v>0</v>
      </c>
      <c r="P29" s="119">
        <f t="shared" si="324"/>
        <v>0</v>
      </c>
      <c r="Q29" s="119">
        <f t="shared" si="324"/>
        <v>0</v>
      </c>
      <c r="R29" s="119">
        <f t="shared" si="324"/>
        <v>0</v>
      </c>
      <c r="S29" s="119">
        <f t="shared" si="324"/>
        <v>0</v>
      </c>
      <c r="T29" s="119">
        <f t="shared" si="324"/>
        <v>0</v>
      </c>
      <c r="U29" s="119">
        <f t="shared" si="324"/>
        <v>0</v>
      </c>
      <c r="V29" s="119">
        <f t="shared" si="324"/>
        <v>0</v>
      </c>
      <c r="W29" s="119">
        <f t="shared" si="324"/>
        <v>0</v>
      </c>
      <c r="X29" s="119">
        <f t="shared" si="324"/>
        <v>0</v>
      </c>
      <c r="Y29" s="119">
        <f t="shared" si="324"/>
        <v>0</v>
      </c>
      <c r="Z29" s="119">
        <f t="shared" si="324"/>
        <v>0</v>
      </c>
      <c r="AA29" s="119">
        <f t="shared" si="324"/>
        <v>0</v>
      </c>
      <c r="AB29" s="119">
        <f t="shared" si="324"/>
        <v>0</v>
      </c>
      <c r="AC29" s="119">
        <f t="shared" si="324"/>
        <v>0</v>
      </c>
      <c r="AD29" s="119">
        <f t="shared" si="324"/>
        <v>0</v>
      </c>
      <c r="AE29" s="119">
        <f t="shared" si="324"/>
        <v>0</v>
      </c>
      <c r="AF29" s="119">
        <f t="shared" si="324"/>
        <v>0</v>
      </c>
      <c r="AG29" s="119">
        <f t="shared" si="324"/>
        <v>0</v>
      </c>
      <c r="AH29" s="119">
        <f t="shared" si="324"/>
        <v>0</v>
      </c>
      <c r="AI29" s="119">
        <f t="shared" si="324"/>
        <v>0</v>
      </c>
      <c r="AJ29" s="119">
        <f t="shared" si="324"/>
        <v>0</v>
      </c>
      <c r="AK29" s="119">
        <f t="shared" si="324"/>
        <v>0</v>
      </c>
      <c r="AL29" s="119">
        <f t="shared" si="324"/>
        <v>0</v>
      </c>
      <c r="AM29" s="119">
        <f t="shared" si="324"/>
        <v>0</v>
      </c>
      <c r="AN29" s="119">
        <f t="shared" si="324"/>
        <v>0</v>
      </c>
      <c r="AO29" s="119">
        <f t="shared" si="324"/>
        <v>0</v>
      </c>
      <c r="AP29" s="119">
        <f t="shared" si="324"/>
        <v>0</v>
      </c>
      <c r="AQ29" s="119">
        <f t="shared" si="324"/>
        <v>0</v>
      </c>
      <c r="AR29" s="119">
        <f t="shared" si="324"/>
        <v>0</v>
      </c>
      <c r="AS29" s="119">
        <f t="shared" si="324"/>
        <v>0</v>
      </c>
      <c r="AT29" s="119">
        <f t="shared" si="324"/>
        <v>0</v>
      </c>
      <c r="AU29" s="119">
        <f t="shared" si="324"/>
        <v>0</v>
      </c>
      <c r="AV29" s="119">
        <f t="shared" si="324"/>
        <v>0</v>
      </c>
      <c r="AW29" s="119">
        <f t="shared" si="324"/>
        <v>0</v>
      </c>
      <c r="AX29" s="119">
        <f t="shared" si="324"/>
        <v>0</v>
      </c>
      <c r="AY29" s="119">
        <f t="shared" si="324"/>
        <v>0</v>
      </c>
      <c r="AZ29" s="119">
        <f t="shared" si="324"/>
        <v>0</v>
      </c>
      <c r="BA29" s="119">
        <f t="shared" si="324"/>
        <v>0</v>
      </c>
      <c r="BB29" s="119">
        <f t="shared" si="324"/>
        <v>0</v>
      </c>
      <c r="BC29" s="119">
        <f t="shared" si="324"/>
        <v>0</v>
      </c>
      <c r="BD29" s="119">
        <f t="shared" si="324"/>
        <v>0</v>
      </c>
      <c r="BE29" s="119">
        <f t="shared" si="324"/>
        <v>0</v>
      </c>
      <c r="BF29" s="119">
        <f t="shared" si="324"/>
        <v>0</v>
      </c>
      <c r="BG29" s="119">
        <f t="shared" ref="BG29:DR29" si="325">ROUND(+BF18*$C29, 8)</f>
        <v>0</v>
      </c>
      <c r="BH29" s="119">
        <f t="shared" si="325"/>
        <v>0</v>
      </c>
      <c r="BI29" s="119">
        <f t="shared" si="325"/>
        <v>0</v>
      </c>
      <c r="BJ29" s="119">
        <f t="shared" si="325"/>
        <v>0</v>
      </c>
      <c r="BK29" s="119">
        <f t="shared" si="325"/>
        <v>0</v>
      </c>
      <c r="BL29" s="119">
        <f t="shared" si="325"/>
        <v>0</v>
      </c>
      <c r="BM29" s="119">
        <f t="shared" si="325"/>
        <v>0</v>
      </c>
      <c r="BN29" s="119">
        <f t="shared" si="325"/>
        <v>0</v>
      </c>
      <c r="BO29" s="119">
        <f t="shared" si="325"/>
        <v>0</v>
      </c>
      <c r="BP29" s="119">
        <f t="shared" si="325"/>
        <v>0</v>
      </c>
      <c r="BQ29" s="119">
        <f t="shared" si="325"/>
        <v>0</v>
      </c>
      <c r="BR29" s="119">
        <f t="shared" si="325"/>
        <v>0</v>
      </c>
      <c r="BS29" s="119">
        <f t="shared" si="325"/>
        <v>0</v>
      </c>
      <c r="BT29" s="119">
        <f t="shared" si="325"/>
        <v>0</v>
      </c>
      <c r="BU29" s="119">
        <f t="shared" si="325"/>
        <v>0</v>
      </c>
      <c r="BV29" s="119">
        <f t="shared" si="325"/>
        <v>0</v>
      </c>
      <c r="BW29" s="119">
        <f t="shared" si="325"/>
        <v>0</v>
      </c>
      <c r="BX29" s="119">
        <f t="shared" si="325"/>
        <v>0</v>
      </c>
      <c r="BY29" s="119">
        <f t="shared" si="325"/>
        <v>0</v>
      </c>
      <c r="BZ29" s="119">
        <f t="shared" si="325"/>
        <v>0</v>
      </c>
      <c r="CA29" s="119">
        <f t="shared" si="325"/>
        <v>0</v>
      </c>
      <c r="CB29" s="119">
        <f t="shared" si="325"/>
        <v>0</v>
      </c>
      <c r="CC29" s="119">
        <f t="shared" si="325"/>
        <v>0</v>
      </c>
      <c r="CD29" s="119">
        <f t="shared" si="325"/>
        <v>0</v>
      </c>
      <c r="CE29" s="119">
        <f t="shared" si="325"/>
        <v>0</v>
      </c>
      <c r="CF29" s="119">
        <f t="shared" si="325"/>
        <v>0</v>
      </c>
      <c r="CG29" s="119">
        <f t="shared" si="325"/>
        <v>0</v>
      </c>
      <c r="CH29" s="119">
        <f t="shared" si="325"/>
        <v>0</v>
      </c>
      <c r="CI29" s="119">
        <f t="shared" si="325"/>
        <v>0</v>
      </c>
      <c r="CJ29" s="119">
        <f t="shared" si="325"/>
        <v>0</v>
      </c>
      <c r="CK29" s="119">
        <f t="shared" si="325"/>
        <v>0</v>
      </c>
      <c r="CL29" s="119">
        <f t="shared" si="325"/>
        <v>0</v>
      </c>
      <c r="CM29" s="119">
        <f t="shared" si="325"/>
        <v>0</v>
      </c>
      <c r="CN29" s="119">
        <f t="shared" si="325"/>
        <v>0</v>
      </c>
      <c r="CO29" s="119">
        <f t="shared" si="325"/>
        <v>0</v>
      </c>
      <c r="CP29" s="119">
        <f t="shared" si="325"/>
        <v>0</v>
      </c>
      <c r="CQ29" s="119">
        <f t="shared" si="325"/>
        <v>0</v>
      </c>
      <c r="CR29" s="119">
        <f t="shared" si="325"/>
        <v>0</v>
      </c>
      <c r="CS29" s="119">
        <f t="shared" si="325"/>
        <v>0</v>
      </c>
      <c r="CT29" s="119">
        <f t="shared" si="325"/>
        <v>0</v>
      </c>
      <c r="CU29" s="119">
        <f t="shared" si="325"/>
        <v>0</v>
      </c>
      <c r="CV29" s="119">
        <f t="shared" si="325"/>
        <v>0</v>
      </c>
      <c r="CW29" s="119">
        <f t="shared" si="325"/>
        <v>0</v>
      </c>
      <c r="CX29" s="119">
        <f t="shared" si="325"/>
        <v>0</v>
      </c>
      <c r="CY29" s="119">
        <f t="shared" si="325"/>
        <v>0</v>
      </c>
      <c r="CZ29" s="119">
        <f t="shared" si="325"/>
        <v>0</v>
      </c>
      <c r="DA29" s="119">
        <f t="shared" si="325"/>
        <v>0</v>
      </c>
      <c r="DB29" s="119">
        <f t="shared" si="325"/>
        <v>0</v>
      </c>
      <c r="DC29" s="119">
        <f t="shared" si="325"/>
        <v>0</v>
      </c>
      <c r="DD29" s="119">
        <f t="shared" si="325"/>
        <v>0</v>
      </c>
      <c r="DE29" s="119">
        <f t="shared" si="325"/>
        <v>0</v>
      </c>
      <c r="DF29" s="119">
        <f t="shared" si="325"/>
        <v>0</v>
      </c>
      <c r="DG29" s="119">
        <f t="shared" si="325"/>
        <v>0</v>
      </c>
      <c r="DH29" s="119">
        <f t="shared" si="325"/>
        <v>0</v>
      </c>
      <c r="DI29" s="119">
        <f t="shared" si="325"/>
        <v>0</v>
      </c>
      <c r="DJ29" s="119">
        <f t="shared" si="325"/>
        <v>0</v>
      </c>
      <c r="DK29" s="119">
        <f t="shared" si="325"/>
        <v>0</v>
      </c>
      <c r="DL29" s="119">
        <f t="shared" si="325"/>
        <v>0</v>
      </c>
      <c r="DM29" s="119">
        <f t="shared" si="325"/>
        <v>0</v>
      </c>
      <c r="DN29" s="119">
        <f t="shared" si="325"/>
        <v>0</v>
      </c>
      <c r="DO29" s="119">
        <f t="shared" si="325"/>
        <v>0</v>
      </c>
      <c r="DP29" s="119">
        <f t="shared" si="325"/>
        <v>0</v>
      </c>
      <c r="DQ29" s="119">
        <f t="shared" si="325"/>
        <v>0</v>
      </c>
      <c r="DR29" s="119">
        <f t="shared" si="325"/>
        <v>0</v>
      </c>
      <c r="DS29" s="119">
        <f t="shared" ref="DS29:EV29" si="326">ROUND(+DR18*$C29, 8)</f>
        <v>0</v>
      </c>
      <c r="DT29" s="119">
        <f t="shared" si="326"/>
        <v>0</v>
      </c>
      <c r="DU29" s="119">
        <f t="shared" si="326"/>
        <v>0</v>
      </c>
      <c r="DV29" s="119">
        <f t="shared" si="326"/>
        <v>0</v>
      </c>
      <c r="DW29" s="119">
        <f t="shared" si="326"/>
        <v>0</v>
      </c>
      <c r="DX29" s="119">
        <f t="shared" si="326"/>
        <v>0</v>
      </c>
      <c r="DY29" s="119">
        <f t="shared" si="326"/>
        <v>0</v>
      </c>
      <c r="DZ29" s="119">
        <f t="shared" si="326"/>
        <v>0</v>
      </c>
      <c r="EA29" s="119">
        <f t="shared" si="326"/>
        <v>0</v>
      </c>
      <c r="EB29" s="119">
        <f t="shared" si="326"/>
        <v>0</v>
      </c>
      <c r="EC29" s="119">
        <f t="shared" si="326"/>
        <v>0</v>
      </c>
      <c r="ED29" s="119">
        <f t="shared" si="326"/>
        <v>0</v>
      </c>
      <c r="EE29" s="119">
        <f t="shared" si="326"/>
        <v>0</v>
      </c>
      <c r="EF29" s="119">
        <f t="shared" si="326"/>
        <v>0</v>
      </c>
      <c r="EG29" s="119">
        <f t="shared" si="326"/>
        <v>0</v>
      </c>
      <c r="EH29" s="119">
        <f t="shared" si="326"/>
        <v>0</v>
      </c>
      <c r="EI29" s="119">
        <f t="shared" si="326"/>
        <v>0</v>
      </c>
      <c r="EJ29" s="119">
        <f t="shared" si="326"/>
        <v>0</v>
      </c>
      <c r="EK29" s="119">
        <f t="shared" si="326"/>
        <v>0</v>
      </c>
      <c r="EL29" s="119">
        <f t="shared" si="326"/>
        <v>0</v>
      </c>
      <c r="EM29" s="119">
        <f t="shared" si="326"/>
        <v>0</v>
      </c>
      <c r="EN29" s="119">
        <f t="shared" si="326"/>
        <v>0</v>
      </c>
      <c r="EO29" s="119">
        <f t="shared" si="326"/>
        <v>0</v>
      </c>
      <c r="EP29" s="119">
        <f t="shared" si="326"/>
        <v>0</v>
      </c>
      <c r="EQ29" s="119">
        <f t="shared" si="326"/>
        <v>0</v>
      </c>
      <c r="ER29" s="119">
        <f t="shared" si="326"/>
        <v>0</v>
      </c>
      <c r="ES29" s="119">
        <f t="shared" si="326"/>
        <v>0</v>
      </c>
      <c r="ET29" s="119">
        <f t="shared" si="326"/>
        <v>0</v>
      </c>
      <c r="EU29" s="119">
        <f t="shared" si="326"/>
        <v>0</v>
      </c>
      <c r="EV29" s="119">
        <f t="shared" si="326"/>
        <v>0</v>
      </c>
      <c r="EW29" s="119">
        <f t="shared" si="303"/>
        <v>0</v>
      </c>
      <c r="EX29" s="119">
        <f t="shared" si="304"/>
        <v>0</v>
      </c>
      <c r="EY29" s="119">
        <f t="shared" si="305"/>
        <v>0</v>
      </c>
      <c r="EZ29" s="119">
        <f t="shared" si="306"/>
        <v>0</v>
      </c>
      <c r="FA29" s="119">
        <f t="shared" si="307"/>
        <v>0</v>
      </c>
      <c r="FB29" s="119">
        <f t="shared" si="308"/>
        <v>0</v>
      </c>
      <c r="FC29" s="119">
        <f t="shared" si="309"/>
        <v>0</v>
      </c>
      <c r="FD29" s="119">
        <f t="shared" si="310"/>
        <v>0</v>
      </c>
      <c r="FE29" s="119">
        <f t="shared" si="311"/>
        <v>0</v>
      </c>
      <c r="FF29" s="119">
        <f t="shared" si="312"/>
        <v>0</v>
      </c>
      <c r="FG29" s="119">
        <f t="shared" si="313"/>
        <v>0</v>
      </c>
      <c r="FH29" s="119">
        <f t="shared" si="314"/>
        <v>0</v>
      </c>
    </row>
    <row r="30" spans="1:164">
      <c r="A30" s="9"/>
      <c r="B30" s="9"/>
      <c r="C30" s="9"/>
      <c r="D30" s="9"/>
      <c r="E30" s="9"/>
      <c r="F30" s="76"/>
      <c r="G30" s="119">
        <v>0</v>
      </c>
      <c r="H30" s="119">
        <v>0</v>
      </c>
      <c r="I30" s="119">
        <f t="shared" ref="I30:BF30" si="327">ROUND(+H19*$C30, 8)</f>
        <v>0</v>
      </c>
      <c r="J30" s="119">
        <f t="shared" si="327"/>
        <v>0</v>
      </c>
      <c r="K30" s="119">
        <f t="shared" si="327"/>
        <v>0</v>
      </c>
      <c r="L30" s="119">
        <f t="shared" si="327"/>
        <v>0</v>
      </c>
      <c r="M30" s="119">
        <f t="shared" si="327"/>
        <v>0</v>
      </c>
      <c r="N30" s="119">
        <f t="shared" si="327"/>
        <v>0</v>
      </c>
      <c r="O30" s="119">
        <f t="shared" si="327"/>
        <v>0</v>
      </c>
      <c r="P30" s="119">
        <f t="shared" si="327"/>
        <v>0</v>
      </c>
      <c r="Q30" s="119">
        <f t="shared" si="327"/>
        <v>0</v>
      </c>
      <c r="R30" s="119">
        <f t="shared" si="327"/>
        <v>0</v>
      </c>
      <c r="S30" s="119">
        <f t="shared" si="327"/>
        <v>0</v>
      </c>
      <c r="T30" s="119">
        <f t="shared" si="327"/>
        <v>0</v>
      </c>
      <c r="U30" s="119">
        <f t="shared" si="327"/>
        <v>0</v>
      </c>
      <c r="V30" s="119">
        <f t="shared" si="327"/>
        <v>0</v>
      </c>
      <c r="W30" s="119">
        <f t="shared" si="327"/>
        <v>0</v>
      </c>
      <c r="X30" s="119">
        <f t="shared" si="327"/>
        <v>0</v>
      </c>
      <c r="Y30" s="119">
        <f t="shared" si="327"/>
        <v>0</v>
      </c>
      <c r="Z30" s="119">
        <f t="shared" si="327"/>
        <v>0</v>
      </c>
      <c r="AA30" s="119">
        <f t="shared" si="327"/>
        <v>0</v>
      </c>
      <c r="AB30" s="119">
        <f t="shared" si="327"/>
        <v>0</v>
      </c>
      <c r="AC30" s="119">
        <f t="shared" si="327"/>
        <v>0</v>
      </c>
      <c r="AD30" s="119">
        <f t="shared" si="327"/>
        <v>0</v>
      </c>
      <c r="AE30" s="119">
        <f t="shared" si="327"/>
        <v>0</v>
      </c>
      <c r="AF30" s="119">
        <f t="shared" si="327"/>
        <v>0</v>
      </c>
      <c r="AG30" s="119">
        <f t="shared" si="327"/>
        <v>0</v>
      </c>
      <c r="AH30" s="119">
        <f t="shared" si="327"/>
        <v>0</v>
      </c>
      <c r="AI30" s="119">
        <f t="shared" si="327"/>
        <v>0</v>
      </c>
      <c r="AJ30" s="119">
        <f t="shared" si="327"/>
        <v>0</v>
      </c>
      <c r="AK30" s="119">
        <f t="shared" si="327"/>
        <v>0</v>
      </c>
      <c r="AL30" s="119">
        <f t="shared" si="327"/>
        <v>0</v>
      </c>
      <c r="AM30" s="119">
        <f t="shared" si="327"/>
        <v>0</v>
      </c>
      <c r="AN30" s="119">
        <f t="shared" si="327"/>
        <v>0</v>
      </c>
      <c r="AO30" s="119">
        <f t="shared" si="327"/>
        <v>0</v>
      </c>
      <c r="AP30" s="119">
        <f t="shared" si="327"/>
        <v>0</v>
      </c>
      <c r="AQ30" s="119">
        <f t="shared" si="327"/>
        <v>0</v>
      </c>
      <c r="AR30" s="119">
        <f t="shared" si="327"/>
        <v>0</v>
      </c>
      <c r="AS30" s="119">
        <f t="shared" si="327"/>
        <v>0</v>
      </c>
      <c r="AT30" s="119">
        <f t="shared" si="327"/>
        <v>0</v>
      </c>
      <c r="AU30" s="119">
        <f t="shared" si="327"/>
        <v>0</v>
      </c>
      <c r="AV30" s="119">
        <f t="shared" si="327"/>
        <v>0</v>
      </c>
      <c r="AW30" s="119">
        <f t="shared" si="327"/>
        <v>0</v>
      </c>
      <c r="AX30" s="119">
        <f t="shared" si="327"/>
        <v>0</v>
      </c>
      <c r="AY30" s="119">
        <f t="shared" si="327"/>
        <v>0</v>
      </c>
      <c r="AZ30" s="119">
        <f t="shared" si="327"/>
        <v>0</v>
      </c>
      <c r="BA30" s="119">
        <f t="shared" si="327"/>
        <v>0</v>
      </c>
      <c r="BB30" s="119">
        <f t="shared" si="327"/>
        <v>0</v>
      </c>
      <c r="BC30" s="119">
        <f t="shared" si="327"/>
        <v>0</v>
      </c>
      <c r="BD30" s="119">
        <f t="shared" si="327"/>
        <v>0</v>
      </c>
      <c r="BE30" s="119">
        <f t="shared" si="327"/>
        <v>0</v>
      </c>
      <c r="BF30" s="119">
        <f t="shared" si="327"/>
        <v>0</v>
      </c>
      <c r="BG30" s="119">
        <f t="shared" ref="BG30:DR30" si="328">ROUND(+BF19*$C30, 8)</f>
        <v>0</v>
      </c>
      <c r="BH30" s="119">
        <f t="shared" si="328"/>
        <v>0</v>
      </c>
      <c r="BI30" s="119">
        <f t="shared" si="328"/>
        <v>0</v>
      </c>
      <c r="BJ30" s="119">
        <f t="shared" si="328"/>
        <v>0</v>
      </c>
      <c r="BK30" s="119">
        <f t="shared" si="328"/>
        <v>0</v>
      </c>
      <c r="BL30" s="119">
        <f t="shared" si="328"/>
        <v>0</v>
      </c>
      <c r="BM30" s="119">
        <f t="shared" si="328"/>
        <v>0</v>
      </c>
      <c r="BN30" s="119">
        <f t="shared" si="328"/>
        <v>0</v>
      </c>
      <c r="BO30" s="119">
        <f t="shared" si="328"/>
        <v>0</v>
      </c>
      <c r="BP30" s="119">
        <f t="shared" si="328"/>
        <v>0</v>
      </c>
      <c r="BQ30" s="119">
        <f t="shared" si="328"/>
        <v>0</v>
      </c>
      <c r="BR30" s="119">
        <f t="shared" si="328"/>
        <v>0</v>
      </c>
      <c r="BS30" s="119">
        <f t="shared" si="328"/>
        <v>0</v>
      </c>
      <c r="BT30" s="119">
        <f t="shared" si="328"/>
        <v>0</v>
      </c>
      <c r="BU30" s="119">
        <f t="shared" si="328"/>
        <v>0</v>
      </c>
      <c r="BV30" s="119">
        <f t="shared" si="328"/>
        <v>0</v>
      </c>
      <c r="BW30" s="119">
        <f t="shared" si="328"/>
        <v>0</v>
      </c>
      <c r="BX30" s="119">
        <f t="shared" si="328"/>
        <v>0</v>
      </c>
      <c r="BY30" s="119">
        <f t="shared" si="328"/>
        <v>0</v>
      </c>
      <c r="BZ30" s="119">
        <f t="shared" si="328"/>
        <v>0</v>
      </c>
      <c r="CA30" s="119">
        <f t="shared" si="328"/>
        <v>0</v>
      </c>
      <c r="CB30" s="119">
        <f t="shared" si="328"/>
        <v>0</v>
      </c>
      <c r="CC30" s="119">
        <f t="shared" si="328"/>
        <v>0</v>
      </c>
      <c r="CD30" s="119">
        <f t="shared" si="328"/>
        <v>0</v>
      </c>
      <c r="CE30" s="119">
        <f t="shared" si="328"/>
        <v>0</v>
      </c>
      <c r="CF30" s="119">
        <f t="shared" si="328"/>
        <v>0</v>
      </c>
      <c r="CG30" s="119">
        <f t="shared" si="328"/>
        <v>0</v>
      </c>
      <c r="CH30" s="119">
        <f t="shared" si="328"/>
        <v>0</v>
      </c>
      <c r="CI30" s="119">
        <f t="shared" si="328"/>
        <v>0</v>
      </c>
      <c r="CJ30" s="119">
        <f t="shared" si="328"/>
        <v>0</v>
      </c>
      <c r="CK30" s="119">
        <f t="shared" si="328"/>
        <v>0</v>
      </c>
      <c r="CL30" s="119">
        <f t="shared" si="328"/>
        <v>0</v>
      </c>
      <c r="CM30" s="119">
        <f t="shared" si="328"/>
        <v>0</v>
      </c>
      <c r="CN30" s="119">
        <f t="shared" si="328"/>
        <v>0</v>
      </c>
      <c r="CO30" s="119">
        <f t="shared" si="328"/>
        <v>0</v>
      </c>
      <c r="CP30" s="119">
        <f t="shared" si="328"/>
        <v>0</v>
      </c>
      <c r="CQ30" s="119">
        <f t="shared" si="328"/>
        <v>0</v>
      </c>
      <c r="CR30" s="119">
        <f t="shared" si="328"/>
        <v>0</v>
      </c>
      <c r="CS30" s="119">
        <f t="shared" si="328"/>
        <v>0</v>
      </c>
      <c r="CT30" s="119">
        <f t="shared" si="328"/>
        <v>0</v>
      </c>
      <c r="CU30" s="119">
        <f t="shared" si="328"/>
        <v>0</v>
      </c>
      <c r="CV30" s="119">
        <f t="shared" si="328"/>
        <v>0</v>
      </c>
      <c r="CW30" s="119">
        <f t="shared" si="328"/>
        <v>0</v>
      </c>
      <c r="CX30" s="119">
        <f t="shared" si="328"/>
        <v>0</v>
      </c>
      <c r="CY30" s="119">
        <f t="shared" si="328"/>
        <v>0</v>
      </c>
      <c r="CZ30" s="119">
        <f t="shared" si="328"/>
        <v>0</v>
      </c>
      <c r="DA30" s="119">
        <f t="shared" si="328"/>
        <v>0</v>
      </c>
      <c r="DB30" s="119">
        <f t="shared" si="328"/>
        <v>0</v>
      </c>
      <c r="DC30" s="119">
        <f t="shared" si="328"/>
        <v>0</v>
      </c>
      <c r="DD30" s="119">
        <f t="shared" si="328"/>
        <v>0</v>
      </c>
      <c r="DE30" s="119">
        <f t="shared" si="328"/>
        <v>0</v>
      </c>
      <c r="DF30" s="119">
        <f t="shared" si="328"/>
        <v>0</v>
      </c>
      <c r="DG30" s="119">
        <f t="shared" si="328"/>
        <v>0</v>
      </c>
      <c r="DH30" s="119">
        <f t="shared" si="328"/>
        <v>0</v>
      </c>
      <c r="DI30" s="119">
        <f t="shared" si="328"/>
        <v>0</v>
      </c>
      <c r="DJ30" s="119">
        <f t="shared" si="328"/>
        <v>0</v>
      </c>
      <c r="DK30" s="119">
        <f t="shared" si="328"/>
        <v>0</v>
      </c>
      <c r="DL30" s="119">
        <f t="shared" si="328"/>
        <v>0</v>
      </c>
      <c r="DM30" s="119">
        <f t="shared" si="328"/>
        <v>0</v>
      </c>
      <c r="DN30" s="119">
        <f t="shared" si="328"/>
        <v>0</v>
      </c>
      <c r="DO30" s="119">
        <f t="shared" si="328"/>
        <v>0</v>
      </c>
      <c r="DP30" s="119">
        <f t="shared" si="328"/>
        <v>0</v>
      </c>
      <c r="DQ30" s="119">
        <f t="shared" si="328"/>
        <v>0</v>
      </c>
      <c r="DR30" s="119">
        <f t="shared" si="328"/>
        <v>0</v>
      </c>
      <c r="DS30" s="119">
        <f t="shared" ref="DS30:EV30" si="329">ROUND(+DR19*$C30, 8)</f>
        <v>0</v>
      </c>
      <c r="DT30" s="119">
        <f t="shared" si="329"/>
        <v>0</v>
      </c>
      <c r="DU30" s="119">
        <f t="shared" si="329"/>
        <v>0</v>
      </c>
      <c r="DV30" s="119">
        <f t="shared" si="329"/>
        <v>0</v>
      </c>
      <c r="DW30" s="119">
        <f t="shared" si="329"/>
        <v>0</v>
      </c>
      <c r="DX30" s="119">
        <f t="shared" si="329"/>
        <v>0</v>
      </c>
      <c r="DY30" s="119">
        <f t="shared" si="329"/>
        <v>0</v>
      </c>
      <c r="DZ30" s="119">
        <f t="shared" si="329"/>
        <v>0</v>
      </c>
      <c r="EA30" s="119">
        <f t="shared" si="329"/>
        <v>0</v>
      </c>
      <c r="EB30" s="119">
        <f t="shared" si="329"/>
        <v>0</v>
      </c>
      <c r="EC30" s="119">
        <f t="shared" si="329"/>
        <v>0</v>
      </c>
      <c r="ED30" s="119">
        <f t="shared" si="329"/>
        <v>0</v>
      </c>
      <c r="EE30" s="119">
        <f t="shared" si="329"/>
        <v>0</v>
      </c>
      <c r="EF30" s="119">
        <f t="shared" si="329"/>
        <v>0</v>
      </c>
      <c r="EG30" s="119">
        <f t="shared" si="329"/>
        <v>0</v>
      </c>
      <c r="EH30" s="119">
        <f t="shared" si="329"/>
        <v>0</v>
      </c>
      <c r="EI30" s="119">
        <f t="shared" si="329"/>
        <v>0</v>
      </c>
      <c r="EJ30" s="119">
        <f t="shared" si="329"/>
        <v>0</v>
      </c>
      <c r="EK30" s="119">
        <f t="shared" si="329"/>
        <v>0</v>
      </c>
      <c r="EL30" s="119">
        <f t="shared" si="329"/>
        <v>0</v>
      </c>
      <c r="EM30" s="119">
        <f t="shared" si="329"/>
        <v>0</v>
      </c>
      <c r="EN30" s="119">
        <f t="shared" si="329"/>
        <v>0</v>
      </c>
      <c r="EO30" s="119">
        <f t="shared" si="329"/>
        <v>0</v>
      </c>
      <c r="EP30" s="119">
        <f t="shared" si="329"/>
        <v>0</v>
      </c>
      <c r="EQ30" s="119">
        <f t="shared" si="329"/>
        <v>0</v>
      </c>
      <c r="ER30" s="119">
        <f t="shared" si="329"/>
        <v>0</v>
      </c>
      <c r="ES30" s="119">
        <f t="shared" si="329"/>
        <v>0</v>
      </c>
      <c r="ET30" s="119">
        <f t="shared" si="329"/>
        <v>0</v>
      </c>
      <c r="EU30" s="119">
        <f t="shared" si="329"/>
        <v>0</v>
      </c>
      <c r="EV30" s="119">
        <f t="shared" si="329"/>
        <v>0</v>
      </c>
      <c r="EW30" s="119">
        <f t="shared" si="303"/>
        <v>0</v>
      </c>
      <c r="EX30" s="119">
        <f t="shared" si="304"/>
        <v>0</v>
      </c>
      <c r="EY30" s="119">
        <f t="shared" si="305"/>
        <v>0</v>
      </c>
      <c r="EZ30" s="119">
        <f t="shared" si="306"/>
        <v>0</v>
      </c>
      <c r="FA30" s="119">
        <f t="shared" si="307"/>
        <v>0</v>
      </c>
      <c r="FB30" s="119">
        <f t="shared" si="308"/>
        <v>0</v>
      </c>
      <c r="FC30" s="119">
        <f t="shared" si="309"/>
        <v>0</v>
      </c>
      <c r="FD30" s="119">
        <f t="shared" si="310"/>
        <v>0</v>
      </c>
      <c r="FE30" s="119">
        <f t="shared" si="311"/>
        <v>0</v>
      </c>
      <c r="FF30" s="119">
        <f t="shared" si="312"/>
        <v>0</v>
      </c>
      <c r="FG30" s="119">
        <f t="shared" si="313"/>
        <v>0</v>
      </c>
      <c r="FH30" s="119">
        <f t="shared" si="314"/>
        <v>0</v>
      </c>
    </row>
    <row r="31" spans="1:164">
      <c r="A31" s="9"/>
      <c r="B31" s="9"/>
      <c r="C31" s="9"/>
      <c r="D31" s="9"/>
      <c r="E31" s="9"/>
      <c r="F31" s="76"/>
      <c r="G31" s="119">
        <v>0</v>
      </c>
      <c r="H31" s="119">
        <v>0</v>
      </c>
      <c r="I31" s="119">
        <f t="shared" ref="I31:BF31" si="330">ROUND(+H20*$C31, 8)</f>
        <v>0</v>
      </c>
      <c r="J31" s="119">
        <f t="shared" si="330"/>
        <v>0</v>
      </c>
      <c r="K31" s="119">
        <f t="shared" si="330"/>
        <v>0</v>
      </c>
      <c r="L31" s="119">
        <f t="shared" si="330"/>
        <v>0</v>
      </c>
      <c r="M31" s="119">
        <f t="shared" si="330"/>
        <v>0</v>
      </c>
      <c r="N31" s="119">
        <f t="shared" si="330"/>
        <v>0</v>
      </c>
      <c r="O31" s="119">
        <f t="shared" si="330"/>
        <v>0</v>
      </c>
      <c r="P31" s="119">
        <f t="shared" si="330"/>
        <v>0</v>
      </c>
      <c r="Q31" s="119">
        <f t="shared" si="330"/>
        <v>0</v>
      </c>
      <c r="R31" s="119">
        <f t="shared" si="330"/>
        <v>0</v>
      </c>
      <c r="S31" s="119">
        <f t="shared" si="330"/>
        <v>0</v>
      </c>
      <c r="T31" s="119">
        <f t="shared" si="330"/>
        <v>0</v>
      </c>
      <c r="U31" s="119">
        <f t="shared" si="330"/>
        <v>0</v>
      </c>
      <c r="V31" s="119">
        <f t="shared" si="330"/>
        <v>0</v>
      </c>
      <c r="W31" s="119">
        <f t="shared" si="330"/>
        <v>0</v>
      </c>
      <c r="X31" s="119">
        <f t="shared" si="330"/>
        <v>0</v>
      </c>
      <c r="Y31" s="119">
        <f t="shared" si="330"/>
        <v>0</v>
      </c>
      <c r="Z31" s="119">
        <f t="shared" si="330"/>
        <v>0</v>
      </c>
      <c r="AA31" s="119">
        <f t="shared" si="330"/>
        <v>0</v>
      </c>
      <c r="AB31" s="119">
        <f t="shared" si="330"/>
        <v>0</v>
      </c>
      <c r="AC31" s="119">
        <f t="shared" si="330"/>
        <v>0</v>
      </c>
      <c r="AD31" s="119">
        <f t="shared" si="330"/>
        <v>0</v>
      </c>
      <c r="AE31" s="119">
        <f t="shared" si="330"/>
        <v>0</v>
      </c>
      <c r="AF31" s="119">
        <f t="shared" si="330"/>
        <v>0</v>
      </c>
      <c r="AG31" s="119">
        <f t="shared" si="330"/>
        <v>0</v>
      </c>
      <c r="AH31" s="119">
        <f t="shared" si="330"/>
        <v>0</v>
      </c>
      <c r="AI31" s="119">
        <f t="shared" si="330"/>
        <v>0</v>
      </c>
      <c r="AJ31" s="119">
        <f t="shared" si="330"/>
        <v>0</v>
      </c>
      <c r="AK31" s="119">
        <f t="shared" si="330"/>
        <v>0</v>
      </c>
      <c r="AL31" s="119">
        <f t="shared" si="330"/>
        <v>0</v>
      </c>
      <c r="AM31" s="119">
        <f t="shared" si="330"/>
        <v>0</v>
      </c>
      <c r="AN31" s="119">
        <f t="shared" si="330"/>
        <v>0</v>
      </c>
      <c r="AO31" s="119">
        <f t="shared" si="330"/>
        <v>0</v>
      </c>
      <c r="AP31" s="119">
        <f t="shared" si="330"/>
        <v>0</v>
      </c>
      <c r="AQ31" s="119">
        <f t="shared" si="330"/>
        <v>0</v>
      </c>
      <c r="AR31" s="119">
        <f t="shared" si="330"/>
        <v>0</v>
      </c>
      <c r="AS31" s="119">
        <f t="shared" si="330"/>
        <v>0</v>
      </c>
      <c r="AT31" s="119">
        <f t="shared" si="330"/>
        <v>0</v>
      </c>
      <c r="AU31" s="119">
        <f t="shared" si="330"/>
        <v>0</v>
      </c>
      <c r="AV31" s="119">
        <f t="shared" si="330"/>
        <v>0</v>
      </c>
      <c r="AW31" s="119">
        <f t="shared" si="330"/>
        <v>0</v>
      </c>
      <c r="AX31" s="119">
        <f t="shared" si="330"/>
        <v>0</v>
      </c>
      <c r="AY31" s="119">
        <f t="shared" si="330"/>
        <v>0</v>
      </c>
      <c r="AZ31" s="119">
        <f t="shared" si="330"/>
        <v>0</v>
      </c>
      <c r="BA31" s="119">
        <f t="shared" si="330"/>
        <v>0</v>
      </c>
      <c r="BB31" s="119">
        <f t="shared" si="330"/>
        <v>0</v>
      </c>
      <c r="BC31" s="119">
        <f t="shared" si="330"/>
        <v>0</v>
      </c>
      <c r="BD31" s="119">
        <f t="shared" si="330"/>
        <v>0</v>
      </c>
      <c r="BE31" s="119">
        <f t="shared" si="330"/>
        <v>0</v>
      </c>
      <c r="BF31" s="119">
        <f t="shared" si="330"/>
        <v>0</v>
      </c>
      <c r="BG31" s="119">
        <f t="shared" ref="BG31:DR31" si="331">ROUND(+BF20*$C31, 8)</f>
        <v>0</v>
      </c>
      <c r="BH31" s="119">
        <f t="shared" si="331"/>
        <v>0</v>
      </c>
      <c r="BI31" s="119">
        <f t="shared" si="331"/>
        <v>0</v>
      </c>
      <c r="BJ31" s="119">
        <f t="shared" si="331"/>
        <v>0</v>
      </c>
      <c r="BK31" s="119">
        <f t="shared" si="331"/>
        <v>0</v>
      </c>
      <c r="BL31" s="119">
        <f t="shared" si="331"/>
        <v>0</v>
      </c>
      <c r="BM31" s="119">
        <f t="shared" si="331"/>
        <v>0</v>
      </c>
      <c r="BN31" s="119">
        <f t="shared" si="331"/>
        <v>0</v>
      </c>
      <c r="BO31" s="119">
        <f t="shared" si="331"/>
        <v>0</v>
      </c>
      <c r="BP31" s="119">
        <f t="shared" si="331"/>
        <v>0</v>
      </c>
      <c r="BQ31" s="119">
        <f t="shared" si="331"/>
        <v>0</v>
      </c>
      <c r="BR31" s="119">
        <f t="shared" si="331"/>
        <v>0</v>
      </c>
      <c r="BS31" s="119">
        <f t="shared" si="331"/>
        <v>0</v>
      </c>
      <c r="BT31" s="119">
        <f t="shared" si="331"/>
        <v>0</v>
      </c>
      <c r="BU31" s="119">
        <f t="shared" si="331"/>
        <v>0</v>
      </c>
      <c r="BV31" s="119">
        <f t="shared" si="331"/>
        <v>0</v>
      </c>
      <c r="BW31" s="119">
        <f t="shared" si="331"/>
        <v>0</v>
      </c>
      <c r="BX31" s="119">
        <f t="shared" si="331"/>
        <v>0</v>
      </c>
      <c r="BY31" s="119">
        <f t="shared" si="331"/>
        <v>0</v>
      </c>
      <c r="BZ31" s="119">
        <f t="shared" si="331"/>
        <v>0</v>
      </c>
      <c r="CA31" s="119">
        <f t="shared" si="331"/>
        <v>0</v>
      </c>
      <c r="CB31" s="119">
        <f t="shared" si="331"/>
        <v>0</v>
      </c>
      <c r="CC31" s="119">
        <f t="shared" si="331"/>
        <v>0</v>
      </c>
      <c r="CD31" s="119">
        <f t="shared" si="331"/>
        <v>0</v>
      </c>
      <c r="CE31" s="119">
        <f t="shared" si="331"/>
        <v>0</v>
      </c>
      <c r="CF31" s="119">
        <f t="shared" si="331"/>
        <v>0</v>
      </c>
      <c r="CG31" s="119">
        <f t="shared" si="331"/>
        <v>0</v>
      </c>
      <c r="CH31" s="119">
        <f t="shared" si="331"/>
        <v>0</v>
      </c>
      <c r="CI31" s="119">
        <f t="shared" si="331"/>
        <v>0</v>
      </c>
      <c r="CJ31" s="119">
        <f t="shared" si="331"/>
        <v>0</v>
      </c>
      <c r="CK31" s="119">
        <f t="shared" si="331"/>
        <v>0</v>
      </c>
      <c r="CL31" s="119">
        <f t="shared" si="331"/>
        <v>0</v>
      </c>
      <c r="CM31" s="119">
        <f t="shared" si="331"/>
        <v>0</v>
      </c>
      <c r="CN31" s="119">
        <f t="shared" si="331"/>
        <v>0</v>
      </c>
      <c r="CO31" s="119">
        <f t="shared" si="331"/>
        <v>0</v>
      </c>
      <c r="CP31" s="119">
        <f t="shared" si="331"/>
        <v>0</v>
      </c>
      <c r="CQ31" s="119">
        <f t="shared" si="331"/>
        <v>0</v>
      </c>
      <c r="CR31" s="119">
        <f t="shared" si="331"/>
        <v>0</v>
      </c>
      <c r="CS31" s="119">
        <f t="shared" si="331"/>
        <v>0</v>
      </c>
      <c r="CT31" s="119">
        <f t="shared" si="331"/>
        <v>0</v>
      </c>
      <c r="CU31" s="119">
        <f t="shared" si="331"/>
        <v>0</v>
      </c>
      <c r="CV31" s="119">
        <f t="shared" si="331"/>
        <v>0</v>
      </c>
      <c r="CW31" s="119">
        <f t="shared" si="331"/>
        <v>0</v>
      </c>
      <c r="CX31" s="119">
        <f t="shared" si="331"/>
        <v>0</v>
      </c>
      <c r="CY31" s="119">
        <f t="shared" si="331"/>
        <v>0</v>
      </c>
      <c r="CZ31" s="119">
        <f t="shared" si="331"/>
        <v>0</v>
      </c>
      <c r="DA31" s="119">
        <f t="shared" si="331"/>
        <v>0</v>
      </c>
      <c r="DB31" s="119">
        <f t="shared" si="331"/>
        <v>0</v>
      </c>
      <c r="DC31" s="119">
        <f t="shared" si="331"/>
        <v>0</v>
      </c>
      <c r="DD31" s="119">
        <f t="shared" si="331"/>
        <v>0</v>
      </c>
      <c r="DE31" s="119">
        <f t="shared" si="331"/>
        <v>0</v>
      </c>
      <c r="DF31" s="119">
        <f t="shared" si="331"/>
        <v>0</v>
      </c>
      <c r="DG31" s="119">
        <f t="shared" si="331"/>
        <v>0</v>
      </c>
      <c r="DH31" s="119">
        <f t="shared" si="331"/>
        <v>0</v>
      </c>
      <c r="DI31" s="119">
        <f t="shared" si="331"/>
        <v>0</v>
      </c>
      <c r="DJ31" s="119">
        <f t="shared" si="331"/>
        <v>0</v>
      </c>
      <c r="DK31" s="119">
        <f t="shared" si="331"/>
        <v>0</v>
      </c>
      <c r="DL31" s="119">
        <f t="shared" si="331"/>
        <v>0</v>
      </c>
      <c r="DM31" s="119">
        <f t="shared" si="331"/>
        <v>0</v>
      </c>
      <c r="DN31" s="119">
        <f t="shared" si="331"/>
        <v>0</v>
      </c>
      <c r="DO31" s="119">
        <f t="shared" si="331"/>
        <v>0</v>
      </c>
      <c r="DP31" s="119">
        <f t="shared" si="331"/>
        <v>0</v>
      </c>
      <c r="DQ31" s="119">
        <f t="shared" si="331"/>
        <v>0</v>
      </c>
      <c r="DR31" s="119">
        <f t="shared" si="331"/>
        <v>0</v>
      </c>
      <c r="DS31" s="119">
        <f t="shared" ref="DS31:EV31" si="332">ROUND(+DR20*$C31, 8)</f>
        <v>0</v>
      </c>
      <c r="DT31" s="119">
        <f t="shared" si="332"/>
        <v>0</v>
      </c>
      <c r="DU31" s="119">
        <f t="shared" si="332"/>
        <v>0</v>
      </c>
      <c r="DV31" s="119">
        <f t="shared" si="332"/>
        <v>0</v>
      </c>
      <c r="DW31" s="119">
        <f t="shared" si="332"/>
        <v>0</v>
      </c>
      <c r="DX31" s="119">
        <f t="shared" si="332"/>
        <v>0</v>
      </c>
      <c r="DY31" s="119">
        <f t="shared" si="332"/>
        <v>0</v>
      </c>
      <c r="DZ31" s="119">
        <f t="shared" si="332"/>
        <v>0</v>
      </c>
      <c r="EA31" s="119">
        <f t="shared" si="332"/>
        <v>0</v>
      </c>
      <c r="EB31" s="119">
        <f t="shared" si="332"/>
        <v>0</v>
      </c>
      <c r="EC31" s="119">
        <f t="shared" si="332"/>
        <v>0</v>
      </c>
      <c r="ED31" s="119">
        <f t="shared" si="332"/>
        <v>0</v>
      </c>
      <c r="EE31" s="119">
        <f t="shared" si="332"/>
        <v>0</v>
      </c>
      <c r="EF31" s="119">
        <f t="shared" si="332"/>
        <v>0</v>
      </c>
      <c r="EG31" s="119">
        <f t="shared" si="332"/>
        <v>0</v>
      </c>
      <c r="EH31" s="119">
        <f t="shared" si="332"/>
        <v>0</v>
      </c>
      <c r="EI31" s="119">
        <f t="shared" si="332"/>
        <v>0</v>
      </c>
      <c r="EJ31" s="119">
        <f t="shared" si="332"/>
        <v>0</v>
      </c>
      <c r="EK31" s="119">
        <f t="shared" si="332"/>
        <v>0</v>
      </c>
      <c r="EL31" s="119">
        <f t="shared" si="332"/>
        <v>0</v>
      </c>
      <c r="EM31" s="119">
        <f t="shared" si="332"/>
        <v>0</v>
      </c>
      <c r="EN31" s="119">
        <f t="shared" si="332"/>
        <v>0</v>
      </c>
      <c r="EO31" s="119">
        <f t="shared" si="332"/>
        <v>0</v>
      </c>
      <c r="EP31" s="119">
        <f t="shared" si="332"/>
        <v>0</v>
      </c>
      <c r="EQ31" s="119">
        <f t="shared" si="332"/>
        <v>0</v>
      </c>
      <c r="ER31" s="119">
        <f t="shared" si="332"/>
        <v>0</v>
      </c>
      <c r="ES31" s="119">
        <f t="shared" si="332"/>
        <v>0</v>
      </c>
      <c r="ET31" s="119">
        <f t="shared" si="332"/>
        <v>0</v>
      </c>
      <c r="EU31" s="119">
        <f t="shared" si="332"/>
        <v>0</v>
      </c>
      <c r="EV31" s="119">
        <f t="shared" si="332"/>
        <v>0</v>
      </c>
      <c r="EW31" s="119">
        <f t="shared" si="303"/>
        <v>0</v>
      </c>
      <c r="EX31" s="119">
        <f t="shared" si="304"/>
        <v>0</v>
      </c>
      <c r="EY31" s="119">
        <f t="shared" si="305"/>
        <v>0</v>
      </c>
      <c r="EZ31" s="119">
        <f t="shared" si="306"/>
        <v>0</v>
      </c>
      <c r="FA31" s="119">
        <f t="shared" si="307"/>
        <v>0</v>
      </c>
      <c r="FB31" s="119">
        <f t="shared" si="308"/>
        <v>0</v>
      </c>
      <c r="FC31" s="119">
        <f t="shared" si="309"/>
        <v>0</v>
      </c>
      <c r="FD31" s="119">
        <f t="shared" si="310"/>
        <v>0</v>
      </c>
      <c r="FE31" s="119">
        <f t="shared" si="311"/>
        <v>0</v>
      </c>
      <c r="FF31" s="119">
        <f t="shared" si="312"/>
        <v>0</v>
      </c>
      <c r="FG31" s="119">
        <f t="shared" si="313"/>
        <v>0</v>
      </c>
      <c r="FH31" s="119">
        <f t="shared" si="314"/>
        <v>0</v>
      </c>
    </row>
    <row r="32" spans="1:164">
      <c r="A32" s="9"/>
      <c r="B32" s="9"/>
      <c r="C32" s="9"/>
      <c r="D32" s="9"/>
      <c r="E32" s="9"/>
      <c r="F32" s="76"/>
    </row>
    <row r="33" spans="1:164">
      <c r="A33" s="9"/>
      <c r="B33" s="9"/>
      <c r="C33" s="9"/>
      <c r="D33" s="9"/>
      <c r="E33" s="9"/>
      <c r="F33" s="76"/>
    </row>
    <row r="34" spans="1:164">
      <c r="A34" s="9"/>
      <c r="B34" s="9"/>
      <c r="C34" s="9"/>
      <c r="D34" s="9"/>
      <c r="E34" s="9"/>
      <c r="F34" s="76" t="s">
        <v>27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v>0</v>
      </c>
      <c r="AT34" s="100"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v>0</v>
      </c>
      <c r="BM34" s="100">
        <v>0</v>
      </c>
      <c r="BN34" s="100">
        <v>0</v>
      </c>
      <c r="BO34" s="100">
        <v>0</v>
      </c>
      <c r="BP34" s="100">
        <v>0</v>
      </c>
      <c r="BQ34" s="100">
        <v>0</v>
      </c>
      <c r="BR34" s="100">
        <v>0</v>
      </c>
      <c r="BS34" s="100">
        <v>0</v>
      </c>
      <c r="BT34" s="100">
        <v>0</v>
      </c>
      <c r="BU34" s="100">
        <v>0</v>
      </c>
      <c r="BV34" s="100">
        <v>0</v>
      </c>
      <c r="BW34" s="100">
        <v>0</v>
      </c>
      <c r="BX34" s="100">
        <v>0</v>
      </c>
      <c r="BY34" s="100">
        <v>0</v>
      </c>
      <c r="BZ34" s="100">
        <v>0</v>
      </c>
      <c r="CA34" s="100">
        <v>0</v>
      </c>
      <c r="CB34" s="100">
        <v>0</v>
      </c>
      <c r="CC34" s="100">
        <v>0</v>
      </c>
      <c r="CD34" s="100">
        <v>0</v>
      </c>
      <c r="CE34" s="100">
        <v>0</v>
      </c>
      <c r="CF34" s="100">
        <v>0</v>
      </c>
      <c r="CG34" s="100">
        <v>0</v>
      </c>
      <c r="CH34" s="100">
        <v>0</v>
      </c>
      <c r="CI34" s="100">
        <v>0</v>
      </c>
      <c r="CJ34" s="100">
        <v>0</v>
      </c>
      <c r="CK34" s="100">
        <v>0</v>
      </c>
      <c r="CL34" s="100">
        <v>0</v>
      </c>
      <c r="CM34" s="100">
        <v>0</v>
      </c>
      <c r="CN34" s="100">
        <v>0</v>
      </c>
      <c r="CO34" s="100">
        <v>0</v>
      </c>
      <c r="CP34" s="100">
        <v>0</v>
      </c>
      <c r="CQ34" s="100">
        <v>0</v>
      </c>
      <c r="CR34" s="100">
        <v>0</v>
      </c>
      <c r="CS34" s="100">
        <v>0</v>
      </c>
      <c r="CT34" s="100">
        <v>0</v>
      </c>
      <c r="CU34" s="100">
        <v>0</v>
      </c>
      <c r="CV34" s="100">
        <v>0</v>
      </c>
      <c r="CW34" s="100">
        <v>0</v>
      </c>
      <c r="CX34" s="100">
        <v>0</v>
      </c>
      <c r="CY34" s="100">
        <v>0</v>
      </c>
      <c r="CZ34" s="100">
        <v>0</v>
      </c>
      <c r="DA34" s="100">
        <v>0</v>
      </c>
      <c r="DB34" s="100">
        <v>0</v>
      </c>
      <c r="DC34" s="100">
        <v>0</v>
      </c>
      <c r="DD34" s="100">
        <v>0</v>
      </c>
      <c r="DE34" s="100">
        <v>0</v>
      </c>
      <c r="DF34" s="100">
        <v>0</v>
      </c>
      <c r="DG34" s="100">
        <v>0</v>
      </c>
      <c r="DH34" s="100">
        <v>0</v>
      </c>
      <c r="DI34" s="100">
        <v>0</v>
      </c>
      <c r="DJ34" s="100">
        <v>0</v>
      </c>
      <c r="DK34" s="100">
        <v>0</v>
      </c>
      <c r="DL34" s="100">
        <v>0</v>
      </c>
      <c r="DM34" s="100">
        <v>0</v>
      </c>
      <c r="DN34" s="100">
        <v>0</v>
      </c>
      <c r="DO34" s="100">
        <v>0</v>
      </c>
      <c r="DP34" s="100">
        <v>0</v>
      </c>
      <c r="DQ34" s="100">
        <v>0</v>
      </c>
      <c r="DR34" s="100">
        <v>0</v>
      </c>
      <c r="DS34" s="100">
        <v>0</v>
      </c>
      <c r="DT34" s="100">
        <v>0</v>
      </c>
      <c r="DU34" s="100">
        <v>0</v>
      </c>
      <c r="DV34" s="100">
        <v>0</v>
      </c>
      <c r="DW34" s="100">
        <v>0</v>
      </c>
      <c r="DX34" s="100">
        <v>0</v>
      </c>
      <c r="DY34" s="100">
        <v>0</v>
      </c>
      <c r="DZ34" s="100">
        <v>0</v>
      </c>
      <c r="EA34" s="100">
        <v>0</v>
      </c>
      <c r="EB34" s="100">
        <v>0</v>
      </c>
      <c r="EC34" s="100">
        <v>0</v>
      </c>
      <c r="ED34" s="100">
        <v>0</v>
      </c>
      <c r="EE34" s="100">
        <v>0</v>
      </c>
      <c r="EF34" s="100">
        <v>0</v>
      </c>
      <c r="EG34" s="100">
        <v>0</v>
      </c>
      <c r="EH34" s="100">
        <v>0</v>
      </c>
      <c r="EI34" s="100">
        <v>0</v>
      </c>
      <c r="EJ34" s="100">
        <v>0</v>
      </c>
      <c r="EK34" s="100">
        <v>0</v>
      </c>
      <c r="EL34" s="100">
        <v>0</v>
      </c>
      <c r="EM34" s="100">
        <v>0</v>
      </c>
      <c r="EN34" s="100">
        <v>0</v>
      </c>
      <c r="EO34" s="100">
        <v>0</v>
      </c>
      <c r="EP34" s="100">
        <v>0</v>
      </c>
      <c r="EQ34" s="100">
        <v>0</v>
      </c>
      <c r="ER34" s="100">
        <v>0</v>
      </c>
      <c r="ES34" s="100">
        <v>0</v>
      </c>
      <c r="ET34" s="100">
        <v>0</v>
      </c>
      <c r="EU34" s="100">
        <v>0</v>
      </c>
      <c r="EV34" s="100">
        <v>0</v>
      </c>
      <c r="EW34" s="100">
        <v>0</v>
      </c>
      <c r="EX34" s="100">
        <v>0</v>
      </c>
      <c r="EY34" s="100">
        <v>0</v>
      </c>
      <c r="EZ34" s="100">
        <v>0</v>
      </c>
      <c r="FA34" s="100">
        <v>0</v>
      </c>
      <c r="FB34" s="100">
        <v>0</v>
      </c>
      <c r="FC34" s="100">
        <v>0</v>
      </c>
      <c r="FD34" s="100">
        <v>0</v>
      </c>
      <c r="FE34" s="100">
        <v>0</v>
      </c>
      <c r="FF34" s="100">
        <v>0</v>
      </c>
      <c r="FG34" s="100">
        <v>0</v>
      </c>
      <c r="FH34" s="100">
        <v>0</v>
      </c>
    </row>
    <row r="35" spans="1:164">
      <c r="A35" s="9"/>
      <c r="B35" s="9"/>
      <c r="C35" s="9"/>
      <c r="D35" s="9"/>
      <c r="E35" s="9"/>
      <c r="F35" s="76" t="s">
        <v>28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>
        <v>0</v>
      </c>
      <c r="BR35" s="100">
        <v>0</v>
      </c>
      <c r="BS35" s="100">
        <v>0</v>
      </c>
      <c r="BT35" s="100">
        <v>0</v>
      </c>
      <c r="BU35" s="100">
        <v>0</v>
      </c>
      <c r="BV35" s="100">
        <v>0</v>
      </c>
      <c r="BW35" s="100">
        <v>0</v>
      </c>
      <c r="BX35" s="100">
        <v>0</v>
      </c>
      <c r="BY35" s="100">
        <v>0</v>
      </c>
      <c r="BZ35" s="100">
        <v>0</v>
      </c>
      <c r="CA35" s="100">
        <v>0</v>
      </c>
      <c r="CB35" s="100">
        <v>0</v>
      </c>
      <c r="CC35" s="100">
        <v>0</v>
      </c>
      <c r="CD35" s="100">
        <v>0</v>
      </c>
      <c r="CE35" s="100">
        <v>0</v>
      </c>
      <c r="CF35" s="100">
        <v>0</v>
      </c>
      <c r="CG35" s="100">
        <v>0</v>
      </c>
      <c r="CH35" s="100">
        <v>0</v>
      </c>
      <c r="CI35" s="100">
        <v>0</v>
      </c>
      <c r="CJ35" s="100">
        <v>0</v>
      </c>
      <c r="CK35" s="100">
        <v>0</v>
      </c>
      <c r="CL35" s="100">
        <v>0</v>
      </c>
      <c r="CM35" s="100">
        <v>0</v>
      </c>
      <c r="CN35" s="100">
        <v>0</v>
      </c>
      <c r="CO35" s="100">
        <v>0</v>
      </c>
      <c r="CP35" s="100">
        <v>0</v>
      </c>
      <c r="CQ35" s="100">
        <v>0</v>
      </c>
      <c r="CR35" s="100">
        <v>0</v>
      </c>
      <c r="CS35" s="100">
        <v>0</v>
      </c>
      <c r="CT35" s="100">
        <v>0</v>
      </c>
      <c r="CU35" s="100">
        <v>0</v>
      </c>
      <c r="CV35" s="100">
        <v>0</v>
      </c>
      <c r="CW35" s="100">
        <v>0</v>
      </c>
      <c r="CX35" s="100">
        <v>0</v>
      </c>
      <c r="CY35" s="100">
        <v>0</v>
      </c>
      <c r="CZ35" s="100">
        <v>0</v>
      </c>
      <c r="DA35" s="100">
        <v>0</v>
      </c>
      <c r="DB35" s="100">
        <v>0</v>
      </c>
      <c r="DC35" s="100">
        <v>0</v>
      </c>
      <c r="DD35" s="100">
        <v>0</v>
      </c>
      <c r="DE35" s="100">
        <v>0</v>
      </c>
      <c r="DF35" s="100">
        <v>0</v>
      </c>
      <c r="DG35" s="100">
        <v>0</v>
      </c>
      <c r="DH35" s="100">
        <v>0</v>
      </c>
      <c r="DI35" s="100">
        <v>0</v>
      </c>
      <c r="DJ35" s="100">
        <v>0</v>
      </c>
      <c r="DK35" s="100">
        <v>0</v>
      </c>
      <c r="DL35" s="100">
        <v>0</v>
      </c>
      <c r="DM35" s="100">
        <v>0</v>
      </c>
      <c r="DN35" s="100">
        <v>0</v>
      </c>
      <c r="DO35" s="100">
        <v>0</v>
      </c>
      <c r="DP35" s="100">
        <v>0</v>
      </c>
      <c r="DQ35" s="100">
        <v>0</v>
      </c>
      <c r="DR35" s="100">
        <v>0</v>
      </c>
      <c r="DS35" s="100">
        <v>0</v>
      </c>
      <c r="DT35" s="100">
        <v>0</v>
      </c>
      <c r="DU35" s="100">
        <v>0</v>
      </c>
      <c r="DV35" s="100">
        <v>0</v>
      </c>
      <c r="DW35" s="100">
        <v>0</v>
      </c>
      <c r="DX35" s="100">
        <v>0</v>
      </c>
      <c r="DY35" s="100">
        <v>0</v>
      </c>
      <c r="DZ35" s="100">
        <v>0</v>
      </c>
      <c r="EA35" s="100">
        <v>0</v>
      </c>
      <c r="EB35" s="100">
        <v>0</v>
      </c>
      <c r="EC35" s="100">
        <v>0</v>
      </c>
      <c r="ED35" s="100">
        <v>0</v>
      </c>
      <c r="EE35" s="100">
        <v>0</v>
      </c>
      <c r="EF35" s="100">
        <v>0</v>
      </c>
      <c r="EG35" s="100">
        <v>0</v>
      </c>
      <c r="EH35" s="100">
        <v>0</v>
      </c>
      <c r="EI35" s="100">
        <v>0</v>
      </c>
      <c r="EJ35" s="100">
        <v>0</v>
      </c>
      <c r="EK35" s="100">
        <v>0</v>
      </c>
      <c r="EL35" s="100">
        <v>0</v>
      </c>
      <c r="EM35" s="100">
        <v>0</v>
      </c>
      <c r="EN35" s="100">
        <v>0</v>
      </c>
      <c r="EO35" s="100">
        <v>0</v>
      </c>
      <c r="EP35" s="100">
        <v>0</v>
      </c>
      <c r="EQ35" s="100">
        <v>0</v>
      </c>
      <c r="ER35" s="100">
        <v>0</v>
      </c>
      <c r="ES35" s="100">
        <v>0</v>
      </c>
      <c r="ET35" s="100">
        <v>0</v>
      </c>
      <c r="EU35" s="100">
        <v>0</v>
      </c>
      <c r="EV35" s="100">
        <v>0</v>
      </c>
      <c r="EW35" s="100">
        <v>0</v>
      </c>
      <c r="EX35" s="100">
        <v>0</v>
      </c>
      <c r="EY35" s="100">
        <v>0</v>
      </c>
      <c r="EZ35" s="100">
        <v>0</v>
      </c>
      <c r="FA35" s="100">
        <v>0</v>
      </c>
      <c r="FB35" s="100">
        <v>0</v>
      </c>
      <c r="FC35" s="100">
        <v>0</v>
      </c>
      <c r="FD35" s="100">
        <v>0</v>
      </c>
      <c r="FE35" s="100">
        <v>0</v>
      </c>
      <c r="FF35" s="100">
        <v>0</v>
      </c>
      <c r="FG35" s="100">
        <v>0</v>
      </c>
      <c r="FH35" s="100">
        <v>0</v>
      </c>
    </row>
    <row r="36" spans="1:164">
      <c r="A36" s="9"/>
      <c r="B36" s="9"/>
      <c r="C36" s="9"/>
      <c r="D36" s="9"/>
      <c r="E36" s="9"/>
      <c r="F36" s="76" t="s">
        <v>25</v>
      </c>
      <c r="G36" s="116">
        <v>0</v>
      </c>
      <c r="H36" s="116">
        <v>0</v>
      </c>
      <c r="I36" s="116">
        <f t="shared" ref="I36:AB36" si="333">SUM(I25:I35)</f>
        <v>0</v>
      </c>
      <c r="J36" s="116">
        <f t="shared" si="333"/>
        <v>0</v>
      </c>
      <c r="K36" s="116">
        <f t="shared" si="333"/>
        <v>0</v>
      </c>
      <c r="L36" s="116">
        <f t="shared" si="333"/>
        <v>0</v>
      </c>
      <c r="M36" s="116">
        <f t="shared" si="333"/>
        <v>0</v>
      </c>
      <c r="N36" s="116">
        <f t="shared" si="333"/>
        <v>0</v>
      </c>
      <c r="O36" s="116">
        <f t="shared" si="333"/>
        <v>0</v>
      </c>
      <c r="P36" s="116">
        <f t="shared" si="333"/>
        <v>0</v>
      </c>
      <c r="Q36" s="116">
        <f t="shared" si="333"/>
        <v>0</v>
      </c>
      <c r="R36" s="116">
        <f t="shared" si="333"/>
        <v>0</v>
      </c>
      <c r="S36" s="116">
        <f t="shared" si="333"/>
        <v>0</v>
      </c>
      <c r="T36" s="116">
        <f t="shared" si="333"/>
        <v>0</v>
      </c>
      <c r="U36" s="116">
        <f t="shared" si="333"/>
        <v>0</v>
      </c>
      <c r="V36" s="116">
        <f t="shared" si="333"/>
        <v>0</v>
      </c>
      <c r="W36" s="116">
        <f t="shared" si="333"/>
        <v>0</v>
      </c>
      <c r="X36" s="116">
        <f t="shared" si="333"/>
        <v>0</v>
      </c>
      <c r="Y36" s="116">
        <f t="shared" si="333"/>
        <v>0</v>
      </c>
      <c r="Z36" s="116">
        <f t="shared" si="333"/>
        <v>0</v>
      </c>
      <c r="AA36" s="116">
        <f t="shared" si="333"/>
        <v>0</v>
      </c>
      <c r="AB36" s="116">
        <f t="shared" si="333"/>
        <v>0</v>
      </c>
      <c r="AC36" s="116">
        <f t="shared" ref="AC36:CN36" si="334">SUM(AC25:AC35)</f>
        <v>0</v>
      </c>
      <c r="AD36" s="116">
        <f t="shared" si="334"/>
        <v>0</v>
      </c>
      <c r="AE36" s="116">
        <f t="shared" si="334"/>
        <v>0</v>
      </c>
      <c r="AF36" s="116">
        <f t="shared" si="334"/>
        <v>0</v>
      </c>
      <c r="AG36" s="116">
        <f t="shared" si="334"/>
        <v>0</v>
      </c>
      <c r="AH36" s="116">
        <f t="shared" si="334"/>
        <v>0</v>
      </c>
      <c r="AI36" s="116">
        <f t="shared" si="334"/>
        <v>0</v>
      </c>
      <c r="AJ36" s="116">
        <f t="shared" si="334"/>
        <v>0</v>
      </c>
      <c r="AK36" s="116">
        <f t="shared" si="334"/>
        <v>0</v>
      </c>
      <c r="AL36" s="116">
        <f t="shared" si="334"/>
        <v>0</v>
      </c>
      <c r="AM36" s="116">
        <f t="shared" si="334"/>
        <v>0</v>
      </c>
      <c r="AN36" s="116">
        <f t="shared" si="334"/>
        <v>0</v>
      </c>
      <c r="AO36" s="116">
        <f t="shared" si="334"/>
        <v>0</v>
      </c>
      <c r="AP36" s="116">
        <f t="shared" si="334"/>
        <v>0</v>
      </c>
      <c r="AQ36" s="116">
        <f t="shared" si="334"/>
        <v>0</v>
      </c>
      <c r="AR36" s="116">
        <f t="shared" si="334"/>
        <v>0</v>
      </c>
      <c r="AS36" s="116">
        <f t="shared" si="334"/>
        <v>0</v>
      </c>
      <c r="AT36" s="116">
        <f t="shared" si="334"/>
        <v>0</v>
      </c>
      <c r="AU36" s="116">
        <f t="shared" si="334"/>
        <v>0</v>
      </c>
      <c r="AV36" s="116">
        <f t="shared" si="334"/>
        <v>0</v>
      </c>
      <c r="AW36" s="116">
        <f t="shared" si="334"/>
        <v>0</v>
      </c>
      <c r="AX36" s="116">
        <f t="shared" si="334"/>
        <v>0</v>
      </c>
      <c r="AY36" s="116">
        <f t="shared" si="334"/>
        <v>0</v>
      </c>
      <c r="AZ36" s="116">
        <f t="shared" si="334"/>
        <v>0</v>
      </c>
      <c r="BA36" s="116">
        <f t="shared" si="334"/>
        <v>0</v>
      </c>
      <c r="BB36" s="116">
        <f t="shared" si="334"/>
        <v>0</v>
      </c>
      <c r="BC36" s="116">
        <f t="shared" si="334"/>
        <v>0</v>
      </c>
      <c r="BD36" s="116">
        <f t="shared" si="334"/>
        <v>0</v>
      </c>
      <c r="BE36" s="116">
        <f t="shared" si="334"/>
        <v>0</v>
      </c>
      <c r="BF36" s="116">
        <f t="shared" si="334"/>
        <v>0</v>
      </c>
      <c r="BG36" s="116">
        <f t="shared" si="334"/>
        <v>0</v>
      </c>
      <c r="BH36" s="116">
        <f t="shared" si="334"/>
        <v>0</v>
      </c>
      <c r="BI36" s="116">
        <f t="shared" si="334"/>
        <v>0</v>
      </c>
      <c r="BJ36" s="116">
        <f t="shared" si="334"/>
        <v>0</v>
      </c>
      <c r="BK36" s="116">
        <f t="shared" si="334"/>
        <v>0</v>
      </c>
      <c r="BL36" s="116">
        <f t="shared" si="334"/>
        <v>0</v>
      </c>
      <c r="BM36" s="116">
        <f t="shared" si="334"/>
        <v>0</v>
      </c>
      <c r="BN36" s="116">
        <f t="shared" si="334"/>
        <v>0</v>
      </c>
      <c r="BO36" s="116">
        <f t="shared" si="334"/>
        <v>0</v>
      </c>
      <c r="BP36" s="116">
        <f t="shared" si="334"/>
        <v>0</v>
      </c>
      <c r="BQ36" s="116">
        <f t="shared" si="334"/>
        <v>0</v>
      </c>
      <c r="BR36" s="116">
        <f t="shared" si="334"/>
        <v>0</v>
      </c>
      <c r="BS36" s="116">
        <f t="shared" si="334"/>
        <v>0</v>
      </c>
      <c r="BT36" s="116">
        <f t="shared" si="334"/>
        <v>0</v>
      </c>
      <c r="BU36" s="116">
        <f t="shared" si="334"/>
        <v>0</v>
      </c>
      <c r="BV36" s="116">
        <f t="shared" si="334"/>
        <v>0</v>
      </c>
      <c r="BW36" s="116">
        <f t="shared" si="334"/>
        <v>0</v>
      </c>
      <c r="BX36" s="116">
        <f t="shared" si="334"/>
        <v>0</v>
      </c>
      <c r="BY36" s="116">
        <f t="shared" si="334"/>
        <v>0</v>
      </c>
      <c r="BZ36" s="116">
        <f t="shared" si="334"/>
        <v>0</v>
      </c>
      <c r="CA36" s="116">
        <f t="shared" si="334"/>
        <v>0</v>
      </c>
      <c r="CB36" s="116">
        <f t="shared" si="334"/>
        <v>0</v>
      </c>
      <c r="CC36" s="116">
        <f t="shared" si="334"/>
        <v>0</v>
      </c>
      <c r="CD36" s="116">
        <f t="shared" si="334"/>
        <v>0</v>
      </c>
      <c r="CE36" s="116">
        <f t="shared" si="334"/>
        <v>0</v>
      </c>
      <c r="CF36" s="116">
        <f t="shared" si="334"/>
        <v>0</v>
      </c>
      <c r="CG36" s="116">
        <f t="shared" si="334"/>
        <v>0</v>
      </c>
      <c r="CH36" s="116">
        <f t="shared" si="334"/>
        <v>0</v>
      </c>
      <c r="CI36" s="116">
        <f t="shared" si="334"/>
        <v>0</v>
      </c>
      <c r="CJ36" s="116">
        <f t="shared" si="334"/>
        <v>0</v>
      </c>
      <c r="CK36" s="116">
        <f t="shared" si="334"/>
        <v>0</v>
      </c>
      <c r="CL36" s="116">
        <f t="shared" si="334"/>
        <v>0</v>
      </c>
      <c r="CM36" s="116">
        <f t="shared" si="334"/>
        <v>0</v>
      </c>
      <c r="CN36" s="116">
        <f t="shared" si="334"/>
        <v>0</v>
      </c>
      <c r="CO36" s="116">
        <f t="shared" ref="CO36:EV36" si="335">SUM(CO25:CO35)</f>
        <v>0</v>
      </c>
      <c r="CP36" s="116">
        <f t="shared" si="335"/>
        <v>0</v>
      </c>
      <c r="CQ36" s="116">
        <f t="shared" si="335"/>
        <v>0</v>
      </c>
      <c r="CR36" s="116">
        <f t="shared" si="335"/>
        <v>0</v>
      </c>
      <c r="CS36" s="116">
        <f t="shared" si="335"/>
        <v>0</v>
      </c>
      <c r="CT36" s="116">
        <f t="shared" si="335"/>
        <v>0</v>
      </c>
      <c r="CU36" s="116">
        <f t="shared" si="335"/>
        <v>0</v>
      </c>
      <c r="CV36" s="116">
        <f t="shared" si="335"/>
        <v>0</v>
      </c>
      <c r="CW36" s="116">
        <f t="shared" si="335"/>
        <v>0</v>
      </c>
      <c r="CX36" s="116">
        <f t="shared" si="335"/>
        <v>0</v>
      </c>
      <c r="CY36" s="116">
        <f t="shared" si="335"/>
        <v>0</v>
      </c>
      <c r="CZ36" s="116">
        <f t="shared" si="335"/>
        <v>0</v>
      </c>
      <c r="DA36" s="116">
        <f t="shared" si="335"/>
        <v>0</v>
      </c>
      <c r="DB36" s="116">
        <f t="shared" si="335"/>
        <v>0</v>
      </c>
      <c r="DC36" s="116">
        <f t="shared" si="335"/>
        <v>0</v>
      </c>
      <c r="DD36" s="116">
        <f t="shared" si="335"/>
        <v>0</v>
      </c>
      <c r="DE36" s="116">
        <f t="shared" si="335"/>
        <v>0</v>
      </c>
      <c r="DF36" s="116">
        <f t="shared" si="335"/>
        <v>0</v>
      </c>
      <c r="DG36" s="116">
        <f t="shared" si="335"/>
        <v>0</v>
      </c>
      <c r="DH36" s="116">
        <f t="shared" si="335"/>
        <v>0</v>
      </c>
      <c r="DI36" s="116">
        <f t="shared" si="335"/>
        <v>0</v>
      </c>
      <c r="DJ36" s="116">
        <f t="shared" si="335"/>
        <v>0</v>
      </c>
      <c r="DK36" s="116">
        <f t="shared" si="335"/>
        <v>0</v>
      </c>
      <c r="DL36" s="116">
        <f t="shared" si="335"/>
        <v>0</v>
      </c>
      <c r="DM36" s="116">
        <f t="shared" si="335"/>
        <v>0</v>
      </c>
      <c r="DN36" s="116">
        <f t="shared" si="335"/>
        <v>0</v>
      </c>
      <c r="DO36" s="116">
        <f t="shared" si="335"/>
        <v>0</v>
      </c>
      <c r="DP36" s="116">
        <f t="shared" si="335"/>
        <v>0</v>
      </c>
      <c r="DQ36" s="116">
        <f t="shared" si="335"/>
        <v>0</v>
      </c>
      <c r="DR36" s="116">
        <f t="shared" si="335"/>
        <v>0</v>
      </c>
      <c r="DS36" s="116">
        <f t="shared" si="335"/>
        <v>0</v>
      </c>
      <c r="DT36" s="116">
        <f t="shared" si="335"/>
        <v>0</v>
      </c>
      <c r="DU36" s="116">
        <f t="shared" si="335"/>
        <v>0</v>
      </c>
      <c r="DV36" s="116">
        <f t="shared" si="335"/>
        <v>0</v>
      </c>
      <c r="DW36" s="116">
        <f t="shared" si="335"/>
        <v>0</v>
      </c>
      <c r="DX36" s="116">
        <f t="shared" si="335"/>
        <v>0</v>
      </c>
      <c r="DY36" s="116">
        <f t="shared" si="335"/>
        <v>0</v>
      </c>
      <c r="DZ36" s="116">
        <f t="shared" si="335"/>
        <v>0</v>
      </c>
      <c r="EA36" s="116">
        <f t="shared" si="335"/>
        <v>0</v>
      </c>
      <c r="EB36" s="116">
        <f t="shared" si="335"/>
        <v>0</v>
      </c>
      <c r="EC36" s="116">
        <f t="shared" si="335"/>
        <v>0</v>
      </c>
      <c r="ED36" s="116">
        <f t="shared" si="335"/>
        <v>0</v>
      </c>
      <c r="EE36" s="116">
        <f t="shared" si="335"/>
        <v>0</v>
      </c>
      <c r="EF36" s="116">
        <f t="shared" si="335"/>
        <v>0</v>
      </c>
      <c r="EG36" s="116">
        <f t="shared" si="335"/>
        <v>0</v>
      </c>
      <c r="EH36" s="116">
        <f t="shared" si="335"/>
        <v>0</v>
      </c>
      <c r="EI36" s="116">
        <f t="shared" si="335"/>
        <v>0</v>
      </c>
      <c r="EJ36" s="116">
        <f t="shared" si="335"/>
        <v>0</v>
      </c>
      <c r="EK36" s="116">
        <f t="shared" si="335"/>
        <v>0</v>
      </c>
      <c r="EL36" s="116">
        <f t="shared" si="335"/>
        <v>0</v>
      </c>
      <c r="EM36" s="116">
        <f t="shared" si="335"/>
        <v>0</v>
      </c>
      <c r="EN36" s="116">
        <f t="shared" si="335"/>
        <v>0</v>
      </c>
      <c r="EO36" s="116">
        <f t="shared" si="335"/>
        <v>0</v>
      </c>
      <c r="EP36" s="116">
        <f t="shared" si="335"/>
        <v>0</v>
      </c>
      <c r="EQ36" s="116">
        <f t="shared" si="335"/>
        <v>0</v>
      </c>
      <c r="ER36" s="116">
        <f t="shared" si="335"/>
        <v>0</v>
      </c>
      <c r="ES36" s="116">
        <f t="shared" si="335"/>
        <v>0</v>
      </c>
      <c r="ET36" s="116">
        <f t="shared" si="335"/>
        <v>0</v>
      </c>
      <c r="EU36" s="116">
        <f t="shared" si="335"/>
        <v>0</v>
      </c>
      <c r="EV36" s="116">
        <f t="shared" si="335"/>
        <v>0</v>
      </c>
      <c r="EW36" s="116">
        <f t="shared" ref="EW36:FH36" si="336">SUM(EW25:EW35)</f>
        <v>0</v>
      </c>
      <c r="EX36" s="116">
        <f t="shared" si="336"/>
        <v>0</v>
      </c>
      <c r="EY36" s="116">
        <f t="shared" si="336"/>
        <v>0</v>
      </c>
      <c r="EZ36" s="116">
        <f t="shared" si="336"/>
        <v>0</v>
      </c>
      <c r="FA36" s="116">
        <f t="shared" si="336"/>
        <v>0</v>
      </c>
      <c r="FB36" s="116">
        <f t="shared" si="336"/>
        <v>0</v>
      </c>
      <c r="FC36" s="116">
        <f t="shared" si="336"/>
        <v>0</v>
      </c>
      <c r="FD36" s="116">
        <f t="shared" si="336"/>
        <v>0</v>
      </c>
      <c r="FE36" s="116">
        <f t="shared" si="336"/>
        <v>0</v>
      </c>
      <c r="FF36" s="116">
        <f t="shared" si="336"/>
        <v>0</v>
      </c>
      <c r="FG36" s="116">
        <f t="shared" si="336"/>
        <v>0</v>
      </c>
      <c r="FH36" s="116">
        <f t="shared" si="336"/>
        <v>0</v>
      </c>
    </row>
    <row r="37" spans="1:164">
      <c r="A37" s="9"/>
      <c r="B37" s="9"/>
      <c r="C37" s="9"/>
      <c r="D37" s="9"/>
      <c r="E37" s="9"/>
      <c r="F37" s="76"/>
    </row>
    <row r="38" spans="1:164" s="15" customFormat="1">
      <c r="A38" s="14"/>
      <c r="B38" s="14"/>
      <c r="C38" s="14"/>
      <c r="D38" s="14"/>
      <c r="E38" s="14" t="s">
        <v>29</v>
      </c>
      <c r="F38" s="17"/>
      <c r="G38" s="16"/>
      <c r="H38" s="16"/>
      <c r="I38" s="11"/>
      <c r="J38" s="11"/>
      <c r="K38" s="11"/>
      <c r="L38" s="11"/>
      <c r="M38" s="11"/>
      <c r="N38" s="11"/>
    </row>
    <row r="39" spans="1:164">
      <c r="A39" s="9"/>
      <c r="B39" s="9"/>
      <c r="C39" s="9"/>
      <c r="D39" s="9"/>
      <c r="E39" s="9" t="s">
        <v>30</v>
      </c>
      <c r="F39" s="76"/>
      <c r="G39" s="115">
        <v>0</v>
      </c>
      <c r="H39" s="115">
        <v>0</v>
      </c>
      <c r="I39" s="115">
        <f t="shared" ref="I39:BH39" si="337">H39+I36+I38</f>
        <v>0</v>
      </c>
      <c r="J39" s="115">
        <f t="shared" si="337"/>
        <v>0</v>
      </c>
      <c r="K39" s="115">
        <f t="shared" si="337"/>
        <v>0</v>
      </c>
      <c r="L39" s="115">
        <f t="shared" si="337"/>
        <v>0</v>
      </c>
      <c r="M39" s="115">
        <f t="shared" si="337"/>
        <v>0</v>
      </c>
      <c r="N39" s="115">
        <f t="shared" si="337"/>
        <v>0</v>
      </c>
      <c r="O39" s="115">
        <f t="shared" si="337"/>
        <v>0</v>
      </c>
      <c r="P39" s="115">
        <f t="shared" si="337"/>
        <v>0</v>
      </c>
      <c r="Q39" s="115">
        <f t="shared" si="337"/>
        <v>0</v>
      </c>
      <c r="R39" s="115">
        <f t="shared" si="337"/>
        <v>0</v>
      </c>
      <c r="S39" s="115">
        <f t="shared" si="337"/>
        <v>0</v>
      </c>
      <c r="T39" s="115"/>
      <c r="U39" s="115">
        <f t="shared" si="337"/>
        <v>0</v>
      </c>
      <c r="V39" s="115">
        <f t="shared" si="337"/>
        <v>0</v>
      </c>
      <c r="W39" s="115">
        <f t="shared" si="337"/>
        <v>0</v>
      </c>
      <c r="X39" s="115">
        <f t="shared" si="337"/>
        <v>0</v>
      </c>
      <c r="Y39" s="115">
        <f t="shared" si="337"/>
        <v>0</v>
      </c>
      <c r="Z39" s="115">
        <f t="shared" si="337"/>
        <v>0</v>
      </c>
      <c r="AA39" s="115">
        <f t="shared" si="337"/>
        <v>0</v>
      </c>
      <c r="AB39" s="115">
        <f t="shared" si="337"/>
        <v>0</v>
      </c>
      <c r="AC39" s="115">
        <f t="shared" si="337"/>
        <v>0</v>
      </c>
      <c r="AD39" s="115">
        <f t="shared" si="337"/>
        <v>0</v>
      </c>
      <c r="AE39" s="115">
        <f t="shared" si="337"/>
        <v>0</v>
      </c>
      <c r="AF39" s="115">
        <f t="shared" si="337"/>
        <v>0</v>
      </c>
      <c r="AG39" s="115">
        <f t="shared" si="337"/>
        <v>0</v>
      </c>
      <c r="AH39" s="115">
        <f t="shared" si="337"/>
        <v>0</v>
      </c>
      <c r="AI39" s="115">
        <f t="shared" si="337"/>
        <v>0</v>
      </c>
      <c r="AJ39" s="115">
        <f t="shared" si="337"/>
        <v>0</v>
      </c>
      <c r="AK39" s="115">
        <f t="shared" si="337"/>
        <v>0</v>
      </c>
      <c r="AL39" s="115">
        <f t="shared" si="337"/>
        <v>0</v>
      </c>
      <c r="AM39" s="115">
        <f t="shared" si="337"/>
        <v>0</v>
      </c>
      <c r="AN39" s="115">
        <f t="shared" si="337"/>
        <v>0</v>
      </c>
      <c r="AO39" s="115">
        <f t="shared" si="337"/>
        <v>0</v>
      </c>
      <c r="AP39" s="115">
        <f t="shared" si="337"/>
        <v>0</v>
      </c>
      <c r="AQ39" s="115">
        <f t="shared" si="337"/>
        <v>0</v>
      </c>
      <c r="AR39" s="115">
        <f t="shared" si="337"/>
        <v>0</v>
      </c>
      <c r="AS39" s="115">
        <f t="shared" si="337"/>
        <v>0</v>
      </c>
      <c r="AT39" s="115">
        <f t="shared" si="337"/>
        <v>0</v>
      </c>
      <c r="AU39" s="115">
        <f t="shared" si="337"/>
        <v>0</v>
      </c>
      <c r="AV39" s="115">
        <f t="shared" si="337"/>
        <v>0</v>
      </c>
      <c r="AW39" s="115">
        <f t="shared" si="337"/>
        <v>0</v>
      </c>
      <c r="AX39" s="115">
        <f t="shared" si="337"/>
        <v>0</v>
      </c>
      <c r="AY39" s="115">
        <f t="shared" si="337"/>
        <v>0</v>
      </c>
      <c r="AZ39" s="115">
        <f t="shared" si="337"/>
        <v>0</v>
      </c>
      <c r="BA39" s="115">
        <f t="shared" si="337"/>
        <v>0</v>
      </c>
      <c r="BB39" s="115">
        <f t="shared" si="337"/>
        <v>0</v>
      </c>
      <c r="BC39" s="115">
        <f t="shared" si="337"/>
        <v>0</v>
      </c>
      <c r="BD39" s="115">
        <f t="shared" si="337"/>
        <v>0</v>
      </c>
      <c r="BE39" s="115">
        <f t="shared" si="337"/>
        <v>0</v>
      </c>
      <c r="BF39" s="115">
        <f t="shared" si="337"/>
        <v>0</v>
      </c>
      <c r="BG39" s="115">
        <f t="shared" si="337"/>
        <v>0</v>
      </c>
      <c r="BH39" s="115">
        <f t="shared" si="337"/>
        <v>0</v>
      </c>
      <c r="BI39" s="115">
        <f t="shared" ref="BI39:DT39" si="338">BH39+BI36+BI38</f>
        <v>0</v>
      </c>
      <c r="BJ39" s="115">
        <f t="shared" si="338"/>
        <v>0</v>
      </c>
      <c r="BK39" s="115">
        <f t="shared" si="338"/>
        <v>0</v>
      </c>
      <c r="BL39" s="115">
        <f t="shared" si="338"/>
        <v>0</v>
      </c>
      <c r="BM39" s="115">
        <f t="shared" si="338"/>
        <v>0</v>
      </c>
      <c r="BN39" s="115">
        <f t="shared" si="338"/>
        <v>0</v>
      </c>
      <c r="BO39" s="115">
        <f t="shared" si="338"/>
        <v>0</v>
      </c>
      <c r="BP39" s="115">
        <f t="shared" si="338"/>
        <v>0</v>
      </c>
      <c r="BQ39" s="115">
        <f t="shared" si="338"/>
        <v>0</v>
      </c>
      <c r="BR39" s="115">
        <f t="shared" si="338"/>
        <v>0</v>
      </c>
      <c r="BS39" s="115">
        <f t="shared" si="338"/>
        <v>0</v>
      </c>
      <c r="BT39" s="115">
        <f t="shared" si="338"/>
        <v>0</v>
      </c>
      <c r="BU39" s="115">
        <f t="shared" si="338"/>
        <v>0</v>
      </c>
      <c r="BV39" s="115">
        <f t="shared" si="338"/>
        <v>0</v>
      </c>
      <c r="BW39" s="115">
        <f t="shared" si="338"/>
        <v>0</v>
      </c>
      <c r="BX39" s="115">
        <f t="shared" si="338"/>
        <v>0</v>
      </c>
      <c r="BY39" s="115">
        <f t="shared" si="338"/>
        <v>0</v>
      </c>
      <c r="BZ39" s="115">
        <f t="shared" si="338"/>
        <v>0</v>
      </c>
      <c r="CA39" s="115">
        <f t="shared" si="338"/>
        <v>0</v>
      </c>
      <c r="CB39" s="115">
        <f t="shared" si="338"/>
        <v>0</v>
      </c>
      <c r="CC39" s="115">
        <f t="shared" si="338"/>
        <v>0</v>
      </c>
      <c r="CD39" s="115">
        <f t="shared" si="338"/>
        <v>0</v>
      </c>
      <c r="CE39" s="115">
        <f t="shared" si="338"/>
        <v>0</v>
      </c>
      <c r="CF39" s="115">
        <f t="shared" si="338"/>
        <v>0</v>
      </c>
      <c r="CG39" s="115">
        <f t="shared" si="338"/>
        <v>0</v>
      </c>
      <c r="CH39" s="115">
        <f t="shared" si="338"/>
        <v>0</v>
      </c>
      <c r="CI39" s="115">
        <f t="shared" si="338"/>
        <v>0</v>
      </c>
      <c r="CJ39" s="115">
        <f t="shared" si="338"/>
        <v>0</v>
      </c>
      <c r="CK39" s="115">
        <f t="shared" si="338"/>
        <v>0</v>
      </c>
      <c r="CL39" s="115">
        <f t="shared" si="338"/>
        <v>0</v>
      </c>
      <c r="CM39" s="115">
        <f t="shared" si="338"/>
        <v>0</v>
      </c>
      <c r="CN39" s="115">
        <f t="shared" si="338"/>
        <v>0</v>
      </c>
      <c r="CO39" s="115">
        <f t="shared" si="338"/>
        <v>0</v>
      </c>
      <c r="CP39" s="115">
        <f t="shared" si="338"/>
        <v>0</v>
      </c>
      <c r="CQ39" s="115">
        <f t="shared" si="338"/>
        <v>0</v>
      </c>
      <c r="CR39" s="115">
        <f t="shared" si="338"/>
        <v>0</v>
      </c>
      <c r="CS39" s="115">
        <f t="shared" si="338"/>
        <v>0</v>
      </c>
      <c r="CT39" s="115">
        <f t="shared" si="338"/>
        <v>0</v>
      </c>
      <c r="CU39" s="115">
        <f t="shared" si="338"/>
        <v>0</v>
      </c>
      <c r="CV39" s="115">
        <f t="shared" si="338"/>
        <v>0</v>
      </c>
      <c r="CW39" s="115">
        <f t="shared" si="338"/>
        <v>0</v>
      </c>
      <c r="CX39" s="115">
        <f t="shared" si="338"/>
        <v>0</v>
      </c>
      <c r="CY39" s="115">
        <f t="shared" si="338"/>
        <v>0</v>
      </c>
      <c r="CZ39" s="115">
        <f t="shared" si="338"/>
        <v>0</v>
      </c>
      <c r="DA39" s="115">
        <f t="shared" si="338"/>
        <v>0</v>
      </c>
      <c r="DB39" s="115">
        <f t="shared" si="338"/>
        <v>0</v>
      </c>
      <c r="DC39" s="115">
        <f t="shared" si="338"/>
        <v>0</v>
      </c>
      <c r="DD39" s="115">
        <f t="shared" si="338"/>
        <v>0</v>
      </c>
      <c r="DE39" s="115">
        <f t="shared" si="338"/>
        <v>0</v>
      </c>
      <c r="DF39" s="115">
        <f t="shared" si="338"/>
        <v>0</v>
      </c>
      <c r="DG39" s="115">
        <f t="shared" si="338"/>
        <v>0</v>
      </c>
      <c r="DH39" s="115">
        <f t="shared" si="338"/>
        <v>0</v>
      </c>
      <c r="DI39" s="115">
        <f t="shared" si="338"/>
        <v>0</v>
      </c>
      <c r="DJ39" s="115">
        <f t="shared" si="338"/>
        <v>0</v>
      </c>
      <c r="DK39" s="115">
        <f t="shared" si="338"/>
        <v>0</v>
      </c>
      <c r="DL39" s="115">
        <f t="shared" si="338"/>
        <v>0</v>
      </c>
      <c r="DM39" s="115">
        <f t="shared" si="338"/>
        <v>0</v>
      </c>
      <c r="DN39" s="115">
        <f t="shared" si="338"/>
        <v>0</v>
      </c>
      <c r="DO39" s="115">
        <f t="shared" si="338"/>
        <v>0</v>
      </c>
      <c r="DP39" s="115">
        <f t="shared" si="338"/>
        <v>0</v>
      </c>
      <c r="DQ39" s="115">
        <f t="shared" si="338"/>
        <v>0</v>
      </c>
      <c r="DR39" s="115">
        <f t="shared" si="338"/>
        <v>0</v>
      </c>
      <c r="DS39" s="115">
        <f t="shared" si="338"/>
        <v>0</v>
      </c>
      <c r="DT39" s="115">
        <f t="shared" si="338"/>
        <v>0</v>
      </c>
      <c r="DU39" s="115">
        <f t="shared" ref="DU39:EV39" si="339">DT39+DU36+DU38</f>
        <v>0</v>
      </c>
      <c r="DV39" s="115">
        <f t="shared" si="339"/>
        <v>0</v>
      </c>
      <c r="DW39" s="115">
        <f t="shared" si="339"/>
        <v>0</v>
      </c>
      <c r="DX39" s="115">
        <f t="shared" si="339"/>
        <v>0</v>
      </c>
      <c r="DY39" s="115">
        <f t="shared" si="339"/>
        <v>0</v>
      </c>
      <c r="DZ39" s="115">
        <f t="shared" si="339"/>
        <v>0</v>
      </c>
      <c r="EA39" s="115">
        <f t="shared" si="339"/>
        <v>0</v>
      </c>
      <c r="EB39" s="115">
        <f t="shared" si="339"/>
        <v>0</v>
      </c>
      <c r="EC39" s="115">
        <f t="shared" si="339"/>
        <v>0</v>
      </c>
      <c r="ED39" s="115">
        <f t="shared" si="339"/>
        <v>0</v>
      </c>
      <c r="EE39" s="115">
        <f t="shared" si="339"/>
        <v>0</v>
      </c>
      <c r="EF39" s="115">
        <f t="shared" si="339"/>
        <v>0</v>
      </c>
      <c r="EG39" s="115">
        <f t="shared" si="339"/>
        <v>0</v>
      </c>
      <c r="EH39" s="115">
        <f t="shared" si="339"/>
        <v>0</v>
      </c>
      <c r="EI39" s="115">
        <f t="shared" si="339"/>
        <v>0</v>
      </c>
      <c r="EJ39" s="115">
        <f t="shared" si="339"/>
        <v>0</v>
      </c>
      <c r="EK39" s="115">
        <f t="shared" si="339"/>
        <v>0</v>
      </c>
      <c r="EL39" s="115">
        <f t="shared" si="339"/>
        <v>0</v>
      </c>
      <c r="EM39" s="115">
        <f t="shared" si="339"/>
        <v>0</v>
      </c>
      <c r="EN39" s="115">
        <f t="shared" si="339"/>
        <v>0</v>
      </c>
      <c r="EO39" s="115">
        <f t="shared" si="339"/>
        <v>0</v>
      </c>
      <c r="EP39" s="115">
        <f t="shared" si="339"/>
        <v>0</v>
      </c>
      <c r="EQ39" s="115">
        <f t="shared" si="339"/>
        <v>0</v>
      </c>
      <c r="ER39" s="115">
        <f t="shared" si="339"/>
        <v>0</v>
      </c>
      <c r="ES39" s="115">
        <f t="shared" si="339"/>
        <v>0</v>
      </c>
      <c r="ET39" s="115">
        <f t="shared" si="339"/>
        <v>0</v>
      </c>
      <c r="EU39" s="115">
        <f t="shared" si="339"/>
        <v>0</v>
      </c>
      <c r="EV39" s="115">
        <f t="shared" si="339"/>
        <v>0</v>
      </c>
      <c r="EW39" s="115">
        <f t="shared" ref="EW39" si="340">EV39+EW36+EW38</f>
        <v>0</v>
      </c>
      <c r="EX39" s="115">
        <f t="shared" ref="EX39" si="341">EW39+EX36+EX38</f>
        <v>0</v>
      </c>
      <c r="EY39" s="115">
        <f t="shared" ref="EY39" si="342">EX39+EY36+EY38</f>
        <v>0</v>
      </c>
      <c r="EZ39" s="115">
        <f t="shared" ref="EZ39" si="343">EY39+EZ36+EZ38</f>
        <v>0</v>
      </c>
      <c r="FA39" s="115">
        <f t="shared" ref="FA39" si="344">EZ39+FA36+FA38</f>
        <v>0</v>
      </c>
      <c r="FB39" s="115">
        <f t="shared" ref="FB39" si="345">FA39+FB36+FB38</f>
        <v>0</v>
      </c>
      <c r="FC39" s="115">
        <f t="shared" ref="FC39" si="346">FB39+FC36+FC38</f>
        <v>0</v>
      </c>
      <c r="FD39" s="115">
        <f t="shared" ref="FD39" si="347">FC39+FD36+FD38</f>
        <v>0</v>
      </c>
      <c r="FE39" s="115">
        <f t="shared" ref="FE39" si="348">FD39+FE36+FE38</f>
        <v>0</v>
      </c>
      <c r="FF39" s="115">
        <f t="shared" ref="FF39" si="349">FE39+FF36+FF38</f>
        <v>0</v>
      </c>
      <c r="FG39" s="115">
        <f t="shared" ref="FG39" si="350">FF39+FG36+FG38</f>
        <v>0</v>
      </c>
      <c r="FH39" s="115">
        <f t="shared" ref="FH39" si="351">FG39+FH36+FH38</f>
        <v>0</v>
      </c>
    </row>
    <row r="40" spans="1:164">
      <c r="A40" s="9"/>
      <c r="B40" s="9"/>
      <c r="C40" s="9"/>
      <c r="D40" s="9"/>
      <c r="E40" s="9" t="s">
        <v>31</v>
      </c>
      <c r="F40" s="76"/>
      <c r="G40" s="15">
        <v>4</v>
      </c>
      <c r="H40" s="15">
        <v>3</v>
      </c>
      <c r="I40" s="15">
        <f>ROUND(((+H23-H39+SUMMARY!I46)*0.01)/12,0)</f>
        <v>3</v>
      </c>
      <c r="J40" s="15">
        <f>ROUND(((+I23-I39+SUMMARY!J46)*0.01)/12,0)</f>
        <v>1</v>
      </c>
      <c r="K40" s="15">
        <f>ROUND(((+J23-J39+SUMMARY!K46)*0.01)/12,0)</f>
        <v>2</v>
      </c>
      <c r="L40" s="15">
        <f>ROUND(((+K23-K39+SUMMARY!L46)*0.01)/12,0)</f>
        <v>2</v>
      </c>
      <c r="M40" s="15">
        <f>ROUND(((+L23-L39+SUMMARY!M46)*0.01)/12,0)</f>
        <v>2</v>
      </c>
      <c r="N40" s="15">
        <f>ROUND(((+M23-M39+SUMMARY!N46)*0.01)/12,0)</f>
        <v>2</v>
      </c>
      <c r="O40" s="15">
        <f>ROUND(((+N23-N39+SUMMARY!O46)*0.01)/12,0)</f>
        <v>2</v>
      </c>
      <c r="P40" s="15">
        <f>ROUND(((+O23-O39+SUMMARY!P46)*0.01)/12,0)</f>
        <v>2</v>
      </c>
      <c r="Q40" s="15">
        <f>ROUND(((+P23-P39+SUMMARY!Q46)*0.01)/12,0)</f>
        <v>2</v>
      </c>
      <c r="R40" s="15">
        <f>ROUND(((+Q23-Q39+SUMMARY!R46)*0.01)/12,0)</f>
        <v>2</v>
      </c>
      <c r="S40" s="15">
        <f>ROUND(((+R23-R39+SUMMARY!S46)*0.01)/12,0)</f>
        <v>2</v>
      </c>
      <c r="T40" s="15">
        <f>ROUND(((+S23-S39+SUMMARY!T46)*0.01)/12,0)</f>
        <v>2</v>
      </c>
      <c r="U40" s="15">
        <f>ROUND(((+T23-T39+SUMMARY!U46)*0.01)/12,0)</f>
        <v>2</v>
      </c>
      <c r="V40" s="15">
        <f>ROUND(((+U23-U39+SUMMARY!V46)*0.01)/12,0)</f>
        <v>2</v>
      </c>
      <c r="W40" s="15">
        <f>ROUND(((+V23-V39+SUMMARY!W46)*0.01)/12,0)</f>
        <v>2</v>
      </c>
      <c r="X40" s="15">
        <f>ROUND(((+W23-W39+SUMMARY!X46)*0.01)/12,0)</f>
        <v>2</v>
      </c>
      <c r="Y40" s="15">
        <f>ROUND(((+X23-X39+SUMMARY!Y46)*0.01)/12,0)</f>
        <v>2</v>
      </c>
      <c r="Z40" s="15">
        <f>ROUND(((+Y23-Y39+SUMMARY!Z46)*0.01)/12,0)</f>
        <v>1</v>
      </c>
      <c r="AA40" s="15">
        <f>ROUND(((+Z23-Z39+SUMMARY!AA46)*0.01)/12,0)</f>
        <v>1</v>
      </c>
      <c r="AB40" s="15">
        <f>ROUND(((+AA23-AA39+SUMMARY!AB46)*0.01)/12,0)</f>
        <v>1</v>
      </c>
      <c r="AC40" s="15">
        <f>ROUND(((+AB23-AB39+SUMMARY!AC46)*0.01)/12,0)</f>
        <v>2</v>
      </c>
      <c r="AD40" s="15">
        <f>ROUND(((+AC23-AC39+SUMMARY!AD46)*0.01)/12,0)</f>
        <v>2</v>
      </c>
      <c r="AE40" s="15">
        <f>ROUND(((+AD23-AD39+SUMMARY!AE46)*0.01)/12,0)</f>
        <v>2</v>
      </c>
      <c r="AF40" s="15">
        <f>ROUND(((+AE23-AE39+SUMMARY!AF46)*0.01)/12,0)</f>
        <v>2</v>
      </c>
      <c r="AG40" s="15">
        <f>ROUND(((+AF23-AF39+SUMMARY!AG46)*0.01)/12,0)</f>
        <v>2</v>
      </c>
      <c r="AH40" s="15">
        <f>ROUND(((+AG23-AG39+SUMMARY!AH46)*0.01)/12,0)</f>
        <v>1</v>
      </c>
      <c r="AI40" s="15">
        <f>ROUND(((+AH23-AH39+SUMMARY!AI46)*0.01)/12,0)</f>
        <v>1</v>
      </c>
      <c r="AJ40" s="15">
        <f>ROUND(((+AI23-AI39+SUMMARY!AJ46)*0.01)/12,0)</f>
        <v>1</v>
      </c>
      <c r="AK40" s="15">
        <f>ROUND(((+AJ23-AJ39+SUMMARY!AK46)*0.01)/12,0)</f>
        <v>1</v>
      </c>
      <c r="AL40" s="15">
        <f>ROUND(((+AK23-AK39+SUMMARY!AL46)*0.01)/12,0)</f>
        <v>2</v>
      </c>
      <c r="AM40" s="15">
        <f>ROUND(((+AL23-AL39+SUMMARY!AM46)*0.01)/12,0)</f>
        <v>2</v>
      </c>
      <c r="AN40" s="15">
        <f>ROUND(((+AM23-AM39+SUMMARY!AN46)*0.01)/12,0)</f>
        <v>3</v>
      </c>
      <c r="AO40" s="15">
        <f>ROUND(((+AN23-AN39+SUMMARY!AO46)*0.01)/12,0)</f>
        <v>3</v>
      </c>
      <c r="AP40" s="15">
        <f>ROUND(((+AO23-AO39+SUMMARY!AP46)*0.01)/12,0)</f>
        <v>3</v>
      </c>
      <c r="AQ40" s="15">
        <f>ROUND(((+AP23-AP39+SUMMARY!AQ46)*0.01)/12,0)</f>
        <v>2</v>
      </c>
      <c r="AR40" s="15">
        <f>ROUND(((+AQ23-AQ39+SUMMARY!AR46)*0.01)/12,0)</f>
        <v>2</v>
      </c>
      <c r="AS40" s="15">
        <f>ROUND(((+AR23-AR39+SUMMARY!AS46)*0.01)/12,0)</f>
        <v>2</v>
      </c>
      <c r="AT40" s="15">
        <f>ROUND(((+AS23-AS39+SUMMARY!AT46)*0.01)/12,0)</f>
        <v>2</v>
      </c>
      <c r="AU40" s="15">
        <f>ROUND(((+AT23-AT39+SUMMARY!AU46)*0.01)/12,0)</f>
        <v>2</v>
      </c>
      <c r="AV40" s="15">
        <f>ROUND(((+AU23-AU39+SUMMARY!AV46)*0.01)/12,0)</f>
        <v>3</v>
      </c>
      <c r="AW40" s="15">
        <f>ROUND(((+AV23-AV39+SUMMARY!AW46)*0.01)/12,0)</f>
        <v>3</v>
      </c>
      <c r="AX40" s="15">
        <f>ROUND(((+AW23-AW39+SUMMARY!AX46)*0.01)/12,0)</f>
        <v>2</v>
      </c>
      <c r="AY40" s="15">
        <f>ROUND(((+AX23-AX39+SUMMARY!AY46)*0.01)/12,0)</f>
        <v>2</v>
      </c>
      <c r="AZ40" s="15">
        <f>ROUND(((+AY23-AY39+SUMMARY!AZ46)*0.01)/12,0)</f>
        <v>2</v>
      </c>
      <c r="BA40" s="15">
        <f>ROUND(((+AZ23-AZ39+SUMMARY!BA46)*0.01)/12,0)</f>
        <v>2</v>
      </c>
      <c r="BB40" s="15">
        <f>ROUND(((+BA23-BA39+SUMMARY!BB46)*0.01)/12,0)</f>
        <v>2</v>
      </c>
      <c r="BC40" s="15">
        <f>ROUND(((+BB23-BB39+SUMMARY!BC46)*0.01)/12,0)</f>
        <v>3</v>
      </c>
      <c r="BD40" s="15">
        <f>ROUND(((+BC23-BC39+SUMMARY!BD46)*0.01)/12,0)</f>
        <v>2</v>
      </c>
      <c r="BE40" s="15">
        <f>ROUND(((+BD23-BD39+SUMMARY!BE46)*0.01)/12,0)</f>
        <v>2</v>
      </c>
      <c r="BF40" s="15">
        <f>ROUND(((+BE23-BE39+SUMMARY!BF46)*0.01)/12,0)</f>
        <v>2</v>
      </c>
      <c r="BG40" s="15">
        <f>ROUND(((+BF23-BF39+SUMMARY!BG46)*0.01)/12,0)</f>
        <v>2</v>
      </c>
      <c r="BH40" s="15">
        <f>ROUND(((+BG23-BG39+SUMMARY!BH46)*0.01)/12,0)</f>
        <v>2</v>
      </c>
      <c r="BI40" s="15">
        <f>ROUND(((+BH23-BH39+SUMMARY!BI46)*0.01)/12,0)</f>
        <v>2</v>
      </c>
      <c r="BJ40" s="15">
        <f>ROUND(((+BI23-BI39+SUMMARY!BJ46)*0.01)/12,0)</f>
        <v>2</v>
      </c>
      <c r="BK40" s="15">
        <f>ROUND(((+BJ23-BJ39+SUMMARY!BK46)*0.01)/12,0)</f>
        <v>2</v>
      </c>
      <c r="BL40" s="15">
        <f>ROUND(((+BK23-BK39+SUMMARY!BL46)*0.01)/12,0)</f>
        <v>2</v>
      </c>
      <c r="BM40" s="15">
        <f>ROUND(((+BL23-BL39+SUMMARY!BM46)*0.01)/12,0)</f>
        <v>2</v>
      </c>
      <c r="BN40" s="15">
        <f>ROUND(((+BM23-BM39+SUMMARY!BN46)*0.01)/12,0)</f>
        <v>2</v>
      </c>
      <c r="BO40" s="15">
        <f>ROUND(((+BN23-BN39+SUMMARY!BO46)*0.01)/12,0)</f>
        <v>2</v>
      </c>
      <c r="BP40" s="15">
        <f>ROUND(((+BO23-BO39+SUMMARY!BP46)*0.01)/12,0)</f>
        <v>2</v>
      </c>
      <c r="BQ40" s="15">
        <f>ROUND(((+BP23-BP39+SUMMARY!BQ46)*0.01)/12,0)</f>
        <v>0</v>
      </c>
      <c r="BR40" s="15">
        <f>ROUND(((+BQ23-BQ39+SUMMARY!BR46)*0.01)/12,0)</f>
        <v>0</v>
      </c>
      <c r="BS40" s="15">
        <f>ROUND(((+BR23-BR39+SUMMARY!BS46)*0.01)/12,0)</f>
        <v>0</v>
      </c>
      <c r="BT40" s="15">
        <f>ROUND(((+BS23-BS39+SUMMARY!BT46)*0.01)/12,0)</f>
        <v>0</v>
      </c>
      <c r="BU40" s="15">
        <f>ROUND(((+BT23-BT39+SUMMARY!BU46)*0.01)/12,0)</f>
        <v>0</v>
      </c>
      <c r="BV40" s="15">
        <f>ROUND(((+BU23-BU39+SUMMARY!BV46)*0.01)/12,0)</f>
        <v>0</v>
      </c>
      <c r="BW40" s="15">
        <f>ROUND(((+BV23-BV39+SUMMARY!BW46)*0.01)/12,0)</f>
        <v>0</v>
      </c>
      <c r="BX40" s="15">
        <f>ROUND(((+BW23-BW39+SUMMARY!BX46)*0.01)/12,0)</f>
        <v>0</v>
      </c>
      <c r="BY40" s="15">
        <f>ROUND(((+BX23-BX39+SUMMARY!BY46)*0.01)/12,0)</f>
        <v>0</v>
      </c>
      <c r="BZ40" s="15">
        <f>ROUND(((+BY23-BY39+SUMMARY!BZ46)*0.01)/12,0)</f>
        <v>0</v>
      </c>
      <c r="CA40" s="15">
        <f>ROUND(((+BZ23-BZ39+SUMMARY!CA46)*0.01)/12,0)</f>
        <v>0</v>
      </c>
      <c r="CB40" s="15">
        <f>ROUND(((+CA23-CA39+SUMMARY!CB46)*0.01)/12,0)</f>
        <v>0</v>
      </c>
      <c r="CC40" s="15">
        <f>ROUND(((+CB23-CB39+SUMMARY!CC46)*0.01)/12,0)</f>
        <v>0</v>
      </c>
      <c r="CD40" s="15">
        <f>ROUND(((+CC23-CC39+SUMMARY!CD46)*0.01)/12,0)</f>
        <v>0</v>
      </c>
      <c r="CE40" s="15">
        <f>ROUND(((+CD23-CD39+SUMMARY!CE46)*0.01)/12,0)</f>
        <v>0</v>
      </c>
      <c r="CF40" s="15">
        <f>ROUND(((+CE23-CE39+SUMMARY!CF46)*0.01)/12,0)</f>
        <v>0</v>
      </c>
      <c r="CG40" s="15">
        <f>ROUND(((+CF23-CF39+SUMMARY!CG46)*0.01)/12,0)</f>
        <v>0</v>
      </c>
      <c r="CH40" s="15">
        <f>ROUND(((+CG23-CG39+SUMMARY!CH46)*0.01)/12,0)</f>
        <v>0</v>
      </c>
      <c r="CI40" s="15">
        <f>ROUND(((+CH23-CH39+SUMMARY!CI46)*0.01)/12,0)</f>
        <v>0</v>
      </c>
      <c r="CJ40" s="15">
        <f>ROUND(((+CI23-CI39+SUMMARY!CJ46)*0.01)/12,0)</f>
        <v>0</v>
      </c>
      <c r="CK40" s="15">
        <f>ROUND(((+CJ23-CJ39+SUMMARY!CK46)*0.01)/12,0)</f>
        <v>0</v>
      </c>
      <c r="CL40" s="15">
        <f>ROUND(((+CK23-CK39+SUMMARY!CL46)*0.01)/12,0)</f>
        <v>0</v>
      </c>
      <c r="CM40" s="15">
        <f>ROUND(((+CL23-CL39+SUMMARY!CM46)*0.01)/12,0)</f>
        <v>0</v>
      </c>
      <c r="CN40" s="15">
        <f>ROUND(((+CM23-CM39+SUMMARY!CN46)*0.01)/12,0)</f>
        <v>0</v>
      </c>
      <c r="CO40" s="15">
        <f>ROUND(((+CN23-CN39+SUMMARY!CO46)*0.01)/12,0)</f>
        <v>0</v>
      </c>
      <c r="CP40" s="15">
        <f>ROUND(((+CO23-CO39+SUMMARY!CP46)*0.01)/12,0)</f>
        <v>0</v>
      </c>
      <c r="CQ40" s="15">
        <f>ROUND(((+CP23-CP39+SUMMARY!CQ46)*0.01)/12,0)</f>
        <v>0</v>
      </c>
      <c r="CR40" s="15">
        <f>ROUND(((+CQ23-CQ39+SUMMARY!CR46)*0.01)/12,0)</f>
        <v>0</v>
      </c>
      <c r="CS40" s="15">
        <f>ROUND(((+CR23-CR39+SUMMARY!CS46)*0.01)/12,0)</f>
        <v>0</v>
      </c>
      <c r="CT40" s="15">
        <f>ROUND(((+CS23-CS39+SUMMARY!CT46)*0.01)/12,0)</f>
        <v>0</v>
      </c>
      <c r="CU40" s="15">
        <f>ROUND(((+CT23-CT39+SUMMARY!CU46)*0.01)/12,0)</f>
        <v>0</v>
      </c>
      <c r="CV40" s="15">
        <f>ROUND(((+CU23-CU39+SUMMARY!CV46)*0.01)/12,0)</f>
        <v>0</v>
      </c>
      <c r="CW40" s="15">
        <f>ROUND(((+CV23-CV39+SUMMARY!CW46)*0.01)/12,0)</f>
        <v>0</v>
      </c>
      <c r="CX40" s="15">
        <f>ROUND(((+CW23-CW39+SUMMARY!CX46)*0.01)/12,0)</f>
        <v>0</v>
      </c>
      <c r="CY40" s="15">
        <f>ROUND(((+CX23-CX39+SUMMARY!CY46)*0.01)/12,0)</f>
        <v>0</v>
      </c>
      <c r="CZ40" s="15">
        <f>ROUND(((+CY23-CY39+SUMMARY!CZ46)*0.01)/12,0)</f>
        <v>0</v>
      </c>
      <c r="DA40" s="15">
        <f>ROUND(((+CZ23-CZ39+SUMMARY!DA46)*0.01)/12,0)</f>
        <v>0</v>
      </c>
      <c r="DB40" s="15">
        <f>ROUND(((+DA23-DA39+SUMMARY!DB46)*0.01)/12,0)</f>
        <v>0</v>
      </c>
      <c r="DC40" s="15">
        <f>ROUND(((+DB23-DB39+SUMMARY!DC46)*0.01)/12,0)</f>
        <v>0</v>
      </c>
      <c r="DD40" s="15">
        <f>ROUND(((+DC23-DC39+SUMMARY!DD46)*0.01)/12,0)</f>
        <v>0</v>
      </c>
      <c r="DE40" s="15">
        <f>ROUND(((+DD23-DD39+SUMMARY!DE46)*0.01)/12,0)</f>
        <v>0</v>
      </c>
      <c r="DF40" s="15">
        <f>ROUND(((+DE23-DE39+SUMMARY!DF46)*0.01)/12,0)</f>
        <v>0</v>
      </c>
      <c r="DG40" s="15">
        <f>ROUND(((+DF23-DF39+SUMMARY!DG46)*0.01)/12,0)</f>
        <v>0</v>
      </c>
      <c r="DH40" s="15">
        <f>ROUND(((+DG23-DG39+SUMMARY!DH46)*0.01)/12,0)</f>
        <v>0</v>
      </c>
      <c r="DI40" s="15">
        <f>ROUND(((+DH23-DH39+SUMMARY!DI46)*0.01)/12,0)</f>
        <v>0</v>
      </c>
      <c r="DJ40" s="15">
        <f>ROUND(((+DI23-DI39+SUMMARY!DJ46)*0.01)/12,0)</f>
        <v>0</v>
      </c>
      <c r="DK40" s="15">
        <f>ROUND(((+DJ23-DJ39+SUMMARY!DK46)*0.01)/12,0)</f>
        <v>0</v>
      </c>
      <c r="DL40" s="15">
        <f>ROUND(((+DK23-DK39+SUMMARY!DL46)*0.01)/12,0)</f>
        <v>0</v>
      </c>
      <c r="DM40" s="15">
        <f>ROUND(((+DL23-DL39+SUMMARY!DM46)*0.01)/12,0)</f>
        <v>0</v>
      </c>
      <c r="DN40" s="15">
        <f>ROUND(((+DM23-DM39+SUMMARY!DN46)*0.01)/12,0)</f>
        <v>0</v>
      </c>
      <c r="DO40" s="15">
        <f>ROUND(((+DN23-DN39+SUMMARY!DO46)*0.01)/12,0)</f>
        <v>0</v>
      </c>
      <c r="DP40" s="15">
        <f>ROUND(((+DO23-DO39+SUMMARY!DP46)*0.01)/12,0)</f>
        <v>0</v>
      </c>
      <c r="DQ40" s="15">
        <f>ROUND(((+DP23-DP39+SUMMARY!DQ46)*0.01)/12,0)</f>
        <v>0</v>
      </c>
      <c r="DR40" s="15">
        <f>ROUND(((+DQ23-DQ39+SUMMARY!DR46)*0.01)/12,0)</f>
        <v>0</v>
      </c>
      <c r="DS40" s="15">
        <f>ROUND(((+DR23-DR39+SUMMARY!DS46)*0.01)/12,0)</f>
        <v>0</v>
      </c>
      <c r="DT40" s="15">
        <f>ROUND(((+DS23-DS39+SUMMARY!DT46)*0.01)/12,0)</f>
        <v>0</v>
      </c>
      <c r="DU40" s="15">
        <f>ROUND(((+DT23-DT39+SUMMARY!DU46)*0.01)/12,0)</f>
        <v>0</v>
      </c>
      <c r="DV40" s="15">
        <f>ROUND(((+DU23-DU39+SUMMARY!DV46)*0.01)/12,0)</f>
        <v>0</v>
      </c>
      <c r="DW40" s="15">
        <f>ROUND(((+DV23-DV39+SUMMARY!DW46)*0.01)/12,0)</f>
        <v>0</v>
      </c>
      <c r="DX40" s="15">
        <f>ROUND(((+DW23-DW39+SUMMARY!DX46)*0.01)/12,0)</f>
        <v>0</v>
      </c>
      <c r="DY40" s="15">
        <f>ROUND(((+DX23-DX39+SUMMARY!DY46)*0.01)/12,0)</f>
        <v>0</v>
      </c>
      <c r="DZ40" s="15">
        <f>ROUND(((+DY23-DY39+SUMMARY!DZ46)*0.01)/12,0)</f>
        <v>0</v>
      </c>
      <c r="EA40" s="15">
        <f>ROUND(((+DZ23-DZ39+SUMMARY!EA46)*0.01)/12,0)</f>
        <v>0</v>
      </c>
      <c r="EB40" s="15">
        <f>ROUND(((+EA23-EA39+SUMMARY!EB46)*0.01)/12,0)</f>
        <v>0</v>
      </c>
      <c r="EC40" s="15">
        <f>ROUND(((+EB23-EB39+SUMMARY!EC46)*0.01)/12,0)</f>
        <v>0</v>
      </c>
      <c r="ED40" s="15">
        <f>ROUND(((+EC23-EC39+SUMMARY!ED46)*0.01)/12,0)</f>
        <v>0</v>
      </c>
      <c r="EE40" s="15">
        <f>ROUND(((+ED23-ED39+SUMMARY!EE46)*0.01)/12,0)</f>
        <v>0</v>
      </c>
      <c r="EF40" s="15">
        <f>ROUND(((+EE23-EE39+SUMMARY!EF46)*0.01)/12,0)</f>
        <v>0</v>
      </c>
      <c r="EG40" s="15">
        <f>ROUND(((+EF23-EF39+SUMMARY!EG46)*0.01)/12,0)</f>
        <v>0</v>
      </c>
      <c r="EH40" s="15">
        <f>ROUND(((+EG23-EG39+SUMMARY!EH46)*0.01)/12,0)</f>
        <v>0</v>
      </c>
      <c r="EI40" s="15">
        <f>ROUND(((+EH23-EH39+SUMMARY!EI46)*0.01)/12,0)</f>
        <v>0</v>
      </c>
      <c r="EJ40" s="15">
        <f>ROUND(((+EI23-EI39+SUMMARY!EJ46)*0.01)/12,0)</f>
        <v>0</v>
      </c>
      <c r="EK40" s="15">
        <f>ROUND(((+EJ23-EJ39+SUMMARY!EK46)*0.01)/12,0)</f>
        <v>0</v>
      </c>
      <c r="EL40" s="15">
        <f>ROUND(((+EK23-EK39+SUMMARY!EL46)*0.01)/12,0)</f>
        <v>0</v>
      </c>
      <c r="EM40" s="15">
        <f>ROUND(((+EL23-EL39+SUMMARY!EM46)*0.01)/12,0)</f>
        <v>0</v>
      </c>
      <c r="EN40" s="15">
        <f>ROUND(((+EM23-EM39+SUMMARY!EN46)*0.01)/12,0)</f>
        <v>0</v>
      </c>
      <c r="EO40" s="15">
        <f>ROUND(((+EN23-EN39+SUMMARY!EO46)*0.01)/12,0)</f>
        <v>0</v>
      </c>
      <c r="EP40" s="15">
        <f>ROUND(((+EO23-EO39+SUMMARY!EP46)*0.01)/12,0)</f>
        <v>0</v>
      </c>
      <c r="EQ40" s="15">
        <f>ROUND(((+EP23-EP39+SUMMARY!EQ46)*0.01)/12,0)</f>
        <v>0</v>
      </c>
      <c r="ER40" s="15">
        <f>ROUND(((+EQ23-EQ39+SUMMARY!ER46)*0.01)/12,0)</f>
        <v>0</v>
      </c>
      <c r="ES40" s="15">
        <f>ROUND(((+ER23-ER39+SUMMARY!ES46)*0.01)/12,0)</f>
        <v>0</v>
      </c>
      <c r="ET40" s="15">
        <f>ROUND(((+ES23-ES39+SUMMARY!ET46)*0.01)/12,0)</f>
        <v>0</v>
      </c>
      <c r="EU40" s="15">
        <f>ROUND(((+ET23-ET39+SUMMARY!EU46)*0.01)/12,0)</f>
        <v>0</v>
      </c>
      <c r="EV40" s="15">
        <f>ROUND(((+EU23-EU39+SUMMARY!EV46)*0.01)/12,0)</f>
        <v>0</v>
      </c>
      <c r="EW40" s="15">
        <f>ROUND(((+EV23-EV39+SUMMARY!EW46)*0.01)/12,0)</f>
        <v>0</v>
      </c>
      <c r="EX40" s="15">
        <f>ROUND(((+EW23-EW39+SUMMARY!EX46)*0.01)/12,0)</f>
        <v>0</v>
      </c>
      <c r="EY40" s="15">
        <f>ROUND(((+EX23-EX39+SUMMARY!EY46)*0.01)/12,0)</f>
        <v>0</v>
      </c>
      <c r="EZ40" s="15">
        <f>ROUND(((+EY23-EY39+SUMMARY!EZ46)*0.01)/12,0)</f>
        <v>0</v>
      </c>
      <c r="FA40" s="15">
        <f>ROUND(((+EZ23-EZ39+SUMMARY!FA46)*0.01)/12,0)</f>
        <v>0</v>
      </c>
      <c r="FB40" s="15">
        <f>ROUND(((+FA23-FA39+SUMMARY!FB46)*0.01)/12,0)</f>
        <v>0</v>
      </c>
      <c r="FC40" s="15">
        <f>ROUND(((+FB23-FB39+SUMMARY!FC46)*0.01)/12,0)</f>
        <v>0</v>
      </c>
      <c r="FD40" s="15">
        <f>ROUND(((+FC23-FC39+SUMMARY!FD46)*0.01)/12,0)</f>
        <v>0</v>
      </c>
      <c r="FE40" s="15">
        <f>ROUND(((+FD23-FD39+SUMMARY!FE46)*0.01)/12,0)</f>
        <v>0</v>
      </c>
      <c r="FF40" s="15">
        <f>ROUND(((+FE23-FE39+SUMMARY!FF46)*0.01)/12,0)</f>
        <v>0</v>
      </c>
      <c r="FG40" s="15">
        <f>ROUND(((+FF23-FF39+SUMMARY!FG46)*0.01)/12,0)</f>
        <v>0</v>
      </c>
      <c r="FH40" s="15">
        <f>ROUND(((+FG23-FG39+SUMMARY!FH46)*0.01)/12,0)</f>
        <v>0</v>
      </c>
    </row>
    <row r="44" spans="1:164">
      <c r="A44" s="9"/>
      <c r="B44" s="9"/>
      <c r="C44" s="9"/>
      <c r="D44" s="9"/>
      <c r="E44" s="9"/>
      <c r="F44" s="9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</row>
    <row r="46" spans="1:164">
      <c r="A46" s="9"/>
      <c r="B46" s="9"/>
      <c r="C46" s="9"/>
      <c r="D46" s="9"/>
      <c r="E46" s="9"/>
      <c r="F46" s="9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</row>
    <row r="47" spans="1:164">
      <c r="E47" s="52" t="s">
        <v>63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0</v>
      </c>
      <c r="BP47" s="52">
        <v>0</v>
      </c>
      <c r="BQ47" s="52">
        <v>0</v>
      </c>
      <c r="BR47" s="52">
        <v>0</v>
      </c>
      <c r="BS47" s="52">
        <v>0</v>
      </c>
      <c r="BT47" s="52">
        <v>0</v>
      </c>
      <c r="BU47" s="52">
        <v>0</v>
      </c>
      <c r="BV47" s="52">
        <v>0</v>
      </c>
      <c r="BW47" s="52">
        <v>0</v>
      </c>
      <c r="BX47" s="52">
        <v>0</v>
      </c>
      <c r="BY47" s="52">
        <v>0</v>
      </c>
      <c r="BZ47" s="52">
        <v>0</v>
      </c>
      <c r="CA47" s="52">
        <v>0</v>
      </c>
      <c r="CB47" s="52">
        <v>0</v>
      </c>
      <c r="CC47" s="52">
        <v>0</v>
      </c>
      <c r="CD47" s="52">
        <v>0</v>
      </c>
      <c r="CE47" s="52">
        <v>0</v>
      </c>
      <c r="CF47" s="52">
        <v>0</v>
      </c>
      <c r="CG47" s="52">
        <v>0</v>
      </c>
      <c r="CH47" s="52">
        <v>0</v>
      </c>
      <c r="CI47" s="52">
        <v>0</v>
      </c>
      <c r="CJ47" s="52">
        <v>0</v>
      </c>
      <c r="CK47" s="52">
        <v>0</v>
      </c>
      <c r="CL47" s="52">
        <v>0</v>
      </c>
      <c r="CM47" s="52">
        <v>0</v>
      </c>
      <c r="CN47" s="52">
        <v>0</v>
      </c>
    </row>
    <row r="48" spans="1:164" ht="15.75" thickBot="1">
      <c r="A48" s="9"/>
      <c r="B48" s="9"/>
      <c r="C48" s="9"/>
      <c r="D48" s="9"/>
      <c r="E48" s="9" t="s">
        <v>64</v>
      </c>
      <c r="F48" s="9"/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0</v>
      </c>
      <c r="M48" s="106">
        <v>0</v>
      </c>
      <c r="N48" s="106">
        <v>0</v>
      </c>
      <c r="O48" s="106">
        <v>0</v>
      </c>
      <c r="P48" s="106">
        <v>0</v>
      </c>
      <c r="Q48" s="106">
        <v>0</v>
      </c>
      <c r="R48" s="106">
        <v>0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6">
        <v>0</v>
      </c>
      <c r="AG48" s="106">
        <v>0</v>
      </c>
      <c r="AH48" s="106">
        <v>0</v>
      </c>
      <c r="AI48" s="106">
        <v>0</v>
      </c>
      <c r="AJ48" s="106">
        <v>0</v>
      </c>
      <c r="AK48" s="106">
        <v>0</v>
      </c>
      <c r="AL48" s="106">
        <v>0</v>
      </c>
      <c r="AM48" s="106">
        <v>0</v>
      </c>
      <c r="AN48" s="106">
        <v>0</v>
      </c>
      <c r="AO48" s="106">
        <v>0</v>
      </c>
      <c r="AP48" s="106">
        <v>0</v>
      </c>
      <c r="AQ48" s="106">
        <v>0</v>
      </c>
      <c r="AR48" s="106">
        <v>0</v>
      </c>
      <c r="AS48" s="106">
        <v>0</v>
      </c>
      <c r="AT48" s="106">
        <v>0</v>
      </c>
      <c r="AU48" s="106">
        <v>0</v>
      </c>
      <c r="AV48" s="106">
        <v>0</v>
      </c>
      <c r="AW48" s="106">
        <v>0</v>
      </c>
      <c r="AX48" s="106">
        <v>0</v>
      </c>
      <c r="AY48" s="106">
        <v>0</v>
      </c>
      <c r="AZ48" s="106">
        <v>0</v>
      </c>
      <c r="BA48" s="106">
        <v>0</v>
      </c>
      <c r="BB48" s="106">
        <v>0</v>
      </c>
      <c r="BC48" s="106">
        <v>0</v>
      </c>
      <c r="BD48" s="106">
        <v>0</v>
      </c>
      <c r="BE48" s="106">
        <v>0</v>
      </c>
      <c r="BF48" s="106">
        <v>0</v>
      </c>
      <c r="BG48" s="106">
        <v>0</v>
      </c>
      <c r="BH48" s="106">
        <v>0</v>
      </c>
      <c r="BI48" s="106">
        <v>0</v>
      </c>
      <c r="BJ48" s="106">
        <v>0</v>
      </c>
      <c r="BK48" s="106">
        <v>0</v>
      </c>
      <c r="BL48" s="106">
        <v>0</v>
      </c>
      <c r="BM48" s="106">
        <v>0</v>
      </c>
      <c r="BN48" s="106">
        <v>0</v>
      </c>
      <c r="BO48" s="106">
        <v>0</v>
      </c>
      <c r="BP48" s="106">
        <v>0</v>
      </c>
      <c r="BQ48" s="106">
        <v>0</v>
      </c>
      <c r="BR48" s="106">
        <v>0</v>
      </c>
      <c r="BS48" s="106">
        <v>0</v>
      </c>
      <c r="BT48" s="106">
        <v>0</v>
      </c>
      <c r="BU48" s="106">
        <v>0</v>
      </c>
      <c r="BV48" s="106">
        <v>0</v>
      </c>
      <c r="BW48" s="106">
        <v>0</v>
      </c>
      <c r="BX48" s="106">
        <v>0</v>
      </c>
      <c r="BY48" s="106">
        <v>0</v>
      </c>
      <c r="BZ48" s="106">
        <v>0</v>
      </c>
      <c r="CA48" s="106">
        <v>0</v>
      </c>
      <c r="CB48" s="106">
        <v>0</v>
      </c>
      <c r="CC48" s="106">
        <v>0</v>
      </c>
      <c r="CD48" s="106">
        <v>0</v>
      </c>
      <c r="CE48" s="106">
        <v>0</v>
      </c>
      <c r="CF48" s="106">
        <v>0</v>
      </c>
      <c r="CG48" s="106">
        <v>0</v>
      </c>
      <c r="CH48" s="106">
        <v>0</v>
      </c>
      <c r="CI48" s="106">
        <v>0</v>
      </c>
      <c r="CJ48" s="106">
        <v>0</v>
      </c>
      <c r="CK48" s="106">
        <v>0</v>
      </c>
      <c r="CL48" s="106">
        <v>0</v>
      </c>
      <c r="CM48" s="106">
        <v>0</v>
      </c>
      <c r="CN48" s="106">
        <v>0</v>
      </c>
      <c r="CO48" s="106"/>
      <c r="CP48" s="106"/>
      <c r="CQ48" s="106"/>
    </row>
    <row r="49" spans="1:164" ht="15.75" thickTop="1">
      <c r="A49" s="9"/>
      <c r="B49" s="9"/>
      <c r="C49" s="9"/>
      <c r="D49" s="9"/>
      <c r="E49" s="9"/>
      <c r="F49" s="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</row>
    <row r="50" spans="1:164">
      <c r="A50" s="9"/>
      <c r="B50" s="9"/>
      <c r="C50" s="9"/>
      <c r="D50" s="9"/>
      <c r="E50" s="9" t="s">
        <v>65</v>
      </c>
      <c r="F50" s="9"/>
      <c r="G50" s="98">
        <v>0</v>
      </c>
      <c r="H50" s="98">
        <v>0</v>
      </c>
      <c r="I50" s="98">
        <v>0</v>
      </c>
      <c r="J50" s="98">
        <v>0</v>
      </c>
      <c r="K50" s="98">
        <v>0</v>
      </c>
      <c r="L50" s="98">
        <v>0</v>
      </c>
      <c r="M50" s="98">
        <v>0</v>
      </c>
      <c r="N50" s="98">
        <v>0</v>
      </c>
      <c r="O50" s="98">
        <v>0</v>
      </c>
      <c r="P50" s="98">
        <v>0</v>
      </c>
      <c r="Q50" s="98">
        <v>0</v>
      </c>
      <c r="R50" s="98">
        <v>0</v>
      </c>
      <c r="S50" s="98">
        <v>0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  <c r="AE50" s="98">
        <v>0</v>
      </c>
      <c r="AF50" s="98">
        <v>0</v>
      </c>
      <c r="AG50" s="98">
        <v>0</v>
      </c>
      <c r="AH50" s="98">
        <v>0</v>
      </c>
      <c r="AI50" s="98">
        <v>0</v>
      </c>
      <c r="AJ50" s="98">
        <v>0</v>
      </c>
      <c r="AK50" s="98">
        <v>0</v>
      </c>
      <c r="AL50" s="98">
        <v>0</v>
      </c>
      <c r="AM50" s="98">
        <v>0</v>
      </c>
      <c r="AN50" s="98">
        <v>0</v>
      </c>
      <c r="AO50" s="98">
        <v>0</v>
      </c>
      <c r="AP50" s="98">
        <v>0</v>
      </c>
      <c r="AQ50" s="98">
        <v>0</v>
      </c>
      <c r="AR50" s="98">
        <v>0</v>
      </c>
      <c r="AS50" s="98">
        <v>0</v>
      </c>
      <c r="AT50" s="98">
        <v>0</v>
      </c>
      <c r="AU50" s="98">
        <v>0</v>
      </c>
      <c r="AV50" s="98">
        <v>0</v>
      </c>
      <c r="AW50" s="98">
        <v>0</v>
      </c>
      <c r="AX50" s="98">
        <v>0</v>
      </c>
      <c r="AY50" s="98">
        <v>0</v>
      </c>
      <c r="AZ50" s="98">
        <v>0</v>
      </c>
      <c r="BA50" s="98">
        <v>0</v>
      </c>
      <c r="BB50" s="98">
        <v>0</v>
      </c>
      <c r="BC50" s="98">
        <v>0</v>
      </c>
      <c r="BD50" s="98">
        <v>0</v>
      </c>
      <c r="BE50" s="98">
        <v>0</v>
      </c>
      <c r="BF50" s="98">
        <v>0</v>
      </c>
      <c r="BG50" s="98">
        <v>0</v>
      </c>
      <c r="BH50" s="98">
        <v>0</v>
      </c>
      <c r="BI50" s="98">
        <v>0</v>
      </c>
      <c r="BJ50" s="98">
        <v>0</v>
      </c>
      <c r="BK50" s="98">
        <v>0</v>
      </c>
      <c r="BL50" s="98">
        <v>0</v>
      </c>
      <c r="BM50" s="98">
        <v>0</v>
      </c>
      <c r="BN50" s="98">
        <v>0</v>
      </c>
      <c r="BO50" s="98">
        <v>0</v>
      </c>
      <c r="BP50" s="98">
        <v>0</v>
      </c>
      <c r="BQ50" s="98">
        <v>0</v>
      </c>
      <c r="BR50" s="98">
        <v>0</v>
      </c>
      <c r="BS50" s="98">
        <v>0</v>
      </c>
      <c r="BT50" s="98">
        <v>0</v>
      </c>
      <c r="BU50" s="98">
        <v>0</v>
      </c>
      <c r="BV50" s="98">
        <v>0</v>
      </c>
      <c r="BW50" s="98">
        <v>0</v>
      </c>
      <c r="BX50" s="98">
        <v>0</v>
      </c>
      <c r="BY50" s="98">
        <v>0</v>
      </c>
      <c r="BZ50" s="98">
        <v>0</v>
      </c>
      <c r="CA50" s="98">
        <v>0</v>
      </c>
      <c r="CB50" s="98">
        <v>0</v>
      </c>
      <c r="CC50" s="98">
        <v>0</v>
      </c>
      <c r="CD50" s="98">
        <v>0</v>
      </c>
      <c r="CE50" s="98">
        <v>0</v>
      </c>
      <c r="CF50" s="98">
        <v>0</v>
      </c>
      <c r="CG50" s="98">
        <v>0</v>
      </c>
      <c r="CH50" s="98">
        <v>0</v>
      </c>
      <c r="CI50" s="98">
        <v>0</v>
      </c>
      <c r="CJ50" s="98">
        <v>0</v>
      </c>
      <c r="CK50" s="98">
        <v>0</v>
      </c>
      <c r="CL50" s="98">
        <v>0</v>
      </c>
      <c r="CM50" s="98">
        <v>0</v>
      </c>
      <c r="CN50" s="98">
        <v>0</v>
      </c>
      <c r="CO50" s="98"/>
      <c r="CP50" s="98"/>
      <c r="CQ50" s="98"/>
    </row>
    <row r="51" spans="1:164">
      <c r="A51" s="9"/>
      <c r="B51" s="9"/>
      <c r="C51" s="9"/>
      <c r="D51" s="9"/>
      <c r="E51" s="9" t="s">
        <v>66</v>
      </c>
      <c r="F51" s="9"/>
      <c r="G51" s="98">
        <v>0</v>
      </c>
      <c r="H51" s="98">
        <v>0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  <c r="AE51" s="98">
        <v>0</v>
      </c>
      <c r="AF51" s="98">
        <v>0</v>
      </c>
      <c r="AG51" s="98">
        <v>0</v>
      </c>
      <c r="AH51" s="98">
        <v>0</v>
      </c>
      <c r="AI51" s="98">
        <v>0</v>
      </c>
      <c r="AJ51" s="98">
        <v>0</v>
      </c>
      <c r="AK51" s="98">
        <v>0</v>
      </c>
      <c r="AL51" s="98">
        <v>0</v>
      </c>
      <c r="AM51" s="98">
        <v>0</v>
      </c>
      <c r="AN51" s="98">
        <v>0</v>
      </c>
      <c r="AO51" s="98">
        <v>0</v>
      </c>
      <c r="AP51" s="98">
        <v>0</v>
      </c>
      <c r="AQ51" s="98">
        <v>0</v>
      </c>
      <c r="AR51" s="98">
        <v>0</v>
      </c>
      <c r="AS51" s="98">
        <v>0</v>
      </c>
      <c r="AT51" s="98">
        <v>0</v>
      </c>
      <c r="AU51" s="98">
        <v>0</v>
      </c>
      <c r="AV51" s="98">
        <v>0</v>
      </c>
      <c r="AW51" s="98">
        <v>0</v>
      </c>
      <c r="AX51" s="98">
        <v>0</v>
      </c>
      <c r="AY51" s="98">
        <v>0</v>
      </c>
      <c r="AZ51" s="98">
        <v>0</v>
      </c>
      <c r="BA51" s="98">
        <v>0</v>
      </c>
      <c r="BB51" s="98">
        <v>0</v>
      </c>
      <c r="BC51" s="98">
        <v>0</v>
      </c>
      <c r="BD51" s="98">
        <v>0</v>
      </c>
      <c r="BE51" s="98">
        <v>0</v>
      </c>
      <c r="BF51" s="98">
        <v>0</v>
      </c>
      <c r="BG51" s="98">
        <v>0</v>
      </c>
      <c r="BH51" s="98">
        <v>0</v>
      </c>
      <c r="BI51" s="98">
        <v>0</v>
      </c>
      <c r="BJ51" s="98">
        <v>0</v>
      </c>
      <c r="BK51" s="98">
        <v>0</v>
      </c>
      <c r="BL51" s="98">
        <v>0</v>
      </c>
      <c r="BM51" s="98">
        <v>0</v>
      </c>
      <c r="BN51" s="98">
        <v>0</v>
      </c>
      <c r="BO51" s="98">
        <v>0</v>
      </c>
      <c r="BP51" s="98">
        <v>0</v>
      </c>
      <c r="BQ51" s="98">
        <v>0</v>
      </c>
      <c r="BR51" s="98">
        <v>0</v>
      </c>
      <c r="BS51" s="98">
        <v>0</v>
      </c>
      <c r="BT51" s="98">
        <v>0</v>
      </c>
      <c r="BU51" s="98">
        <v>0</v>
      </c>
      <c r="BV51" s="98">
        <v>0</v>
      </c>
      <c r="BW51" s="98">
        <v>0</v>
      </c>
      <c r="BX51" s="98">
        <v>0</v>
      </c>
      <c r="BY51" s="98">
        <v>0</v>
      </c>
      <c r="BZ51" s="98">
        <v>0</v>
      </c>
      <c r="CA51" s="98">
        <v>0</v>
      </c>
      <c r="CB51" s="98">
        <v>0</v>
      </c>
      <c r="CC51" s="98">
        <v>0</v>
      </c>
      <c r="CD51" s="98">
        <v>0</v>
      </c>
      <c r="CE51" s="98">
        <v>0</v>
      </c>
      <c r="CF51" s="98">
        <v>0</v>
      </c>
      <c r="CG51" s="98">
        <v>0</v>
      </c>
      <c r="CH51" s="98">
        <v>0</v>
      </c>
      <c r="CI51" s="98">
        <v>0</v>
      </c>
      <c r="CJ51" s="98">
        <v>0</v>
      </c>
      <c r="CK51" s="98">
        <v>0</v>
      </c>
      <c r="CL51" s="98">
        <v>0</v>
      </c>
      <c r="CM51" s="98">
        <v>0</v>
      </c>
      <c r="CN51" s="98">
        <v>0</v>
      </c>
      <c r="CO51" s="98"/>
      <c r="CP51" s="98"/>
      <c r="CQ51" s="98"/>
    </row>
    <row r="52" spans="1:164">
      <c r="A52" s="9"/>
      <c r="B52" s="9"/>
      <c r="C52" s="9"/>
      <c r="D52" s="9"/>
      <c r="E52" s="9"/>
      <c r="F52" s="9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  <c r="CR52" s="105"/>
      <c r="CS52" s="105"/>
      <c r="CT52" s="105"/>
      <c r="CU52" s="105"/>
      <c r="CV52" s="105"/>
      <c r="CW52" s="105"/>
      <c r="CX52" s="105"/>
      <c r="CY52" s="105"/>
      <c r="CZ52" s="105"/>
      <c r="DA52" s="105"/>
      <c r="DB52" s="105"/>
      <c r="DC52" s="105"/>
      <c r="DD52" s="105"/>
      <c r="DE52" s="105"/>
      <c r="DF52" s="105"/>
      <c r="DG52" s="105"/>
      <c r="DH52" s="105"/>
      <c r="DI52" s="105"/>
      <c r="DJ52" s="105"/>
      <c r="DK52" s="105"/>
      <c r="DL52" s="105"/>
      <c r="DM52" s="105"/>
      <c r="DN52" s="105"/>
      <c r="DO52" s="105"/>
      <c r="DP52" s="105"/>
      <c r="DQ52" s="105"/>
      <c r="DR52" s="105"/>
      <c r="DS52" s="105"/>
      <c r="DT52" s="105"/>
      <c r="DU52" s="105"/>
      <c r="DV52" s="105"/>
      <c r="DW52" s="105"/>
      <c r="DX52" s="105"/>
      <c r="DY52" s="105"/>
      <c r="DZ52" s="105"/>
      <c r="EA52" s="105"/>
      <c r="EB52" s="105"/>
      <c r="EC52" s="105"/>
      <c r="ED52" s="105"/>
      <c r="EE52" s="105"/>
      <c r="EF52" s="105"/>
      <c r="EG52" s="105"/>
      <c r="EH52" s="105"/>
      <c r="EI52" s="105"/>
      <c r="EJ52" s="105"/>
      <c r="EK52" s="105"/>
      <c r="EL52" s="105"/>
      <c r="EM52" s="105"/>
      <c r="EN52" s="105"/>
      <c r="EO52" s="105"/>
      <c r="EP52" s="105"/>
      <c r="EQ52" s="105"/>
      <c r="ER52" s="105"/>
      <c r="ES52" s="105"/>
      <c r="ET52" s="105"/>
      <c r="EU52" s="105"/>
      <c r="EV52" s="105"/>
      <c r="EW52" s="105"/>
      <c r="EX52" s="105"/>
      <c r="EY52" s="105"/>
      <c r="EZ52" s="105"/>
      <c r="FA52" s="105"/>
      <c r="FB52" s="105"/>
      <c r="FC52" s="105"/>
      <c r="FD52" s="105"/>
      <c r="FE52" s="105"/>
      <c r="FF52" s="105"/>
      <c r="FG52" s="105"/>
      <c r="FH52" s="105"/>
    </row>
    <row r="53" spans="1:164" ht="15.75">
      <c r="A53" s="9"/>
      <c r="B53" s="9"/>
      <c r="C53" s="9"/>
      <c r="D53" s="9"/>
      <c r="E53" s="9"/>
      <c r="F53" s="9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0"/>
      <c r="EL53" s="120"/>
      <c r="EM53" s="120"/>
      <c r="EN53" s="120"/>
      <c r="EO53" s="120"/>
      <c r="EP53" s="120"/>
      <c r="EQ53" s="120"/>
      <c r="ER53" s="120"/>
      <c r="ES53" s="120"/>
      <c r="ET53" s="120"/>
      <c r="EU53" s="120"/>
      <c r="EV53" s="120"/>
      <c r="EW53" s="120"/>
      <c r="EX53" s="120"/>
      <c r="EY53" s="120"/>
      <c r="EZ53" s="120"/>
      <c r="FA53" s="120"/>
      <c r="FB53" s="120"/>
      <c r="FC53" s="120"/>
      <c r="FD53" s="120"/>
      <c r="FE53" s="120"/>
      <c r="FF53" s="120"/>
      <c r="FG53" s="120"/>
      <c r="FH53" s="120"/>
    </row>
    <row r="57" spans="1:164">
      <c r="A57" s="9"/>
      <c r="B57" s="9"/>
      <c r="C57" s="9"/>
      <c r="D57" s="9"/>
      <c r="E57" s="9"/>
      <c r="F57" s="9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101"/>
      <c r="CP57" s="101"/>
      <c r="CQ57" s="101"/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</row>
    <row r="59" spans="1:164">
      <c r="A59" s="9"/>
      <c r="B59" s="9"/>
      <c r="C59" s="9"/>
      <c r="D59" s="9"/>
      <c r="E59" s="9"/>
      <c r="F59" s="9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1" spans="1:164" ht="15.75" thickBot="1">
      <c r="A61" s="9"/>
      <c r="B61" s="9"/>
      <c r="C61" s="9"/>
      <c r="D61" s="9"/>
      <c r="E61" s="9"/>
      <c r="F61" s="9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</row>
    <row r="62" spans="1:164" ht="15.75" thickTop="1"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</row>
    <row r="63" spans="1:164" ht="15.75">
      <c r="A63" s="9"/>
      <c r="B63" s="9"/>
      <c r="C63" s="9"/>
      <c r="D63" s="9"/>
      <c r="E63" s="75"/>
      <c r="F63" s="9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</row>
    <row r="64" spans="1:164">
      <c r="A64" s="9"/>
      <c r="B64" s="9"/>
      <c r="C64" s="9"/>
      <c r="D64" s="9"/>
      <c r="E64" s="9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</row>
    <row r="65" spans="1:128">
      <c r="A65" s="9"/>
      <c r="B65" s="9"/>
      <c r="C65" s="9"/>
      <c r="D65" s="9"/>
      <c r="E65" s="9"/>
      <c r="F65" s="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</row>
    <row r="66" spans="1:128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</row>
    <row r="67" spans="1:128">
      <c r="A67" s="9"/>
      <c r="B67" s="9"/>
      <c r="C67" s="9"/>
      <c r="D67" s="9"/>
      <c r="E67" s="9"/>
      <c r="F67" s="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</row>
    <row r="68" spans="1:128">
      <c r="A68" s="9"/>
      <c r="B68" s="9"/>
      <c r="C68" s="9"/>
      <c r="D68" s="9"/>
      <c r="E68" s="9"/>
      <c r="F68" s="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</row>
    <row r="69" spans="1:128">
      <c r="A69" s="9"/>
      <c r="B69" s="9"/>
      <c r="C69" s="9"/>
      <c r="D69" s="9"/>
      <c r="E69" s="9"/>
      <c r="F69" s="9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</row>
    <row r="70" spans="1:128">
      <c r="A70" s="9"/>
      <c r="B70" s="9"/>
      <c r="C70" s="9"/>
      <c r="D70" s="9"/>
      <c r="E70" s="9"/>
      <c r="F70" s="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</row>
    <row r="71" spans="1:128">
      <c r="A71" s="9"/>
      <c r="B71" s="9"/>
      <c r="C71" s="9"/>
      <c r="D71" s="9"/>
      <c r="E71" s="9"/>
      <c r="F71" s="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</row>
    <row r="72" spans="1:128">
      <c r="A72" s="9"/>
      <c r="B72" s="9"/>
      <c r="C72" s="9"/>
      <c r="D72" s="9"/>
      <c r="E72" s="9"/>
      <c r="F72" s="9"/>
      <c r="G72" s="10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9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9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</row>
    <row r="73" spans="1:128">
      <c r="A73" s="9"/>
      <c r="B73" s="9"/>
      <c r="C73" s="9"/>
      <c r="D73" s="9"/>
      <c r="E73" s="9"/>
      <c r="F73" s="9"/>
      <c r="G73" s="10"/>
      <c r="H73" s="10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9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9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9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9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</row>
    <row r="74" spans="1:128">
      <c r="A74" s="9"/>
      <c r="B74" s="9"/>
      <c r="C74" s="9"/>
      <c r="D74" s="9"/>
      <c r="E74" s="9"/>
      <c r="F74" s="9"/>
      <c r="G74" s="10"/>
      <c r="H74" s="10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9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9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9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9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</row>
    <row r="75" spans="1:128">
      <c r="A75" s="9"/>
      <c r="B75" s="9"/>
      <c r="C75" s="9"/>
      <c r="D75" s="9"/>
      <c r="E75" s="9"/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</row>
    <row r="76" spans="1:128"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</row>
    <row r="77" spans="1:128">
      <c r="A77" s="9"/>
      <c r="B77" s="9"/>
      <c r="C77" s="9"/>
      <c r="D77" s="9"/>
      <c r="E77" s="9"/>
      <c r="F77" s="9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</row>
    <row r="78" spans="1:128"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</row>
    <row r="79" spans="1:128">
      <c r="A79" s="9"/>
      <c r="B79" s="9"/>
      <c r="C79" s="9"/>
      <c r="D79" s="9"/>
      <c r="E79" s="9"/>
      <c r="F79" s="9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</row>
    <row r="80" spans="1:128"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</row>
    <row r="81" spans="1:128"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</row>
    <row r="82" spans="1:128"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</row>
    <row r="83" spans="1:128"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</row>
    <row r="84" spans="1:128"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</row>
    <row r="85" spans="1:128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10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10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10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10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</row>
    <row r="86" spans="1:128"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</row>
    <row r="87" spans="1:128">
      <c r="A87" s="9"/>
      <c r="B87" s="9"/>
      <c r="C87" s="9"/>
      <c r="D87" s="9"/>
      <c r="E87" s="9"/>
      <c r="F87" s="9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</row>
  </sheetData>
  <pageMargins left="0.25" right="0.25" top="0.25" bottom="0.25" header="0.5" footer="0.5"/>
  <pageSetup scale="68" orientation="landscape" r:id="rId1"/>
  <headerFooter alignWithMargins="0"/>
  <colBreaks count="5" manualBreakCount="5">
    <brk id="8" max="1048575" man="1"/>
    <brk id="20" max="1048575" man="1"/>
    <brk id="32" max="1048575" man="1"/>
    <brk id="44" max="1048575" man="1"/>
    <brk id="5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105"/>
  <sheetViews>
    <sheetView zoomScale="55" zoomScaleNormal="55" workbookViewId="0"/>
  </sheetViews>
  <sheetFormatPr defaultColWidth="9.77734375" defaultRowHeight="15"/>
  <cols>
    <col min="1" max="3" width="2.77734375" style="52" customWidth="1"/>
    <col min="4" max="4" width="5.77734375" style="52" customWidth="1"/>
    <col min="5" max="5" width="20.77734375" style="52" customWidth="1"/>
    <col min="6" max="6" width="9.77734375" style="52"/>
    <col min="7" max="8" width="9.77734375" style="52" customWidth="1"/>
    <col min="9" max="9" width="12.88671875" style="52" bestFit="1" customWidth="1"/>
    <col min="10" max="10" width="12.21875" style="52" bestFit="1" customWidth="1"/>
    <col min="11" max="11" width="13.77734375" style="52" bestFit="1" customWidth="1"/>
    <col min="12" max="12" width="12.88671875" style="52" bestFit="1" customWidth="1"/>
    <col min="13" max="13" width="12.21875" style="52" bestFit="1" customWidth="1"/>
    <col min="14" max="14" width="10.21875" style="52" bestFit="1" customWidth="1"/>
    <col min="15" max="15" width="12.6640625" style="52" bestFit="1" customWidth="1"/>
    <col min="16" max="16" width="13.33203125" style="52" bestFit="1" customWidth="1"/>
    <col min="17" max="17" width="12.88671875" style="52" bestFit="1" customWidth="1"/>
    <col min="18" max="18" width="13.33203125" style="52" bestFit="1" customWidth="1"/>
    <col min="19" max="19" width="11.109375" style="52" bestFit="1" customWidth="1"/>
    <col min="20" max="20" width="13.33203125" style="52" bestFit="1" customWidth="1"/>
    <col min="21" max="21" width="13.109375" style="52" bestFit="1" customWidth="1"/>
    <col min="22" max="22" width="10.21875" style="52" bestFit="1" customWidth="1"/>
    <col min="23" max="68" width="9.77734375" style="52"/>
    <col min="69" max="69" width="10" style="52" customWidth="1"/>
    <col min="70" max="116" width="9.77734375" style="52" customWidth="1"/>
    <col min="117" max="16384" width="9.77734375" style="52"/>
  </cols>
  <sheetData>
    <row r="1" spans="1:140" ht="39" customHeight="1">
      <c r="A1" s="70"/>
      <c r="B1" s="71"/>
      <c r="C1" s="71"/>
      <c r="D1" s="71"/>
      <c r="E1" s="52" t="s">
        <v>88</v>
      </c>
      <c r="I1" s="72">
        <v>2010</v>
      </c>
      <c r="U1" s="72">
        <f>I1+1</f>
        <v>2011</v>
      </c>
      <c r="AG1" s="72">
        <f>U1+1</f>
        <v>2012</v>
      </c>
      <c r="AS1" s="72">
        <f>AG1+1</f>
        <v>2013</v>
      </c>
      <c r="BE1" s="72">
        <f>AS1+1</f>
        <v>2014</v>
      </c>
      <c r="BQ1" s="72">
        <f>BE1+1</f>
        <v>2015</v>
      </c>
      <c r="CC1" s="72">
        <f>BQ1+1</f>
        <v>2016</v>
      </c>
      <c r="CO1" s="72">
        <f>CC1+1</f>
        <v>2017</v>
      </c>
      <c r="DA1" s="72">
        <f>CO1+1</f>
        <v>2018</v>
      </c>
      <c r="DM1" s="72">
        <f>DA1+1</f>
        <v>2019</v>
      </c>
      <c r="DY1" s="72">
        <f>DM1+1</f>
        <v>2020</v>
      </c>
    </row>
    <row r="2" spans="1:140" ht="23.25">
      <c r="A2" s="74"/>
      <c r="B2" s="71"/>
      <c r="C2" s="71"/>
      <c r="D2" s="71"/>
      <c r="E2" s="9"/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73" t="s">
        <v>8</v>
      </c>
      <c r="P2" s="7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</row>
    <row r="4" spans="1:140" ht="15.75">
      <c r="A4" s="9"/>
      <c r="B4" s="9"/>
      <c r="C4" s="9"/>
      <c r="D4" s="75"/>
      <c r="E4" s="52" t="s">
        <v>13</v>
      </c>
      <c r="G4" s="1">
        <f>SUMMARY!G4-'Prior Summary'!G4</f>
        <v>0</v>
      </c>
      <c r="H4" s="1">
        <f>SUMMARY!H4-'Prior Summary'!H4</f>
        <v>0</v>
      </c>
      <c r="I4" s="1">
        <f>SUMMARY!I4-'Prior Summary'!I4</f>
        <v>0</v>
      </c>
      <c r="J4" s="1">
        <f>SUMMARY!J4-'Prior Summary'!J4</f>
        <v>0</v>
      </c>
      <c r="K4" s="1">
        <f>SUMMARY!K4-'Prior Summary'!K4</f>
        <v>0</v>
      </c>
      <c r="L4" s="1">
        <f>SUMMARY!L4-'Prior Summary'!L4</f>
        <v>0</v>
      </c>
      <c r="M4" s="1">
        <f>SUMMARY!M4-'Prior Summary'!M4</f>
        <v>0</v>
      </c>
      <c r="N4" s="1">
        <f>SUMMARY!N4-'Prior Summary'!N4</f>
        <v>0</v>
      </c>
      <c r="O4" s="1">
        <f>SUMMARY!O4-'Prior Summary'!O4</f>
        <v>0</v>
      </c>
      <c r="P4" s="1">
        <f>SUMMARY!P4-'Prior Summary'!P4</f>
        <v>0</v>
      </c>
      <c r="Q4" s="1">
        <f>SUMMARY!Q4-'Prior Summary'!Q4</f>
        <v>0</v>
      </c>
      <c r="R4" s="1">
        <f>SUMMARY!R4-'Prior Summary'!R4</f>
        <v>0</v>
      </c>
      <c r="S4" s="1">
        <f>SUMMARY!S4-'Prior Summary'!S4</f>
        <v>0</v>
      </c>
      <c r="T4" s="1">
        <f>SUMMARY!T4-'Prior Summary'!T4</f>
        <v>0</v>
      </c>
      <c r="U4" s="1">
        <f>SUMMARY!U4-'Prior Summary'!U4</f>
        <v>0</v>
      </c>
      <c r="V4" s="1">
        <f>SUMMARY!V4-'Prior Summary'!V4</f>
        <v>0</v>
      </c>
      <c r="W4" s="1">
        <f>SUMMARY!W4-'Prior Summary'!W4</f>
        <v>0</v>
      </c>
      <c r="X4" s="1">
        <f>SUMMARY!X4-'Prior Summary'!X4</f>
        <v>0</v>
      </c>
      <c r="Y4" s="1">
        <f>SUMMARY!Y4-'Prior Summary'!Y4</f>
        <v>0</v>
      </c>
      <c r="Z4" s="1">
        <f>SUMMARY!Z4-'Prior Summary'!Z4</f>
        <v>0</v>
      </c>
      <c r="AA4" s="1">
        <f>SUMMARY!AA4-'Prior Summary'!AA4</f>
        <v>0</v>
      </c>
      <c r="AB4" s="1">
        <f>SUMMARY!AB4-'Prior Summary'!AB4</f>
        <v>0</v>
      </c>
      <c r="AC4" s="1">
        <f>SUMMARY!AC4-'Prior Summary'!AC4</f>
        <v>0</v>
      </c>
      <c r="AD4" s="1">
        <f>SUMMARY!AD4-'Prior Summary'!AD4</f>
        <v>0</v>
      </c>
      <c r="AE4" s="1">
        <f>SUMMARY!AE4-'Prior Summary'!AE4</f>
        <v>0</v>
      </c>
      <c r="AF4" s="1">
        <f>SUMMARY!AF4-'Prior Summary'!AF4</f>
        <v>0</v>
      </c>
      <c r="AG4" s="1">
        <f>SUMMARY!AG4-'Prior Summary'!AG4</f>
        <v>56.510880000000114</v>
      </c>
      <c r="AH4" s="1">
        <f>SUMMARY!AH4-'Prior Summary'!AH4</f>
        <v>99.977580000000117</v>
      </c>
      <c r="AI4" s="1">
        <f>SUMMARY!AI4-'Prior Summary'!AI4</f>
        <v>43.736000000000018</v>
      </c>
      <c r="AJ4" s="1">
        <f>SUMMARY!AJ4-'Prior Summary'!AJ4</f>
        <v>12.647369999999995</v>
      </c>
      <c r="AK4" s="1">
        <f>SUMMARY!AK4-'Prior Summary'!AK4</f>
        <v>174.0368</v>
      </c>
      <c r="AL4" s="1">
        <f>SUMMARY!AL4-'Prior Summary'!AL4</f>
        <v>-132.15177</v>
      </c>
      <c r="AM4" s="1">
        <f>SUMMARY!AM4-'Prior Summary'!AM4</f>
        <v>2.5847300000000075</v>
      </c>
      <c r="AN4" s="1">
        <f>SUMMARY!AN4-'Prior Summary'!AN4</f>
        <v>73.805850000000021</v>
      </c>
      <c r="AO4" s="1">
        <f>SUMMARY!AO4-'Prior Summary'!AO4</f>
        <v>107.28245000000001</v>
      </c>
      <c r="AP4" s="1">
        <f>SUMMARY!AP4-'Prior Summary'!AP4</f>
        <v>162.65733</v>
      </c>
      <c r="AQ4" s="1">
        <f>SUMMARY!AQ4-'Prior Summary'!AQ4</f>
        <v>152.48930000000001</v>
      </c>
      <c r="AR4" s="1">
        <f>SUMMARY!AR4-'Prior Summary'!AR4</f>
        <v>203.74608000000001</v>
      </c>
      <c r="AS4" s="1">
        <f>SUMMARY!AS4-'Prior Summary'!AS4</f>
        <v>78.544999999999987</v>
      </c>
      <c r="AT4" s="1">
        <f>SUMMARY!AT4-'Prior Summary'!AT4</f>
        <v>95.673000000000002</v>
      </c>
      <c r="AU4" s="1">
        <f>SUMMARY!AU4-'Prior Summary'!AU4</f>
        <v>99.038000000000011</v>
      </c>
      <c r="AV4" s="1">
        <f>SUMMARY!AV4-'Prior Summary'!AV4</f>
        <v>112.95499999999998</v>
      </c>
      <c r="AW4" s="1">
        <f>SUMMARY!AW4-'Prior Summary'!AW4</f>
        <v>112.84099999999998</v>
      </c>
      <c r="AX4" s="1">
        <f>SUMMARY!AX4-'Prior Summary'!AX4</f>
        <v>119.68600000000001</v>
      </c>
      <c r="AY4" s="1">
        <f>SUMMARY!AY4-'Prior Summary'!AY4</f>
        <v>100.54599999999999</v>
      </c>
      <c r="AZ4" s="1">
        <f>SUMMARY!AZ4-'Prior Summary'!AZ4</f>
        <v>111.041</v>
      </c>
      <c r="BA4" s="1">
        <f>SUMMARY!BA4-'Prior Summary'!BA4</f>
        <v>93.969000000000023</v>
      </c>
      <c r="BB4" s="1">
        <f>SUMMARY!BB4-'Prior Summary'!BB4</f>
        <v>94.292999999999978</v>
      </c>
      <c r="BC4" s="1">
        <f>SUMMARY!BC4-'Prior Summary'!BC4</f>
        <v>60.092999999999989</v>
      </c>
      <c r="BD4" s="1">
        <f>SUMMARY!BD4-'Prior Summary'!BD4</f>
        <v>60.414999999999992</v>
      </c>
      <c r="BE4" s="1">
        <f>SUMMARY!BE4-'Prior Summary'!BE4</f>
        <v>75.956999999999994</v>
      </c>
      <c r="BF4" s="1">
        <f>SUMMARY!BF4-'Prior Summary'!BF4</f>
        <v>93.234999999999985</v>
      </c>
      <c r="BG4" s="1">
        <f>SUMMARY!BG4-'Prior Summary'!BG4</f>
        <v>92.572000000000003</v>
      </c>
      <c r="BH4" s="1">
        <f>SUMMARY!BH4-'Prior Summary'!BH4</f>
        <v>92.570999999999998</v>
      </c>
      <c r="BI4" s="1">
        <f>SUMMARY!BI4-'Prior Summary'!BI4</f>
        <v>91.91</v>
      </c>
      <c r="BJ4" s="1">
        <f>SUMMARY!BJ4-'Prior Summary'!BJ4</f>
        <v>91.248000000000019</v>
      </c>
      <c r="BK4" s="1">
        <f>SUMMARY!BK4-'Prior Summary'!BK4</f>
        <v>76.55400000000003</v>
      </c>
      <c r="BL4" s="1">
        <f>SUMMARY!BL4-'Prior Summary'!BL4</f>
        <v>94.652000000000015</v>
      </c>
      <c r="BM4" s="1">
        <f>SUMMARY!BM4-'Prior Summary'!BM4</f>
        <v>95.157000000000011</v>
      </c>
      <c r="BN4" s="1">
        <f>SUMMARY!BN4-'Prior Summary'!BN4</f>
        <v>95.663000000000011</v>
      </c>
      <c r="BO4" s="1">
        <f>SUMMARY!BO4-'Prior Summary'!BO4</f>
        <v>60.873999999999995</v>
      </c>
      <c r="BP4" s="1">
        <f>SUMMARY!BP4-'Prior Summary'!BP4</f>
        <v>61.380999999999986</v>
      </c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</row>
    <row r="5" spans="1:140">
      <c r="E5" s="52" t="s">
        <v>14</v>
      </c>
      <c r="G5" s="1">
        <f>SUMMARY!G5-'Prior Summary'!G5</f>
        <v>0</v>
      </c>
      <c r="H5" s="1">
        <f>SUMMARY!H5-'Prior Summary'!H5</f>
        <v>0</v>
      </c>
      <c r="I5" s="1">
        <f>SUMMARY!I5-'Prior Summary'!I5</f>
        <v>0</v>
      </c>
      <c r="J5" s="1">
        <f>SUMMARY!J5-'Prior Summary'!J5</f>
        <v>0</v>
      </c>
      <c r="K5" s="1">
        <f>SUMMARY!K5-'Prior Summary'!K5</f>
        <v>0</v>
      </c>
      <c r="L5" s="1">
        <f>SUMMARY!L5-'Prior Summary'!L5</f>
        <v>0</v>
      </c>
      <c r="M5" s="1">
        <f>SUMMARY!M5-'Prior Summary'!M5</f>
        <v>0</v>
      </c>
      <c r="N5" s="1">
        <f>SUMMARY!N5-'Prior Summary'!N5</f>
        <v>0</v>
      </c>
      <c r="O5" s="1">
        <f>SUMMARY!O5-'Prior Summary'!O5</f>
        <v>0</v>
      </c>
      <c r="P5" s="1">
        <f>SUMMARY!P5-'Prior Summary'!P5</f>
        <v>0</v>
      </c>
      <c r="Q5" s="1">
        <f>SUMMARY!Q5-'Prior Summary'!Q5</f>
        <v>0</v>
      </c>
      <c r="R5" s="1">
        <f>SUMMARY!R5-'Prior Summary'!R5</f>
        <v>0</v>
      </c>
      <c r="S5" s="1">
        <f>SUMMARY!S5-'Prior Summary'!S5</f>
        <v>0</v>
      </c>
      <c r="T5" s="1">
        <f>SUMMARY!T5-'Prior Summary'!T5</f>
        <v>0</v>
      </c>
      <c r="U5" s="1">
        <f>SUMMARY!U5-'Prior Summary'!U5</f>
        <v>0</v>
      </c>
      <c r="V5" s="1">
        <f>SUMMARY!V5-'Prior Summary'!V5</f>
        <v>0</v>
      </c>
      <c r="W5" s="1">
        <f>SUMMARY!W5-'Prior Summary'!W5</f>
        <v>0</v>
      </c>
      <c r="X5" s="1">
        <f>SUMMARY!X5-'Prior Summary'!X5</f>
        <v>0</v>
      </c>
      <c r="Y5" s="1">
        <f>SUMMARY!Y5-'Prior Summary'!Y5</f>
        <v>0</v>
      </c>
      <c r="Z5" s="1">
        <f>SUMMARY!Z5-'Prior Summary'!Z5</f>
        <v>0</v>
      </c>
      <c r="AA5" s="1">
        <f>SUMMARY!AA5-'Prior Summary'!AA5</f>
        <v>0</v>
      </c>
      <c r="AB5" s="1">
        <f>SUMMARY!AB5-'Prior Summary'!AB5</f>
        <v>0</v>
      </c>
      <c r="AC5" s="1">
        <f>SUMMARY!AC5-'Prior Summary'!AC5</f>
        <v>0</v>
      </c>
      <c r="AD5" s="1">
        <f>SUMMARY!AD5-'Prior Summary'!AD5</f>
        <v>0</v>
      </c>
      <c r="AE5" s="1">
        <f>SUMMARY!AE5-'Prior Summary'!AE5</f>
        <v>0</v>
      </c>
      <c r="AF5" s="1">
        <f>SUMMARY!AF5-'Prior Summary'!AF5</f>
        <v>0</v>
      </c>
      <c r="AG5" s="1">
        <f>SUMMARY!AG5-'Prior Summary'!AG5</f>
        <v>56.510880000000114</v>
      </c>
      <c r="AH5" s="1">
        <f>SUMMARY!AH5-'Prior Summary'!AH5</f>
        <v>99.977580000000117</v>
      </c>
      <c r="AI5" s="1">
        <f>SUMMARY!AI5-'Prior Summary'!AI5</f>
        <v>43.736000000000018</v>
      </c>
      <c r="AJ5" s="1">
        <f>SUMMARY!AJ5-'Prior Summary'!AJ5</f>
        <v>12.647369999999995</v>
      </c>
      <c r="AK5" s="1">
        <f>SUMMARY!AK5-'Prior Summary'!AK5</f>
        <v>174.0368</v>
      </c>
      <c r="AL5" s="1">
        <f>SUMMARY!AL5-'Prior Summary'!AL5</f>
        <v>-132.15177</v>
      </c>
      <c r="AM5" s="1">
        <f>SUMMARY!AM5-'Prior Summary'!AM5</f>
        <v>2.5847300000000075</v>
      </c>
      <c r="AN5" s="1">
        <f>SUMMARY!AN5-'Prior Summary'!AN5</f>
        <v>73.805850000000021</v>
      </c>
      <c r="AO5" s="1">
        <f>SUMMARY!AO5-'Prior Summary'!AO5</f>
        <v>107.28245000000001</v>
      </c>
      <c r="AP5" s="1">
        <f>SUMMARY!AP5-'Prior Summary'!AP5</f>
        <v>162.65733</v>
      </c>
      <c r="AQ5" s="1">
        <f>SUMMARY!AQ5-'Prior Summary'!AQ5</f>
        <v>152.48930000000001</v>
      </c>
      <c r="AR5" s="1">
        <f>SUMMARY!AR5-'Prior Summary'!AR5</f>
        <v>203.74608000000001</v>
      </c>
      <c r="AS5" s="1">
        <f>SUMMARY!AS5-'Prior Summary'!AS5</f>
        <v>78.544999999999987</v>
      </c>
      <c r="AT5" s="1">
        <f>SUMMARY!AT5-'Prior Summary'!AT5</f>
        <v>95.673000000000002</v>
      </c>
      <c r="AU5" s="1">
        <f>SUMMARY!AU5-'Prior Summary'!AU5</f>
        <v>99.038000000000011</v>
      </c>
      <c r="AV5" s="1">
        <f>SUMMARY!AV5-'Prior Summary'!AV5</f>
        <v>112.95499999999998</v>
      </c>
      <c r="AW5" s="1">
        <f>SUMMARY!AW5-'Prior Summary'!AW5</f>
        <v>112.84099999999998</v>
      </c>
      <c r="AX5" s="1">
        <f>SUMMARY!AX5-'Prior Summary'!AX5</f>
        <v>119.68600000000001</v>
      </c>
      <c r="AY5" s="1">
        <f>SUMMARY!AY5-'Prior Summary'!AY5</f>
        <v>100.54599999999999</v>
      </c>
      <c r="AZ5" s="1">
        <f>SUMMARY!AZ5-'Prior Summary'!AZ5</f>
        <v>111.041</v>
      </c>
      <c r="BA5" s="1">
        <f>SUMMARY!BA5-'Prior Summary'!BA5</f>
        <v>93.969000000000023</v>
      </c>
      <c r="BB5" s="1">
        <f>SUMMARY!BB5-'Prior Summary'!BB5</f>
        <v>94.292999999999978</v>
      </c>
      <c r="BC5" s="1">
        <f>SUMMARY!BC5-'Prior Summary'!BC5</f>
        <v>60.092999999999989</v>
      </c>
      <c r="BD5" s="1">
        <f>SUMMARY!BD5-'Prior Summary'!BD5</f>
        <v>60.414999999999992</v>
      </c>
      <c r="BE5" s="1">
        <f>SUMMARY!BE5-'Prior Summary'!BE5</f>
        <v>75.956999999999994</v>
      </c>
      <c r="BF5" s="1">
        <f>SUMMARY!BF5-'Prior Summary'!BF5</f>
        <v>93.234999999999985</v>
      </c>
      <c r="BG5" s="1">
        <f>SUMMARY!BG5-'Prior Summary'!BG5</f>
        <v>92.572000000000003</v>
      </c>
      <c r="BH5" s="1">
        <f>SUMMARY!BH5-'Prior Summary'!BH5</f>
        <v>92.570999999999998</v>
      </c>
      <c r="BI5" s="1">
        <f>SUMMARY!BI5-'Prior Summary'!BI5</f>
        <v>91.91</v>
      </c>
      <c r="BJ5" s="1">
        <f>SUMMARY!BJ5-'Prior Summary'!BJ5</f>
        <v>91.248000000000019</v>
      </c>
      <c r="BK5" s="1">
        <f>SUMMARY!BK5-'Prior Summary'!BK5</f>
        <v>76.55400000000003</v>
      </c>
      <c r="BL5" s="1">
        <f>SUMMARY!BL5-'Prior Summary'!BL5</f>
        <v>94.652000000000015</v>
      </c>
      <c r="BM5" s="1">
        <f>SUMMARY!BM5-'Prior Summary'!BM5</f>
        <v>95.157000000000011</v>
      </c>
      <c r="BN5" s="1">
        <f>SUMMARY!BN5-'Prior Summary'!BN5</f>
        <v>95.663000000000011</v>
      </c>
      <c r="BO5" s="1">
        <f>SUMMARY!BO5-'Prior Summary'!BO5</f>
        <v>60.873999999999995</v>
      </c>
      <c r="BP5" s="1">
        <f>SUMMARY!BP5-'Prior Summary'!BP5</f>
        <v>61.380999999999986</v>
      </c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</row>
    <row r="6" spans="1:140">
      <c r="E6" s="52" t="s">
        <v>15</v>
      </c>
      <c r="G6" s="1">
        <f>SUMMARY!G6-'Prior Summary'!G6</f>
        <v>0</v>
      </c>
      <c r="H6" s="1">
        <f>SUMMARY!H6-'Prior Summary'!H6</f>
        <v>0</v>
      </c>
      <c r="I6" s="1">
        <f>SUMMARY!I6-'Prior Summary'!I6</f>
        <v>0</v>
      </c>
      <c r="J6" s="1">
        <f>SUMMARY!J6-'Prior Summary'!J6</f>
        <v>0</v>
      </c>
      <c r="K6" s="1">
        <f>SUMMARY!K6-'Prior Summary'!K6</f>
        <v>0</v>
      </c>
      <c r="L6" s="1">
        <f>SUMMARY!L6-'Prior Summary'!L6</f>
        <v>0</v>
      </c>
      <c r="M6" s="1">
        <f>SUMMARY!M6-'Prior Summary'!M6</f>
        <v>0</v>
      </c>
      <c r="N6" s="1">
        <f>SUMMARY!N6-'Prior Summary'!N6</f>
        <v>0</v>
      </c>
      <c r="O6" s="1">
        <f>SUMMARY!O6-'Prior Summary'!O6</f>
        <v>0</v>
      </c>
      <c r="P6" s="1">
        <f>SUMMARY!P6-'Prior Summary'!P6</f>
        <v>0</v>
      </c>
      <c r="Q6" s="1">
        <f>SUMMARY!Q6-'Prior Summary'!Q6</f>
        <v>0</v>
      </c>
      <c r="R6" s="1">
        <f>SUMMARY!R6-'Prior Summary'!R6</f>
        <v>0</v>
      </c>
      <c r="S6" s="1">
        <f>SUMMARY!S6-'Prior Summary'!S6</f>
        <v>0</v>
      </c>
      <c r="T6" s="1">
        <f>SUMMARY!T6-'Prior Summary'!T6</f>
        <v>0</v>
      </c>
      <c r="U6" s="1">
        <f>SUMMARY!U6-'Prior Summary'!U6</f>
        <v>0</v>
      </c>
      <c r="V6" s="1">
        <f>SUMMARY!V6-'Prior Summary'!V6</f>
        <v>0</v>
      </c>
      <c r="W6" s="1">
        <f>SUMMARY!W6-'Prior Summary'!W6</f>
        <v>0</v>
      </c>
      <c r="X6" s="1">
        <f>SUMMARY!X6-'Prior Summary'!X6</f>
        <v>0</v>
      </c>
      <c r="Y6" s="1">
        <f>SUMMARY!Y6-'Prior Summary'!Y6</f>
        <v>0</v>
      </c>
      <c r="Z6" s="1">
        <f>SUMMARY!Z6-'Prior Summary'!Z6</f>
        <v>0</v>
      </c>
      <c r="AA6" s="1">
        <f>SUMMARY!AA6-'Prior Summary'!AA6</f>
        <v>0</v>
      </c>
      <c r="AB6" s="1">
        <f>SUMMARY!AB6-'Prior Summary'!AB6</f>
        <v>0</v>
      </c>
      <c r="AC6" s="1">
        <f>SUMMARY!AC6-'Prior Summary'!AC6</f>
        <v>0</v>
      </c>
      <c r="AD6" s="1">
        <f>SUMMARY!AD6-'Prior Summary'!AD6</f>
        <v>0</v>
      </c>
      <c r="AE6" s="1">
        <f>SUMMARY!AE6-'Prior Summary'!AE6</f>
        <v>0</v>
      </c>
      <c r="AF6" s="1">
        <f>SUMMARY!AF6-'Prior Summary'!AF6</f>
        <v>0</v>
      </c>
      <c r="AG6" s="1">
        <f>SUMMARY!AG6-'Prior Summary'!AG6</f>
        <v>56.510880000000114</v>
      </c>
      <c r="AH6" s="1">
        <f>SUMMARY!AH6-'Prior Summary'!AH6</f>
        <v>99.977580000000117</v>
      </c>
      <c r="AI6" s="1">
        <f>SUMMARY!AI6-'Prior Summary'!AI6</f>
        <v>43.736000000000018</v>
      </c>
      <c r="AJ6" s="1">
        <f>SUMMARY!AJ6-'Prior Summary'!AJ6</f>
        <v>12.647369999999995</v>
      </c>
      <c r="AK6" s="1">
        <f>SUMMARY!AK6-'Prior Summary'!AK6</f>
        <v>174.0368</v>
      </c>
      <c r="AL6" s="1">
        <f>SUMMARY!AL6-'Prior Summary'!AL6</f>
        <v>-132.15177</v>
      </c>
      <c r="AM6" s="1">
        <f>SUMMARY!AM6-'Prior Summary'!AM6</f>
        <v>2.5847300000000075</v>
      </c>
      <c r="AN6" s="1">
        <f>SUMMARY!AN6-'Prior Summary'!AN6</f>
        <v>73.805850000000021</v>
      </c>
      <c r="AO6" s="1">
        <f>SUMMARY!AO6-'Prior Summary'!AO6</f>
        <v>107.28245000000001</v>
      </c>
      <c r="AP6" s="1">
        <f>SUMMARY!AP6-'Prior Summary'!AP6</f>
        <v>162.65733</v>
      </c>
      <c r="AQ6" s="1">
        <f>SUMMARY!AQ6-'Prior Summary'!AQ6</f>
        <v>152.48930000000001</v>
      </c>
      <c r="AR6" s="1">
        <f>SUMMARY!AR6-'Prior Summary'!AR6</f>
        <v>203.74608000000001</v>
      </c>
      <c r="AS6" s="1">
        <f>SUMMARY!AS6-'Prior Summary'!AS6</f>
        <v>78.544999999999987</v>
      </c>
      <c r="AT6" s="1">
        <f>SUMMARY!AT6-'Prior Summary'!AT6</f>
        <v>95.673000000000002</v>
      </c>
      <c r="AU6" s="1">
        <f>SUMMARY!AU6-'Prior Summary'!AU6</f>
        <v>99.038000000000011</v>
      </c>
      <c r="AV6" s="1">
        <f>SUMMARY!AV6-'Prior Summary'!AV6</f>
        <v>112.95499999999998</v>
      </c>
      <c r="AW6" s="1">
        <f>SUMMARY!AW6-'Prior Summary'!AW6</f>
        <v>112.84099999999998</v>
      </c>
      <c r="AX6" s="1">
        <f>SUMMARY!AX6-'Prior Summary'!AX6</f>
        <v>119.68600000000001</v>
      </c>
      <c r="AY6" s="1">
        <f>SUMMARY!AY6-'Prior Summary'!AY6</f>
        <v>100.54599999999999</v>
      </c>
      <c r="AZ6" s="1">
        <f>SUMMARY!AZ6-'Prior Summary'!AZ6</f>
        <v>111.041</v>
      </c>
      <c r="BA6" s="1">
        <f>SUMMARY!BA6-'Prior Summary'!BA6</f>
        <v>93.969000000000023</v>
      </c>
      <c r="BB6" s="1">
        <f>SUMMARY!BB6-'Prior Summary'!BB6</f>
        <v>94.292999999999978</v>
      </c>
      <c r="BC6" s="1">
        <f>SUMMARY!BC6-'Prior Summary'!BC6</f>
        <v>60.092999999999989</v>
      </c>
      <c r="BD6" s="1">
        <f>SUMMARY!BD6-'Prior Summary'!BD6</f>
        <v>60.414999999999992</v>
      </c>
      <c r="BE6" s="1">
        <f>SUMMARY!BE6-'Prior Summary'!BE6</f>
        <v>75.956999999999994</v>
      </c>
      <c r="BF6" s="1">
        <f>SUMMARY!BF6-'Prior Summary'!BF6</f>
        <v>93.234999999999985</v>
      </c>
      <c r="BG6" s="1">
        <f>SUMMARY!BG6-'Prior Summary'!BG6</f>
        <v>92.572000000000003</v>
      </c>
      <c r="BH6" s="1">
        <f>SUMMARY!BH6-'Prior Summary'!BH6</f>
        <v>92.570999999999998</v>
      </c>
      <c r="BI6" s="1">
        <f>SUMMARY!BI6-'Prior Summary'!BI6</f>
        <v>91.91</v>
      </c>
      <c r="BJ6" s="1">
        <f>SUMMARY!BJ6-'Prior Summary'!BJ6</f>
        <v>91.248000000000019</v>
      </c>
      <c r="BK6" s="1">
        <f>SUMMARY!BK6-'Prior Summary'!BK6</f>
        <v>76.55400000000003</v>
      </c>
      <c r="BL6" s="1">
        <f>SUMMARY!BL6-'Prior Summary'!BL6</f>
        <v>94.652000000000015</v>
      </c>
      <c r="BM6" s="1">
        <f>SUMMARY!BM6-'Prior Summary'!BM6</f>
        <v>95.157000000000011</v>
      </c>
      <c r="BN6" s="1">
        <f>SUMMARY!BN6-'Prior Summary'!BN6</f>
        <v>95.663000000000011</v>
      </c>
      <c r="BO6" s="1">
        <f>SUMMARY!BO6-'Prior Summary'!BO6</f>
        <v>60.873999999999995</v>
      </c>
      <c r="BP6" s="1">
        <f>SUMMARY!BP6-'Prior Summary'!BP6</f>
        <v>61.380999999999986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</row>
    <row r="7" spans="1:140">
      <c r="E7" s="52" t="s">
        <v>16</v>
      </c>
      <c r="G7" s="1">
        <f>SUMMARY!G7-'Prior Summary'!G7</f>
        <v>0</v>
      </c>
      <c r="H7" s="1">
        <f>SUMMARY!H7-'Prior Summary'!H7</f>
        <v>0</v>
      </c>
      <c r="I7" s="1">
        <f>SUMMARY!I7-'Prior Summary'!I7</f>
        <v>0</v>
      </c>
      <c r="J7" s="1">
        <f>SUMMARY!J7-'Prior Summary'!J7</f>
        <v>0</v>
      </c>
      <c r="K7" s="1">
        <f>SUMMARY!K7-'Prior Summary'!K7</f>
        <v>0</v>
      </c>
      <c r="L7" s="1">
        <f>SUMMARY!L7-'Prior Summary'!L7</f>
        <v>0</v>
      </c>
      <c r="M7" s="1">
        <f>SUMMARY!M7-'Prior Summary'!M7</f>
        <v>0</v>
      </c>
      <c r="N7" s="1">
        <f>SUMMARY!N7-'Prior Summary'!N7</f>
        <v>0</v>
      </c>
      <c r="O7" s="1">
        <f>SUMMARY!O7-'Prior Summary'!O7</f>
        <v>0</v>
      </c>
      <c r="P7" s="1">
        <f>SUMMARY!P7-'Prior Summary'!P7</f>
        <v>0</v>
      </c>
      <c r="Q7" s="1">
        <f>SUMMARY!Q7-'Prior Summary'!Q7</f>
        <v>0</v>
      </c>
      <c r="R7" s="1">
        <f>SUMMARY!R7-'Prior Summary'!R7</f>
        <v>0</v>
      </c>
      <c r="S7" s="1">
        <f>SUMMARY!S7-'Prior Summary'!S7</f>
        <v>0</v>
      </c>
      <c r="T7" s="1">
        <f>SUMMARY!T7-'Prior Summary'!T7</f>
        <v>0</v>
      </c>
      <c r="U7" s="1">
        <f>SUMMARY!U7-'Prior Summary'!U7</f>
        <v>0</v>
      </c>
      <c r="V7" s="1">
        <f>SUMMARY!V7-'Prior Summary'!V7</f>
        <v>0</v>
      </c>
      <c r="W7" s="1">
        <f>SUMMARY!W7-'Prior Summary'!W7</f>
        <v>0</v>
      </c>
      <c r="X7" s="1">
        <f>SUMMARY!X7-'Prior Summary'!X7</f>
        <v>0</v>
      </c>
      <c r="Y7" s="1">
        <f>SUMMARY!Y7-'Prior Summary'!Y7</f>
        <v>0</v>
      </c>
      <c r="Z7" s="1">
        <f>SUMMARY!Z7-'Prior Summary'!Z7</f>
        <v>0</v>
      </c>
      <c r="AA7" s="1">
        <f>SUMMARY!AA7-'Prior Summary'!AA7</f>
        <v>0</v>
      </c>
      <c r="AB7" s="1">
        <f>SUMMARY!AB7-'Prior Summary'!AB7</f>
        <v>0</v>
      </c>
      <c r="AC7" s="1">
        <f>SUMMARY!AC7-'Prior Summary'!AC7</f>
        <v>0</v>
      </c>
      <c r="AD7" s="1">
        <f>SUMMARY!AD7-'Prior Summary'!AD7</f>
        <v>0</v>
      </c>
      <c r="AE7" s="1">
        <f>SUMMARY!AE7-'Prior Summary'!AE7</f>
        <v>0</v>
      </c>
      <c r="AF7" s="1">
        <f>SUMMARY!AF7-'Prior Summary'!AF7</f>
        <v>0</v>
      </c>
      <c r="AG7" s="1">
        <f>SUMMARY!AG7-'Prior Summary'!AG7</f>
        <v>56.510880000000114</v>
      </c>
      <c r="AH7" s="1">
        <f>SUMMARY!AH7-'Prior Summary'!AH7</f>
        <v>99.977580000000117</v>
      </c>
      <c r="AI7" s="1">
        <f>SUMMARY!AI7-'Prior Summary'!AI7</f>
        <v>43.736000000000018</v>
      </c>
      <c r="AJ7" s="1">
        <f>SUMMARY!AJ7-'Prior Summary'!AJ7</f>
        <v>12.647369999999995</v>
      </c>
      <c r="AK7" s="1">
        <f>SUMMARY!AK7-'Prior Summary'!AK7</f>
        <v>174.0368</v>
      </c>
      <c r="AL7" s="1">
        <f>SUMMARY!AL7-'Prior Summary'!AL7</f>
        <v>-132.15177</v>
      </c>
      <c r="AM7" s="1">
        <f>SUMMARY!AM7-'Prior Summary'!AM7</f>
        <v>2.5847300000000075</v>
      </c>
      <c r="AN7" s="1">
        <f>SUMMARY!AN7-'Prior Summary'!AN7</f>
        <v>73.805850000000021</v>
      </c>
      <c r="AO7" s="1">
        <f>SUMMARY!AO7-'Prior Summary'!AO7</f>
        <v>107.28245000000001</v>
      </c>
      <c r="AP7" s="1">
        <f>SUMMARY!AP7-'Prior Summary'!AP7</f>
        <v>162.65733</v>
      </c>
      <c r="AQ7" s="1">
        <f>SUMMARY!AQ7-'Prior Summary'!AQ7</f>
        <v>152.48930000000001</v>
      </c>
      <c r="AR7" s="1">
        <f>SUMMARY!AR7-'Prior Summary'!AR7</f>
        <v>203.74608000000001</v>
      </c>
      <c r="AS7" s="1">
        <f>SUMMARY!AS7-'Prior Summary'!AS7</f>
        <v>78.544999999999987</v>
      </c>
      <c r="AT7" s="1">
        <f>SUMMARY!AT7-'Prior Summary'!AT7</f>
        <v>95.673000000000002</v>
      </c>
      <c r="AU7" s="1">
        <f>SUMMARY!AU7-'Prior Summary'!AU7</f>
        <v>99.038000000000011</v>
      </c>
      <c r="AV7" s="1">
        <f>SUMMARY!AV7-'Prior Summary'!AV7</f>
        <v>112.95499999999998</v>
      </c>
      <c r="AW7" s="1">
        <f>SUMMARY!AW7-'Prior Summary'!AW7</f>
        <v>112.84099999999998</v>
      </c>
      <c r="AX7" s="1">
        <f>SUMMARY!AX7-'Prior Summary'!AX7</f>
        <v>119.68600000000001</v>
      </c>
      <c r="AY7" s="1">
        <f>SUMMARY!AY7-'Prior Summary'!AY7</f>
        <v>100.54599999999999</v>
      </c>
      <c r="AZ7" s="1">
        <f>SUMMARY!AZ7-'Prior Summary'!AZ7</f>
        <v>111.041</v>
      </c>
      <c r="BA7" s="1">
        <f>SUMMARY!BA7-'Prior Summary'!BA7</f>
        <v>93.969000000000023</v>
      </c>
      <c r="BB7" s="1">
        <f>SUMMARY!BB7-'Prior Summary'!BB7</f>
        <v>94.292999999999978</v>
      </c>
      <c r="BC7" s="1">
        <f>SUMMARY!BC7-'Prior Summary'!BC7</f>
        <v>60.092999999999989</v>
      </c>
      <c r="BD7" s="1">
        <f>SUMMARY!BD7-'Prior Summary'!BD7</f>
        <v>60.414999999999992</v>
      </c>
      <c r="BE7" s="1">
        <f>SUMMARY!BE7-'Prior Summary'!BE7</f>
        <v>75.956999999999994</v>
      </c>
      <c r="BF7" s="1">
        <f>SUMMARY!BF7-'Prior Summary'!BF7</f>
        <v>93.234999999999985</v>
      </c>
      <c r="BG7" s="1">
        <f>SUMMARY!BG7-'Prior Summary'!BG7</f>
        <v>92.572000000000003</v>
      </c>
      <c r="BH7" s="1">
        <f>SUMMARY!BH7-'Prior Summary'!BH7</f>
        <v>92.570999999999998</v>
      </c>
      <c r="BI7" s="1">
        <f>SUMMARY!BI7-'Prior Summary'!BI7</f>
        <v>91.91</v>
      </c>
      <c r="BJ7" s="1">
        <f>SUMMARY!BJ7-'Prior Summary'!BJ7</f>
        <v>91.248000000000019</v>
      </c>
      <c r="BK7" s="1">
        <f>SUMMARY!BK7-'Prior Summary'!BK7</f>
        <v>76.55400000000003</v>
      </c>
      <c r="BL7" s="1">
        <f>SUMMARY!BL7-'Prior Summary'!BL7</f>
        <v>94.652000000000015</v>
      </c>
      <c r="BM7" s="1">
        <f>SUMMARY!BM7-'Prior Summary'!BM7</f>
        <v>95.157000000000011</v>
      </c>
      <c r="BN7" s="1">
        <f>SUMMARY!BN7-'Prior Summary'!BN7</f>
        <v>95.663000000000011</v>
      </c>
      <c r="BO7" s="1">
        <f>SUMMARY!BO7-'Prior Summary'!BO7</f>
        <v>60.873999999999995</v>
      </c>
      <c r="BP7" s="1">
        <f>SUMMARY!BP7-'Prior Summary'!BP7</f>
        <v>61.380999999999986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</row>
    <row r="8" spans="1:140">
      <c r="E8" s="52" t="s">
        <v>17</v>
      </c>
      <c r="G8" s="1">
        <f>SUMMARY!G8-'Prior Summary'!G8</f>
        <v>0</v>
      </c>
      <c r="H8" s="1">
        <f>SUMMARY!H8-'Prior Summary'!H8</f>
        <v>0</v>
      </c>
      <c r="I8" s="1">
        <f>SUMMARY!I8-'Prior Summary'!I8</f>
        <v>0</v>
      </c>
      <c r="J8" s="1">
        <f>SUMMARY!J8-'Prior Summary'!J8</f>
        <v>0</v>
      </c>
      <c r="K8" s="1">
        <f>SUMMARY!K8-'Prior Summary'!K8</f>
        <v>0</v>
      </c>
      <c r="L8" s="1">
        <f>SUMMARY!L8-'Prior Summary'!L8</f>
        <v>0</v>
      </c>
      <c r="M8" s="1">
        <f>SUMMARY!M8-'Prior Summary'!M8</f>
        <v>0</v>
      </c>
      <c r="N8" s="1">
        <f>SUMMARY!N8-'Prior Summary'!N8</f>
        <v>0</v>
      </c>
      <c r="O8" s="1">
        <f>SUMMARY!O8-'Prior Summary'!O8</f>
        <v>0</v>
      </c>
      <c r="P8" s="1">
        <f>SUMMARY!P8-'Prior Summary'!P8</f>
        <v>0</v>
      </c>
      <c r="Q8" s="1">
        <f>SUMMARY!Q8-'Prior Summary'!Q8</f>
        <v>0</v>
      </c>
      <c r="R8" s="1">
        <f>SUMMARY!R8-'Prior Summary'!R8</f>
        <v>0</v>
      </c>
      <c r="S8" s="1">
        <f>SUMMARY!S8-'Prior Summary'!S8</f>
        <v>0</v>
      </c>
      <c r="T8" s="1">
        <f>SUMMARY!T8-'Prior Summary'!T8</f>
        <v>0</v>
      </c>
      <c r="U8" s="1">
        <f>SUMMARY!U8-'Prior Summary'!U8</f>
        <v>0</v>
      </c>
      <c r="V8" s="1">
        <f>SUMMARY!V8-'Prior Summary'!V8</f>
        <v>0</v>
      </c>
      <c r="W8" s="1">
        <f>SUMMARY!W8-'Prior Summary'!W8</f>
        <v>0</v>
      </c>
      <c r="X8" s="1">
        <f>SUMMARY!X8-'Prior Summary'!X8</f>
        <v>0</v>
      </c>
      <c r="Y8" s="1">
        <f>SUMMARY!Y8-'Prior Summary'!Y8</f>
        <v>0</v>
      </c>
      <c r="Z8" s="1">
        <f>SUMMARY!Z8-'Prior Summary'!Z8</f>
        <v>0</v>
      </c>
      <c r="AA8" s="1">
        <f>SUMMARY!AA8-'Prior Summary'!AA8</f>
        <v>0</v>
      </c>
      <c r="AB8" s="1">
        <f>SUMMARY!AB8-'Prior Summary'!AB8</f>
        <v>0</v>
      </c>
      <c r="AC8" s="1">
        <f>SUMMARY!AC8-'Prior Summary'!AC8</f>
        <v>0</v>
      </c>
      <c r="AD8" s="1">
        <f>SUMMARY!AD8-'Prior Summary'!AD8</f>
        <v>0</v>
      </c>
      <c r="AE8" s="1">
        <f>SUMMARY!AE8-'Prior Summary'!AE8</f>
        <v>0</v>
      </c>
      <c r="AF8" s="1">
        <f>SUMMARY!AF8-'Prior Summary'!AF8</f>
        <v>0</v>
      </c>
      <c r="AG8" s="1">
        <f>SUMMARY!AG8-'Prior Summary'!AG8</f>
        <v>56.510879999997996</v>
      </c>
      <c r="AH8" s="1">
        <f>SUMMARY!AH8-'Prior Summary'!AH8</f>
        <v>156.48845999999685</v>
      </c>
      <c r="AI8" s="1">
        <f>SUMMARY!AI8-'Prior Summary'!AI8</f>
        <v>200.22445999999763</v>
      </c>
      <c r="AJ8" s="1">
        <f>SUMMARY!AJ8-'Prior Summary'!AJ8</f>
        <v>212.87182999999641</v>
      </c>
      <c r="AK8" s="1">
        <f>SUMMARY!AK8-'Prior Summary'!AK8</f>
        <v>386.90862999999808</v>
      </c>
      <c r="AL8" s="1">
        <f>SUMMARY!AL8-'Prior Summary'!AL8</f>
        <v>254.75685999999769</v>
      </c>
      <c r="AM8" s="1">
        <f>SUMMARY!AM8-'Prior Summary'!AM8</f>
        <v>257.34158999999636</v>
      </c>
      <c r="AN8" s="1">
        <f>SUMMARY!AN8-'Prior Summary'!AN8</f>
        <v>331.147439999997</v>
      </c>
      <c r="AO8" s="1">
        <f>SUMMARY!AO8-'Prior Summary'!AO8</f>
        <v>438.42988999999943</v>
      </c>
      <c r="AP8" s="1">
        <f>SUMMARY!AP8-'Prior Summary'!AP8</f>
        <v>601.08722000000125</v>
      </c>
      <c r="AQ8" s="1">
        <f>SUMMARY!AQ8-'Prior Summary'!AQ8</f>
        <v>753.57652000000235</v>
      </c>
      <c r="AR8" s="1">
        <f>SUMMARY!AR8-'Prior Summary'!AR8</f>
        <v>957.32260000000315</v>
      </c>
      <c r="AS8" s="1">
        <f>SUMMARY!AS8-'Prior Summary'!AS8</f>
        <v>1035.8676000000014</v>
      </c>
      <c r="AT8" s="1">
        <f>SUMMARY!AT8-'Prior Summary'!AT8</f>
        <v>1131.5406000000003</v>
      </c>
      <c r="AU8" s="1">
        <f>SUMMARY!AU8-'Prior Summary'!AU8</f>
        <v>1230.5786000000007</v>
      </c>
      <c r="AV8" s="1">
        <f>SUMMARY!AV8-'Prior Summary'!AV8</f>
        <v>1343.5336000000025</v>
      </c>
      <c r="AW8" s="1">
        <f>SUMMARY!AW8-'Prior Summary'!AW8</f>
        <v>1456.3746000000028</v>
      </c>
      <c r="AX8" s="1">
        <f>SUMMARY!AX8-'Prior Summary'!AX8</f>
        <v>1576.0606000000043</v>
      </c>
      <c r="AY8" s="1">
        <f>SUMMARY!AY8-'Prior Summary'!AY8</f>
        <v>1676.6066000000064</v>
      </c>
      <c r="AZ8" s="1">
        <f>SUMMARY!AZ8-'Prior Summary'!AZ8</f>
        <v>1787.6476000000039</v>
      </c>
      <c r="BA8" s="1">
        <f>SUMMARY!BA8-'Prior Summary'!BA8</f>
        <v>1881.6166000000048</v>
      </c>
      <c r="BB8" s="1">
        <f>SUMMARY!BB8-'Prior Summary'!BB8</f>
        <v>1975.9096000000027</v>
      </c>
      <c r="BC8" s="1">
        <f>SUMMARY!BC8-'Prior Summary'!BC8</f>
        <v>2036.0026000000034</v>
      </c>
      <c r="BD8" s="1">
        <f>SUMMARY!BD8-'Prior Summary'!BD8</f>
        <v>2096.4176000000043</v>
      </c>
      <c r="BE8" s="1">
        <f>SUMMARY!BE8-'Prior Summary'!BE8</f>
        <v>2172.3746000000028</v>
      </c>
      <c r="BF8" s="1">
        <f>SUMMARY!BF8-'Prior Summary'!BF8</f>
        <v>2265.6095999999998</v>
      </c>
      <c r="BG8" s="1">
        <f>SUMMARY!BG8-'Prior Summary'!BG8</f>
        <v>2358.1815999999999</v>
      </c>
      <c r="BH8" s="1">
        <f>SUMMARY!BH8-'Prior Summary'!BH8</f>
        <v>2450.7525999999998</v>
      </c>
      <c r="BI8" s="1">
        <f>SUMMARY!BI8-'Prior Summary'!BI8</f>
        <v>2542.6625999999997</v>
      </c>
      <c r="BJ8" s="1">
        <f>SUMMARY!BJ8-'Prior Summary'!BJ8</f>
        <v>2633.9105999999992</v>
      </c>
      <c r="BK8" s="1">
        <f>SUMMARY!BK8-'Prior Summary'!BK8</f>
        <v>2710.4645999999993</v>
      </c>
      <c r="BL8" s="1">
        <f>SUMMARY!BL8-'Prior Summary'!BL8</f>
        <v>2805.1166000000012</v>
      </c>
      <c r="BM8" s="1">
        <f>SUMMARY!BM8-'Prior Summary'!BM8</f>
        <v>2900.2736000000004</v>
      </c>
      <c r="BN8" s="1">
        <f>SUMMARY!BN8-'Prior Summary'!BN8</f>
        <v>2995.9366000000009</v>
      </c>
      <c r="BO8" s="1">
        <f>SUMMARY!BO8-'Prior Summary'!BO8</f>
        <v>3056.8106000000007</v>
      </c>
      <c r="BP8" s="1">
        <f>SUMMARY!BP8-'Prior Summary'!BP8</f>
        <v>3118.1916000000019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</row>
    <row r="9" spans="1:140">
      <c r="E9" s="52" t="s">
        <v>18</v>
      </c>
      <c r="G9" s="1">
        <f>SUMMARY!G9-'Prior Summary'!G9</f>
        <v>0</v>
      </c>
      <c r="H9" s="1">
        <f>SUMMARY!H9-'Prior Summary'!H9</f>
        <v>0</v>
      </c>
      <c r="I9" s="1">
        <f>SUMMARY!I9-'Prior Summary'!I9</f>
        <v>0</v>
      </c>
      <c r="J9" s="1">
        <f>SUMMARY!J9-'Prior Summary'!J9</f>
        <v>0</v>
      </c>
      <c r="K9" s="1">
        <f>SUMMARY!K9-'Prior Summary'!K9</f>
        <v>0</v>
      </c>
      <c r="L9" s="1">
        <f>SUMMARY!L9-'Prior Summary'!L9</f>
        <v>0</v>
      </c>
      <c r="M9" s="1">
        <f>SUMMARY!M9-'Prior Summary'!M9</f>
        <v>0</v>
      </c>
      <c r="N9" s="1">
        <f>SUMMARY!N9-'Prior Summary'!N9</f>
        <v>0</v>
      </c>
      <c r="O9" s="1">
        <f>SUMMARY!O9-'Prior Summary'!O9</f>
        <v>0</v>
      </c>
      <c r="P9" s="1">
        <f>SUMMARY!P9-'Prior Summary'!P9</f>
        <v>0</v>
      </c>
      <c r="Q9" s="1">
        <f>SUMMARY!Q9-'Prior Summary'!Q9</f>
        <v>0</v>
      </c>
      <c r="R9" s="1">
        <f>SUMMARY!R9-'Prior Summary'!R9</f>
        <v>0</v>
      </c>
      <c r="S9" s="1">
        <f>SUMMARY!S9-'Prior Summary'!S9</f>
        <v>0</v>
      </c>
      <c r="T9" s="1">
        <f>SUMMARY!T9-'Prior Summary'!T9</f>
        <v>0</v>
      </c>
      <c r="U9" s="1">
        <f>SUMMARY!U9-'Prior Summary'!U9</f>
        <v>0</v>
      </c>
      <c r="V9" s="1">
        <f>SUMMARY!V9-'Prior Summary'!V9</f>
        <v>0</v>
      </c>
      <c r="W9" s="1">
        <f>SUMMARY!W9-'Prior Summary'!W9</f>
        <v>0</v>
      </c>
      <c r="X9" s="1">
        <f>SUMMARY!X9-'Prior Summary'!X9</f>
        <v>0</v>
      </c>
      <c r="Y9" s="1">
        <f>SUMMARY!Y9-'Prior Summary'!Y9</f>
        <v>0</v>
      </c>
      <c r="Z9" s="1">
        <f>SUMMARY!Z9-'Prior Summary'!Z9</f>
        <v>0</v>
      </c>
      <c r="AA9" s="1">
        <f>SUMMARY!AA9-'Prior Summary'!AA9</f>
        <v>0</v>
      </c>
      <c r="AB9" s="1">
        <f>SUMMARY!AB9-'Prior Summary'!AB9</f>
        <v>0</v>
      </c>
      <c r="AC9" s="1">
        <f>SUMMARY!AC9-'Prior Summary'!AC9</f>
        <v>0</v>
      </c>
      <c r="AD9" s="1">
        <f>SUMMARY!AD9-'Prior Summary'!AD9</f>
        <v>0</v>
      </c>
      <c r="AE9" s="1">
        <f>SUMMARY!AE9-'Prior Summary'!AE9</f>
        <v>0</v>
      </c>
      <c r="AF9" s="1">
        <f>SUMMARY!AF9-'Prior Summary'!AF9</f>
        <v>0</v>
      </c>
      <c r="AG9" s="1">
        <f>SUMMARY!AG9-'Prior Summary'!AG9</f>
        <v>56.510879999997996</v>
      </c>
      <c r="AH9" s="1">
        <f>SUMMARY!AH9-'Prior Summary'!AH9</f>
        <v>156.48845999999685</v>
      </c>
      <c r="AI9" s="1">
        <f>SUMMARY!AI9-'Prior Summary'!AI9</f>
        <v>200.22445999999763</v>
      </c>
      <c r="AJ9" s="1">
        <f>SUMMARY!AJ9-'Prior Summary'!AJ9</f>
        <v>212.87182999999641</v>
      </c>
      <c r="AK9" s="1">
        <f>SUMMARY!AK9-'Prior Summary'!AK9</f>
        <v>386.90862999999808</v>
      </c>
      <c r="AL9" s="1">
        <f>SUMMARY!AL9-'Prior Summary'!AL9</f>
        <v>254.75685999999769</v>
      </c>
      <c r="AM9" s="1">
        <f>SUMMARY!AM9-'Prior Summary'!AM9</f>
        <v>257.34158999999636</v>
      </c>
      <c r="AN9" s="1">
        <f>SUMMARY!AN9-'Prior Summary'!AN9</f>
        <v>331.147439999997</v>
      </c>
      <c r="AO9" s="1">
        <f>SUMMARY!AO9-'Prior Summary'!AO9</f>
        <v>438.42988999999943</v>
      </c>
      <c r="AP9" s="1">
        <f>SUMMARY!AP9-'Prior Summary'!AP9</f>
        <v>601.08722000000125</v>
      </c>
      <c r="AQ9" s="1">
        <f>SUMMARY!AQ9-'Prior Summary'!AQ9</f>
        <v>753.57652000000235</v>
      </c>
      <c r="AR9" s="1">
        <f>SUMMARY!AR9-'Prior Summary'!AR9</f>
        <v>957.32260000000315</v>
      </c>
      <c r="AS9" s="1">
        <f>SUMMARY!AS9-'Prior Summary'!AS9</f>
        <v>1035.8676000000014</v>
      </c>
      <c r="AT9" s="1">
        <f>SUMMARY!AT9-'Prior Summary'!AT9</f>
        <v>1131.5406000000003</v>
      </c>
      <c r="AU9" s="1">
        <f>SUMMARY!AU9-'Prior Summary'!AU9</f>
        <v>1230.5786000000007</v>
      </c>
      <c r="AV9" s="1">
        <f>SUMMARY!AV9-'Prior Summary'!AV9</f>
        <v>1343.5336000000025</v>
      </c>
      <c r="AW9" s="1">
        <f>SUMMARY!AW9-'Prior Summary'!AW9</f>
        <v>1456.3746000000028</v>
      </c>
      <c r="AX9" s="1">
        <f>SUMMARY!AX9-'Prior Summary'!AX9</f>
        <v>1576.0606000000043</v>
      </c>
      <c r="AY9" s="1">
        <f>SUMMARY!AY9-'Prior Summary'!AY9</f>
        <v>1676.6066000000064</v>
      </c>
      <c r="AZ9" s="1">
        <f>SUMMARY!AZ9-'Prior Summary'!AZ9</f>
        <v>1787.6476000000039</v>
      </c>
      <c r="BA9" s="1">
        <f>SUMMARY!BA9-'Prior Summary'!BA9</f>
        <v>1881.6166000000048</v>
      </c>
      <c r="BB9" s="1">
        <f>SUMMARY!BB9-'Prior Summary'!BB9</f>
        <v>1975.9096000000027</v>
      </c>
      <c r="BC9" s="1">
        <f>SUMMARY!BC9-'Prior Summary'!BC9</f>
        <v>2036.0026000000034</v>
      </c>
      <c r="BD9" s="1">
        <f>SUMMARY!BD9-'Prior Summary'!BD9</f>
        <v>2096.4176000000043</v>
      </c>
      <c r="BE9" s="1">
        <f>SUMMARY!BE9-'Prior Summary'!BE9</f>
        <v>2172.3746000000028</v>
      </c>
      <c r="BF9" s="1">
        <f>SUMMARY!BF9-'Prior Summary'!BF9</f>
        <v>2265.6095999999998</v>
      </c>
      <c r="BG9" s="1">
        <f>SUMMARY!BG9-'Prior Summary'!BG9</f>
        <v>2358.1815999999999</v>
      </c>
      <c r="BH9" s="1">
        <f>SUMMARY!BH9-'Prior Summary'!BH9</f>
        <v>2450.7525999999998</v>
      </c>
      <c r="BI9" s="1">
        <f>SUMMARY!BI9-'Prior Summary'!BI9</f>
        <v>2542.6625999999997</v>
      </c>
      <c r="BJ9" s="1">
        <f>SUMMARY!BJ9-'Prior Summary'!BJ9</f>
        <v>2633.9105999999992</v>
      </c>
      <c r="BK9" s="1">
        <f>SUMMARY!BK9-'Prior Summary'!BK9</f>
        <v>2710.4645999999993</v>
      </c>
      <c r="BL9" s="1">
        <f>SUMMARY!BL9-'Prior Summary'!BL9</f>
        <v>2805.1166000000012</v>
      </c>
      <c r="BM9" s="1">
        <f>SUMMARY!BM9-'Prior Summary'!BM9</f>
        <v>2900.2736000000004</v>
      </c>
      <c r="BN9" s="1">
        <f>SUMMARY!BN9-'Prior Summary'!BN9</f>
        <v>2995.9366000000009</v>
      </c>
      <c r="BO9" s="1">
        <f>SUMMARY!BO9-'Prior Summary'!BO9</f>
        <v>3056.8106000000007</v>
      </c>
      <c r="BP9" s="1">
        <f>SUMMARY!BP9-'Prior Summary'!BP9</f>
        <v>3118.1916000000019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</row>
    <row r="10" spans="1:140">
      <c r="E10" s="52" t="s">
        <v>19</v>
      </c>
      <c r="G10" s="1">
        <f>SUMMARY!G10-'Prior Summary'!G10</f>
        <v>0</v>
      </c>
      <c r="H10" s="1">
        <f>SUMMARY!H10-'Prior Summary'!H10</f>
        <v>0</v>
      </c>
      <c r="I10" s="1">
        <f>SUMMARY!I10-'Prior Summary'!I10</f>
        <v>0</v>
      </c>
      <c r="J10" s="1">
        <f>SUMMARY!J10-'Prior Summary'!J10</f>
        <v>0</v>
      </c>
      <c r="K10" s="1">
        <f>SUMMARY!K10-'Prior Summary'!K10</f>
        <v>0</v>
      </c>
      <c r="L10" s="1">
        <f>SUMMARY!L10-'Prior Summary'!L10</f>
        <v>0</v>
      </c>
      <c r="M10" s="1">
        <f>SUMMARY!M10-'Prior Summary'!M10</f>
        <v>0</v>
      </c>
      <c r="N10" s="1">
        <f>SUMMARY!N10-'Prior Summary'!N10</f>
        <v>0</v>
      </c>
      <c r="O10" s="1">
        <f>SUMMARY!O10-'Prior Summary'!O10</f>
        <v>0</v>
      </c>
      <c r="P10" s="1">
        <f>SUMMARY!P10-'Prior Summary'!P10</f>
        <v>0</v>
      </c>
      <c r="Q10" s="1">
        <f>SUMMARY!Q10-'Prior Summary'!Q10</f>
        <v>0</v>
      </c>
      <c r="R10" s="1">
        <f>SUMMARY!R10-'Prior Summary'!R10</f>
        <v>0</v>
      </c>
      <c r="S10" s="1">
        <f>SUMMARY!S10-'Prior Summary'!S10</f>
        <v>0</v>
      </c>
      <c r="T10" s="1">
        <f>SUMMARY!T10-'Prior Summary'!T10</f>
        <v>0</v>
      </c>
      <c r="U10" s="1">
        <f>SUMMARY!U10-'Prior Summary'!U10</f>
        <v>0</v>
      </c>
      <c r="V10" s="1">
        <f>SUMMARY!V10-'Prior Summary'!V10</f>
        <v>0</v>
      </c>
      <c r="W10" s="1">
        <f>SUMMARY!W10-'Prior Summary'!W10</f>
        <v>0</v>
      </c>
      <c r="X10" s="1">
        <f>SUMMARY!X10-'Prior Summary'!X10</f>
        <v>0</v>
      </c>
      <c r="Y10" s="1">
        <f>SUMMARY!Y10-'Prior Summary'!Y10</f>
        <v>0</v>
      </c>
      <c r="Z10" s="1">
        <f>SUMMARY!Z10-'Prior Summary'!Z10</f>
        <v>0</v>
      </c>
      <c r="AA10" s="1">
        <f>SUMMARY!AA10-'Prior Summary'!AA10</f>
        <v>0</v>
      </c>
      <c r="AB10" s="1">
        <f>SUMMARY!AB10-'Prior Summary'!AB10</f>
        <v>0</v>
      </c>
      <c r="AC10" s="1">
        <f>SUMMARY!AC10-'Prior Summary'!AC10</f>
        <v>0</v>
      </c>
      <c r="AD10" s="1">
        <f>SUMMARY!AD10-'Prior Summary'!AD10</f>
        <v>0</v>
      </c>
      <c r="AE10" s="1">
        <f>SUMMARY!AE10-'Prior Summary'!AE10</f>
        <v>0</v>
      </c>
      <c r="AF10" s="1">
        <f>SUMMARY!AF10-'Prior Summary'!AF10</f>
        <v>0</v>
      </c>
      <c r="AG10" s="1">
        <f>SUMMARY!AG10-'Prior Summary'!AG10</f>
        <v>0</v>
      </c>
      <c r="AH10" s="1">
        <f>SUMMARY!AH10-'Prior Summary'!AH10</f>
        <v>0</v>
      </c>
      <c r="AI10" s="1">
        <f>SUMMARY!AI10-'Prior Summary'!AI10</f>
        <v>0</v>
      </c>
      <c r="AJ10" s="1">
        <f>SUMMARY!AJ10-'Prior Summary'!AJ10</f>
        <v>0</v>
      </c>
      <c r="AK10" s="1">
        <f>SUMMARY!AK10-'Prior Summary'!AK10</f>
        <v>0</v>
      </c>
      <c r="AL10" s="1">
        <f>SUMMARY!AL10-'Prior Summary'!AL10</f>
        <v>0</v>
      </c>
      <c r="AM10" s="1">
        <f>SUMMARY!AM10-'Prior Summary'!AM10</f>
        <v>0</v>
      </c>
      <c r="AN10" s="1">
        <f>SUMMARY!AN10-'Prior Summary'!AN10</f>
        <v>0</v>
      </c>
      <c r="AO10" s="1">
        <f>SUMMARY!AO10-'Prior Summary'!AO10</f>
        <v>0</v>
      </c>
      <c r="AP10" s="1">
        <f>SUMMARY!AP10-'Prior Summary'!AP10</f>
        <v>0</v>
      </c>
      <c r="AQ10" s="1">
        <f>SUMMARY!AQ10-'Prior Summary'!AQ10</f>
        <v>0</v>
      </c>
      <c r="AR10" s="1">
        <f>SUMMARY!AR10-'Prior Summary'!AR10</f>
        <v>0</v>
      </c>
      <c r="AS10" s="1">
        <f>SUMMARY!AS10-'Prior Summary'!AS10</f>
        <v>0</v>
      </c>
      <c r="AT10" s="1">
        <f>SUMMARY!AT10-'Prior Summary'!AT10</f>
        <v>0</v>
      </c>
      <c r="AU10" s="1">
        <f>SUMMARY!AU10-'Prior Summary'!AU10</f>
        <v>0</v>
      </c>
      <c r="AV10" s="1">
        <f>SUMMARY!AV10-'Prior Summary'!AV10</f>
        <v>0</v>
      </c>
      <c r="AW10" s="1">
        <f>SUMMARY!AW10-'Prior Summary'!AW10</f>
        <v>0</v>
      </c>
      <c r="AX10" s="1">
        <f>SUMMARY!AX10-'Prior Summary'!AX10</f>
        <v>0</v>
      </c>
      <c r="AY10" s="1">
        <f>SUMMARY!AY10-'Prior Summary'!AY10</f>
        <v>0</v>
      </c>
      <c r="AZ10" s="1">
        <f>SUMMARY!AZ10-'Prior Summary'!AZ10</f>
        <v>0</v>
      </c>
      <c r="BA10" s="1">
        <f>SUMMARY!BA10-'Prior Summary'!BA10</f>
        <v>0</v>
      </c>
      <c r="BB10" s="1">
        <f>SUMMARY!BB10-'Prior Summary'!BB10</f>
        <v>0</v>
      </c>
      <c r="BC10" s="1">
        <f>SUMMARY!BC10-'Prior Summary'!BC10</f>
        <v>0</v>
      </c>
      <c r="BD10" s="1">
        <f>SUMMARY!BD10-'Prior Summary'!BD10</f>
        <v>0</v>
      </c>
      <c r="BE10" s="1">
        <f>SUMMARY!BE10-'Prior Summary'!BE10</f>
        <v>0</v>
      </c>
      <c r="BF10" s="1">
        <f>SUMMARY!BF10-'Prior Summary'!BF10</f>
        <v>0</v>
      </c>
      <c r="BG10" s="1">
        <f>SUMMARY!BG10-'Prior Summary'!BG10</f>
        <v>0</v>
      </c>
      <c r="BH10" s="1">
        <f>SUMMARY!BH10-'Prior Summary'!BH10</f>
        <v>0</v>
      </c>
      <c r="BI10" s="1">
        <f>SUMMARY!BI10-'Prior Summary'!BI10</f>
        <v>0</v>
      </c>
      <c r="BJ10" s="1">
        <f>SUMMARY!BJ10-'Prior Summary'!BJ10</f>
        <v>0</v>
      </c>
      <c r="BK10" s="1">
        <f>SUMMARY!BK10-'Prior Summary'!BK10</f>
        <v>0</v>
      </c>
      <c r="BL10" s="1">
        <f>SUMMARY!BL10-'Prior Summary'!BL10</f>
        <v>0</v>
      </c>
      <c r="BM10" s="1">
        <f>SUMMARY!BM10-'Prior Summary'!BM10</f>
        <v>0</v>
      </c>
      <c r="BN10" s="1">
        <f>SUMMARY!BN10-'Prior Summary'!BN10</f>
        <v>0</v>
      </c>
      <c r="BO10" s="1">
        <f>SUMMARY!BO10-'Prior Summary'!BO10</f>
        <v>0</v>
      </c>
      <c r="BP10" s="1">
        <f>SUMMARY!BP10-'Prior Summary'!BP10</f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</row>
    <row r="11" spans="1:140">
      <c r="E11" s="52" t="s">
        <v>20</v>
      </c>
      <c r="G11" s="1">
        <f>SUMMARY!G11-'Prior Summary'!G11</f>
        <v>0</v>
      </c>
      <c r="H11" s="1">
        <f>SUMMARY!H11-'Prior Summary'!H11</f>
        <v>0</v>
      </c>
      <c r="I11" s="1">
        <f>SUMMARY!I11-'Prior Summary'!I11</f>
        <v>0</v>
      </c>
      <c r="J11" s="1">
        <f>SUMMARY!J11-'Prior Summary'!J11</f>
        <v>0</v>
      </c>
      <c r="K11" s="1">
        <f>SUMMARY!K11-'Prior Summary'!K11</f>
        <v>0</v>
      </c>
      <c r="L11" s="1">
        <f>SUMMARY!L11-'Prior Summary'!L11</f>
        <v>0</v>
      </c>
      <c r="M11" s="1">
        <f>SUMMARY!M11-'Prior Summary'!M11</f>
        <v>0</v>
      </c>
      <c r="N11" s="1">
        <f>SUMMARY!N11-'Prior Summary'!N11</f>
        <v>0</v>
      </c>
      <c r="O11" s="1">
        <f>SUMMARY!O11-'Prior Summary'!O11</f>
        <v>0</v>
      </c>
      <c r="P11" s="1">
        <f>SUMMARY!P11-'Prior Summary'!P11</f>
        <v>0</v>
      </c>
      <c r="Q11" s="1">
        <f>SUMMARY!Q11-'Prior Summary'!Q11</f>
        <v>0</v>
      </c>
      <c r="R11" s="1">
        <f>SUMMARY!R11-'Prior Summary'!R11</f>
        <v>0</v>
      </c>
      <c r="S11" s="1">
        <f>SUMMARY!S11-'Prior Summary'!S11</f>
        <v>0</v>
      </c>
      <c r="T11" s="1">
        <f>SUMMARY!T11-'Prior Summary'!T11</f>
        <v>0</v>
      </c>
      <c r="U11" s="1">
        <f>SUMMARY!U11-'Prior Summary'!U11</f>
        <v>0</v>
      </c>
      <c r="V11" s="1">
        <f>SUMMARY!V11-'Prior Summary'!V11</f>
        <v>0</v>
      </c>
      <c r="W11" s="1">
        <f>SUMMARY!W11-'Prior Summary'!W11</f>
        <v>0</v>
      </c>
      <c r="X11" s="1">
        <f>SUMMARY!X11-'Prior Summary'!X11</f>
        <v>0</v>
      </c>
      <c r="Y11" s="1">
        <f>SUMMARY!Y11-'Prior Summary'!Y11</f>
        <v>0</v>
      </c>
      <c r="Z11" s="1">
        <f>SUMMARY!Z11-'Prior Summary'!Z11</f>
        <v>0</v>
      </c>
      <c r="AA11" s="1">
        <f>SUMMARY!AA11-'Prior Summary'!AA11</f>
        <v>0</v>
      </c>
      <c r="AB11" s="1">
        <f>SUMMARY!AB11-'Prior Summary'!AB11</f>
        <v>0</v>
      </c>
      <c r="AC11" s="1">
        <f>SUMMARY!AC11-'Prior Summary'!AC11</f>
        <v>0</v>
      </c>
      <c r="AD11" s="1">
        <f>SUMMARY!AD11-'Prior Summary'!AD11</f>
        <v>0</v>
      </c>
      <c r="AE11" s="1">
        <f>SUMMARY!AE11-'Prior Summary'!AE11</f>
        <v>0</v>
      </c>
      <c r="AF11" s="1">
        <f>SUMMARY!AF11-'Prior Summary'!AF11</f>
        <v>0</v>
      </c>
      <c r="AG11" s="1">
        <f>SUMMARY!AG11-'Prior Summary'!AG11</f>
        <v>0</v>
      </c>
      <c r="AH11" s="1">
        <f>SUMMARY!AH11-'Prior Summary'!AH11</f>
        <v>0</v>
      </c>
      <c r="AI11" s="1">
        <f>SUMMARY!AI11-'Prior Summary'!AI11</f>
        <v>0</v>
      </c>
      <c r="AJ11" s="1">
        <f>SUMMARY!AJ11-'Prior Summary'!AJ11</f>
        <v>0</v>
      </c>
      <c r="AK11" s="1">
        <f>SUMMARY!AK11-'Prior Summary'!AK11</f>
        <v>0</v>
      </c>
      <c r="AL11" s="1">
        <f>SUMMARY!AL11-'Prior Summary'!AL11</f>
        <v>0</v>
      </c>
      <c r="AM11" s="1">
        <f>SUMMARY!AM11-'Prior Summary'!AM11</f>
        <v>0</v>
      </c>
      <c r="AN11" s="1">
        <f>SUMMARY!AN11-'Prior Summary'!AN11</f>
        <v>0</v>
      </c>
      <c r="AO11" s="1">
        <f>SUMMARY!AO11-'Prior Summary'!AO11</f>
        <v>0</v>
      </c>
      <c r="AP11" s="1">
        <f>SUMMARY!AP11-'Prior Summary'!AP11</f>
        <v>0</v>
      </c>
      <c r="AQ11" s="1">
        <f>SUMMARY!AQ11-'Prior Summary'!AQ11</f>
        <v>0</v>
      </c>
      <c r="AR11" s="1">
        <f>SUMMARY!AR11-'Prior Summary'!AR11</f>
        <v>0</v>
      </c>
      <c r="AS11" s="1">
        <f>SUMMARY!AS11-'Prior Summary'!AS11</f>
        <v>0</v>
      </c>
      <c r="AT11" s="1">
        <f>SUMMARY!AT11-'Prior Summary'!AT11</f>
        <v>0</v>
      </c>
      <c r="AU11" s="1">
        <f>SUMMARY!AU11-'Prior Summary'!AU11</f>
        <v>0</v>
      </c>
      <c r="AV11" s="1">
        <f>SUMMARY!AV11-'Prior Summary'!AV11</f>
        <v>0</v>
      </c>
      <c r="AW11" s="1">
        <f>SUMMARY!AW11-'Prior Summary'!AW11</f>
        <v>0</v>
      </c>
      <c r="AX11" s="1">
        <f>SUMMARY!AX11-'Prior Summary'!AX11</f>
        <v>0</v>
      </c>
      <c r="AY11" s="1">
        <f>SUMMARY!AY11-'Prior Summary'!AY11</f>
        <v>0</v>
      </c>
      <c r="AZ11" s="1">
        <f>SUMMARY!AZ11-'Prior Summary'!AZ11</f>
        <v>0</v>
      </c>
      <c r="BA11" s="1">
        <f>SUMMARY!BA11-'Prior Summary'!BA11</f>
        <v>0</v>
      </c>
      <c r="BB11" s="1">
        <f>SUMMARY!BB11-'Prior Summary'!BB11</f>
        <v>0</v>
      </c>
      <c r="BC11" s="1">
        <f>SUMMARY!BC11-'Prior Summary'!BC11</f>
        <v>0</v>
      </c>
      <c r="BD11" s="1">
        <f>SUMMARY!BD11-'Prior Summary'!BD11</f>
        <v>0</v>
      </c>
      <c r="BE11" s="1">
        <f>SUMMARY!BE11-'Prior Summary'!BE11</f>
        <v>0</v>
      </c>
      <c r="BF11" s="1">
        <f>SUMMARY!BF11-'Prior Summary'!BF11</f>
        <v>0</v>
      </c>
      <c r="BG11" s="1">
        <f>SUMMARY!BG11-'Prior Summary'!BG11</f>
        <v>0</v>
      </c>
      <c r="BH11" s="1">
        <f>SUMMARY!BH11-'Prior Summary'!BH11</f>
        <v>0</v>
      </c>
      <c r="BI11" s="1">
        <f>SUMMARY!BI11-'Prior Summary'!BI11</f>
        <v>0</v>
      </c>
      <c r="BJ11" s="1">
        <f>SUMMARY!BJ11-'Prior Summary'!BJ11</f>
        <v>0</v>
      </c>
      <c r="BK11" s="1">
        <f>SUMMARY!BK11-'Prior Summary'!BK11</f>
        <v>0</v>
      </c>
      <c r="BL11" s="1">
        <f>SUMMARY!BL11-'Prior Summary'!BL11</f>
        <v>0</v>
      </c>
      <c r="BM11" s="1">
        <f>SUMMARY!BM11-'Prior Summary'!BM11</f>
        <v>0</v>
      </c>
      <c r="BN11" s="1">
        <f>SUMMARY!BN11-'Prior Summary'!BN11</f>
        <v>0</v>
      </c>
      <c r="BO11" s="1">
        <f>SUMMARY!BO11-'Prior Summary'!BO11</f>
        <v>0</v>
      </c>
      <c r="BP11" s="1">
        <f>SUMMARY!BP11-'Prior Summary'!BP11</f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</row>
    <row r="12" spans="1:140">
      <c r="E12" s="52" t="s">
        <v>21</v>
      </c>
      <c r="G12" s="1">
        <f>SUMMARY!G12-'Prior Summary'!G12</f>
        <v>0</v>
      </c>
      <c r="H12" s="1">
        <f>SUMMARY!H12-'Prior Summary'!H12</f>
        <v>0</v>
      </c>
      <c r="I12" s="1">
        <f>SUMMARY!I12-'Prior Summary'!I12</f>
        <v>0</v>
      </c>
      <c r="J12" s="1">
        <f>SUMMARY!J12-'Prior Summary'!J12</f>
        <v>0</v>
      </c>
      <c r="K12" s="1">
        <f>SUMMARY!K12-'Prior Summary'!K12</f>
        <v>0</v>
      </c>
      <c r="L12" s="1">
        <f>SUMMARY!L12-'Prior Summary'!L12</f>
        <v>0</v>
      </c>
      <c r="M12" s="1">
        <f>SUMMARY!M12-'Prior Summary'!M12</f>
        <v>0</v>
      </c>
      <c r="N12" s="1">
        <f>SUMMARY!N12-'Prior Summary'!N12</f>
        <v>0</v>
      </c>
      <c r="O12" s="1">
        <f>SUMMARY!O12-'Prior Summary'!O12</f>
        <v>0</v>
      </c>
      <c r="P12" s="1">
        <f>SUMMARY!P12-'Prior Summary'!P12</f>
        <v>0</v>
      </c>
      <c r="Q12" s="1">
        <f>SUMMARY!Q12-'Prior Summary'!Q12</f>
        <v>0</v>
      </c>
      <c r="R12" s="1">
        <f>SUMMARY!R12-'Prior Summary'!R12</f>
        <v>0</v>
      </c>
      <c r="S12" s="1">
        <f>SUMMARY!S12-'Prior Summary'!S12</f>
        <v>0</v>
      </c>
      <c r="T12" s="1">
        <f>SUMMARY!T12-'Prior Summary'!T12</f>
        <v>0</v>
      </c>
      <c r="U12" s="1">
        <f>SUMMARY!U12-'Prior Summary'!U12</f>
        <v>0</v>
      </c>
      <c r="V12" s="1">
        <f>SUMMARY!V12-'Prior Summary'!V12</f>
        <v>0</v>
      </c>
      <c r="W12" s="1">
        <f>SUMMARY!W12-'Prior Summary'!W12</f>
        <v>0</v>
      </c>
      <c r="X12" s="1">
        <f>SUMMARY!X12-'Prior Summary'!X12</f>
        <v>0</v>
      </c>
      <c r="Y12" s="1">
        <f>SUMMARY!Y12-'Prior Summary'!Y12</f>
        <v>0</v>
      </c>
      <c r="Z12" s="1">
        <f>SUMMARY!Z12-'Prior Summary'!Z12</f>
        <v>0</v>
      </c>
      <c r="AA12" s="1">
        <f>SUMMARY!AA12-'Prior Summary'!AA12</f>
        <v>0</v>
      </c>
      <c r="AB12" s="1">
        <f>SUMMARY!AB12-'Prior Summary'!AB12</f>
        <v>0</v>
      </c>
      <c r="AC12" s="1">
        <f>SUMMARY!AC12-'Prior Summary'!AC12</f>
        <v>0</v>
      </c>
      <c r="AD12" s="1">
        <f>SUMMARY!AD12-'Prior Summary'!AD12</f>
        <v>0</v>
      </c>
      <c r="AE12" s="1">
        <f>SUMMARY!AE12-'Prior Summary'!AE12</f>
        <v>0</v>
      </c>
      <c r="AF12" s="1">
        <f>SUMMARY!AF12-'Prior Summary'!AF12</f>
        <v>0</v>
      </c>
      <c r="AG12" s="1">
        <f>SUMMARY!AG12-'Prior Summary'!AG12</f>
        <v>0</v>
      </c>
      <c r="AH12" s="1">
        <f>SUMMARY!AH12-'Prior Summary'!AH12</f>
        <v>0</v>
      </c>
      <c r="AI12" s="1">
        <f>SUMMARY!AI12-'Prior Summary'!AI12</f>
        <v>0</v>
      </c>
      <c r="AJ12" s="1">
        <f>SUMMARY!AJ12-'Prior Summary'!AJ12</f>
        <v>0</v>
      </c>
      <c r="AK12" s="1">
        <f>SUMMARY!AK12-'Prior Summary'!AK12</f>
        <v>0</v>
      </c>
      <c r="AL12" s="1">
        <f>SUMMARY!AL12-'Prior Summary'!AL12</f>
        <v>0</v>
      </c>
      <c r="AM12" s="1">
        <f>SUMMARY!AM12-'Prior Summary'!AM12</f>
        <v>0</v>
      </c>
      <c r="AN12" s="1">
        <f>SUMMARY!AN12-'Prior Summary'!AN12</f>
        <v>0</v>
      </c>
      <c r="AO12" s="1">
        <f>SUMMARY!AO12-'Prior Summary'!AO12</f>
        <v>0</v>
      </c>
      <c r="AP12" s="1">
        <f>SUMMARY!AP12-'Prior Summary'!AP12</f>
        <v>0</v>
      </c>
      <c r="AQ12" s="1">
        <f>SUMMARY!AQ12-'Prior Summary'!AQ12</f>
        <v>0</v>
      </c>
      <c r="AR12" s="1">
        <f>SUMMARY!AR12-'Prior Summary'!AR12</f>
        <v>0</v>
      </c>
      <c r="AS12" s="1">
        <f>SUMMARY!AS12-'Prior Summary'!AS12</f>
        <v>0</v>
      </c>
      <c r="AT12" s="1">
        <f>SUMMARY!AT12-'Prior Summary'!AT12</f>
        <v>0</v>
      </c>
      <c r="AU12" s="1">
        <f>SUMMARY!AU12-'Prior Summary'!AU12</f>
        <v>0</v>
      </c>
      <c r="AV12" s="1">
        <f>SUMMARY!AV12-'Prior Summary'!AV12</f>
        <v>0</v>
      </c>
      <c r="AW12" s="1">
        <f>SUMMARY!AW12-'Prior Summary'!AW12</f>
        <v>0</v>
      </c>
      <c r="AX12" s="1">
        <f>SUMMARY!AX12-'Prior Summary'!AX12</f>
        <v>0</v>
      </c>
      <c r="AY12" s="1">
        <f>SUMMARY!AY12-'Prior Summary'!AY12</f>
        <v>0</v>
      </c>
      <c r="AZ12" s="1">
        <f>SUMMARY!AZ12-'Prior Summary'!AZ12</f>
        <v>0</v>
      </c>
      <c r="BA12" s="1">
        <f>SUMMARY!BA12-'Prior Summary'!BA12</f>
        <v>0</v>
      </c>
      <c r="BB12" s="1">
        <f>SUMMARY!BB12-'Prior Summary'!BB12</f>
        <v>0</v>
      </c>
      <c r="BC12" s="1">
        <f>SUMMARY!BC12-'Prior Summary'!BC12</f>
        <v>0</v>
      </c>
      <c r="BD12" s="1">
        <f>SUMMARY!BD12-'Prior Summary'!BD12</f>
        <v>0</v>
      </c>
      <c r="BE12" s="1">
        <f>SUMMARY!BE12-'Prior Summary'!BE12</f>
        <v>0</v>
      </c>
      <c r="BF12" s="1">
        <f>SUMMARY!BF12-'Prior Summary'!BF12</f>
        <v>0</v>
      </c>
      <c r="BG12" s="1">
        <f>SUMMARY!BG12-'Prior Summary'!BG12</f>
        <v>0</v>
      </c>
      <c r="BH12" s="1">
        <f>SUMMARY!BH12-'Prior Summary'!BH12</f>
        <v>0</v>
      </c>
      <c r="BI12" s="1">
        <f>SUMMARY!BI12-'Prior Summary'!BI12</f>
        <v>0</v>
      </c>
      <c r="BJ12" s="1">
        <f>SUMMARY!BJ12-'Prior Summary'!BJ12</f>
        <v>0</v>
      </c>
      <c r="BK12" s="1">
        <f>SUMMARY!BK12-'Prior Summary'!BK12</f>
        <v>0</v>
      </c>
      <c r="BL12" s="1">
        <f>SUMMARY!BL12-'Prior Summary'!BL12</f>
        <v>0</v>
      </c>
      <c r="BM12" s="1">
        <f>SUMMARY!BM12-'Prior Summary'!BM12</f>
        <v>0</v>
      </c>
      <c r="BN12" s="1">
        <f>SUMMARY!BN12-'Prior Summary'!BN12</f>
        <v>0</v>
      </c>
      <c r="BO12" s="1">
        <f>SUMMARY!BO12-'Prior Summary'!BO12</f>
        <v>0</v>
      </c>
      <c r="BP12" s="1">
        <f>SUMMARY!BP12-'Prior Summary'!BP12</f>
        <v>0</v>
      </c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</row>
    <row r="13" spans="1:140">
      <c r="A13" s="9"/>
      <c r="B13" s="9"/>
      <c r="C13" s="9"/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</row>
    <row r="14" spans="1:140">
      <c r="A14" s="9"/>
      <c r="B14" s="9"/>
      <c r="C14" s="9"/>
      <c r="D14" s="9"/>
      <c r="E14" s="9" t="s">
        <v>22</v>
      </c>
      <c r="F14" s="76" t="s">
        <v>23</v>
      </c>
      <c r="G14" s="1">
        <f>SUMMARY!G14-'Prior Summary'!G14</f>
        <v>0</v>
      </c>
      <c r="H14" s="1">
        <f>SUMMARY!H14-'Prior Summary'!H14</f>
        <v>0</v>
      </c>
      <c r="I14" s="1">
        <f>SUMMARY!I14-'Prior Summary'!I14</f>
        <v>0</v>
      </c>
      <c r="J14" s="1">
        <f>SUMMARY!J14-'Prior Summary'!J14</f>
        <v>0</v>
      </c>
      <c r="K14" s="1">
        <f>SUMMARY!K14-'Prior Summary'!K14</f>
        <v>0</v>
      </c>
      <c r="L14" s="1">
        <f>SUMMARY!L14-'Prior Summary'!L14</f>
        <v>0</v>
      </c>
      <c r="M14" s="1">
        <f>SUMMARY!M14-'Prior Summary'!M14</f>
        <v>0</v>
      </c>
      <c r="N14" s="1">
        <f>SUMMARY!N14-'Prior Summary'!N14</f>
        <v>0</v>
      </c>
      <c r="O14" s="1">
        <f>SUMMARY!O14-'Prior Summary'!O14</f>
        <v>0</v>
      </c>
      <c r="P14" s="1">
        <f>SUMMARY!P14-'Prior Summary'!P14</f>
        <v>0</v>
      </c>
      <c r="Q14" s="1">
        <f>SUMMARY!Q14-'Prior Summary'!Q14</f>
        <v>0</v>
      </c>
      <c r="R14" s="1">
        <f>SUMMARY!R14-'Prior Summary'!R14</f>
        <v>0</v>
      </c>
      <c r="S14" s="1">
        <f>SUMMARY!S14-'Prior Summary'!S14</f>
        <v>0</v>
      </c>
      <c r="T14" s="1">
        <f>SUMMARY!T14-'Prior Summary'!T14</f>
        <v>0</v>
      </c>
      <c r="U14" s="1">
        <f>SUMMARY!U14-'Prior Summary'!U14</f>
        <v>0</v>
      </c>
      <c r="V14" s="1">
        <f>SUMMARY!V14-'Prior Summary'!V14</f>
        <v>0</v>
      </c>
      <c r="W14" s="1">
        <f>SUMMARY!W14-'Prior Summary'!W14</f>
        <v>0</v>
      </c>
      <c r="X14" s="1">
        <f>SUMMARY!X14-'Prior Summary'!X14</f>
        <v>0</v>
      </c>
      <c r="Y14" s="1">
        <f>SUMMARY!Y14-'Prior Summary'!Y14</f>
        <v>0</v>
      </c>
      <c r="Z14" s="1">
        <f>SUMMARY!Z14-'Prior Summary'!Z14</f>
        <v>0</v>
      </c>
      <c r="AA14" s="1">
        <f>SUMMARY!AA14-'Prior Summary'!AA14</f>
        <v>0</v>
      </c>
      <c r="AB14" s="1">
        <f>SUMMARY!AB14-'Prior Summary'!AB14</f>
        <v>0</v>
      </c>
      <c r="AC14" s="1">
        <f>SUMMARY!AC14-'Prior Summary'!AC14</f>
        <v>0</v>
      </c>
      <c r="AD14" s="1">
        <f>SUMMARY!AD14-'Prior Summary'!AD14</f>
        <v>0</v>
      </c>
      <c r="AE14" s="1">
        <f>SUMMARY!AE14-'Prior Summary'!AE14</f>
        <v>0</v>
      </c>
      <c r="AF14" s="1">
        <f>SUMMARY!AF14-'Prior Summary'!AF14</f>
        <v>0</v>
      </c>
      <c r="AG14" s="1">
        <f>SUMMARY!AG14-'Prior Summary'!AG14</f>
        <v>-34.611399999997957</v>
      </c>
      <c r="AH14" s="1">
        <f>SUMMARY!AH14-'Prior Summary'!AH14</f>
        <v>-101.88356999999814</v>
      </c>
      <c r="AI14" s="1">
        <f>SUMMARY!AI14-'Prior Summary'!AI14</f>
        <v>-200.0214999999971</v>
      </c>
      <c r="AJ14" s="1">
        <f>SUMMARY!AJ14-'Prior Summary'!AJ14</f>
        <v>-283.11019999999735</v>
      </c>
      <c r="AK14" s="1">
        <f>SUMMARY!AK14-'Prior Summary'!AK14</f>
        <v>-109.07339999999567</v>
      </c>
      <c r="AL14" s="1">
        <f>SUMMARY!AL14-'Prior Summary'!AL14</f>
        <v>-627.62977999999566</v>
      </c>
      <c r="AM14" s="1">
        <f>SUMMARY!AM14-'Prior Summary'!AM14</f>
        <v>-852.2934599999935</v>
      </c>
      <c r="AN14" s="1">
        <f>SUMMARY!AN14-'Prior Summary'!AN14</f>
        <v>-1056.4682399999929</v>
      </c>
      <c r="AO14" s="1">
        <f>SUMMARY!AO14-'Prior Summary'!AO14</f>
        <v>-1172.9544299999925</v>
      </c>
      <c r="AP14" s="1">
        <f>SUMMARY!AP14-'Prior Summary'!AP14</f>
        <v>-1170.6261699999923</v>
      </c>
      <c r="AQ14" s="1">
        <f>SUMMARY!AQ14-'Prior Summary'!AQ14</f>
        <v>-1211.9158999999927</v>
      </c>
      <c r="AR14" s="1">
        <f>SUMMARY!AR14-'Prior Summary'!AR14</f>
        <v>-1197.335059999994</v>
      </c>
      <c r="AS14" s="1">
        <f>SUMMARY!AS14-'Prior Summary'!AS14</f>
        <v>-1118.7900599999939</v>
      </c>
      <c r="AT14" s="1">
        <f>SUMMARY!AT14-'Prior Summary'!AT14</f>
        <v>-1023.1170599999932</v>
      </c>
      <c r="AU14" s="1">
        <f>SUMMARY!AU14-'Prior Summary'!AU14</f>
        <v>-924.07905999999457</v>
      </c>
      <c r="AV14" s="1">
        <f>SUMMARY!AV14-'Prior Summary'!AV14</f>
        <v>-811.12405999999464</v>
      </c>
      <c r="AW14" s="1">
        <f>SUMMARY!AW14-'Prior Summary'!AW14</f>
        <v>-698.28305999999429</v>
      </c>
      <c r="AX14" s="1">
        <f>SUMMARY!AX14-'Prior Summary'!AX14</f>
        <v>-578.5970599999946</v>
      </c>
      <c r="AY14" s="1">
        <f>SUMMARY!AY14-'Prior Summary'!AY14</f>
        <v>-478.05105999999614</v>
      </c>
      <c r="AZ14" s="1">
        <f>SUMMARY!AZ14-'Prior Summary'!AZ14</f>
        <v>-367.01005999999506</v>
      </c>
      <c r="BA14" s="1">
        <f>SUMMARY!BA14-'Prior Summary'!BA14</f>
        <v>-273.0410599999941</v>
      </c>
      <c r="BB14" s="1">
        <f>SUMMARY!BB14-'Prior Summary'!BB14</f>
        <v>-178.74805999999444</v>
      </c>
      <c r="BC14" s="1">
        <f>SUMMARY!BC14-'Prior Summary'!BC14</f>
        <v>-118.6550599999955</v>
      </c>
      <c r="BD14" s="1">
        <f>SUMMARY!BD14-'Prior Summary'!BD14</f>
        <v>-58.240059999996447</v>
      </c>
      <c r="BE14" s="1">
        <f>SUMMARY!BE14-'Prior Summary'!BE14</f>
        <v>17.716940000003888</v>
      </c>
      <c r="BF14" s="1">
        <f>SUMMARY!BF14-'Prior Summary'!BF14</f>
        <v>110.95194000000447</v>
      </c>
      <c r="BG14" s="1">
        <f>SUMMARY!BG14-'Prior Summary'!BG14</f>
        <v>203.52394000000459</v>
      </c>
      <c r="BH14" s="1">
        <f>SUMMARY!BH14-'Prior Summary'!BH14</f>
        <v>296.0949400000045</v>
      </c>
      <c r="BI14" s="1">
        <f>SUMMARY!BI14-'Prior Summary'!BI14</f>
        <v>388.00494000000617</v>
      </c>
      <c r="BJ14" s="1">
        <f>SUMMARY!BJ14-'Prior Summary'!BJ14</f>
        <v>479.25294000000576</v>
      </c>
      <c r="BK14" s="1">
        <f>SUMMARY!BK14-'Prior Summary'!BK14</f>
        <v>555.80694000000585</v>
      </c>
      <c r="BL14" s="1">
        <f>SUMMARY!BL14-'Prior Summary'!BL14</f>
        <v>650.4589400000059</v>
      </c>
      <c r="BM14" s="1">
        <f>SUMMARY!BM14-'Prior Summary'!BM14</f>
        <v>745.61594000000696</v>
      </c>
      <c r="BN14" s="1">
        <f>SUMMARY!BN14-'Prior Summary'!BN14</f>
        <v>841.27894000000742</v>
      </c>
      <c r="BO14" s="1">
        <f>SUMMARY!BO14-'Prior Summary'!BO14</f>
        <v>902.15294000000722</v>
      </c>
      <c r="BP14" s="1">
        <f>SUMMARY!BP14-'Prior Summary'!BP14</f>
        <v>963.53394000000844</v>
      </c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</row>
    <row r="15" spans="1:140">
      <c r="A15" s="9"/>
      <c r="B15" s="76"/>
      <c r="C15" s="9"/>
      <c r="D15" s="9"/>
      <c r="E15" s="9"/>
      <c r="F15" s="76" t="s">
        <v>24</v>
      </c>
      <c r="G15" s="1">
        <f>SUMMARY!G15-'Prior Summary'!G15</f>
        <v>0</v>
      </c>
      <c r="H15" s="1">
        <f>SUMMARY!H15-'Prior Summary'!H15</f>
        <v>0</v>
      </c>
      <c r="I15" s="1">
        <f>SUMMARY!I15-'Prior Summary'!I15</f>
        <v>0</v>
      </c>
      <c r="J15" s="1">
        <f>SUMMARY!J15-'Prior Summary'!J15</f>
        <v>0</v>
      </c>
      <c r="K15" s="1">
        <f>SUMMARY!K15-'Prior Summary'!K15</f>
        <v>0</v>
      </c>
      <c r="L15" s="1">
        <f>SUMMARY!L15-'Prior Summary'!L15</f>
        <v>0</v>
      </c>
      <c r="M15" s="1">
        <f>SUMMARY!M15-'Prior Summary'!M15</f>
        <v>0</v>
      </c>
      <c r="N15" s="1">
        <f>SUMMARY!N15-'Prior Summary'!N15</f>
        <v>0</v>
      </c>
      <c r="O15" s="1">
        <f>SUMMARY!O15-'Prior Summary'!O15</f>
        <v>0</v>
      </c>
      <c r="P15" s="1">
        <f>SUMMARY!P15-'Prior Summary'!P15</f>
        <v>0</v>
      </c>
      <c r="Q15" s="1">
        <f>SUMMARY!Q15-'Prior Summary'!Q15</f>
        <v>0</v>
      </c>
      <c r="R15" s="1">
        <f>SUMMARY!R15-'Prior Summary'!R15</f>
        <v>0</v>
      </c>
      <c r="S15" s="1">
        <f>SUMMARY!S15-'Prior Summary'!S15</f>
        <v>0</v>
      </c>
      <c r="T15" s="1">
        <f>SUMMARY!T15-'Prior Summary'!T15</f>
        <v>0</v>
      </c>
      <c r="U15" s="1">
        <f>SUMMARY!U15-'Prior Summary'!U15</f>
        <v>0</v>
      </c>
      <c r="V15" s="1">
        <f>SUMMARY!V15-'Prior Summary'!V15</f>
        <v>0</v>
      </c>
      <c r="W15" s="1">
        <f>SUMMARY!W15-'Prior Summary'!W15</f>
        <v>0</v>
      </c>
      <c r="X15" s="1">
        <f>SUMMARY!X15-'Prior Summary'!X15</f>
        <v>0</v>
      </c>
      <c r="Y15" s="1">
        <f>SUMMARY!Y15-'Prior Summary'!Y15</f>
        <v>0</v>
      </c>
      <c r="Z15" s="1">
        <f>SUMMARY!Z15-'Prior Summary'!Z15</f>
        <v>0</v>
      </c>
      <c r="AA15" s="1">
        <f>SUMMARY!AA15-'Prior Summary'!AA15</f>
        <v>0</v>
      </c>
      <c r="AB15" s="1">
        <f>SUMMARY!AB15-'Prior Summary'!AB15</f>
        <v>0</v>
      </c>
      <c r="AC15" s="1">
        <f>SUMMARY!AC15-'Prior Summary'!AC15</f>
        <v>0</v>
      </c>
      <c r="AD15" s="1">
        <f>SUMMARY!AD15-'Prior Summary'!AD15</f>
        <v>0</v>
      </c>
      <c r="AE15" s="1">
        <f>SUMMARY!AE15-'Prior Summary'!AE15</f>
        <v>0</v>
      </c>
      <c r="AF15" s="1">
        <f>SUMMARY!AF15-'Prior Summary'!AF15</f>
        <v>0</v>
      </c>
      <c r="AG15" s="1">
        <f>SUMMARY!AG15-'Prior Summary'!AG15</f>
        <v>0</v>
      </c>
      <c r="AH15" s="1">
        <f>SUMMARY!AH15-'Prior Summary'!AH15</f>
        <v>0</v>
      </c>
      <c r="AI15" s="1">
        <f>SUMMARY!AI15-'Prior Summary'!AI15</f>
        <v>0</v>
      </c>
      <c r="AJ15" s="1">
        <f>SUMMARY!AJ15-'Prior Summary'!AJ15</f>
        <v>0</v>
      </c>
      <c r="AK15" s="1">
        <f>SUMMARY!AK15-'Prior Summary'!AK15</f>
        <v>0</v>
      </c>
      <c r="AL15" s="1">
        <f>SUMMARY!AL15-'Prior Summary'!AL15</f>
        <v>0</v>
      </c>
      <c r="AM15" s="1">
        <f>SUMMARY!AM15-'Prior Summary'!AM15</f>
        <v>0</v>
      </c>
      <c r="AN15" s="1">
        <f>SUMMARY!AN15-'Prior Summary'!AN15</f>
        <v>0</v>
      </c>
      <c r="AO15" s="1">
        <f>SUMMARY!AO15-'Prior Summary'!AO15</f>
        <v>0</v>
      </c>
      <c r="AP15" s="1">
        <f>SUMMARY!AP15-'Prior Summary'!AP15</f>
        <v>0</v>
      </c>
      <c r="AQ15" s="1">
        <f>SUMMARY!AQ15-'Prior Summary'!AQ15</f>
        <v>0</v>
      </c>
      <c r="AR15" s="1">
        <f>SUMMARY!AR15-'Prior Summary'!AR15</f>
        <v>0</v>
      </c>
      <c r="AS15" s="1">
        <f>SUMMARY!AS15-'Prior Summary'!AS15</f>
        <v>0</v>
      </c>
      <c r="AT15" s="1">
        <f>SUMMARY!AT15-'Prior Summary'!AT15</f>
        <v>0</v>
      </c>
      <c r="AU15" s="1">
        <f>SUMMARY!AU15-'Prior Summary'!AU15</f>
        <v>0</v>
      </c>
      <c r="AV15" s="1">
        <f>SUMMARY!AV15-'Prior Summary'!AV15</f>
        <v>0</v>
      </c>
      <c r="AW15" s="1">
        <f>SUMMARY!AW15-'Prior Summary'!AW15</f>
        <v>0</v>
      </c>
      <c r="AX15" s="1">
        <f>SUMMARY!AX15-'Prior Summary'!AX15</f>
        <v>0</v>
      </c>
      <c r="AY15" s="1">
        <f>SUMMARY!AY15-'Prior Summary'!AY15</f>
        <v>0</v>
      </c>
      <c r="AZ15" s="1">
        <f>SUMMARY!AZ15-'Prior Summary'!AZ15</f>
        <v>0</v>
      </c>
      <c r="BA15" s="1">
        <f>SUMMARY!BA15-'Prior Summary'!BA15</f>
        <v>0</v>
      </c>
      <c r="BB15" s="1">
        <f>SUMMARY!BB15-'Prior Summary'!BB15</f>
        <v>0</v>
      </c>
      <c r="BC15" s="1">
        <f>SUMMARY!BC15-'Prior Summary'!BC15</f>
        <v>0</v>
      </c>
      <c r="BD15" s="1">
        <f>SUMMARY!BD15-'Prior Summary'!BD15</f>
        <v>0</v>
      </c>
      <c r="BE15" s="1">
        <f>SUMMARY!BE15-'Prior Summary'!BE15</f>
        <v>0</v>
      </c>
      <c r="BF15" s="1">
        <f>SUMMARY!BF15-'Prior Summary'!BF15</f>
        <v>0</v>
      </c>
      <c r="BG15" s="1">
        <f>SUMMARY!BG15-'Prior Summary'!BG15</f>
        <v>0</v>
      </c>
      <c r="BH15" s="1">
        <f>SUMMARY!BH15-'Prior Summary'!BH15</f>
        <v>0</v>
      </c>
      <c r="BI15" s="1">
        <f>SUMMARY!BI15-'Prior Summary'!BI15</f>
        <v>0</v>
      </c>
      <c r="BJ15" s="1">
        <f>SUMMARY!BJ15-'Prior Summary'!BJ15</f>
        <v>0</v>
      </c>
      <c r="BK15" s="1">
        <f>SUMMARY!BK15-'Prior Summary'!BK15</f>
        <v>0</v>
      </c>
      <c r="BL15" s="1">
        <f>SUMMARY!BL15-'Prior Summary'!BL15</f>
        <v>0</v>
      </c>
      <c r="BM15" s="1">
        <f>SUMMARY!BM15-'Prior Summary'!BM15</f>
        <v>0</v>
      </c>
      <c r="BN15" s="1">
        <f>SUMMARY!BN15-'Prior Summary'!BN15</f>
        <v>0</v>
      </c>
      <c r="BO15" s="1">
        <f>SUMMARY!BO15-'Prior Summary'!BO15</f>
        <v>0</v>
      </c>
      <c r="BP15" s="1">
        <f>SUMMARY!BP15-'Prior Summary'!BP15</f>
        <v>0</v>
      </c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</row>
    <row r="16" spans="1:140">
      <c r="A16" s="9"/>
      <c r="B16" s="76"/>
      <c r="C16" s="9"/>
      <c r="D16" s="9"/>
      <c r="E16" s="9"/>
      <c r="F16" s="76"/>
      <c r="G16" s="1">
        <f>SUMMARY!G16-'Prior Summary'!G16</f>
        <v>0</v>
      </c>
      <c r="H16" s="1">
        <f>SUMMARY!H16-'Prior Summary'!H16</f>
        <v>0</v>
      </c>
      <c r="I16" s="1">
        <f>SUMMARY!I16-'Prior Summary'!I16</f>
        <v>0</v>
      </c>
      <c r="J16" s="1">
        <f>SUMMARY!J16-'Prior Summary'!J16</f>
        <v>0</v>
      </c>
      <c r="K16" s="1">
        <f>SUMMARY!K16-'Prior Summary'!K16</f>
        <v>0</v>
      </c>
      <c r="L16" s="1">
        <f>SUMMARY!L16-'Prior Summary'!L16</f>
        <v>0</v>
      </c>
      <c r="M16" s="1">
        <f>SUMMARY!M16-'Prior Summary'!M16</f>
        <v>0</v>
      </c>
      <c r="N16" s="1">
        <f>SUMMARY!N16-'Prior Summary'!N16</f>
        <v>0</v>
      </c>
      <c r="O16" s="1">
        <f>SUMMARY!O16-'Prior Summary'!O16</f>
        <v>0</v>
      </c>
      <c r="P16" s="1">
        <f>SUMMARY!P16-'Prior Summary'!P16</f>
        <v>0</v>
      </c>
      <c r="Q16" s="1">
        <f>SUMMARY!Q16-'Prior Summary'!Q16</f>
        <v>0</v>
      </c>
      <c r="R16" s="1">
        <f>SUMMARY!R16-'Prior Summary'!R16</f>
        <v>0</v>
      </c>
      <c r="S16" s="1">
        <f>SUMMARY!S16-'Prior Summary'!S16</f>
        <v>0</v>
      </c>
      <c r="T16" s="1">
        <f>SUMMARY!T16-'Prior Summary'!T16</f>
        <v>0</v>
      </c>
      <c r="U16" s="1">
        <f>SUMMARY!U16-'Prior Summary'!U16</f>
        <v>0</v>
      </c>
      <c r="V16" s="1">
        <f>SUMMARY!V16-'Prior Summary'!V16</f>
        <v>0</v>
      </c>
      <c r="W16" s="1">
        <f>SUMMARY!W16-'Prior Summary'!W16</f>
        <v>0</v>
      </c>
      <c r="X16" s="1">
        <f>SUMMARY!X16-'Prior Summary'!X16</f>
        <v>0</v>
      </c>
      <c r="Y16" s="1">
        <f>SUMMARY!Y16-'Prior Summary'!Y16</f>
        <v>0</v>
      </c>
      <c r="Z16" s="1">
        <f>SUMMARY!Z16-'Prior Summary'!Z16</f>
        <v>0</v>
      </c>
      <c r="AA16" s="1">
        <f>SUMMARY!AA16-'Prior Summary'!AA16</f>
        <v>0</v>
      </c>
      <c r="AB16" s="1">
        <f>SUMMARY!AB16-'Prior Summary'!AB16</f>
        <v>0</v>
      </c>
      <c r="AC16" s="1">
        <f>SUMMARY!AC16-'Prior Summary'!AC16</f>
        <v>0</v>
      </c>
      <c r="AD16" s="1">
        <f>SUMMARY!AD16-'Prior Summary'!AD16</f>
        <v>0</v>
      </c>
      <c r="AE16" s="1">
        <f>SUMMARY!AE16-'Prior Summary'!AE16</f>
        <v>0</v>
      </c>
      <c r="AF16" s="1">
        <f>SUMMARY!AF16-'Prior Summary'!AF16</f>
        <v>0</v>
      </c>
      <c r="AG16" s="1">
        <f>SUMMARY!AG16-'Prior Summary'!AG16</f>
        <v>0</v>
      </c>
      <c r="AH16" s="1">
        <f>SUMMARY!AH16-'Prior Summary'!AH16</f>
        <v>0</v>
      </c>
      <c r="AI16" s="1">
        <f>SUMMARY!AI16-'Prior Summary'!AI16</f>
        <v>0</v>
      </c>
      <c r="AJ16" s="1">
        <f>SUMMARY!AJ16-'Prior Summary'!AJ16</f>
        <v>0</v>
      </c>
      <c r="AK16" s="1">
        <f>SUMMARY!AK16-'Prior Summary'!AK16</f>
        <v>0</v>
      </c>
      <c r="AL16" s="1">
        <f>SUMMARY!AL16-'Prior Summary'!AL16</f>
        <v>0</v>
      </c>
      <c r="AM16" s="1">
        <f>SUMMARY!AM16-'Prior Summary'!AM16</f>
        <v>0</v>
      </c>
      <c r="AN16" s="1">
        <f>SUMMARY!AN16-'Prior Summary'!AN16</f>
        <v>0</v>
      </c>
      <c r="AO16" s="1">
        <f>SUMMARY!AO16-'Prior Summary'!AO16</f>
        <v>0</v>
      </c>
      <c r="AP16" s="1">
        <f>SUMMARY!AP16-'Prior Summary'!AP16</f>
        <v>0</v>
      </c>
      <c r="AQ16" s="1">
        <f>SUMMARY!AQ16-'Prior Summary'!AQ16</f>
        <v>0</v>
      </c>
      <c r="AR16" s="1">
        <f>SUMMARY!AR16-'Prior Summary'!AR16</f>
        <v>0</v>
      </c>
      <c r="AS16" s="1">
        <f>SUMMARY!AS16-'Prior Summary'!AS16</f>
        <v>0</v>
      </c>
      <c r="AT16" s="1">
        <f>SUMMARY!AT16-'Prior Summary'!AT16</f>
        <v>0</v>
      </c>
      <c r="AU16" s="1">
        <f>SUMMARY!AU16-'Prior Summary'!AU16</f>
        <v>0</v>
      </c>
      <c r="AV16" s="1">
        <f>SUMMARY!AV16-'Prior Summary'!AV16</f>
        <v>0</v>
      </c>
      <c r="AW16" s="1">
        <f>SUMMARY!AW16-'Prior Summary'!AW16</f>
        <v>0</v>
      </c>
      <c r="AX16" s="1">
        <f>SUMMARY!AX16-'Prior Summary'!AX16</f>
        <v>0</v>
      </c>
      <c r="AY16" s="1">
        <f>SUMMARY!AY16-'Prior Summary'!AY16</f>
        <v>0</v>
      </c>
      <c r="AZ16" s="1">
        <f>SUMMARY!AZ16-'Prior Summary'!AZ16</f>
        <v>0</v>
      </c>
      <c r="BA16" s="1">
        <f>SUMMARY!BA16-'Prior Summary'!BA16</f>
        <v>0</v>
      </c>
      <c r="BB16" s="1">
        <f>SUMMARY!BB16-'Prior Summary'!BB16</f>
        <v>0</v>
      </c>
      <c r="BC16" s="1">
        <f>SUMMARY!BC16-'Prior Summary'!BC16</f>
        <v>0</v>
      </c>
      <c r="BD16" s="1">
        <f>SUMMARY!BD16-'Prior Summary'!BD16</f>
        <v>0</v>
      </c>
      <c r="BE16" s="1">
        <f>SUMMARY!BE16-'Prior Summary'!BE16</f>
        <v>0</v>
      </c>
      <c r="BF16" s="1">
        <f>SUMMARY!BF16-'Prior Summary'!BF16</f>
        <v>0</v>
      </c>
      <c r="BG16" s="1">
        <f>SUMMARY!BG16-'Prior Summary'!BG16</f>
        <v>0</v>
      </c>
      <c r="BH16" s="1">
        <f>SUMMARY!BH16-'Prior Summary'!BH16</f>
        <v>0</v>
      </c>
      <c r="BI16" s="1">
        <f>SUMMARY!BI16-'Prior Summary'!BI16</f>
        <v>0</v>
      </c>
      <c r="BJ16" s="1">
        <f>SUMMARY!BJ16-'Prior Summary'!BJ16</f>
        <v>0</v>
      </c>
      <c r="BK16" s="1">
        <f>SUMMARY!BK16-'Prior Summary'!BK16</f>
        <v>0</v>
      </c>
      <c r="BL16" s="1">
        <f>SUMMARY!BL16-'Prior Summary'!BL16</f>
        <v>0</v>
      </c>
      <c r="BM16" s="1">
        <f>SUMMARY!BM16-'Prior Summary'!BM16</f>
        <v>0</v>
      </c>
      <c r="BN16" s="1">
        <f>SUMMARY!BN16-'Prior Summary'!BN16</f>
        <v>0</v>
      </c>
      <c r="BO16" s="1">
        <f>SUMMARY!BO16-'Prior Summary'!BO16</f>
        <v>0</v>
      </c>
      <c r="BP16" s="1">
        <f>SUMMARY!BP16-'Prior Summary'!BP16</f>
        <v>0</v>
      </c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</row>
    <row r="17" spans="1:147">
      <c r="A17" s="9"/>
      <c r="B17" s="76"/>
      <c r="C17" s="9"/>
      <c r="D17" s="9"/>
      <c r="E17" s="9"/>
      <c r="F17" s="76"/>
      <c r="G17" s="1">
        <f>SUMMARY!G17-'Prior Summary'!G17</f>
        <v>0</v>
      </c>
      <c r="H17" s="1">
        <f>SUMMARY!H17-'Prior Summary'!H17</f>
        <v>0</v>
      </c>
      <c r="I17" s="1">
        <f>SUMMARY!I17-'Prior Summary'!I17</f>
        <v>0</v>
      </c>
      <c r="J17" s="1">
        <f>SUMMARY!J17-'Prior Summary'!J17</f>
        <v>0</v>
      </c>
      <c r="K17" s="1">
        <f>SUMMARY!K17-'Prior Summary'!K17</f>
        <v>0</v>
      </c>
      <c r="L17" s="1">
        <f>SUMMARY!L17-'Prior Summary'!L17</f>
        <v>0</v>
      </c>
      <c r="M17" s="1">
        <f>SUMMARY!M17-'Prior Summary'!M17</f>
        <v>0</v>
      </c>
      <c r="N17" s="1">
        <f>SUMMARY!N17-'Prior Summary'!N17</f>
        <v>0</v>
      </c>
      <c r="O17" s="1">
        <f>SUMMARY!O17-'Prior Summary'!O17</f>
        <v>0</v>
      </c>
      <c r="P17" s="1">
        <f>SUMMARY!P17-'Prior Summary'!P17</f>
        <v>0</v>
      </c>
      <c r="Q17" s="1">
        <f>SUMMARY!Q17-'Prior Summary'!Q17</f>
        <v>0</v>
      </c>
      <c r="R17" s="1">
        <f>SUMMARY!R17-'Prior Summary'!R17</f>
        <v>0</v>
      </c>
      <c r="S17" s="1">
        <f>SUMMARY!S17-'Prior Summary'!S17</f>
        <v>0</v>
      </c>
      <c r="T17" s="1">
        <f>SUMMARY!T17-'Prior Summary'!T17</f>
        <v>0</v>
      </c>
      <c r="U17" s="1">
        <f>SUMMARY!U17-'Prior Summary'!U17</f>
        <v>0</v>
      </c>
      <c r="V17" s="1">
        <f>SUMMARY!V17-'Prior Summary'!V17</f>
        <v>0</v>
      </c>
      <c r="W17" s="1">
        <f>SUMMARY!W17-'Prior Summary'!W17</f>
        <v>0</v>
      </c>
      <c r="X17" s="1">
        <f>SUMMARY!X17-'Prior Summary'!X17</f>
        <v>0</v>
      </c>
      <c r="Y17" s="1">
        <f>SUMMARY!Y17-'Prior Summary'!Y17</f>
        <v>0</v>
      </c>
      <c r="Z17" s="1">
        <f>SUMMARY!Z17-'Prior Summary'!Z17</f>
        <v>0</v>
      </c>
      <c r="AA17" s="1">
        <f>SUMMARY!AA17-'Prior Summary'!AA17</f>
        <v>0</v>
      </c>
      <c r="AB17" s="1">
        <f>SUMMARY!AB17-'Prior Summary'!AB17</f>
        <v>0</v>
      </c>
      <c r="AC17" s="1">
        <f>SUMMARY!AC17-'Prior Summary'!AC17</f>
        <v>0</v>
      </c>
      <c r="AD17" s="1">
        <f>SUMMARY!AD17-'Prior Summary'!AD17</f>
        <v>0</v>
      </c>
      <c r="AE17" s="1">
        <f>SUMMARY!AE17-'Prior Summary'!AE17</f>
        <v>0</v>
      </c>
      <c r="AF17" s="1">
        <f>SUMMARY!AF17-'Prior Summary'!AF17</f>
        <v>0</v>
      </c>
      <c r="AG17" s="1">
        <f>SUMMARY!AG17-'Prior Summary'!AG17</f>
        <v>0</v>
      </c>
      <c r="AH17" s="1">
        <f>SUMMARY!AH17-'Prior Summary'!AH17</f>
        <v>0</v>
      </c>
      <c r="AI17" s="1">
        <f>SUMMARY!AI17-'Prior Summary'!AI17</f>
        <v>0</v>
      </c>
      <c r="AJ17" s="1">
        <f>SUMMARY!AJ17-'Prior Summary'!AJ17</f>
        <v>0</v>
      </c>
      <c r="AK17" s="1">
        <f>SUMMARY!AK17-'Prior Summary'!AK17</f>
        <v>0</v>
      </c>
      <c r="AL17" s="1">
        <f>SUMMARY!AL17-'Prior Summary'!AL17</f>
        <v>0</v>
      </c>
      <c r="AM17" s="1">
        <f>SUMMARY!AM17-'Prior Summary'!AM17</f>
        <v>0</v>
      </c>
      <c r="AN17" s="1">
        <f>SUMMARY!AN17-'Prior Summary'!AN17</f>
        <v>0</v>
      </c>
      <c r="AO17" s="1">
        <f>SUMMARY!AO17-'Prior Summary'!AO17</f>
        <v>0</v>
      </c>
      <c r="AP17" s="1">
        <f>SUMMARY!AP17-'Prior Summary'!AP17</f>
        <v>0</v>
      </c>
      <c r="AQ17" s="1">
        <f>SUMMARY!AQ17-'Prior Summary'!AQ17</f>
        <v>0</v>
      </c>
      <c r="AR17" s="1">
        <f>SUMMARY!AR17-'Prior Summary'!AR17</f>
        <v>0</v>
      </c>
      <c r="AS17" s="1">
        <f>SUMMARY!AS17-'Prior Summary'!AS17</f>
        <v>0</v>
      </c>
      <c r="AT17" s="1">
        <f>SUMMARY!AT17-'Prior Summary'!AT17</f>
        <v>0</v>
      </c>
      <c r="AU17" s="1">
        <f>SUMMARY!AU17-'Prior Summary'!AU17</f>
        <v>0</v>
      </c>
      <c r="AV17" s="1">
        <f>SUMMARY!AV17-'Prior Summary'!AV17</f>
        <v>0</v>
      </c>
      <c r="AW17" s="1">
        <f>SUMMARY!AW17-'Prior Summary'!AW17</f>
        <v>0</v>
      </c>
      <c r="AX17" s="1">
        <f>SUMMARY!AX17-'Prior Summary'!AX17</f>
        <v>0</v>
      </c>
      <c r="AY17" s="1">
        <f>SUMMARY!AY17-'Prior Summary'!AY17</f>
        <v>0</v>
      </c>
      <c r="AZ17" s="1">
        <f>SUMMARY!AZ17-'Prior Summary'!AZ17</f>
        <v>0</v>
      </c>
      <c r="BA17" s="1">
        <f>SUMMARY!BA17-'Prior Summary'!BA17</f>
        <v>0</v>
      </c>
      <c r="BB17" s="1">
        <f>SUMMARY!BB17-'Prior Summary'!BB17</f>
        <v>0</v>
      </c>
      <c r="BC17" s="1">
        <f>SUMMARY!BC17-'Prior Summary'!BC17</f>
        <v>0</v>
      </c>
      <c r="BD17" s="1">
        <f>SUMMARY!BD17-'Prior Summary'!BD17</f>
        <v>0</v>
      </c>
      <c r="BE17" s="1">
        <f>SUMMARY!BE17-'Prior Summary'!BE17</f>
        <v>0</v>
      </c>
      <c r="BF17" s="1">
        <f>SUMMARY!BF17-'Prior Summary'!BF17</f>
        <v>0</v>
      </c>
      <c r="BG17" s="1">
        <f>SUMMARY!BG17-'Prior Summary'!BG17</f>
        <v>0</v>
      </c>
      <c r="BH17" s="1">
        <f>SUMMARY!BH17-'Prior Summary'!BH17</f>
        <v>0</v>
      </c>
      <c r="BI17" s="1">
        <f>SUMMARY!BI17-'Prior Summary'!BI17</f>
        <v>0</v>
      </c>
      <c r="BJ17" s="1">
        <f>SUMMARY!BJ17-'Prior Summary'!BJ17</f>
        <v>0</v>
      </c>
      <c r="BK17" s="1">
        <f>SUMMARY!BK17-'Prior Summary'!BK17</f>
        <v>0</v>
      </c>
      <c r="BL17" s="1">
        <f>SUMMARY!BL17-'Prior Summary'!BL17</f>
        <v>0</v>
      </c>
      <c r="BM17" s="1">
        <f>SUMMARY!BM17-'Prior Summary'!BM17</f>
        <v>0</v>
      </c>
      <c r="BN17" s="1">
        <f>SUMMARY!BN17-'Prior Summary'!BN17</f>
        <v>0</v>
      </c>
      <c r="BO17" s="1">
        <f>SUMMARY!BO17-'Prior Summary'!BO17</f>
        <v>0</v>
      </c>
      <c r="BP17" s="1">
        <f>SUMMARY!BP17-'Prior Summary'!BP17</f>
        <v>0</v>
      </c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</row>
    <row r="18" spans="1:147">
      <c r="A18" s="9"/>
      <c r="B18" s="76"/>
      <c r="C18" s="9"/>
      <c r="D18" s="9"/>
      <c r="E18" s="9"/>
      <c r="F18" s="76"/>
      <c r="G18" s="1">
        <f>SUMMARY!G18-'Prior Summary'!G18</f>
        <v>0</v>
      </c>
      <c r="H18" s="1">
        <f>SUMMARY!H18-'Prior Summary'!H18</f>
        <v>0</v>
      </c>
      <c r="I18" s="1">
        <f>SUMMARY!I18-'Prior Summary'!I18</f>
        <v>0</v>
      </c>
      <c r="J18" s="1">
        <f>SUMMARY!J18-'Prior Summary'!J18</f>
        <v>0</v>
      </c>
      <c r="K18" s="1">
        <f>SUMMARY!K18-'Prior Summary'!K18</f>
        <v>0</v>
      </c>
      <c r="L18" s="1">
        <f>SUMMARY!L18-'Prior Summary'!L18</f>
        <v>0</v>
      </c>
      <c r="M18" s="1">
        <f>SUMMARY!M18-'Prior Summary'!M18</f>
        <v>0</v>
      </c>
      <c r="N18" s="1">
        <f>SUMMARY!N18-'Prior Summary'!N18</f>
        <v>0</v>
      </c>
      <c r="O18" s="1">
        <f>SUMMARY!O18-'Prior Summary'!O18</f>
        <v>0</v>
      </c>
      <c r="P18" s="1">
        <f>SUMMARY!P18-'Prior Summary'!P18</f>
        <v>0</v>
      </c>
      <c r="Q18" s="1">
        <f>SUMMARY!Q18-'Prior Summary'!Q18</f>
        <v>0</v>
      </c>
      <c r="R18" s="1">
        <f>SUMMARY!R18-'Prior Summary'!R18</f>
        <v>0</v>
      </c>
      <c r="S18" s="1">
        <f>SUMMARY!S18-'Prior Summary'!S18</f>
        <v>0</v>
      </c>
      <c r="T18" s="1">
        <f>SUMMARY!T18-'Prior Summary'!T18</f>
        <v>0</v>
      </c>
      <c r="U18" s="1">
        <f>SUMMARY!U18-'Prior Summary'!U18</f>
        <v>0</v>
      </c>
      <c r="V18" s="1">
        <f>SUMMARY!V18-'Prior Summary'!V18</f>
        <v>0</v>
      </c>
      <c r="W18" s="1">
        <f>SUMMARY!W18-'Prior Summary'!W18</f>
        <v>0</v>
      </c>
      <c r="X18" s="1">
        <f>SUMMARY!X18-'Prior Summary'!X18</f>
        <v>0</v>
      </c>
      <c r="Y18" s="1">
        <f>SUMMARY!Y18-'Prior Summary'!Y18</f>
        <v>0</v>
      </c>
      <c r="Z18" s="1">
        <f>SUMMARY!Z18-'Prior Summary'!Z18</f>
        <v>0</v>
      </c>
      <c r="AA18" s="1">
        <f>SUMMARY!AA18-'Prior Summary'!AA18</f>
        <v>0</v>
      </c>
      <c r="AB18" s="1">
        <f>SUMMARY!AB18-'Prior Summary'!AB18</f>
        <v>0</v>
      </c>
      <c r="AC18" s="1">
        <f>SUMMARY!AC18-'Prior Summary'!AC18</f>
        <v>0</v>
      </c>
      <c r="AD18" s="1">
        <f>SUMMARY!AD18-'Prior Summary'!AD18</f>
        <v>0</v>
      </c>
      <c r="AE18" s="1">
        <f>SUMMARY!AE18-'Prior Summary'!AE18</f>
        <v>0</v>
      </c>
      <c r="AF18" s="1">
        <f>SUMMARY!AF18-'Prior Summary'!AF18</f>
        <v>0</v>
      </c>
      <c r="AG18" s="1">
        <f>SUMMARY!AG18-'Prior Summary'!AG18</f>
        <v>0</v>
      </c>
      <c r="AH18" s="1">
        <f>SUMMARY!AH18-'Prior Summary'!AH18</f>
        <v>0</v>
      </c>
      <c r="AI18" s="1">
        <f>SUMMARY!AI18-'Prior Summary'!AI18</f>
        <v>0</v>
      </c>
      <c r="AJ18" s="1">
        <f>SUMMARY!AJ18-'Prior Summary'!AJ18</f>
        <v>0</v>
      </c>
      <c r="AK18" s="1">
        <f>SUMMARY!AK18-'Prior Summary'!AK18</f>
        <v>0</v>
      </c>
      <c r="AL18" s="1">
        <f>SUMMARY!AL18-'Prior Summary'!AL18</f>
        <v>0</v>
      </c>
      <c r="AM18" s="1">
        <f>SUMMARY!AM18-'Prior Summary'!AM18</f>
        <v>0</v>
      </c>
      <c r="AN18" s="1">
        <f>SUMMARY!AN18-'Prior Summary'!AN18</f>
        <v>0</v>
      </c>
      <c r="AO18" s="1">
        <f>SUMMARY!AO18-'Prior Summary'!AO18</f>
        <v>0</v>
      </c>
      <c r="AP18" s="1">
        <f>SUMMARY!AP18-'Prior Summary'!AP18</f>
        <v>0</v>
      </c>
      <c r="AQ18" s="1">
        <f>SUMMARY!AQ18-'Prior Summary'!AQ18</f>
        <v>0</v>
      </c>
      <c r="AR18" s="1">
        <f>SUMMARY!AR18-'Prior Summary'!AR18</f>
        <v>0</v>
      </c>
      <c r="AS18" s="1">
        <f>SUMMARY!AS18-'Prior Summary'!AS18</f>
        <v>0</v>
      </c>
      <c r="AT18" s="1">
        <f>SUMMARY!AT18-'Prior Summary'!AT18</f>
        <v>0</v>
      </c>
      <c r="AU18" s="1">
        <f>SUMMARY!AU18-'Prior Summary'!AU18</f>
        <v>0</v>
      </c>
      <c r="AV18" s="1">
        <f>SUMMARY!AV18-'Prior Summary'!AV18</f>
        <v>0</v>
      </c>
      <c r="AW18" s="1">
        <f>SUMMARY!AW18-'Prior Summary'!AW18</f>
        <v>0</v>
      </c>
      <c r="AX18" s="1">
        <f>SUMMARY!AX18-'Prior Summary'!AX18</f>
        <v>0</v>
      </c>
      <c r="AY18" s="1">
        <f>SUMMARY!AY18-'Prior Summary'!AY18</f>
        <v>0</v>
      </c>
      <c r="AZ18" s="1">
        <f>SUMMARY!AZ18-'Prior Summary'!AZ18</f>
        <v>0</v>
      </c>
      <c r="BA18" s="1">
        <f>SUMMARY!BA18-'Prior Summary'!BA18</f>
        <v>0</v>
      </c>
      <c r="BB18" s="1">
        <f>SUMMARY!BB18-'Prior Summary'!BB18</f>
        <v>0</v>
      </c>
      <c r="BC18" s="1">
        <f>SUMMARY!BC18-'Prior Summary'!BC18</f>
        <v>0</v>
      </c>
      <c r="BD18" s="1">
        <f>SUMMARY!BD18-'Prior Summary'!BD18</f>
        <v>0</v>
      </c>
      <c r="BE18" s="1">
        <f>SUMMARY!BE18-'Prior Summary'!BE18</f>
        <v>0</v>
      </c>
      <c r="BF18" s="1">
        <f>SUMMARY!BF18-'Prior Summary'!BF18</f>
        <v>0</v>
      </c>
      <c r="BG18" s="1">
        <f>SUMMARY!BG18-'Prior Summary'!BG18</f>
        <v>0</v>
      </c>
      <c r="BH18" s="1">
        <f>SUMMARY!BH18-'Prior Summary'!BH18</f>
        <v>0</v>
      </c>
      <c r="BI18" s="1">
        <f>SUMMARY!BI18-'Prior Summary'!BI18</f>
        <v>0</v>
      </c>
      <c r="BJ18" s="1">
        <f>SUMMARY!BJ18-'Prior Summary'!BJ18</f>
        <v>0</v>
      </c>
      <c r="BK18" s="1">
        <f>SUMMARY!BK18-'Prior Summary'!BK18</f>
        <v>0</v>
      </c>
      <c r="BL18" s="1">
        <f>SUMMARY!BL18-'Prior Summary'!BL18</f>
        <v>0</v>
      </c>
      <c r="BM18" s="1">
        <f>SUMMARY!BM18-'Prior Summary'!BM18</f>
        <v>0</v>
      </c>
      <c r="BN18" s="1">
        <f>SUMMARY!BN18-'Prior Summary'!BN18</f>
        <v>0</v>
      </c>
      <c r="BO18" s="1">
        <f>SUMMARY!BO18-'Prior Summary'!BO18</f>
        <v>0</v>
      </c>
      <c r="BP18" s="1">
        <f>SUMMARY!BP18-'Prior Summary'!BP18</f>
        <v>0</v>
      </c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</row>
    <row r="19" spans="1:147">
      <c r="A19" s="9"/>
      <c r="B19" s="76"/>
      <c r="C19" s="9"/>
      <c r="D19" s="9"/>
      <c r="E19" s="9"/>
      <c r="F19" s="76"/>
      <c r="G19" s="1">
        <f>SUMMARY!G19-'Prior Summary'!G19</f>
        <v>0</v>
      </c>
      <c r="H19" s="1">
        <f>SUMMARY!H19-'Prior Summary'!H19</f>
        <v>0</v>
      </c>
      <c r="I19" s="1">
        <f>SUMMARY!I19-'Prior Summary'!I19</f>
        <v>0</v>
      </c>
      <c r="J19" s="1">
        <f>SUMMARY!J19-'Prior Summary'!J19</f>
        <v>0</v>
      </c>
      <c r="K19" s="1">
        <f>SUMMARY!K19-'Prior Summary'!K19</f>
        <v>0</v>
      </c>
      <c r="L19" s="1">
        <f>SUMMARY!L19-'Prior Summary'!L19</f>
        <v>0</v>
      </c>
      <c r="M19" s="1">
        <f>SUMMARY!M19-'Prior Summary'!M19</f>
        <v>0</v>
      </c>
      <c r="N19" s="1">
        <f>SUMMARY!N19-'Prior Summary'!N19</f>
        <v>0</v>
      </c>
      <c r="O19" s="1">
        <f>SUMMARY!O19-'Prior Summary'!O19</f>
        <v>0</v>
      </c>
      <c r="P19" s="1">
        <f>SUMMARY!P19-'Prior Summary'!P19</f>
        <v>0</v>
      </c>
      <c r="Q19" s="1">
        <f>SUMMARY!Q19-'Prior Summary'!Q19</f>
        <v>0</v>
      </c>
      <c r="R19" s="1">
        <f>SUMMARY!R19-'Prior Summary'!R19</f>
        <v>0</v>
      </c>
      <c r="S19" s="1">
        <f>SUMMARY!S19-'Prior Summary'!S19</f>
        <v>0</v>
      </c>
      <c r="T19" s="1">
        <f>SUMMARY!T19-'Prior Summary'!T19</f>
        <v>0</v>
      </c>
      <c r="U19" s="1">
        <f>SUMMARY!U19-'Prior Summary'!U19</f>
        <v>0</v>
      </c>
      <c r="V19" s="1">
        <f>SUMMARY!V19-'Prior Summary'!V19</f>
        <v>0</v>
      </c>
      <c r="W19" s="1">
        <f>SUMMARY!W19-'Prior Summary'!W19</f>
        <v>0</v>
      </c>
      <c r="X19" s="1">
        <f>SUMMARY!X19-'Prior Summary'!X19</f>
        <v>0</v>
      </c>
      <c r="Y19" s="1">
        <f>SUMMARY!Y19-'Prior Summary'!Y19</f>
        <v>0</v>
      </c>
      <c r="Z19" s="1">
        <f>SUMMARY!Z19-'Prior Summary'!Z19</f>
        <v>0</v>
      </c>
      <c r="AA19" s="1">
        <f>SUMMARY!AA19-'Prior Summary'!AA19</f>
        <v>0</v>
      </c>
      <c r="AB19" s="1">
        <f>SUMMARY!AB19-'Prior Summary'!AB19</f>
        <v>0</v>
      </c>
      <c r="AC19" s="1">
        <f>SUMMARY!AC19-'Prior Summary'!AC19</f>
        <v>0</v>
      </c>
      <c r="AD19" s="1">
        <f>SUMMARY!AD19-'Prior Summary'!AD19</f>
        <v>0</v>
      </c>
      <c r="AE19" s="1">
        <f>SUMMARY!AE19-'Prior Summary'!AE19</f>
        <v>0</v>
      </c>
      <c r="AF19" s="1">
        <f>SUMMARY!AF19-'Prior Summary'!AF19</f>
        <v>0</v>
      </c>
      <c r="AG19" s="1">
        <f>SUMMARY!AG19-'Prior Summary'!AG19</f>
        <v>0</v>
      </c>
      <c r="AH19" s="1">
        <f>SUMMARY!AH19-'Prior Summary'!AH19</f>
        <v>0</v>
      </c>
      <c r="AI19" s="1">
        <f>SUMMARY!AI19-'Prior Summary'!AI19</f>
        <v>0</v>
      </c>
      <c r="AJ19" s="1">
        <f>SUMMARY!AJ19-'Prior Summary'!AJ19</f>
        <v>0</v>
      </c>
      <c r="AK19" s="1">
        <f>SUMMARY!AK19-'Prior Summary'!AK19</f>
        <v>0</v>
      </c>
      <c r="AL19" s="1">
        <f>SUMMARY!AL19-'Prior Summary'!AL19</f>
        <v>0</v>
      </c>
      <c r="AM19" s="1">
        <f>SUMMARY!AM19-'Prior Summary'!AM19</f>
        <v>0</v>
      </c>
      <c r="AN19" s="1">
        <f>SUMMARY!AN19-'Prior Summary'!AN19</f>
        <v>0</v>
      </c>
      <c r="AO19" s="1">
        <f>SUMMARY!AO19-'Prior Summary'!AO19</f>
        <v>0</v>
      </c>
      <c r="AP19" s="1">
        <f>SUMMARY!AP19-'Prior Summary'!AP19</f>
        <v>0</v>
      </c>
      <c r="AQ19" s="1">
        <f>SUMMARY!AQ19-'Prior Summary'!AQ19</f>
        <v>0</v>
      </c>
      <c r="AR19" s="1">
        <f>SUMMARY!AR19-'Prior Summary'!AR19</f>
        <v>0</v>
      </c>
      <c r="AS19" s="1">
        <f>SUMMARY!AS19-'Prior Summary'!AS19</f>
        <v>0</v>
      </c>
      <c r="AT19" s="1">
        <f>SUMMARY!AT19-'Prior Summary'!AT19</f>
        <v>0</v>
      </c>
      <c r="AU19" s="1">
        <f>SUMMARY!AU19-'Prior Summary'!AU19</f>
        <v>0</v>
      </c>
      <c r="AV19" s="1">
        <f>SUMMARY!AV19-'Prior Summary'!AV19</f>
        <v>0</v>
      </c>
      <c r="AW19" s="1">
        <f>SUMMARY!AW19-'Prior Summary'!AW19</f>
        <v>0</v>
      </c>
      <c r="AX19" s="1">
        <f>SUMMARY!AX19-'Prior Summary'!AX19</f>
        <v>0</v>
      </c>
      <c r="AY19" s="1">
        <f>SUMMARY!AY19-'Prior Summary'!AY19</f>
        <v>0</v>
      </c>
      <c r="AZ19" s="1">
        <f>SUMMARY!AZ19-'Prior Summary'!AZ19</f>
        <v>0</v>
      </c>
      <c r="BA19" s="1">
        <f>SUMMARY!BA19-'Prior Summary'!BA19</f>
        <v>0</v>
      </c>
      <c r="BB19" s="1">
        <f>SUMMARY!BB19-'Prior Summary'!BB19</f>
        <v>0</v>
      </c>
      <c r="BC19" s="1">
        <f>SUMMARY!BC19-'Prior Summary'!BC19</f>
        <v>0</v>
      </c>
      <c r="BD19" s="1">
        <f>SUMMARY!BD19-'Prior Summary'!BD19</f>
        <v>0</v>
      </c>
      <c r="BE19" s="1">
        <f>SUMMARY!BE19-'Prior Summary'!BE19</f>
        <v>0</v>
      </c>
      <c r="BF19" s="1">
        <f>SUMMARY!BF19-'Prior Summary'!BF19</f>
        <v>0</v>
      </c>
      <c r="BG19" s="1">
        <f>SUMMARY!BG19-'Prior Summary'!BG19</f>
        <v>0</v>
      </c>
      <c r="BH19" s="1">
        <f>SUMMARY!BH19-'Prior Summary'!BH19</f>
        <v>0</v>
      </c>
      <c r="BI19" s="1">
        <f>SUMMARY!BI19-'Prior Summary'!BI19</f>
        <v>0</v>
      </c>
      <c r="BJ19" s="1">
        <f>SUMMARY!BJ19-'Prior Summary'!BJ19</f>
        <v>0</v>
      </c>
      <c r="BK19" s="1">
        <f>SUMMARY!BK19-'Prior Summary'!BK19</f>
        <v>0</v>
      </c>
      <c r="BL19" s="1">
        <f>SUMMARY!BL19-'Prior Summary'!BL19</f>
        <v>0</v>
      </c>
      <c r="BM19" s="1">
        <f>SUMMARY!BM19-'Prior Summary'!BM19</f>
        <v>0</v>
      </c>
      <c r="BN19" s="1">
        <f>SUMMARY!BN19-'Prior Summary'!BN19</f>
        <v>0</v>
      </c>
      <c r="BO19" s="1">
        <f>SUMMARY!BO19-'Prior Summary'!BO19</f>
        <v>0</v>
      </c>
      <c r="BP19" s="1">
        <f>SUMMARY!BP19-'Prior Summary'!BP19</f>
        <v>0</v>
      </c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</row>
    <row r="20" spans="1:147">
      <c r="A20" s="9"/>
      <c r="B20" s="76"/>
      <c r="C20" s="9"/>
      <c r="D20" s="9"/>
      <c r="E20" s="9"/>
      <c r="F20" s="76"/>
      <c r="G20" s="1">
        <f>SUMMARY!G20-'Prior Summary'!G20</f>
        <v>0</v>
      </c>
      <c r="H20" s="1">
        <f>SUMMARY!H20-'Prior Summary'!H20</f>
        <v>0</v>
      </c>
      <c r="I20" s="1">
        <f>SUMMARY!I20-'Prior Summary'!I20</f>
        <v>0</v>
      </c>
      <c r="J20" s="1">
        <f>SUMMARY!J20-'Prior Summary'!J20</f>
        <v>0</v>
      </c>
      <c r="K20" s="1">
        <f>SUMMARY!K20-'Prior Summary'!K20</f>
        <v>0</v>
      </c>
      <c r="L20" s="1">
        <f>SUMMARY!L20-'Prior Summary'!L20</f>
        <v>0</v>
      </c>
      <c r="M20" s="1">
        <f>SUMMARY!M20-'Prior Summary'!M20</f>
        <v>0</v>
      </c>
      <c r="N20" s="1">
        <f>SUMMARY!N20-'Prior Summary'!N20</f>
        <v>0</v>
      </c>
      <c r="O20" s="1">
        <f>SUMMARY!O20-'Prior Summary'!O20</f>
        <v>0</v>
      </c>
      <c r="P20" s="1">
        <f>SUMMARY!P20-'Prior Summary'!P20</f>
        <v>0</v>
      </c>
      <c r="Q20" s="1">
        <f>SUMMARY!Q20-'Prior Summary'!Q20</f>
        <v>0</v>
      </c>
      <c r="R20" s="1">
        <f>SUMMARY!R20-'Prior Summary'!R20</f>
        <v>0</v>
      </c>
      <c r="S20" s="1">
        <f>SUMMARY!S20-'Prior Summary'!S20</f>
        <v>0</v>
      </c>
      <c r="T20" s="1">
        <f>SUMMARY!T20-'Prior Summary'!T20</f>
        <v>0</v>
      </c>
      <c r="U20" s="1">
        <f>SUMMARY!U20-'Prior Summary'!U20</f>
        <v>0</v>
      </c>
      <c r="V20" s="1">
        <f>SUMMARY!V20-'Prior Summary'!V20</f>
        <v>0</v>
      </c>
      <c r="W20" s="1">
        <f>SUMMARY!W20-'Prior Summary'!W20</f>
        <v>0</v>
      </c>
      <c r="X20" s="1">
        <f>SUMMARY!X20-'Prior Summary'!X20</f>
        <v>0</v>
      </c>
      <c r="Y20" s="1">
        <f>SUMMARY!Y20-'Prior Summary'!Y20</f>
        <v>0</v>
      </c>
      <c r="Z20" s="1">
        <f>SUMMARY!Z20-'Prior Summary'!Z20</f>
        <v>0</v>
      </c>
      <c r="AA20" s="1">
        <f>SUMMARY!AA20-'Prior Summary'!AA20</f>
        <v>0</v>
      </c>
      <c r="AB20" s="1">
        <f>SUMMARY!AB20-'Prior Summary'!AB20</f>
        <v>0</v>
      </c>
      <c r="AC20" s="1">
        <f>SUMMARY!AC20-'Prior Summary'!AC20</f>
        <v>0</v>
      </c>
      <c r="AD20" s="1">
        <f>SUMMARY!AD20-'Prior Summary'!AD20</f>
        <v>0</v>
      </c>
      <c r="AE20" s="1">
        <f>SUMMARY!AE20-'Prior Summary'!AE20</f>
        <v>0</v>
      </c>
      <c r="AF20" s="1">
        <f>SUMMARY!AF20-'Prior Summary'!AF20</f>
        <v>0</v>
      </c>
      <c r="AG20" s="1">
        <f>SUMMARY!AG20-'Prior Summary'!AG20</f>
        <v>0</v>
      </c>
      <c r="AH20" s="1">
        <f>SUMMARY!AH20-'Prior Summary'!AH20</f>
        <v>0</v>
      </c>
      <c r="AI20" s="1">
        <f>SUMMARY!AI20-'Prior Summary'!AI20</f>
        <v>0</v>
      </c>
      <c r="AJ20" s="1">
        <f>SUMMARY!AJ20-'Prior Summary'!AJ20</f>
        <v>0</v>
      </c>
      <c r="AK20" s="1">
        <f>SUMMARY!AK20-'Prior Summary'!AK20</f>
        <v>0</v>
      </c>
      <c r="AL20" s="1">
        <f>SUMMARY!AL20-'Prior Summary'!AL20</f>
        <v>0</v>
      </c>
      <c r="AM20" s="1">
        <f>SUMMARY!AM20-'Prior Summary'!AM20</f>
        <v>0</v>
      </c>
      <c r="AN20" s="1">
        <f>SUMMARY!AN20-'Prior Summary'!AN20</f>
        <v>0</v>
      </c>
      <c r="AO20" s="1">
        <f>SUMMARY!AO20-'Prior Summary'!AO20</f>
        <v>0</v>
      </c>
      <c r="AP20" s="1">
        <f>SUMMARY!AP20-'Prior Summary'!AP20</f>
        <v>0</v>
      </c>
      <c r="AQ20" s="1">
        <f>SUMMARY!AQ20-'Prior Summary'!AQ20</f>
        <v>0</v>
      </c>
      <c r="AR20" s="1">
        <f>SUMMARY!AR20-'Prior Summary'!AR20</f>
        <v>0</v>
      </c>
      <c r="AS20" s="1">
        <f>SUMMARY!AS20-'Prior Summary'!AS20</f>
        <v>0</v>
      </c>
      <c r="AT20" s="1">
        <f>SUMMARY!AT20-'Prior Summary'!AT20</f>
        <v>0</v>
      </c>
      <c r="AU20" s="1">
        <f>SUMMARY!AU20-'Prior Summary'!AU20</f>
        <v>0</v>
      </c>
      <c r="AV20" s="1">
        <f>SUMMARY!AV20-'Prior Summary'!AV20</f>
        <v>0</v>
      </c>
      <c r="AW20" s="1">
        <f>SUMMARY!AW20-'Prior Summary'!AW20</f>
        <v>0</v>
      </c>
      <c r="AX20" s="1">
        <f>SUMMARY!AX20-'Prior Summary'!AX20</f>
        <v>0</v>
      </c>
      <c r="AY20" s="1">
        <f>SUMMARY!AY20-'Prior Summary'!AY20</f>
        <v>0</v>
      </c>
      <c r="AZ20" s="1">
        <f>SUMMARY!AZ20-'Prior Summary'!AZ20</f>
        <v>0</v>
      </c>
      <c r="BA20" s="1">
        <f>SUMMARY!BA20-'Prior Summary'!BA20</f>
        <v>0</v>
      </c>
      <c r="BB20" s="1">
        <f>SUMMARY!BB20-'Prior Summary'!BB20</f>
        <v>0</v>
      </c>
      <c r="BC20" s="1">
        <f>SUMMARY!BC20-'Prior Summary'!BC20</f>
        <v>0</v>
      </c>
      <c r="BD20" s="1">
        <f>SUMMARY!BD20-'Prior Summary'!BD20</f>
        <v>0</v>
      </c>
      <c r="BE20" s="1">
        <f>SUMMARY!BE20-'Prior Summary'!BE20</f>
        <v>0</v>
      </c>
      <c r="BF20" s="1">
        <f>SUMMARY!BF20-'Prior Summary'!BF20</f>
        <v>0</v>
      </c>
      <c r="BG20" s="1">
        <f>SUMMARY!BG20-'Prior Summary'!BG20</f>
        <v>0</v>
      </c>
      <c r="BH20" s="1">
        <f>SUMMARY!BH20-'Prior Summary'!BH20</f>
        <v>0</v>
      </c>
      <c r="BI20" s="1">
        <f>SUMMARY!BI20-'Prior Summary'!BI20</f>
        <v>0</v>
      </c>
      <c r="BJ20" s="1">
        <f>SUMMARY!BJ20-'Prior Summary'!BJ20</f>
        <v>0</v>
      </c>
      <c r="BK20" s="1">
        <f>SUMMARY!BK20-'Prior Summary'!BK20</f>
        <v>0</v>
      </c>
      <c r="BL20" s="1">
        <f>SUMMARY!BL20-'Prior Summary'!BL20</f>
        <v>0</v>
      </c>
      <c r="BM20" s="1">
        <f>SUMMARY!BM20-'Prior Summary'!BM20</f>
        <v>0</v>
      </c>
      <c r="BN20" s="1">
        <f>SUMMARY!BN20-'Prior Summary'!BN20</f>
        <v>0</v>
      </c>
      <c r="BO20" s="1">
        <f>SUMMARY!BO20-'Prior Summary'!BO20</f>
        <v>0</v>
      </c>
      <c r="BP20" s="1">
        <f>SUMMARY!BP20-'Prior Summary'!BP20</f>
        <v>0</v>
      </c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</row>
    <row r="21" spans="1:147">
      <c r="A21" s="9"/>
      <c r="B21" s="76"/>
      <c r="C21" s="9"/>
      <c r="D21" s="9"/>
      <c r="E21" s="9"/>
      <c r="F21" s="76"/>
      <c r="G21" s="1">
        <f>SUMMARY!G21-'Prior Summary'!G21</f>
        <v>0</v>
      </c>
      <c r="H21" s="1">
        <f>SUMMARY!H21-'Prior Summary'!H21</f>
        <v>0</v>
      </c>
      <c r="I21" s="1">
        <f>SUMMARY!I21-'Prior Summary'!I21</f>
        <v>0</v>
      </c>
      <c r="J21" s="1">
        <f>SUMMARY!J21-'Prior Summary'!J21</f>
        <v>0</v>
      </c>
      <c r="K21" s="1">
        <f>SUMMARY!K21-'Prior Summary'!K21</f>
        <v>0</v>
      </c>
      <c r="L21" s="1">
        <f>SUMMARY!L21-'Prior Summary'!L21</f>
        <v>0</v>
      </c>
      <c r="M21" s="1">
        <f>SUMMARY!M21-'Prior Summary'!M21</f>
        <v>0</v>
      </c>
      <c r="N21" s="1">
        <f>SUMMARY!N21-'Prior Summary'!N21</f>
        <v>0</v>
      </c>
      <c r="O21" s="1">
        <f>SUMMARY!O21-'Prior Summary'!O21</f>
        <v>0</v>
      </c>
      <c r="P21" s="1">
        <f>SUMMARY!P21-'Prior Summary'!P21</f>
        <v>0</v>
      </c>
      <c r="Q21" s="1">
        <f>SUMMARY!Q21-'Prior Summary'!Q21</f>
        <v>0</v>
      </c>
      <c r="R21" s="1">
        <f>SUMMARY!R21-'Prior Summary'!R21</f>
        <v>0</v>
      </c>
      <c r="S21" s="1">
        <f>SUMMARY!S21-'Prior Summary'!S21</f>
        <v>0</v>
      </c>
      <c r="T21" s="1">
        <f>SUMMARY!T21-'Prior Summary'!T21</f>
        <v>0</v>
      </c>
      <c r="U21" s="1">
        <f>SUMMARY!U21-'Prior Summary'!U21</f>
        <v>0</v>
      </c>
      <c r="V21" s="1">
        <f>SUMMARY!V21-'Prior Summary'!V21</f>
        <v>0</v>
      </c>
      <c r="W21" s="1">
        <f>SUMMARY!W21-'Prior Summary'!W21</f>
        <v>0</v>
      </c>
      <c r="X21" s="1">
        <f>SUMMARY!X21-'Prior Summary'!X21</f>
        <v>0</v>
      </c>
      <c r="Y21" s="1">
        <f>SUMMARY!Y21-'Prior Summary'!Y21</f>
        <v>0</v>
      </c>
      <c r="Z21" s="1">
        <f>SUMMARY!Z21-'Prior Summary'!Z21</f>
        <v>0</v>
      </c>
      <c r="AA21" s="1">
        <f>SUMMARY!AA21-'Prior Summary'!AA21</f>
        <v>0</v>
      </c>
      <c r="AB21" s="1">
        <f>SUMMARY!AB21-'Prior Summary'!AB21</f>
        <v>0</v>
      </c>
      <c r="AC21" s="1">
        <f>SUMMARY!AC21-'Prior Summary'!AC21</f>
        <v>0</v>
      </c>
      <c r="AD21" s="1">
        <f>SUMMARY!AD21-'Prior Summary'!AD21</f>
        <v>0</v>
      </c>
      <c r="AE21" s="1">
        <f>SUMMARY!AE21-'Prior Summary'!AE21</f>
        <v>0</v>
      </c>
      <c r="AF21" s="1">
        <f>SUMMARY!AF21-'Prior Summary'!AF21</f>
        <v>0</v>
      </c>
      <c r="AG21" s="1">
        <f>SUMMARY!AG21-'Prior Summary'!AG21</f>
        <v>0</v>
      </c>
      <c r="AH21" s="1">
        <f>SUMMARY!AH21-'Prior Summary'!AH21</f>
        <v>0</v>
      </c>
      <c r="AI21" s="1">
        <f>SUMMARY!AI21-'Prior Summary'!AI21</f>
        <v>0</v>
      </c>
      <c r="AJ21" s="1">
        <f>SUMMARY!AJ21-'Prior Summary'!AJ21</f>
        <v>0</v>
      </c>
      <c r="AK21" s="1">
        <f>SUMMARY!AK21-'Prior Summary'!AK21</f>
        <v>0</v>
      </c>
      <c r="AL21" s="1">
        <f>SUMMARY!AL21-'Prior Summary'!AL21</f>
        <v>0</v>
      </c>
      <c r="AM21" s="1">
        <f>SUMMARY!AM21-'Prior Summary'!AM21</f>
        <v>0</v>
      </c>
      <c r="AN21" s="1">
        <f>SUMMARY!AN21-'Prior Summary'!AN21</f>
        <v>0</v>
      </c>
      <c r="AO21" s="1">
        <f>SUMMARY!AO21-'Prior Summary'!AO21</f>
        <v>0</v>
      </c>
      <c r="AP21" s="1">
        <f>SUMMARY!AP21-'Prior Summary'!AP21</f>
        <v>0</v>
      </c>
      <c r="AQ21" s="1">
        <f>SUMMARY!AQ21-'Prior Summary'!AQ21</f>
        <v>0</v>
      </c>
      <c r="AR21" s="1">
        <f>SUMMARY!AR21-'Prior Summary'!AR21</f>
        <v>0</v>
      </c>
      <c r="AS21" s="1">
        <f>SUMMARY!AS21-'Prior Summary'!AS21</f>
        <v>0</v>
      </c>
      <c r="AT21" s="1">
        <f>SUMMARY!AT21-'Prior Summary'!AT21</f>
        <v>0</v>
      </c>
      <c r="AU21" s="1">
        <f>SUMMARY!AU21-'Prior Summary'!AU21</f>
        <v>0</v>
      </c>
      <c r="AV21" s="1">
        <f>SUMMARY!AV21-'Prior Summary'!AV21</f>
        <v>0</v>
      </c>
      <c r="AW21" s="1">
        <f>SUMMARY!AW21-'Prior Summary'!AW21</f>
        <v>0</v>
      </c>
      <c r="AX21" s="1">
        <f>SUMMARY!AX21-'Prior Summary'!AX21</f>
        <v>0</v>
      </c>
      <c r="AY21" s="1">
        <f>SUMMARY!AY21-'Prior Summary'!AY21</f>
        <v>0</v>
      </c>
      <c r="AZ21" s="1">
        <f>SUMMARY!AZ21-'Prior Summary'!AZ21</f>
        <v>0</v>
      </c>
      <c r="BA21" s="1">
        <f>SUMMARY!BA21-'Prior Summary'!BA21</f>
        <v>0</v>
      </c>
      <c r="BB21" s="1">
        <f>SUMMARY!BB21-'Prior Summary'!BB21</f>
        <v>0</v>
      </c>
      <c r="BC21" s="1">
        <f>SUMMARY!BC21-'Prior Summary'!BC21</f>
        <v>0</v>
      </c>
      <c r="BD21" s="1">
        <f>SUMMARY!BD21-'Prior Summary'!BD21</f>
        <v>0</v>
      </c>
      <c r="BE21" s="1">
        <f>SUMMARY!BE21-'Prior Summary'!BE21</f>
        <v>0</v>
      </c>
      <c r="BF21" s="1">
        <f>SUMMARY!BF21-'Prior Summary'!BF21</f>
        <v>0</v>
      </c>
      <c r="BG21" s="1">
        <f>SUMMARY!BG21-'Prior Summary'!BG21</f>
        <v>0</v>
      </c>
      <c r="BH21" s="1">
        <f>SUMMARY!BH21-'Prior Summary'!BH21</f>
        <v>0</v>
      </c>
      <c r="BI21" s="1">
        <f>SUMMARY!BI21-'Prior Summary'!BI21</f>
        <v>0</v>
      </c>
      <c r="BJ21" s="1">
        <f>SUMMARY!BJ21-'Prior Summary'!BJ21</f>
        <v>0</v>
      </c>
      <c r="BK21" s="1">
        <f>SUMMARY!BK21-'Prior Summary'!BK21</f>
        <v>0</v>
      </c>
      <c r="BL21" s="1">
        <f>SUMMARY!BL21-'Prior Summary'!BL21</f>
        <v>0</v>
      </c>
      <c r="BM21" s="1">
        <f>SUMMARY!BM21-'Prior Summary'!BM21</f>
        <v>0</v>
      </c>
      <c r="BN21" s="1">
        <f>SUMMARY!BN21-'Prior Summary'!BN21</f>
        <v>0</v>
      </c>
      <c r="BO21" s="1">
        <f>SUMMARY!BO21-'Prior Summary'!BO21</f>
        <v>0</v>
      </c>
      <c r="BP21" s="1">
        <f>SUMMARY!BP21-'Prior Summary'!BP21</f>
        <v>0</v>
      </c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</row>
    <row r="22" spans="1:147">
      <c r="A22" s="9"/>
      <c r="B22" s="76"/>
      <c r="C22" s="9"/>
      <c r="D22" s="9"/>
      <c r="E22" s="9"/>
      <c r="F22" s="76"/>
      <c r="G22" s="52">
        <f>SUM('2558:D'!G22)</f>
        <v>0</v>
      </c>
      <c r="H22" s="52">
        <f>SUM('2558:D'!H22)</f>
        <v>0</v>
      </c>
      <c r="I22" s="52">
        <f>SUM('2558:D'!I22)</f>
        <v>0</v>
      </c>
      <c r="J22" s="52">
        <f>SUM('2558:D'!J22)</f>
        <v>0</v>
      </c>
      <c r="K22" s="52">
        <f>SUM('2558:D'!K22)</f>
        <v>0</v>
      </c>
      <c r="L22" s="52">
        <f>SUM('2558:D'!L22)</f>
        <v>0</v>
      </c>
      <c r="M22" s="52">
        <f>SUM('2558:D'!M22)</f>
        <v>0</v>
      </c>
      <c r="N22" s="52">
        <f>SUM('2558:D'!N22)</f>
        <v>0</v>
      </c>
      <c r="O22" s="52">
        <f>SUM('2558:D'!O22)</f>
        <v>0</v>
      </c>
      <c r="P22" s="52">
        <f>SUM('2558:D'!P22)</f>
        <v>0</v>
      </c>
      <c r="Q22" s="52">
        <f>SUM('2558:D'!Q22)</f>
        <v>0</v>
      </c>
      <c r="R22" s="52">
        <f>SUM('2558:D'!R22)</f>
        <v>0</v>
      </c>
      <c r="S22" s="52">
        <f>SUM('2558:D'!S22)</f>
        <v>0</v>
      </c>
      <c r="T22" s="52">
        <f>SUM('2558:D'!T22)</f>
        <v>0</v>
      </c>
      <c r="U22" s="52">
        <f>SUM('2558:D'!U22)</f>
        <v>0</v>
      </c>
      <c r="V22" s="52">
        <f>SUM('2558:D'!V22)</f>
        <v>0</v>
      </c>
      <c r="W22" s="52">
        <f>SUM('2558:D'!W22)</f>
        <v>0</v>
      </c>
      <c r="X22" s="52">
        <f>SUM('2558:D'!X22)</f>
        <v>0</v>
      </c>
      <c r="Y22" s="52">
        <f>SUM('2558:D'!Y22)</f>
        <v>0</v>
      </c>
      <c r="Z22" s="52">
        <f>SUM('2558:D'!Z22)</f>
        <v>0</v>
      </c>
      <c r="AA22" s="52">
        <f>SUM('2558:D'!AA22)</f>
        <v>0</v>
      </c>
      <c r="AB22" s="52">
        <f>SUM('2558:D'!AB22)</f>
        <v>0</v>
      </c>
      <c r="AC22" s="52">
        <f>SUM('2558:D'!AC22)</f>
        <v>0</v>
      </c>
      <c r="AD22" s="52">
        <f>SUM('2558:D'!AD22)</f>
        <v>0</v>
      </c>
      <c r="AE22" s="52">
        <f>SUM('2558:D'!AE22)</f>
        <v>0</v>
      </c>
      <c r="AF22" s="52">
        <f>SUM('2558:D'!AF22)</f>
        <v>0</v>
      </c>
      <c r="AG22" s="52">
        <f>SUM('2558:D'!AG22)</f>
        <v>0</v>
      </c>
      <c r="AH22" s="52">
        <f>SUM('2558:D'!AH22)</f>
        <v>0</v>
      </c>
      <c r="AI22" s="52">
        <f>SUM('2558:D'!AI22)</f>
        <v>0</v>
      </c>
      <c r="AJ22" s="52">
        <f>SUM('2558:D'!AJ22)</f>
        <v>0</v>
      </c>
      <c r="AK22" s="52">
        <f>SUM('2558:D'!AK22)</f>
        <v>0</v>
      </c>
      <c r="AL22" s="52">
        <f>SUM('2558:D'!AL22)</f>
        <v>0</v>
      </c>
      <c r="AM22" s="52">
        <f>SUM('2558:D'!AM22)</f>
        <v>0</v>
      </c>
      <c r="AN22" s="52">
        <f>SUM('2558:D'!AN22)</f>
        <v>0</v>
      </c>
      <c r="AO22" s="52">
        <f>SUM('2558:D'!AO22)</f>
        <v>0</v>
      </c>
      <c r="AP22" s="52">
        <f>SUM('2558:D'!AP22)</f>
        <v>0</v>
      </c>
      <c r="AQ22" s="52">
        <f>SUM('2558:D'!AQ22)</f>
        <v>0</v>
      </c>
      <c r="AR22" s="52">
        <f>SUM('2558:D'!AR22)</f>
        <v>0</v>
      </c>
      <c r="AS22" s="52">
        <f>SUM('2558:D'!AS22)</f>
        <v>0</v>
      </c>
      <c r="AT22" s="52">
        <f>SUM('2558:D'!AT22)</f>
        <v>0</v>
      </c>
      <c r="AU22" s="52">
        <f>SUM('2558:D'!AU22)</f>
        <v>0</v>
      </c>
      <c r="AV22" s="52">
        <f>SUM('2558:D'!AV22)</f>
        <v>0</v>
      </c>
      <c r="AW22" s="52">
        <f>SUM('2558:D'!AW22)</f>
        <v>0</v>
      </c>
      <c r="AX22" s="52">
        <f>SUM('2558:D'!AX22)</f>
        <v>0</v>
      </c>
      <c r="AY22" s="52">
        <f>SUM('2558:D'!AY22)</f>
        <v>0</v>
      </c>
      <c r="AZ22" s="52">
        <f>SUM('2558:D'!AZ22)</f>
        <v>0</v>
      </c>
      <c r="BA22" s="52">
        <f>SUM('2558:D'!BA22)</f>
        <v>0</v>
      </c>
      <c r="BB22" s="52">
        <f>SUM('2558:D'!BB22)</f>
        <v>0</v>
      </c>
      <c r="BC22" s="52">
        <f>SUM('2558:D'!BC22)</f>
        <v>0</v>
      </c>
      <c r="BD22" s="52">
        <f>SUM('2558:D'!BD22)</f>
        <v>0</v>
      </c>
      <c r="BE22" s="52">
        <f>SUM('2558:D'!BE22)</f>
        <v>0</v>
      </c>
      <c r="BF22" s="52">
        <f>SUM('2558:D'!BF22)</f>
        <v>0</v>
      </c>
      <c r="BG22" s="52">
        <f>SUM('2558:D'!BG22)</f>
        <v>0</v>
      </c>
      <c r="BH22" s="52">
        <f>SUM('2558:D'!BH22)</f>
        <v>0</v>
      </c>
      <c r="BI22" s="52">
        <f>SUM('2558:D'!BI22)</f>
        <v>0</v>
      </c>
      <c r="BJ22" s="52">
        <f>SUM('2558:D'!BJ22)</f>
        <v>0</v>
      </c>
      <c r="BK22" s="52">
        <f>SUM('2558:D'!BK22)</f>
        <v>0</v>
      </c>
      <c r="BL22" s="52">
        <f>SUM('2558:D'!BL22)</f>
        <v>0</v>
      </c>
      <c r="BM22" s="52">
        <f>SUM('2558:D'!BM22)</f>
        <v>0</v>
      </c>
      <c r="BN22" s="52">
        <f>SUM('2558:D'!BN22)</f>
        <v>0</v>
      </c>
      <c r="BO22" s="52">
        <f>SUM('2558:D'!BO22)</f>
        <v>0</v>
      </c>
      <c r="BP22" s="52">
        <f>SUM('2558:D'!BP22)</f>
        <v>0</v>
      </c>
    </row>
    <row r="23" spans="1:147">
      <c r="A23" s="9"/>
      <c r="B23" s="9"/>
      <c r="C23" s="9"/>
      <c r="D23" s="9"/>
      <c r="E23" s="9"/>
      <c r="F23" s="76" t="s">
        <v>25</v>
      </c>
      <c r="G23" s="98">
        <f t="shared" ref="G23" si="0">SUM(G14:G22)</f>
        <v>0</v>
      </c>
      <c r="H23" s="98">
        <f t="shared" ref="H23:BP23" si="1">SUM(H14:H22)</f>
        <v>0</v>
      </c>
      <c r="I23" s="98">
        <f t="shared" si="1"/>
        <v>0</v>
      </c>
      <c r="J23" s="98">
        <f t="shared" si="1"/>
        <v>0</v>
      </c>
      <c r="K23" s="98">
        <f t="shared" si="1"/>
        <v>0</v>
      </c>
      <c r="L23" s="98">
        <f t="shared" si="1"/>
        <v>0</v>
      </c>
      <c r="M23" s="98">
        <f t="shared" si="1"/>
        <v>0</v>
      </c>
      <c r="N23" s="98">
        <f t="shared" si="1"/>
        <v>0</v>
      </c>
      <c r="O23" s="98">
        <f t="shared" si="1"/>
        <v>0</v>
      </c>
      <c r="P23" s="98">
        <f t="shared" si="1"/>
        <v>0</v>
      </c>
      <c r="Q23" s="98">
        <f t="shared" si="1"/>
        <v>0</v>
      </c>
      <c r="R23" s="98">
        <f t="shared" si="1"/>
        <v>0</v>
      </c>
      <c r="S23" s="98">
        <f t="shared" si="1"/>
        <v>0</v>
      </c>
      <c r="T23" s="98">
        <f t="shared" si="1"/>
        <v>0</v>
      </c>
      <c r="U23" s="98">
        <f t="shared" si="1"/>
        <v>0</v>
      </c>
      <c r="V23" s="98">
        <f t="shared" si="1"/>
        <v>0</v>
      </c>
      <c r="W23" s="98">
        <f t="shared" si="1"/>
        <v>0</v>
      </c>
      <c r="X23" s="98">
        <f t="shared" si="1"/>
        <v>0</v>
      </c>
      <c r="Y23" s="98">
        <f t="shared" si="1"/>
        <v>0</v>
      </c>
      <c r="Z23" s="98">
        <f t="shared" si="1"/>
        <v>0</v>
      </c>
      <c r="AA23" s="98">
        <f t="shared" si="1"/>
        <v>0</v>
      </c>
      <c r="AB23" s="98">
        <f t="shared" si="1"/>
        <v>0</v>
      </c>
      <c r="AC23" s="98">
        <f t="shared" si="1"/>
        <v>0</v>
      </c>
      <c r="AD23" s="98">
        <f t="shared" si="1"/>
        <v>0</v>
      </c>
      <c r="AE23" s="98">
        <f t="shared" si="1"/>
        <v>0</v>
      </c>
      <c r="AF23" s="98">
        <f t="shared" si="1"/>
        <v>0</v>
      </c>
      <c r="AG23" s="98">
        <f t="shared" si="1"/>
        <v>-34.611399999997957</v>
      </c>
      <c r="AH23" s="98">
        <f t="shared" si="1"/>
        <v>-101.88356999999814</v>
      </c>
      <c r="AI23" s="98">
        <f t="shared" si="1"/>
        <v>-200.0214999999971</v>
      </c>
      <c r="AJ23" s="98">
        <f t="shared" si="1"/>
        <v>-283.11019999999735</v>
      </c>
      <c r="AK23" s="98">
        <f t="shared" si="1"/>
        <v>-109.07339999999567</v>
      </c>
      <c r="AL23" s="98">
        <f t="shared" si="1"/>
        <v>-627.62977999999566</v>
      </c>
      <c r="AM23" s="98">
        <f t="shared" si="1"/>
        <v>-852.2934599999935</v>
      </c>
      <c r="AN23" s="98">
        <f t="shared" si="1"/>
        <v>-1056.4682399999929</v>
      </c>
      <c r="AO23" s="98">
        <f t="shared" si="1"/>
        <v>-1172.9544299999925</v>
      </c>
      <c r="AP23" s="98">
        <f t="shared" si="1"/>
        <v>-1170.6261699999923</v>
      </c>
      <c r="AQ23" s="98">
        <f t="shared" si="1"/>
        <v>-1211.9158999999927</v>
      </c>
      <c r="AR23" s="98">
        <f t="shared" si="1"/>
        <v>-1197.335059999994</v>
      </c>
      <c r="AS23" s="98">
        <f t="shared" si="1"/>
        <v>-1118.7900599999939</v>
      </c>
      <c r="AT23" s="98">
        <f t="shared" si="1"/>
        <v>-1023.1170599999932</v>
      </c>
      <c r="AU23" s="98">
        <f t="shared" si="1"/>
        <v>-924.07905999999457</v>
      </c>
      <c r="AV23" s="98">
        <f t="shared" si="1"/>
        <v>-811.12405999999464</v>
      </c>
      <c r="AW23" s="98">
        <f t="shared" si="1"/>
        <v>-698.28305999999429</v>
      </c>
      <c r="AX23" s="98">
        <f t="shared" si="1"/>
        <v>-578.5970599999946</v>
      </c>
      <c r="AY23" s="98">
        <f t="shared" si="1"/>
        <v>-478.05105999999614</v>
      </c>
      <c r="AZ23" s="98">
        <f t="shared" si="1"/>
        <v>-367.01005999999506</v>
      </c>
      <c r="BA23" s="98">
        <f t="shared" si="1"/>
        <v>-273.0410599999941</v>
      </c>
      <c r="BB23" s="98">
        <f t="shared" si="1"/>
        <v>-178.74805999999444</v>
      </c>
      <c r="BC23" s="98">
        <f t="shared" si="1"/>
        <v>-118.6550599999955</v>
      </c>
      <c r="BD23" s="98">
        <f t="shared" si="1"/>
        <v>-58.240059999996447</v>
      </c>
      <c r="BE23" s="98">
        <f t="shared" si="1"/>
        <v>17.716940000003888</v>
      </c>
      <c r="BF23" s="98">
        <f t="shared" si="1"/>
        <v>110.95194000000447</v>
      </c>
      <c r="BG23" s="98">
        <f t="shared" si="1"/>
        <v>203.52394000000459</v>
      </c>
      <c r="BH23" s="98">
        <f t="shared" si="1"/>
        <v>296.0949400000045</v>
      </c>
      <c r="BI23" s="98">
        <f t="shared" si="1"/>
        <v>388.00494000000617</v>
      </c>
      <c r="BJ23" s="98">
        <f t="shared" si="1"/>
        <v>479.25294000000576</v>
      </c>
      <c r="BK23" s="98">
        <f t="shared" si="1"/>
        <v>555.80694000000585</v>
      </c>
      <c r="BL23" s="98">
        <f t="shared" si="1"/>
        <v>650.4589400000059</v>
      </c>
      <c r="BM23" s="98">
        <f t="shared" si="1"/>
        <v>745.61594000000696</v>
      </c>
      <c r="BN23" s="98">
        <f t="shared" si="1"/>
        <v>841.27894000000742</v>
      </c>
      <c r="BO23" s="98">
        <f t="shared" si="1"/>
        <v>902.15294000000722</v>
      </c>
      <c r="BP23" s="98">
        <f t="shared" si="1"/>
        <v>963.53394000000844</v>
      </c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</row>
    <row r="24" spans="1:147">
      <c r="A24" s="9"/>
      <c r="B24" s="9"/>
      <c r="C24" s="9"/>
      <c r="D24" s="9"/>
      <c r="E24" s="9"/>
      <c r="F24" s="76"/>
    </row>
    <row r="25" spans="1:147">
      <c r="A25" s="9"/>
      <c r="B25" s="9"/>
      <c r="C25" s="9"/>
      <c r="D25" s="9"/>
      <c r="E25" s="9" t="s">
        <v>26</v>
      </c>
      <c r="F25" s="76" t="s">
        <v>23</v>
      </c>
      <c r="G25" s="1">
        <f>SUMMARY!G25-'Prior Summary'!G25</f>
        <v>0</v>
      </c>
      <c r="H25" s="1">
        <f>SUMMARY!H25-'Prior Summary'!H25</f>
        <v>0</v>
      </c>
      <c r="I25" s="1">
        <f>SUMMARY!I25-'Prior Summary'!I25</f>
        <v>0.58323760000000391</v>
      </c>
      <c r="J25" s="1">
        <f>SUMMARY!J25-'Prior Summary'!J25</f>
        <v>0.58265924000000169</v>
      </c>
      <c r="K25" s="1">
        <f>SUMMARY!K25-'Prior Summary'!K25</f>
        <v>0.58156369000000296</v>
      </c>
      <c r="L25" s="1">
        <f>SUMMARY!L25-'Prior Summary'!L25</f>
        <v>0.57994746000000319</v>
      </c>
      <c r="M25" s="1">
        <f>SUMMARY!M25-'Prior Summary'!M25</f>
        <v>0.57364507000000131</v>
      </c>
      <c r="N25" s="1">
        <f>SUMMARY!N25-'Prior Summary'!N25</f>
        <v>0.57750404000000444</v>
      </c>
      <c r="O25" s="1">
        <f>SUMMARY!O25-'Prior Summary'!O25</f>
        <v>0.57915490000000247</v>
      </c>
      <c r="P25" s="1">
        <f>SUMMARY!P25-'Prior Summary'!P25</f>
        <v>0.58650449000000293</v>
      </c>
      <c r="Q25" s="1">
        <f>SUMMARY!Q25-'Prior Summary'!Q25</f>
        <v>0.57685105000000192</v>
      </c>
      <c r="R25" s="1">
        <f>SUMMARY!R25-'Prior Summary'!R25</f>
        <v>0.58082983000000254</v>
      </c>
      <c r="S25" s="1">
        <f>SUMMARY!S25-'Prior Summary'!S25</f>
        <v>0.57445511000000238</v>
      </c>
      <c r="T25" s="1">
        <f>SUMMARY!T25-'Prior Summary'!T25</f>
        <v>1.1632130599999968</v>
      </c>
      <c r="U25" s="1">
        <f>SUMMARY!U25-'Prior Summary'!U25</f>
        <v>1.1591359099999998</v>
      </c>
      <c r="V25" s="1">
        <f>SUMMARY!V25-'Prior Summary'!V25</f>
        <v>1.1557641400000023</v>
      </c>
      <c r="W25" s="1">
        <f>SUMMARY!W25-'Prior Summary'!W25</f>
        <v>1.1536626299999995</v>
      </c>
      <c r="X25" s="1">
        <f>SUMMARY!X25-'Prior Summary'!X25</f>
        <v>1.1545672799999984</v>
      </c>
      <c r="Y25" s="1">
        <f>SUMMARY!Y25-'Prior Summary'!Y25</f>
        <v>1.1537096199999972</v>
      </c>
      <c r="Z25" s="1">
        <f>SUMMARY!Z25-'Prior Summary'!Z25</f>
        <v>1.1544116899999999</v>
      </c>
      <c r="AA25" s="1">
        <f>SUMMARY!AA25-'Prior Summary'!AA25</f>
        <v>1.1564908999999979</v>
      </c>
      <c r="AB25" s="1">
        <f>SUMMARY!AB25-'Prior Summary'!AB25</f>
        <v>1.1606511199999971</v>
      </c>
      <c r="AC25" s="1">
        <f>SUMMARY!AC25-'Prior Summary'!AC25</f>
        <v>1.1613975100000005</v>
      </c>
      <c r="AD25" s="1">
        <f>SUMMARY!AD25-'Prior Summary'!AD25</f>
        <v>1.1724233099999992</v>
      </c>
      <c r="AE25" s="1">
        <f>SUMMARY!AE25-'Prior Summary'!AE25</f>
        <v>1.1625259200000002</v>
      </c>
      <c r="AF25" s="1">
        <f>SUMMARY!AF25-'Prior Summary'!AF25</f>
        <v>1.1627295500000017</v>
      </c>
      <c r="AG25" s="1">
        <f>SUMMARY!AG25-'Prior Summary'!AG25</f>
        <v>1.162519060000001</v>
      </c>
      <c r="AH25" s="1">
        <f>SUMMARY!AH25-'Prior Summary'!AH25</f>
        <v>1.087734489999999</v>
      </c>
      <c r="AI25" s="1">
        <f>SUMMARY!AI25-'Prior Summary'!AI25</f>
        <v>0.93783014999999992</v>
      </c>
      <c r="AJ25" s="1">
        <f>SUMMARY!AJ25-'Prior Summary'!AJ25</f>
        <v>0.71807980999999899</v>
      </c>
      <c r="AK25" s="1">
        <f>SUMMARY!AK25-'Prior Summary'!AK25</f>
        <v>0.53384730000000147</v>
      </c>
      <c r="AL25" s="1">
        <f>SUMMARY!AL25-'Prior Summary'!AL25</f>
        <v>0.94214868999999979</v>
      </c>
      <c r="AM25" s="1">
        <f>SUMMARY!AM25-'Prior Summary'!AM25</f>
        <v>-0.24227358999999993</v>
      </c>
      <c r="AN25" s="1">
        <f>SUMMARY!AN25-'Prior Summary'!AN25</f>
        <v>-0.82812879000000095</v>
      </c>
      <c r="AO25" s="1">
        <f>SUMMARY!AO25-'Prior Summary'!AO25</f>
        <v>-1.2893769900000045</v>
      </c>
      <c r="AP25" s="1">
        <f>SUMMARY!AP25-'Prior Summary'!AP25</f>
        <v>-1.5500901200000001</v>
      </c>
      <c r="AQ25" s="1">
        <f>SUMMARY!AQ25-'Prior Summary'!AQ25</f>
        <v>-1.5386986200000017</v>
      </c>
      <c r="AR25" s="1">
        <f>SUMMARY!AR25-'Prior Summary'!AR25</f>
        <v>-1.6287800500000031</v>
      </c>
      <c r="AS25" s="1">
        <f>SUMMARY!AS25-'Prior Summary'!AS25</f>
        <v>-1.5906097200000033</v>
      </c>
      <c r="AT25" s="1">
        <f>SUMMARY!AT25-'Prior Summary'!AT25</f>
        <v>-1.4043955200000013</v>
      </c>
      <c r="AU25" s="1">
        <f>SUMMARY!AU25-'Prior Summary'!AU25</f>
        <v>-1.1787868700000033</v>
      </c>
      <c r="AV25" s="1">
        <f>SUMMARY!AV25-'Prior Summary'!AV25</f>
        <v>-0.94457657000000239</v>
      </c>
      <c r="AW25" s="1">
        <f>SUMMARY!AW25-'Prior Summary'!AW25</f>
        <v>-0.6783571200000047</v>
      </c>
      <c r="AX25" s="1">
        <f>SUMMARY!AX25-'Prior Summary'!AX25</f>
        <v>-0.41153777000000247</v>
      </c>
      <c r="AY25" s="1">
        <f>SUMMARY!AY25-'Prior Summary'!AY25</f>
        <v>-0.12811277000000487</v>
      </c>
      <c r="AZ25" s="1">
        <f>SUMMARY!AZ25-'Prior Summary'!AZ25</f>
        <v>0.1122472299999977</v>
      </c>
      <c r="BA25" s="1">
        <f>SUMMARY!BA25-'Prior Summary'!BA25</f>
        <v>0.3758730299999975</v>
      </c>
      <c r="BB25" s="1">
        <f>SUMMARY!BB25-'Prior Summary'!BB25</f>
        <v>0.59936052999999845</v>
      </c>
      <c r="BC25" s="1">
        <f>SUMMARY!BC25-'Prior Summary'!BC25</f>
        <v>0.82272057999999859</v>
      </c>
      <c r="BD25" s="1">
        <f>SUMMARY!BD25-'Prior Summary'!BD25</f>
        <v>0.96654792999999728</v>
      </c>
      <c r="BE25" s="1">
        <f>SUMMARY!BE25-'Prior Summary'!BE25</f>
        <v>1.1102432299999982</v>
      </c>
      <c r="BF25" s="1">
        <f>SUMMARY!BF25-'Prior Summary'!BF25</f>
        <v>1.2906794300000008</v>
      </c>
      <c r="BG25" s="1">
        <f>SUMMARY!BG25-'Prior Summary'!BG25</f>
        <v>1.5108550800000025</v>
      </c>
      <c r="BH25" s="1">
        <f>SUMMARY!BH25-'Prior Summary'!BH25</f>
        <v>1.7304028800000033</v>
      </c>
      <c r="BI25" s="1">
        <f>SUMMARY!BI25-'Prior Summary'!BI25</f>
        <v>1.9499484299999992</v>
      </c>
      <c r="BJ25" s="1">
        <f>SUMMARY!BJ25-'Prior Summary'!BJ25</f>
        <v>2.1688706800000013</v>
      </c>
      <c r="BK25" s="1">
        <f>SUMMARY!BK25-'Prior Summary'!BK25</f>
        <v>2.387167330000004</v>
      </c>
      <c r="BL25" s="1">
        <f>SUMMARY!BL25-'Prior Summary'!BL25</f>
        <v>2.5726355300000066</v>
      </c>
      <c r="BM25" s="1">
        <f>SUMMARY!BM25-'Prior Summary'!BM25</f>
        <v>2.798824230000001</v>
      </c>
      <c r="BN25" s="1">
        <f>SUMMARY!BN25-'Prior Summary'!BN25</f>
        <v>3.0252695799999998</v>
      </c>
      <c r="BO25" s="1">
        <f>SUMMARY!BO25-'Prior Summary'!BO25</f>
        <v>3.2519738300000043</v>
      </c>
      <c r="BP25" s="1">
        <f>SUMMARY!BP25-'Prior Summary'!BP25</f>
        <v>3.3977584800000074</v>
      </c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</row>
    <row r="26" spans="1:147">
      <c r="A26" s="9"/>
      <c r="B26" s="9"/>
      <c r="C26" s="9"/>
      <c r="D26" s="9"/>
      <c r="E26" s="9"/>
      <c r="F26" s="76"/>
      <c r="G26" s="1">
        <f>SUMMARY!G26-'Prior Summary'!G26</f>
        <v>0</v>
      </c>
      <c r="H26" s="1">
        <f>SUMMARY!H26-'Prior Summary'!H26</f>
        <v>0</v>
      </c>
      <c r="I26" s="1">
        <f>SUMMARY!I26-'Prior Summary'!I26</f>
        <v>0</v>
      </c>
      <c r="J26" s="1">
        <f>SUMMARY!J26-'Prior Summary'!J26</f>
        <v>0</v>
      </c>
      <c r="K26" s="1">
        <f>SUMMARY!K26-'Prior Summary'!K26</f>
        <v>0</v>
      </c>
      <c r="L26" s="1">
        <f>SUMMARY!L26-'Prior Summary'!L26</f>
        <v>0</v>
      </c>
      <c r="M26" s="1">
        <f>SUMMARY!M26-'Prior Summary'!M26</f>
        <v>0</v>
      </c>
      <c r="N26" s="1">
        <f>SUMMARY!N26-'Prior Summary'!N26</f>
        <v>0</v>
      </c>
      <c r="O26" s="1">
        <f>SUMMARY!O26-'Prior Summary'!O26</f>
        <v>0</v>
      </c>
      <c r="P26" s="1">
        <f>SUMMARY!P26-'Prior Summary'!P26</f>
        <v>0</v>
      </c>
      <c r="Q26" s="1">
        <f>SUMMARY!Q26-'Prior Summary'!Q26</f>
        <v>0</v>
      </c>
      <c r="R26" s="1">
        <f>SUMMARY!R26-'Prior Summary'!R26</f>
        <v>0</v>
      </c>
      <c r="S26" s="1">
        <f>SUMMARY!S26-'Prior Summary'!S26</f>
        <v>0</v>
      </c>
      <c r="T26" s="1">
        <f>SUMMARY!T26-'Prior Summary'!T26</f>
        <v>0</v>
      </c>
      <c r="U26" s="1">
        <f>SUMMARY!U26-'Prior Summary'!U26</f>
        <v>0</v>
      </c>
      <c r="V26" s="1">
        <f>SUMMARY!V26-'Prior Summary'!V26</f>
        <v>0</v>
      </c>
      <c r="W26" s="1">
        <f>SUMMARY!W26-'Prior Summary'!W26</f>
        <v>0</v>
      </c>
      <c r="X26" s="1">
        <f>SUMMARY!X26-'Prior Summary'!X26</f>
        <v>0</v>
      </c>
      <c r="Y26" s="1">
        <f>SUMMARY!Y26-'Prior Summary'!Y26</f>
        <v>0</v>
      </c>
      <c r="Z26" s="1">
        <f>SUMMARY!Z26-'Prior Summary'!Z26</f>
        <v>0</v>
      </c>
      <c r="AA26" s="1">
        <f>SUMMARY!AA26-'Prior Summary'!AA26</f>
        <v>0</v>
      </c>
      <c r="AB26" s="1">
        <f>SUMMARY!AB26-'Prior Summary'!AB26</f>
        <v>0</v>
      </c>
      <c r="AC26" s="1">
        <f>SUMMARY!AC26-'Prior Summary'!AC26</f>
        <v>0</v>
      </c>
      <c r="AD26" s="1">
        <f>SUMMARY!AD26-'Prior Summary'!AD26</f>
        <v>0</v>
      </c>
      <c r="AE26" s="1">
        <f>SUMMARY!AE26-'Prior Summary'!AE26</f>
        <v>0</v>
      </c>
      <c r="AF26" s="1">
        <f>SUMMARY!AF26-'Prior Summary'!AF26</f>
        <v>0</v>
      </c>
      <c r="AG26" s="1">
        <f>SUMMARY!AG26-'Prior Summary'!AG26</f>
        <v>0</v>
      </c>
      <c r="AH26" s="1">
        <f>SUMMARY!AH26-'Prior Summary'!AH26</f>
        <v>0</v>
      </c>
      <c r="AI26" s="1">
        <f>SUMMARY!AI26-'Prior Summary'!AI26</f>
        <v>0</v>
      </c>
      <c r="AJ26" s="1">
        <f>SUMMARY!AJ26-'Prior Summary'!AJ26</f>
        <v>0</v>
      </c>
      <c r="AK26" s="1">
        <f>SUMMARY!AK26-'Prior Summary'!AK26</f>
        <v>0</v>
      </c>
      <c r="AL26" s="1">
        <f>SUMMARY!AL26-'Prior Summary'!AL26</f>
        <v>0</v>
      </c>
      <c r="AM26" s="1">
        <f>SUMMARY!AM26-'Prior Summary'!AM26</f>
        <v>0</v>
      </c>
      <c r="AN26" s="1">
        <f>SUMMARY!AN26-'Prior Summary'!AN26</f>
        <v>0</v>
      </c>
      <c r="AO26" s="1">
        <f>SUMMARY!AO26-'Prior Summary'!AO26</f>
        <v>0</v>
      </c>
      <c r="AP26" s="1">
        <f>SUMMARY!AP26-'Prior Summary'!AP26</f>
        <v>0</v>
      </c>
      <c r="AQ26" s="1">
        <f>SUMMARY!AQ26-'Prior Summary'!AQ26</f>
        <v>0</v>
      </c>
      <c r="AR26" s="1">
        <f>SUMMARY!AR26-'Prior Summary'!AR26</f>
        <v>0</v>
      </c>
      <c r="AS26" s="1">
        <f>SUMMARY!AS26-'Prior Summary'!AS26</f>
        <v>0</v>
      </c>
      <c r="AT26" s="1">
        <f>SUMMARY!AT26-'Prior Summary'!AT26</f>
        <v>0</v>
      </c>
      <c r="AU26" s="1">
        <f>SUMMARY!AU26-'Prior Summary'!AU26</f>
        <v>0</v>
      </c>
      <c r="AV26" s="1">
        <f>SUMMARY!AV26-'Prior Summary'!AV26</f>
        <v>0</v>
      </c>
      <c r="AW26" s="1">
        <f>SUMMARY!AW26-'Prior Summary'!AW26</f>
        <v>0</v>
      </c>
      <c r="AX26" s="1">
        <f>SUMMARY!AX26-'Prior Summary'!AX26</f>
        <v>0</v>
      </c>
      <c r="AY26" s="1">
        <f>SUMMARY!AY26-'Prior Summary'!AY26</f>
        <v>0</v>
      </c>
      <c r="AZ26" s="1">
        <f>SUMMARY!AZ26-'Prior Summary'!AZ26</f>
        <v>0</v>
      </c>
      <c r="BA26" s="1">
        <f>SUMMARY!BA26-'Prior Summary'!BA26</f>
        <v>0</v>
      </c>
      <c r="BB26" s="1">
        <f>SUMMARY!BB26-'Prior Summary'!BB26</f>
        <v>0</v>
      </c>
      <c r="BC26" s="1">
        <f>SUMMARY!BC26-'Prior Summary'!BC26</f>
        <v>0</v>
      </c>
      <c r="BD26" s="1">
        <f>SUMMARY!BD26-'Prior Summary'!BD26</f>
        <v>0</v>
      </c>
      <c r="BE26" s="1">
        <f>SUMMARY!BE26-'Prior Summary'!BE26</f>
        <v>0</v>
      </c>
      <c r="BF26" s="1">
        <f>SUMMARY!BF26-'Prior Summary'!BF26</f>
        <v>0</v>
      </c>
      <c r="BG26" s="1">
        <f>SUMMARY!BG26-'Prior Summary'!BG26</f>
        <v>0</v>
      </c>
      <c r="BH26" s="1">
        <f>SUMMARY!BH26-'Prior Summary'!BH26</f>
        <v>0</v>
      </c>
      <c r="BI26" s="1">
        <f>SUMMARY!BI26-'Prior Summary'!BI26</f>
        <v>0</v>
      </c>
      <c r="BJ26" s="1">
        <f>SUMMARY!BJ26-'Prior Summary'!BJ26</f>
        <v>0</v>
      </c>
      <c r="BK26" s="1">
        <f>SUMMARY!BK26-'Prior Summary'!BK26</f>
        <v>0</v>
      </c>
      <c r="BL26" s="1">
        <f>SUMMARY!BL26-'Prior Summary'!BL26</f>
        <v>0</v>
      </c>
      <c r="BM26" s="1">
        <f>SUMMARY!BM26-'Prior Summary'!BM26</f>
        <v>0</v>
      </c>
      <c r="BN26" s="1">
        <f>SUMMARY!BN26-'Prior Summary'!BN26</f>
        <v>0</v>
      </c>
      <c r="BO26" s="1">
        <f>SUMMARY!BO26-'Prior Summary'!BO26</f>
        <v>0</v>
      </c>
      <c r="BP26" s="1">
        <f>SUMMARY!BP26-'Prior Summary'!BP26</f>
        <v>0</v>
      </c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99"/>
      <c r="EL26" s="99"/>
      <c r="EM26" s="99"/>
      <c r="EN26" s="99"/>
      <c r="EO26" s="99"/>
      <c r="EP26" s="99"/>
      <c r="EQ26" s="99"/>
    </row>
    <row r="27" spans="1:147">
      <c r="A27" s="9"/>
      <c r="B27" s="9"/>
      <c r="C27" s="9"/>
      <c r="D27" s="9"/>
      <c r="E27" s="9"/>
      <c r="F27" s="76"/>
      <c r="G27" s="1">
        <f>SUMMARY!G27-'Prior Summary'!G27</f>
        <v>0</v>
      </c>
      <c r="H27" s="1">
        <f>SUMMARY!H27-'Prior Summary'!H27</f>
        <v>0</v>
      </c>
      <c r="I27" s="1">
        <f>SUMMARY!I27-'Prior Summary'!I27</f>
        <v>0</v>
      </c>
      <c r="J27" s="1">
        <f>SUMMARY!J27-'Prior Summary'!J27</f>
        <v>0</v>
      </c>
      <c r="K27" s="1">
        <f>SUMMARY!K27-'Prior Summary'!K27</f>
        <v>0</v>
      </c>
      <c r="L27" s="1">
        <f>SUMMARY!L27-'Prior Summary'!L27</f>
        <v>0</v>
      </c>
      <c r="M27" s="1">
        <f>SUMMARY!M27-'Prior Summary'!M27</f>
        <v>0</v>
      </c>
      <c r="N27" s="1">
        <f>SUMMARY!N27-'Prior Summary'!N27</f>
        <v>0</v>
      </c>
      <c r="O27" s="1">
        <f>SUMMARY!O27-'Prior Summary'!O27</f>
        <v>0</v>
      </c>
      <c r="P27" s="1">
        <f>SUMMARY!P27-'Prior Summary'!P27</f>
        <v>0</v>
      </c>
      <c r="Q27" s="1">
        <f>SUMMARY!Q27-'Prior Summary'!Q27</f>
        <v>0</v>
      </c>
      <c r="R27" s="1">
        <f>SUMMARY!R27-'Prior Summary'!R27</f>
        <v>0</v>
      </c>
      <c r="S27" s="1">
        <f>SUMMARY!S27-'Prior Summary'!S27</f>
        <v>0</v>
      </c>
      <c r="T27" s="1">
        <f>SUMMARY!T27-'Prior Summary'!T27</f>
        <v>0</v>
      </c>
      <c r="U27" s="1">
        <f>SUMMARY!U27-'Prior Summary'!U27</f>
        <v>0</v>
      </c>
      <c r="V27" s="1">
        <f>SUMMARY!V27-'Prior Summary'!V27</f>
        <v>0</v>
      </c>
      <c r="W27" s="1">
        <f>SUMMARY!W27-'Prior Summary'!W27</f>
        <v>0</v>
      </c>
      <c r="X27" s="1">
        <f>SUMMARY!X27-'Prior Summary'!X27</f>
        <v>0</v>
      </c>
      <c r="Y27" s="1">
        <f>SUMMARY!Y27-'Prior Summary'!Y27</f>
        <v>0</v>
      </c>
      <c r="Z27" s="1">
        <f>SUMMARY!Z27-'Prior Summary'!Z27</f>
        <v>0</v>
      </c>
      <c r="AA27" s="1">
        <f>SUMMARY!AA27-'Prior Summary'!AA27</f>
        <v>0</v>
      </c>
      <c r="AB27" s="1">
        <f>SUMMARY!AB27-'Prior Summary'!AB27</f>
        <v>0</v>
      </c>
      <c r="AC27" s="1">
        <f>SUMMARY!AC27-'Prior Summary'!AC27</f>
        <v>0</v>
      </c>
      <c r="AD27" s="1">
        <f>SUMMARY!AD27-'Prior Summary'!AD27</f>
        <v>0</v>
      </c>
      <c r="AE27" s="1">
        <f>SUMMARY!AE27-'Prior Summary'!AE27</f>
        <v>0</v>
      </c>
      <c r="AF27" s="1">
        <f>SUMMARY!AF27-'Prior Summary'!AF27</f>
        <v>0</v>
      </c>
      <c r="AG27" s="1">
        <f>SUMMARY!AG27-'Prior Summary'!AG27</f>
        <v>0</v>
      </c>
      <c r="AH27" s="1">
        <f>SUMMARY!AH27-'Prior Summary'!AH27</f>
        <v>0</v>
      </c>
      <c r="AI27" s="1">
        <f>SUMMARY!AI27-'Prior Summary'!AI27</f>
        <v>0</v>
      </c>
      <c r="AJ27" s="1">
        <f>SUMMARY!AJ27-'Prior Summary'!AJ27</f>
        <v>0</v>
      </c>
      <c r="AK27" s="1">
        <f>SUMMARY!AK27-'Prior Summary'!AK27</f>
        <v>0</v>
      </c>
      <c r="AL27" s="1">
        <f>SUMMARY!AL27-'Prior Summary'!AL27</f>
        <v>0</v>
      </c>
      <c r="AM27" s="1">
        <f>SUMMARY!AM27-'Prior Summary'!AM27</f>
        <v>0</v>
      </c>
      <c r="AN27" s="1">
        <f>SUMMARY!AN27-'Prior Summary'!AN27</f>
        <v>0</v>
      </c>
      <c r="AO27" s="1">
        <f>SUMMARY!AO27-'Prior Summary'!AO27</f>
        <v>0</v>
      </c>
      <c r="AP27" s="1">
        <f>SUMMARY!AP27-'Prior Summary'!AP27</f>
        <v>0</v>
      </c>
      <c r="AQ27" s="1">
        <f>SUMMARY!AQ27-'Prior Summary'!AQ27</f>
        <v>0</v>
      </c>
      <c r="AR27" s="1">
        <f>SUMMARY!AR27-'Prior Summary'!AR27</f>
        <v>0</v>
      </c>
      <c r="AS27" s="1">
        <f>SUMMARY!AS27-'Prior Summary'!AS27</f>
        <v>0</v>
      </c>
      <c r="AT27" s="1">
        <f>SUMMARY!AT27-'Prior Summary'!AT27</f>
        <v>0</v>
      </c>
      <c r="AU27" s="1">
        <f>SUMMARY!AU27-'Prior Summary'!AU27</f>
        <v>0</v>
      </c>
      <c r="AV27" s="1">
        <f>SUMMARY!AV27-'Prior Summary'!AV27</f>
        <v>0</v>
      </c>
      <c r="AW27" s="1">
        <f>SUMMARY!AW27-'Prior Summary'!AW27</f>
        <v>0</v>
      </c>
      <c r="AX27" s="1">
        <f>SUMMARY!AX27-'Prior Summary'!AX27</f>
        <v>0</v>
      </c>
      <c r="AY27" s="1">
        <f>SUMMARY!AY27-'Prior Summary'!AY27</f>
        <v>0</v>
      </c>
      <c r="AZ27" s="1">
        <f>SUMMARY!AZ27-'Prior Summary'!AZ27</f>
        <v>0</v>
      </c>
      <c r="BA27" s="1">
        <f>SUMMARY!BA27-'Prior Summary'!BA27</f>
        <v>0</v>
      </c>
      <c r="BB27" s="1">
        <f>SUMMARY!BB27-'Prior Summary'!BB27</f>
        <v>0</v>
      </c>
      <c r="BC27" s="1">
        <f>SUMMARY!BC27-'Prior Summary'!BC27</f>
        <v>0</v>
      </c>
      <c r="BD27" s="1">
        <f>SUMMARY!BD27-'Prior Summary'!BD27</f>
        <v>0</v>
      </c>
      <c r="BE27" s="1">
        <f>SUMMARY!BE27-'Prior Summary'!BE27</f>
        <v>0</v>
      </c>
      <c r="BF27" s="1">
        <f>SUMMARY!BF27-'Prior Summary'!BF27</f>
        <v>0</v>
      </c>
      <c r="BG27" s="1">
        <f>SUMMARY!BG27-'Prior Summary'!BG27</f>
        <v>0</v>
      </c>
      <c r="BH27" s="1">
        <f>SUMMARY!BH27-'Prior Summary'!BH27</f>
        <v>0</v>
      </c>
      <c r="BI27" s="1">
        <f>SUMMARY!BI27-'Prior Summary'!BI27</f>
        <v>0</v>
      </c>
      <c r="BJ27" s="1">
        <f>SUMMARY!BJ27-'Prior Summary'!BJ27</f>
        <v>0</v>
      </c>
      <c r="BK27" s="1">
        <f>SUMMARY!BK27-'Prior Summary'!BK27</f>
        <v>0</v>
      </c>
      <c r="BL27" s="1">
        <f>SUMMARY!BL27-'Prior Summary'!BL27</f>
        <v>0</v>
      </c>
      <c r="BM27" s="1">
        <f>SUMMARY!BM27-'Prior Summary'!BM27</f>
        <v>0</v>
      </c>
      <c r="BN27" s="1">
        <f>SUMMARY!BN27-'Prior Summary'!BN27</f>
        <v>0</v>
      </c>
      <c r="BO27" s="1">
        <f>SUMMARY!BO27-'Prior Summary'!BO27</f>
        <v>0</v>
      </c>
      <c r="BP27" s="1">
        <f>SUMMARY!BP27-'Prior Summary'!BP27</f>
        <v>0</v>
      </c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</row>
    <row r="28" spans="1:147">
      <c r="A28" s="9"/>
      <c r="B28" s="9"/>
      <c r="C28" s="9"/>
      <c r="D28" s="9"/>
      <c r="E28" s="9"/>
      <c r="F28" s="76"/>
      <c r="G28" s="1">
        <f>SUMMARY!G28-'Prior Summary'!G28</f>
        <v>0</v>
      </c>
      <c r="H28" s="1">
        <f>SUMMARY!H28-'Prior Summary'!H28</f>
        <v>0</v>
      </c>
      <c r="I28" s="1">
        <f>SUMMARY!I28-'Prior Summary'!I28</f>
        <v>0</v>
      </c>
      <c r="J28" s="1">
        <f>SUMMARY!J28-'Prior Summary'!J28</f>
        <v>0</v>
      </c>
      <c r="K28" s="1">
        <f>SUMMARY!K28-'Prior Summary'!K28</f>
        <v>0</v>
      </c>
      <c r="L28" s="1">
        <f>SUMMARY!L28-'Prior Summary'!L28</f>
        <v>0</v>
      </c>
      <c r="M28" s="1">
        <f>SUMMARY!M28-'Prior Summary'!M28</f>
        <v>0</v>
      </c>
      <c r="N28" s="1">
        <f>SUMMARY!N28-'Prior Summary'!N28</f>
        <v>0</v>
      </c>
      <c r="O28" s="1">
        <f>SUMMARY!O28-'Prior Summary'!O28</f>
        <v>0</v>
      </c>
      <c r="P28" s="1">
        <f>SUMMARY!P28-'Prior Summary'!P28</f>
        <v>0</v>
      </c>
      <c r="Q28" s="1">
        <f>SUMMARY!Q28-'Prior Summary'!Q28</f>
        <v>0</v>
      </c>
      <c r="R28" s="1">
        <f>SUMMARY!R28-'Prior Summary'!R28</f>
        <v>0</v>
      </c>
      <c r="S28" s="1">
        <f>SUMMARY!S28-'Prior Summary'!S28</f>
        <v>0</v>
      </c>
      <c r="T28" s="1">
        <f>SUMMARY!T28-'Prior Summary'!T28</f>
        <v>0</v>
      </c>
      <c r="U28" s="1">
        <f>SUMMARY!U28-'Prior Summary'!U28</f>
        <v>0</v>
      </c>
      <c r="V28" s="1">
        <f>SUMMARY!V28-'Prior Summary'!V28</f>
        <v>0</v>
      </c>
      <c r="W28" s="1">
        <f>SUMMARY!W28-'Prior Summary'!W28</f>
        <v>0</v>
      </c>
      <c r="X28" s="1">
        <f>SUMMARY!X28-'Prior Summary'!X28</f>
        <v>0</v>
      </c>
      <c r="Y28" s="1">
        <f>SUMMARY!Y28-'Prior Summary'!Y28</f>
        <v>0</v>
      </c>
      <c r="Z28" s="1">
        <f>SUMMARY!Z28-'Prior Summary'!Z28</f>
        <v>0</v>
      </c>
      <c r="AA28" s="1">
        <f>SUMMARY!AA28-'Prior Summary'!AA28</f>
        <v>0</v>
      </c>
      <c r="AB28" s="1">
        <f>SUMMARY!AB28-'Prior Summary'!AB28</f>
        <v>0</v>
      </c>
      <c r="AC28" s="1">
        <f>SUMMARY!AC28-'Prior Summary'!AC28</f>
        <v>0</v>
      </c>
      <c r="AD28" s="1">
        <f>SUMMARY!AD28-'Prior Summary'!AD28</f>
        <v>0</v>
      </c>
      <c r="AE28" s="1">
        <f>SUMMARY!AE28-'Prior Summary'!AE28</f>
        <v>0</v>
      </c>
      <c r="AF28" s="1">
        <f>SUMMARY!AF28-'Prior Summary'!AF28</f>
        <v>0</v>
      </c>
      <c r="AG28" s="1">
        <f>SUMMARY!AG28-'Prior Summary'!AG28</f>
        <v>0</v>
      </c>
      <c r="AH28" s="1">
        <f>SUMMARY!AH28-'Prior Summary'!AH28</f>
        <v>0</v>
      </c>
      <c r="AI28" s="1">
        <f>SUMMARY!AI28-'Prior Summary'!AI28</f>
        <v>0</v>
      </c>
      <c r="AJ28" s="1">
        <f>SUMMARY!AJ28-'Prior Summary'!AJ28</f>
        <v>0</v>
      </c>
      <c r="AK28" s="1">
        <f>SUMMARY!AK28-'Prior Summary'!AK28</f>
        <v>0</v>
      </c>
      <c r="AL28" s="1">
        <f>SUMMARY!AL28-'Prior Summary'!AL28</f>
        <v>0</v>
      </c>
      <c r="AM28" s="1">
        <f>SUMMARY!AM28-'Prior Summary'!AM28</f>
        <v>0</v>
      </c>
      <c r="AN28" s="1">
        <f>SUMMARY!AN28-'Prior Summary'!AN28</f>
        <v>0</v>
      </c>
      <c r="AO28" s="1">
        <f>SUMMARY!AO28-'Prior Summary'!AO28</f>
        <v>0</v>
      </c>
      <c r="AP28" s="1">
        <f>SUMMARY!AP28-'Prior Summary'!AP28</f>
        <v>0</v>
      </c>
      <c r="AQ28" s="1">
        <f>SUMMARY!AQ28-'Prior Summary'!AQ28</f>
        <v>0</v>
      </c>
      <c r="AR28" s="1">
        <f>SUMMARY!AR28-'Prior Summary'!AR28</f>
        <v>0</v>
      </c>
      <c r="AS28" s="1">
        <f>SUMMARY!AS28-'Prior Summary'!AS28</f>
        <v>0</v>
      </c>
      <c r="AT28" s="1">
        <f>SUMMARY!AT28-'Prior Summary'!AT28</f>
        <v>0</v>
      </c>
      <c r="AU28" s="1">
        <f>SUMMARY!AU28-'Prior Summary'!AU28</f>
        <v>0</v>
      </c>
      <c r="AV28" s="1">
        <f>SUMMARY!AV28-'Prior Summary'!AV28</f>
        <v>0</v>
      </c>
      <c r="AW28" s="1">
        <f>SUMMARY!AW28-'Prior Summary'!AW28</f>
        <v>0</v>
      </c>
      <c r="AX28" s="1">
        <f>SUMMARY!AX28-'Prior Summary'!AX28</f>
        <v>0</v>
      </c>
      <c r="AY28" s="1">
        <f>SUMMARY!AY28-'Prior Summary'!AY28</f>
        <v>0</v>
      </c>
      <c r="AZ28" s="1">
        <f>SUMMARY!AZ28-'Prior Summary'!AZ28</f>
        <v>0</v>
      </c>
      <c r="BA28" s="1">
        <f>SUMMARY!BA28-'Prior Summary'!BA28</f>
        <v>0</v>
      </c>
      <c r="BB28" s="1">
        <f>SUMMARY!BB28-'Prior Summary'!BB28</f>
        <v>0</v>
      </c>
      <c r="BC28" s="1">
        <f>SUMMARY!BC28-'Prior Summary'!BC28</f>
        <v>0</v>
      </c>
      <c r="BD28" s="1">
        <f>SUMMARY!BD28-'Prior Summary'!BD28</f>
        <v>0</v>
      </c>
      <c r="BE28" s="1">
        <f>SUMMARY!BE28-'Prior Summary'!BE28</f>
        <v>0</v>
      </c>
      <c r="BF28" s="1">
        <f>SUMMARY!BF28-'Prior Summary'!BF28</f>
        <v>0</v>
      </c>
      <c r="BG28" s="1">
        <f>SUMMARY!BG28-'Prior Summary'!BG28</f>
        <v>0</v>
      </c>
      <c r="BH28" s="1">
        <f>SUMMARY!BH28-'Prior Summary'!BH28</f>
        <v>0</v>
      </c>
      <c r="BI28" s="1">
        <f>SUMMARY!BI28-'Prior Summary'!BI28</f>
        <v>0</v>
      </c>
      <c r="BJ28" s="1">
        <f>SUMMARY!BJ28-'Prior Summary'!BJ28</f>
        <v>0</v>
      </c>
      <c r="BK28" s="1">
        <f>SUMMARY!BK28-'Prior Summary'!BK28</f>
        <v>0</v>
      </c>
      <c r="BL28" s="1">
        <f>SUMMARY!BL28-'Prior Summary'!BL28</f>
        <v>0</v>
      </c>
      <c r="BM28" s="1">
        <f>SUMMARY!BM28-'Prior Summary'!BM28</f>
        <v>0</v>
      </c>
      <c r="BN28" s="1">
        <f>SUMMARY!BN28-'Prior Summary'!BN28</f>
        <v>0</v>
      </c>
      <c r="BO28" s="1">
        <f>SUMMARY!BO28-'Prior Summary'!BO28</f>
        <v>0</v>
      </c>
      <c r="BP28" s="1">
        <f>SUMMARY!BP28-'Prior Summary'!BP28</f>
        <v>0</v>
      </c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</row>
    <row r="29" spans="1:147">
      <c r="A29" s="9"/>
      <c r="B29" s="9"/>
      <c r="C29" s="9"/>
      <c r="D29" s="9"/>
      <c r="E29" s="9"/>
      <c r="F29" s="76"/>
      <c r="G29" s="1">
        <f>SUMMARY!G29-'Prior Summary'!G29</f>
        <v>0</v>
      </c>
      <c r="H29" s="1">
        <f>SUMMARY!H29-'Prior Summary'!H29</f>
        <v>0</v>
      </c>
      <c r="I29" s="1">
        <f>SUMMARY!I29-'Prior Summary'!I29</f>
        <v>0</v>
      </c>
      <c r="J29" s="1">
        <f>SUMMARY!J29-'Prior Summary'!J29</f>
        <v>0</v>
      </c>
      <c r="K29" s="1">
        <f>SUMMARY!K29-'Prior Summary'!K29</f>
        <v>0</v>
      </c>
      <c r="L29" s="1">
        <f>SUMMARY!L29-'Prior Summary'!L29</f>
        <v>0</v>
      </c>
      <c r="M29" s="1">
        <f>SUMMARY!M29-'Prior Summary'!M29</f>
        <v>0</v>
      </c>
      <c r="N29" s="1">
        <f>SUMMARY!N29-'Prior Summary'!N29</f>
        <v>0</v>
      </c>
      <c r="O29" s="1">
        <f>SUMMARY!O29-'Prior Summary'!O29</f>
        <v>0</v>
      </c>
      <c r="P29" s="1">
        <f>SUMMARY!P29-'Prior Summary'!P29</f>
        <v>0</v>
      </c>
      <c r="Q29" s="1">
        <f>SUMMARY!Q29-'Prior Summary'!Q29</f>
        <v>0</v>
      </c>
      <c r="R29" s="1">
        <f>SUMMARY!R29-'Prior Summary'!R29</f>
        <v>0</v>
      </c>
      <c r="S29" s="1">
        <f>SUMMARY!S29-'Prior Summary'!S29</f>
        <v>0</v>
      </c>
      <c r="T29" s="1">
        <f>SUMMARY!T29-'Prior Summary'!T29</f>
        <v>0</v>
      </c>
      <c r="U29" s="1">
        <f>SUMMARY!U29-'Prior Summary'!U29</f>
        <v>0</v>
      </c>
      <c r="V29" s="1">
        <f>SUMMARY!V29-'Prior Summary'!V29</f>
        <v>0</v>
      </c>
      <c r="W29" s="1">
        <f>SUMMARY!W29-'Prior Summary'!W29</f>
        <v>0</v>
      </c>
      <c r="X29" s="1">
        <f>SUMMARY!X29-'Prior Summary'!X29</f>
        <v>0</v>
      </c>
      <c r="Y29" s="1">
        <f>SUMMARY!Y29-'Prior Summary'!Y29</f>
        <v>0</v>
      </c>
      <c r="Z29" s="1">
        <f>SUMMARY!Z29-'Prior Summary'!Z29</f>
        <v>0</v>
      </c>
      <c r="AA29" s="1">
        <f>SUMMARY!AA29-'Prior Summary'!AA29</f>
        <v>0</v>
      </c>
      <c r="AB29" s="1">
        <f>SUMMARY!AB29-'Prior Summary'!AB29</f>
        <v>0</v>
      </c>
      <c r="AC29" s="1">
        <f>SUMMARY!AC29-'Prior Summary'!AC29</f>
        <v>0</v>
      </c>
      <c r="AD29" s="1">
        <f>SUMMARY!AD29-'Prior Summary'!AD29</f>
        <v>0</v>
      </c>
      <c r="AE29" s="1">
        <f>SUMMARY!AE29-'Prior Summary'!AE29</f>
        <v>0</v>
      </c>
      <c r="AF29" s="1">
        <f>SUMMARY!AF29-'Prior Summary'!AF29</f>
        <v>0</v>
      </c>
      <c r="AG29" s="1">
        <f>SUMMARY!AG29-'Prior Summary'!AG29</f>
        <v>0</v>
      </c>
      <c r="AH29" s="1">
        <f>SUMMARY!AH29-'Prior Summary'!AH29</f>
        <v>0</v>
      </c>
      <c r="AI29" s="1">
        <f>SUMMARY!AI29-'Prior Summary'!AI29</f>
        <v>0</v>
      </c>
      <c r="AJ29" s="1">
        <f>SUMMARY!AJ29-'Prior Summary'!AJ29</f>
        <v>0</v>
      </c>
      <c r="AK29" s="1">
        <f>SUMMARY!AK29-'Prior Summary'!AK29</f>
        <v>0</v>
      </c>
      <c r="AL29" s="1">
        <f>SUMMARY!AL29-'Prior Summary'!AL29</f>
        <v>0</v>
      </c>
      <c r="AM29" s="1">
        <f>SUMMARY!AM29-'Prior Summary'!AM29</f>
        <v>0</v>
      </c>
      <c r="AN29" s="1">
        <f>SUMMARY!AN29-'Prior Summary'!AN29</f>
        <v>0</v>
      </c>
      <c r="AO29" s="1">
        <f>SUMMARY!AO29-'Prior Summary'!AO29</f>
        <v>0</v>
      </c>
      <c r="AP29" s="1">
        <f>SUMMARY!AP29-'Prior Summary'!AP29</f>
        <v>0</v>
      </c>
      <c r="AQ29" s="1">
        <f>SUMMARY!AQ29-'Prior Summary'!AQ29</f>
        <v>0</v>
      </c>
      <c r="AR29" s="1">
        <f>SUMMARY!AR29-'Prior Summary'!AR29</f>
        <v>0</v>
      </c>
      <c r="AS29" s="1">
        <f>SUMMARY!AS29-'Prior Summary'!AS29</f>
        <v>0</v>
      </c>
      <c r="AT29" s="1">
        <f>SUMMARY!AT29-'Prior Summary'!AT29</f>
        <v>0</v>
      </c>
      <c r="AU29" s="1">
        <f>SUMMARY!AU29-'Prior Summary'!AU29</f>
        <v>0</v>
      </c>
      <c r="AV29" s="1">
        <f>SUMMARY!AV29-'Prior Summary'!AV29</f>
        <v>0</v>
      </c>
      <c r="AW29" s="1">
        <f>SUMMARY!AW29-'Prior Summary'!AW29</f>
        <v>0</v>
      </c>
      <c r="AX29" s="1">
        <f>SUMMARY!AX29-'Prior Summary'!AX29</f>
        <v>0</v>
      </c>
      <c r="AY29" s="1">
        <f>SUMMARY!AY29-'Prior Summary'!AY29</f>
        <v>0</v>
      </c>
      <c r="AZ29" s="1">
        <f>SUMMARY!AZ29-'Prior Summary'!AZ29</f>
        <v>0</v>
      </c>
      <c r="BA29" s="1">
        <f>SUMMARY!BA29-'Prior Summary'!BA29</f>
        <v>0</v>
      </c>
      <c r="BB29" s="1">
        <f>SUMMARY!BB29-'Prior Summary'!BB29</f>
        <v>0</v>
      </c>
      <c r="BC29" s="1">
        <f>SUMMARY!BC29-'Prior Summary'!BC29</f>
        <v>0</v>
      </c>
      <c r="BD29" s="1">
        <f>SUMMARY!BD29-'Prior Summary'!BD29</f>
        <v>0</v>
      </c>
      <c r="BE29" s="1">
        <f>SUMMARY!BE29-'Prior Summary'!BE29</f>
        <v>0</v>
      </c>
      <c r="BF29" s="1">
        <f>SUMMARY!BF29-'Prior Summary'!BF29</f>
        <v>0</v>
      </c>
      <c r="BG29" s="1">
        <f>SUMMARY!BG29-'Prior Summary'!BG29</f>
        <v>0</v>
      </c>
      <c r="BH29" s="1">
        <f>SUMMARY!BH29-'Prior Summary'!BH29</f>
        <v>0</v>
      </c>
      <c r="BI29" s="1">
        <f>SUMMARY!BI29-'Prior Summary'!BI29</f>
        <v>0</v>
      </c>
      <c r="BJ29" s="1">
        <f>SUMMARY!BJ29-'Prior Summary'!BJ29</f>
        <v>0</v>
      </c>
      <c r="BK29" s="1">
        <f>SUMMARY!BK29-'Prior Summary'!BK29</f>
        <v>0</v>
      </c>
      <c r="BL29" s="1">
        <f>SUMMARY!BL29-'Prior Summary'!BL29</f>
        <v>0</v>
      </c>
      <c r="BM29" s="1">
        <f>SUMMARY!BM29-'Prior Summary'!BM29</f>
        <v>0</v>
      </c>
      <c r="BN29" s="1">
        <f>SUMMARY!BN29-'Prior Summary'!BN29</f>
        <v>0</v>
      </c>
      <c r="BO29" s="1">
        <f>SUMMARY!BO29-'Prior Summary'!BO29</f>
        <v>0</v>
      </c>
      <c r="BP29" s="1">
        <f>SUMMARY!BP29-'Prior Summary'!BP29</f>
        <v>0</v>
      </c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</row>
    <row r="30" spans="1:147">
      <c r="A30" s="9"/>
      <c r="B30" s="9"/>
      <c r="C30" s="9"/>
      <c r="D30" s="9"/>
      <c r="E30" s="9"/>
      <c r="F30" s="76"/>
      <c r="G30" s="1">
        <f>SUMMARY!G30-'Prior Summary'!G30</f>
        <v>0</v>
      </c>
      <c r="H30" s="1">
        <f>SUMMARY!H30-'Prior Summary'!H30</f>
        <v>0</v>
      </c>
      <c r="I30" s="1">
        <f>SUMMARY!I30-'Prior Summary'!I30</f>
        <v>0</v>
      </c>
      <c r="J30" s="1">
        <f>SUMMARY!J30-'Prior Summary'!J30</f>
        <v>0</v>
      </c>
      <c r="K30" s="1">
        <f>SUMMARY!K30-'Prior Summary'!K30</f>
        <v>0</v>
      </c>
      <c r="L30" s="1">
        <f>SUMMARY!L30-'Prior Summary'!L30</f>
        <v>0</v>
      </c>
      <c r="M30" s="1">
        <f>SUMMARY!M30-'Prior Summary'!M30</f>
        <v>0</v>
      </c>
      <c r="N30" s="1">
        <f>SUMMARY!N30-'Prior Summary'!N30</f>
        <v>0</v>
      </c>
      <c r="O30" s="1">
        <f>SUMMARY!O30-'Prior Summary'!O30</f>
        <v>0</v>
      </c>
      <c r="P30" s="1">
        <f>SUMMARY!P30-'Prior Summary'!P30</f>
        <v>0</v>
      </c>
      <c r="Q30" s="1">
        <f>SUMMARY!Q30-'Prior Summary'!Q30</f>
        <v>0</v>
      </c>
      <c r="R30" s="1">
        <f>SUMMARY!R30-'Prior Summary'!R30</f>
        <v>0</v>
      </c>
      <c r="S30" s="1">
        <f>SUMMARY!S30-'Prior Summary'!S30</f>
        <v>0</v>
      </c>
      <c r="T30" s="1">
        <f>SUMMARY!T30-'Prior Summary'!T30</f>
        <v>0</v>
      </c>
      <c r="U30" s="1">
        <f>SUMMARY!U30-'Prior Summary'!U30</f>
        <v>0</v>
      </c>
      <c r="V30" s="1">
        <f>SUMMARY!V30-'Prior Summary'!V30</f>
        <v>0</v>
      </c>
      <c r="W30" s="1">
        <f>SUMMARY!W30-'Prior Summary'!W30</f>
        <v>0</v>
      </c>
      <c r="X30" s="1">
        <f>SUMMARY!X30-'Prior Summary'!X30</f>
        <v>0</v>
      </c>
      <c r="Y30" s="1">
        <f>SUMMARY!Y30-'Prior Summary'!Y30</f>
        <v>0</v>
      </c>
      <c r="Z30" s="1">
        <f>SUMMARY!Z30-'Prior Summary'!Z30</f>
        <v>0</v>
      </c>
      <c r="AA30" s="1">
        <f>SUMMARY!AA30-'Prior Summary'!AA30</f>
        <v>0</v>
      </c>
      <c r="AB30" s="1">
        <f>SUMMARY!AB30-'Prior Summary'!AB30</f>
        <v>0</v>
      </c>
      <c r="AC30" s="1">
        <f>SUMMARY!AC30-'Prior Summary'!AC30</f>
        <v>0</v>
      </c>
      <c r="AD30" s="1">
        <f>SUMMARY!AD30-'Prior Summary'!AD30</f>
        <v>0</v>
      </c>
      <c r="AE30" s="1">
        <f>SUMMARY!AE30-'Prior Summary'!AE30</f>
        <v>0</v>
      </c>
      <c r="AF30" s="1">
        <f>SUMMARY!AF30-'Prior Summary'!AF30</f>
        <v>0</v>
      </c>
      <c r="AG30" s="1">
        <f>SUMMARY!AG30-'Prior Summary'!AG30</f>
        <v>0</v>
      </c>
      <c r="AH30" s="1">
        <f>SUMMARY!AH30-'Prior Summary'!AH30</f>
        <v>0</v>
      </c>
      <c r="AI30" s="1">
        <f>SUMMARY!AI30-'Prior Summary'!AI30</f>
        <v>0</v>
      </c>
      <c r="AJ30" s="1">
        <f>SUMMARY!AJ30-'Prior Summary'!AJ30</f>
        <v>0</v>
      </c>
      <c r="AK30" s="1">
        <f>SUMMARY!AK30-'Prior Summary'!AK30</f>
        <v>0</v>
      </c>
      <c r="AL30" s="1">
        <f>SUMMARY!AL30-'Prior Summary'!AL30</f>
        <v>0</v>
      </c>
      <c r="AM30" s="1">
        <f>SUMMARY!AM30-'Prior Summary'!AM30</f>
        <v>0</v>
      </c>
      <c r="AN30" s="1">
        <f>SUMMARY!AN30-'Prior Summary'!AN30</f>
        <v>0</v>
      </c>
      <c r="AO30" s="1">
        <f>SUMMARY!AO30-'Prior Summary'!AO30</f>
        <v>0</v>
      </c>
      <c r="AP30" s="1">
        <f>SUMMARY!AP30-'Prior Summary'!AP30</f>
        <v>0</v>
      </c>
      <c r="AQ30" s="1">
        <f>SUMMARY!AQ30-'Prior Summary'!AQ30</f>
        <v>0</v>
      </c>
      <c r="AR30" s="1">
        <f>SUMMARY!AR30-'Prior Summary'!AR30</f>
        <v>0</v>
      </c>
      <c r="AS30" s="1">
        <f>SUMMARY!AS30-'Prior Summary'!AS30</f>
        <v>0</v>
      </c>
      <c r="AT30" s="1">
        <f>SUMMARY!AT30-'Prior Summary'!AT30</f>
        <v>0</v>
      </c>
      <c r="AU30" s="1">
        <f>SUMMARY!AU30-'Prior Summary'!AU30</f>
        <v>0</v>
      </c>
      <c r="AV30" s="1">
        <f>SUMMARY!AV30-'Prior Summary'!AV30</f>
        <v>0</v>
      </c>
      <c r="AW30" s="1">
        <f>SUMMARY!AW30-'Prior Summary'!AW30</f>
        <v>0</v>
      </c>
      <c r="AX30" s="1">
        <f>SUMMARY!AX30-'Prior Summary'!AX30</f>
        <v>0</v>
      </c>
      <c r="AY30" s="1">
        <f>SUMMARY!AY30-'Prior Summary'!AY30</f>
        <v>0</v>
      </c>
      <c r="AZ30" s="1">
        <f>SUMMARY!AZ30-'Prior Summary'!AZ30</f>
        <v>0</v>
      </c>
      <c r="BA30" s="1">
        <f>SUMMARY!BA30-'Prior Summary'!BA30</f>
        <v>0</v>
      </c>
      <c r="BB30" s="1">
        <f>SUMMARY!BB30-'Prior Summary'!BB30</f>
        <v>0</v>
      </c>
      <c r="BC30" s="1">
        <f>SUMMARY!BC30-'Prior Summary'!BC30</f>
        <v>0</v>
      </c>
      <c r="BD30" s="1">
        <f>SUMMARY!BD30-'Prior Summary'!BD30</f>
        <v>0</v>
      </c>
      <c r="BE30" s="1">
        <f>SUMMARY!BE30-'Prior Summary'!BE30</f>
        <v>0</v>
      </c>
      <c r="BF30" s="1">
        <f>SUMMARY!BF30-'Prior Summary'!BF30</f>
        <v>0</v>
      </c>
      <c r="BG30" s="1">
        <f>SUMMARY!BG30-'Prior Summary'!BG30</f>
        <v>0</v>
      </c>
      <c r="BH30" s="1">
        <f>SUMMARY!BH30-'Prior Summary'!BH30</f>
        <v>0</v>
      </c>
      <c r="BI30" s="1">
        <f>SUMMARY!BI30-'Prior Summary'!BI30</f>
        <v>0</v>
      </c>
      <c r="BJ30" s="1">
        <f>SUMMARY!BJ30-'Prior Summary'!BJ30</f>
        <v>0</v>
      </c>
      <c r="BK30" s="1">
        <f>SUMMARY!BK30-'Prior Summary'!BK30</f>
        <v>0</v>
      </c>
      <c r="BL30" s="1">
        <f>SUMMARY!BL30-'Prior Summary'!BL30</f>
        <v>0</v>
      </c>
      <c r="BM30" s="1">
        <f>SUMMARY!BM30-'Prior Summary'!BM30</f>
        <v>0</v>
      </c>
      <c r="BN30" s="1">
        <f>SUMMARY!BN30-'Prior Summary'!BN30</f>
        <v>0</v>
      </c>
      <c r="BO30" s="1">
        <f>SUMMARY!BO30-'Prior Summary'!BO30</f>
        <v>0</v>
      </c>
      <c r="BP30" s="1">
        <f>SUMMARY!BP30-'Prior Summary'!BP30</f>
        <v>0</v>
      </c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</row>
    <row r="31" spans="1:147">
      <c r="A31" s="9"/>
      <c r="B31" s="9"/>
      <c r="C31" s="9"/>
      <c r="D31" s="9"/>
      <c r="E31" s="9"/>
      <c r="F31" s="76"/>
      <c r="G31" s="1">
        <f>SUMMARY!G31-'Prior Summary'!G31</f>
        <v>0</v>
      </c>
      <c r="H31" s="1">
        <f>SUMMARY!H31-'Prior Summary'!H31</f>
        <v>0</v>
      </c>
      <c r="I31" s="1">
        <f>SUMMARY!I31-'Prior Summary'!I31</f>
        <v>0</v>
      </c>
      <c r="J31" s="1">
        <f>SUMMARY!J31-'Prior Summary'!J31</f>
        <v>0</v>
      </c>
      <c r="K31" s="1">
        <f>SUMMARY!K31-'Prior Summary'!K31</f>
        <v>0</v>
      </c>
      <c r="L31" s="1">
        <f>SUMMARY!L31-'Prior Summary'!L31</f>
        <v>0</v>
      </c>
      <c r="M31" s="1">
        <f>SUMMARY!M31-'Prior Summary'!M31</f>
        <v>0</v>
      </c>
      <c r="N31" s="1">
        <f>SUMMARY!N31-'Prior Summary'!N31</f>
        <v>0</v>
      </c>
      <c r="O31" s="1">
        <f>SUMMARY!O31-'Prior Summary'!O31</f>
        <v>0</v>
      </c>
      <c r="P31" s="1">
        <f>SUMMARY!P31-'Prior Summary'!P31</f>
        <v>0</v>
      </c>
      <c r="Q31" s="1">
        <f>SUMMARY!Q31-'Prior Summary'!Q31</f>
        <v>0</v>
      </c>
      <c r="R31" s="1">
        <f>SUMMARY!R31-'Prior Summary'!R31</f>
        <v>0</v>
      </c>
      <c r="S31" s="1">
        <f>SUMMARY!S31-'Prior Summary'!S31</f>
        <v>0</v>
      </c>
      <c r="T31" s="1">
        <f>SUMMARY!T31-'Prior Summary'!T31</f>
        <v>0</v>
      </c>
      <c r="U31" s="1">
        <f>SUMMARY!U31-'Prior Summary'!U31</f>
        <v>0</v>
      </c>
      <c r="V31" s="1">
        <f>SUMMARY!V31-'Prior Summary'!V31</f>
        <v>0</v>
      </c>
      <c r="W31" s="1">
        <f>SUMMARY!W31-'Prior Summary'!W31</f>
        <v>0</v>
      </c>
      <c r="X31" s="1">
        <f>SUMMARY!X31-'Prior Summary'!X31</f>
        <v>0</v>
      </c>
      <c r="Y31" s="1">
        <f>SUMMARY!Y31-'Prior Summary'!Y31</f>
        <v>0</v>
      </c>
      <c r="Z31" s="1">
        <f>SUMMARY!Z31-'Prior Summary'!Z31</f>
        <v>0</v>
      </c>
      <c r="AA31" s="1">
        <f>SUMMARY!AA31-'Prior Summary'!AA31</f>
        <v>0</v>
      </c>
      <c r="AB31" s="1">
        <f>SUMMARY!AB31-'Prior Summary'!AB31</f>
        <v>0</v>
      </c>
      <c r="AC31" s="1">
        <f>SUMMARY!AC31-'Prior Summary'!AC31</f>
        <v>0</v>
      </c>
      <c r="AD31" s="1">
        <f>SUMMARY!AD31-'Prior Summary'!AD31</f>
        <v>0</v>
      </c>
      <c r="AE31" s="1">
        <f>SUMMARY!AE31-'Prior Summary'!AE31</f>
        <v>0</v>
      </c>
      <c r="AF31" s="1">
        <f>SUMMARY!AF31-'Prior Summary'!AF31</f>
        <v>0</v>
      </c>
      <c r="AG31" s="1">
        <f>SUMMARY!AG31-'Prior Summary'!AG31</f>
        <v>0</v>
      </c>
      <c r="AH31" s="1">
        <f>SUMMARY!AH31-'Prior Summary'!AH31</f>
        <v>0</v>
      </c>
      <c r="AI31" s="1">
        <f>SUMMARY!AI31-'Prior Summary'!AI31</f>
        <v>0</v>
      </c>
      <c r="AJ31" s="1">
        <f>SUMMARY!AJ31-'Prior Summary'!AJ31</f>
        <v>0</v>
      </c>
      <c r="AK31" s="1">
        <f>SUMMARY!AK31-'Prior Summary'!AK31</f>
        <v>0</v>
      </c>
      <c r="AL31" s="1">
        <f>SUMMARY!AL31-'Prior Summary'!AL31</f>
        <v>0</v>
      </c>
      <c r="AM31" s="1">
        <f>SUMMARY!AM31-'Prior Summary'!AM31</f>
        <v>0</v>
      </c>
      <c r="AN31" s="1">
        <f>SUMMARY!AN31-'Prior Summary'!AN31</f>
        <v>0</v>
      </c>
      <c r="AO31" s="1">
        <f>SUMMARY!AO31-'Prior Summary'!AO31</f>
        <v>0</v>
      </c>
      <c r="AP31" s="1">
        <f>SUMMARY!AP31-'Prior Summary'!AP31</f>
        <v>0</v>
      </c>
      <c r="AQ31" s="1">
        <f>SUMMARY!AQ31-'Prior Summary'!AQ31</f>
        <v>0</v>
      </c>
      <c r="AR31" s="1">
        <f>SUMMARY!AR31-'Prior Summary'!AR31</f>
        <v>0</v>
      </c>
      <c r="AS31" s="1">
        <f>SUMMARY!AS31-'Prior Summary'!AS31</f>
        <v>0</v>
      </c>
      <c r="AT31" s="1">
        <f>SUMMARY!AT31-'Prior Summary'!AT31</f>
        <v>0</v>
      </c>
      <c r="AU31" s="1">
        <f>SUMMARY!AU31-'Prior Summary'!AU31</f>
        <v>0</v>
      </c>
      <c r="AV31" s="1">
        <f>SUMMARY!AV31-'Prior Summary'!AV31</f>
        <v>0</v>
      </c>
      <c r="AW31" s="1">
        <f>SUMMARY!AW31-'Prior Summary'!AW31</f>
        <v>0</v>
      </c>
      <c r="AX31" s="1">
        <f>SUMMARY!AX31-'Prior Summary'!AX31</f>
        <v>0</v>
      </c>
      <c r="AY31" s="1">
        <f>SUMMARY!AY31-'Prior Summary'!AY31</f>
        <v>0</v>
      </c>
      <c r="AZ31" s="1">
        <f>SUMMARY!AZ31-'Prior Summary'!AZ31</f>
        <v>0</v>
      </c>
      <c r="BA31" s="1">
        <f>SUMMARY!BA31-'Prior Summary'!BA31</f>
        <v>0</v>
      </c>
      <c r="BB31" s="1">
        <f>SUMMARY!BB31-'Prior Summary'!BB31</f>
        <v>0</v>
      </c>
      <c r="BC31" s="1">
        <f>SUMMARY!BC31-'Prior Summary'!BC31</f>
        <v>0</v>
      </c>
      <c r="BD31" s="1">
        <f>SUMMARY!BD31-'Prior Summary'!BD31</f>
        <v>0</v>
      </c>
      <c r="BE31" s="1">
        <f>SUMMARY!BE31-'Prior Summary'!BE31</f>
        <v>0</v>
      </c>
      <c r="BF31" s="1">
        <f>SUMMARY!BF31-'Prior Summary'!BF31</f>
        <v>0</v>
      </c>
      <c r="BG31" s="1">
        <f>SUMMARY!BG31-'Prior Summary'!BG31</f>
        <v>0</v>
      </c>
      <c r="BH31" s="1">
        <f>SUMMARY!BH31-'Prior Summary'!BH31</f>
        <v>0</v>
      </c>
      <c r="BI31" s="1">
        <f>SUMMARY!BI31-'Prior Summary'!BI31</f>
        <v>0</v>
      </c>
      <c r="BJ31" s="1">
        <f>SUMMARY!BJ31-'Prior Summary'!BJ31</f>
        <v>0</v>
      </c>
      <c r="BK31" s="1">
        <f>SUMMARY!BK31-'Prior Summary'!BK31</f>
        <v>0</v>
      </c>
      <c r="BL31" s="1">
        <f>SUMMARY!BL31-'Prior Summary'!BL31</f>
        <v>0</v>
      </c>
      <c r="BM31" s="1">
        <f>SUMMARY!BM31-'Prior Summary'!BM31</f>
        <v>0</v>
      </c>
      <c r="BN31" s="1">
        <f>SUMMARY!BN31-'Prior Summary'!BN31</f>
        <v>0</v>
      </c>
      <c r="BO31" s="1">
        <f>SUMMARY!BO31-'Prior Summary'!BO31</f>
        <v>0</v>
      </c>
      <c r="BP31" s="1">
        <f>SUMMARY!BP31-'Prior Summary'!BP31</f>
        <v>0</v>
      </c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</row>
    <row r="32" spans="1:147">
      <c r="A32" s="9"/>
      <c r="B32" s="9"/>
      <c r="C32" s="9"/>
      <c r="D32" s="9"/>
      <c r="E32" s="9"/>
      <c r="F32" s="76"/>
      <c r="G32" s="1">
        <f>SUMMARY!G32-'Prior Summary'!G32</f>
        <v>0</v>
      </c>
      <c r="H32" s="1">
        <f>SUMMARY!H32-'Prior Summary'!H32</f>
        <v>0</v>
      </c>
      <c r="I32" s="1">
        <f>SUMMARY!I32-'Prior Summary'!I32</f>
        <v>0</v>
      </c>
      <c r="J32" s="1">
        <f>SUMMARY!J32-'Prior Summary'!J32</f>
        <v>0</v>
      </c>
      <c r="K32" s="1">
        <f>SUMMARY!K32-'Prior Summary'!K32</f>
        <v>0</v>
      </c>
      <c r="L32" s="1">
        <f>SUMMARY!L32-'Prior Summary'!L32</f>
        <v>0</v>
      </c>
      <c r="M32" s="1">
        <f>SUMMARY!M32-'Prior Summary'!M32</f>
        <v>0</v>
      </c>
      <c r="N32" s="1">
        <f>SUMMARY!N32-'Prior Summary'!N32</f>
        <v>0</v>
      </c>
      <c r="O32" s="1">
        <f>SUMMARY!O32-'Prior Summary'!O32</f>
        <v>0</v>
      </c>
      <c r="P32" s="1">
        <f>SUMMARY!P32-'Prior Summary'!P32</f>
        <v>0</v>
      </c>
      <c r="Q32" s="1">
        <f>SUMMARY!Q32-'Prior Summary'!Q32</f>
        <v>0</v>
      </c>
      <c r="R32" s="1">
        <f>SUMMARY!R32-'Prior Summary'!R32</f>
        <v>0</v>
      </c>
      <c r="S32" s="1">
        <f>SUMMARY!S32-'Prior Summary'!S32</f>
        <v>0</v>
      </c>
      <c r="T32" s="1">
        <f>SUMMARY!T32-'Prior Summary'!T32</f>
        <v>0</v>
      </c>
      <c r="U32" s="1">
        <f>SUMMARY!U32-'Prior Summary'!U32</f>
        <v>0</v>
      </c>
      <c r="V32" s="1">
        <f>SUMMARY!V32-'Prior Summary'!V32</f>
        <v>0</v>
      </c>
      <c r="W32" s="1">
        <f>SUMMARY!W32-'Prior Summary'!W32</f>
        <v>0</v>
      </c>
      <c r="X32" s="1">
        <f>SUMMARY!X32-'Prior Summary'!X32</f>
        <v>0</v>
      </c>
      <c r="Y32" s="1">
        <f>SUMMARY!Y32-'Prior Summary'!Y32</f>
        <v>0</v>
      </c>
      <c r="Z32" s="1">
        <f>SUMMARY!Z32-'Prior Summary'!Z32</f>
        <v>0</v>
      </c>
      <c r="AA32" s="1">
        <f>SUMMARY!AA32-'Prior Summary'!AA32</f>
        <v>0</v>
      </c>
      <c r="AB32" s="1">
        <f>SUMMARY!AB32-'Prior Summary'!AB32</f>
        <v>0</v>
      </c>
      <c r="AC32" s="1">
        <f>SUMMARY!AC32-'Prior Summary'!AC32</f>
        <v>0</v>
      </c>
      <c r="AD32" s="1">
        <f>SUMMARY!AD32-'Prior Summary'!AD32</f>
        <v>0</v>
      </c>
      <c r="AE32" s="1">
        <f>SUMMARY!AE32-'Prior Summary'!AE32</f>
        <v>0</v>
      </c>
      <c r="AF32" s="1">
        <f>SUMMARY!AF32-'Prior Summary'!AF32</f>
        <v>0</v>
      </c>
      <c r="AG32" s="1">
        <f>SUMMARY!AG32-'Prior Summary'!AG32</f>
        <v>0</v>
      </c>
      <c r="AH32" s="1">
        <f>SUMMARY!AH32-'Prior Summary'!AH32</f>
        <v>0</v>
      </c>
      <c r="AI32" s="1">
        <f>SUMMARY!AI32-'Prior Summary'!AI32</f>
        <v>0</v>
      </c>
      <c r="AJ32" s="1">
        <f>SUMMARY!AJ32-'Prior Summary'!AJ32</f>
        <v>0</v>
      </c>
      <c r="AK32" s="1">
        <f>SUMMARY!AK32-'Prior Summary'!AK32</f>
        <v>0</v>
      </c>
      <c r="AL32" s="1">
        <f>SUMMARY!AL32-'Prior Summary'!AL32</f>
        <v>0</v>
      </c>
      <c r="AM32" s="1">
        <f>SUMMARY!AM32-'Prior Summary'!AM32</f>
        <v>0</v>
      </c>
      <c r="AN32" s="1">
        <f>SUMMARY!AN32-'Prior Summary'!AN32</f>
        <v>0</v>
      </c>
      <c r="AO32" s="1">
        <f>SUMMARY!AO32-'Prior Summary'!AO32</f>
        <v>0</v>
      </c>
      <c r="AP32" s="1">
        <f>SUMMARY!AP32-'Prior Summary'!AP32</f>
        <v>0</v>
      </c>
      <c r="AQ32" s="1">
        <f>SUMMARY!AQ32-'Prior Summary'!AQ32</f>
        <v>0</v>
      </c>
      <c r="AR32" s="1">
        <f>SUMMARY!AR32-'Prior Summary'!AR32</f>
        <v>0</v>
      </c>
      <c r="AS32" s="1">
        <f>SUMMARY!AS32-'Prior Summary'!AS32</f>
        <v>0</v>
      </c>
      <c r="AT32" s="1">
        <f>SUMMARY!AT32-'Prior Summary'!AT32</f>
        <v>0</v>
      </c>
      <c r="AU32" s="1">
        <f>SUMMARY!AU32-'Prior Summary'!AU32</f>
        <v>0</v>
      </c>
      <c r="AV32" s="1">
        <f>SUMMARY!AV32-'Prior Summary'!AV32</f>
        <v>0</v>
      </c>
      <c r="AW32" s="1">
        <f>SUMMARY!AW32-'Prior Summary'!AW32</f>
        <v>0</v>
      </c>
      <c r="AX32" s="1">
        <f>SUMMARY!AX32-'Prior Summary'!AX32</f>
        <v>0</v>
      </c>
      <c r="AY32" s="1">
        <f>SUMMARY!AY32-'Prior Summary'!AY32</f>
        <v>0</v>
      </c>
      <c r="AZ32" s="1">
        <f>SUMMARY!AZ32-'Prior Summary'!AZ32</f>
        <v>0</v>
      </c>
      <c r="BA32" s="1">
        <f>SUMMARY!BA32-'Prior Summary'!BA32</f>
        <v>0</v>
      </c>
      <c r="BB32" s="1">
        <f>SUMMARY!BB32-'Prior Summary'!BB32</f>
        <v>0</v>
      </c>
      <c r="BC32" s="1">
        <f>SUMMARY!BC32-'Prior Summary'!BC32</f>
        <v>0</v>
      </c>
      <c r="BD32" s="1">
        <f>SUMMARY!BD32-'Prior Summary'!BD32</f>
        <v>0</v>
      </c>
      <c r="BE32" s="1">
        <f>SUMMARY!BE32-'Prior Summary'!BE32</f>
        <v>0</v>
      </c>
      <c r="BF32" s="1">
        <f>SUMMARY!BF32-'Prior Summary'!BF32</f>
        <v>0</v>
      </c>
      <c r="BG32" s="1">
        <f>SUMMARY!BG32-'Prior Summary'!BG32</f>
        <v>0</v>
      </c>
      <c r="BH32" s="1">
        <f>SUMMARY!BH32-'Prior Summary'!BH32</f>
        <v>0</v>
      </c>
      <c r="BI32" s="1">
        <f>SUMMARY!BI32-'Prior Summary'!BI32</f>
        <v>0</v>
      </c>
      <c r="BJ32" s="1">
        <f>SUMMARY!BJ32-'Prior Summary'!BJ32</f>
        <v>0</v>
      </c>
      <c r="BK32" s="1">
        <f>SUMMARY!BK32-'Prior Summary'!BK32</f>
        <v>0</v>
      </c>
      <c r="BL32" s="1">
        <f>SUMMARY!BL32-'Prior Summary'!BL32</f>
        <v>0</v>
      </c>
      <c r="BM32" s="1">
        <f>SUMMARY!BM32-'Prior Summary'!BM32</f>
        <v>0</v>
      </c>
      <c r="BN32" s="1">
        <f>SUMMARY!BN32-'Prior Summary'!BN32</f>
        <v>0</v>
      </c>
      <c r="BO32" s="1">
        <f>SUMMARY!BO32-'Prior Summary'!BO32</f>
        <v>0</v>
      </c>
      <c r="BP32" s="1">
        <f>SUMMARY!BP32-'Prior Summary'!BP32</f>
        <v>0</v>
      </c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</row>
    <row r="33" spans="1:140">
      <c r="A33" s="9"/>
      <c r="B33" s="9"/>
      <c r="C33" s="9"/>
      <c r="D33" s="9"/>
      <c r="E33" s="9"/>
      <c r="F33" s="76"/>
      <c r="G33" s="52">
        <f>SUM('2558:D'!G33)</f>
        <v>0</v>
      </c>
      <c r="H33" s="52">
        <f>SUM('2558:D'!H33)</f>
        <v>0</v>
      </c>
      <c r="I33" s="52">
        <f>SUM('2558:D'!I33)</f>
        <v>0</v>
      </c>
      <c r="J33" s="52">
        <f>SUM('2558:D'!J33)</f>
        <v>0</v>
      </c>
      <c r="K33" s="52">
        <f>SUM('2558:D'!K33)</f>
        <v>0</v>
      </c>
      <c r="L33" s="52">
        <f>SUM('2558:D'!L33)</f>
        <v>0</v>
      </c>
      <c r="M33" s="52">
        <f>SUM('2558:D'!M33)</f>
        <v>0</v>
      </c>
      <c r="N33" s="52">
        <f>SUM('2558:D'!N33)</f>
        <v>0</v>
      </c>
      <c r="O33" s="52">
        <f>SUM('2558:D'!O33)</f>
        <v>0</v>
      </c>
      <c r="P33" s="52">
        <f>SUM('2558:D'!P33)</f>
        <v>0</v>
      </c>
      <c r="Q33" s="52">
        <f>SUM('2558:D'!Q33)</f>
        <v>0</v>
      </c>
      <c r="R33" s="52">
        <f>SUM('2558:D'!R33)</f>
        <v>0</v>
      </c>
      <c r="S33" s="52">
        <f>SUM('2558:D'!S33)</f>
        <v>0</v>
      </c>
      <c r="T33" s="52">
        <f>SUM('2558:D'!T33)</f>
        <v>0</v>
      </c>
      <c r="U33" s="52">
        <f>SUM('2558:D'!U33)</f>
        <v>0</v>
      </c>
      <c r="V33" s="52">
        <f>SUM('2558:D'!V33)</f>
        <v>0</v>
      </c>
      <c r="W33" s="52">
        <f>SUM('2558:D'!W33)</f>
        <v>0</v>
      </c>
      <c r="X33" s="52">
        <f>SUM('2558:D'!X33)</f>
        <v>0</v>
      </c>
      <c r="Y33" s="52">
        <f>SUM('2558:D'!Y33)</f>
        <v>0</v>
      </c>
      <c r="Z33" s="52">
        <f>SUM('2558:D'!Z33)</f>
        <v>0</v>
      </c>
      <c r="AA33" s="52">
        <f>SUM('2558:D'!AA33)</f>
        <v>0</v>
      </c>
      <c r="AB33" s="52">
        <f>SUM('2558:D'!AB33)</f>
        <v>0</v>
      </c>
      <c r="AC33" s="52">
        <f>SUM('2558:D'!AC33)</f>
        <v>0</v>
      </c>
      <c r="AD33" s="52">
        <f>SUM('2558:D'!AD33)</f>
        <v>0</v>
      </c>
      <c r="AE33" s="52">
        <f>SUM('2558:D'!AE33)</f>
        <v>0</v>
      </c>
      <c r="AF33" s="52">
        <f>SUM('2558:D'!AF33)</f>
        <v>0</v>
      </c>
      <c r="AG33" s="52">
        <f>SUM('2558:D'!AG33)</f>
        <v>0</v>
      </c>
      <c r="AH33" s="52">
        <f>SUM('2558:D'!AH33)</f>
        <v>0</v>
      </c>
      <c r="AI33" s="52">
        <f>SUM('2558:D'!AI33)</f>
        <v>0</v>
      </c>
      <c r="AJ33" s="52">
        <f>SUM('2558:D'!AJ33)</f>
        <v>0</v>
      </c>
      <c r="AK33" s="52">
        <f>SUM('2558:D'!AK33)</f>
        <v>0</v>
      </c>
      <c r="AL33" s="52">
        <f>SUM('2558:D'!AL33)</f>
        <v>0</v>
      </c>
      <c r="AM33" s="52">
        <f>SUM('2558:D'!AM33)</f>
        <v>0</v>
      </c>
      <c r="AN33" s="52">
        <f>SUM('2558:D'!AN33)</f>
        <v>0</v>
      </c>
      <c r="AO33" s="52">
        <f>SUM('2558:D'!AO33)</f>
        <v>0</v>
      </c>
      <c r="AP33" s="52">
        <f>SUM('2558:D'!AP33)</f>
        <v>0</v>
      </c>
      <c r="AQ33" s="52">
        <f>SUM('2558:D'!AQ33)</f>
        <v>0</v>
      </c>
      <c r="AR33" s="52">
        <f>SUM('2558:D'!AR33)</f>
        <v>0</v>
      </c>
      <c r="AS33" s="52">
        <f>SUM('2558:D'!AS33)</f>
        <v>0</v>
      </c>
      <c r="AT33" s="52">
        <f>SUM('2558:D'!AT33)</f>
        <v>0</v>
      </c>
      <c r="AU33" s="52">
        <f>SUM('2558:D'!AU33)</f>
        <v>0</v>
      </c>
      <c r="AV33" s="52">
        <f>SUM('2558:D'!AV33)</f>
        <v>0</v>
      </c>
      <c r="AW33" s="52">
        <f>SUM('2558:D'!AW33)</f>
        <v>0</v>
      </c>
      <c r="AX33" s="52">
        <f>SUM('2558:D'!AX33)</f>
        <v>0</v>
      </c>
      <c r="AY33" s="52">
        <f>SUM('2558:D'!AY33)</f>
        <v>0</v>
      </c>
      <c r="AZ33" s="52">
        <f>SUM('2558:D'!AZ33)</f>
        <v>0</v>
      </c>
      <c r="BA33" s="52">
        <f>SUM('2558:D'!BA33)</f>
        <v>0</v>
      </c>
      <c r="BB33" s="52">
        <f>SUM('2558:D'!BB33)</f>
        <v>0</v>
      </c>
      <c r="BC33" s="52">
        <f>SUM('2558:D'!BC33)</f>
        <v>0</v>
      </c>
      <c r="BD33" s="52">
        <f>SUM('2558:D'!BD33)</f>
        <v>0</v>
      </c>
      <c r="BE33" s="52">
        <f>SUM('2558:D'!BE33)</f>
        <v>0</v>
      </c>
      <c r="BF33" s="52">
        <f>SUM('2558:D'!BF33)</f>
        <v>0</v>
      </c>
      <c r="BG33" s="52">
        <f>SUM('2558:D'!BG33)</f>
        <v>0</v>
      </c>
      <c r="BH33" s="52">
        <f>SUM('2558:D'!BH33)</f>
        <v>0</v>
      </c>
      <c r="BI33" s="52">
        <f>SUM('2558:D'!BI33)</f>
        <v>0</v>
      </c>
      <c r="BJ33" s="52">
        <f>SUM('2558:D'!BJ33)</f>
        <v>0</v>
      </c>
      <c r="BK33" s="52">
        <f>SUM('2558:D'!BK33)</f>
        <v>0</v>
      </c>
      <c r="BL33" s="52">
        <f>SUM('2558:D'!BL33)</f>
        <v>0</v>
      </c>
      <c r="BM33" s="52">
        <f>SUM('2558:D'!BM33)</f>
        <v>0</v>
      </c>
      <c r="BN33" s="52">
        <f>SUM('2558:D'!BN33)</f>
        <v>0</v>
      </c>
      <c r="BO33" s="52">
        <f>SUM('2558:D'!BO33)</f>
        <v>0</v>
      </c>
      <c r="BP33" s="52">
        <f>SUM('2558:D'!BP33)</f>
        <v>0</v>
      </c>
    </row>
    <row r="34" spans="1:140">
      <c r="A34" s="9"/>
      <c r="B34" s="9"/>
      <c r="C34" s="9"/>
      <c r="D34" s="9"/>
      <c r="E34" s="9"/>
      <c r="F34" s="76" t="s">
        <v>27</v>
      </c>
      <c r="G34" s="100">
        <f>SUM('2558:D'!G34)</f>
        <v>0</v>
      </c>
      <c r="H34" s="100">
        <f>SUM('2558:D'!H34)</f>
        <v>0</v>
      </c>
      <c r="I34" s="100">
        <f>SUM('2558:D'!I34)</f>
        <v>0</v>
      </c>
      <c r="J34" s="100">
        <f>SUM('2558:D'!J34)</f>
        <v>0</v>
      </c>
      <c r="K34" s="100">
        <f>SUM('2558:D'!K34)</f>
        <v>0</v>
      </c>
      <c r="L34" s="100">
        <f>SUM('2558:D'!L34)</f>
        <v>0</v>
      </c>
      <c r="M34" s="100">
        <f>SUM('2558:D'!M34)</f>
        <v>0</v>
      </c>
      <c r="N34" s="100">
        <f>SUM('2558:D'!N34)</f>
        <v>0</v>
      </c>
      <c r="O34" s="100">
        <f>SUM('2558:D'!O34)</f>
        <v>0</v>
      </c>
      <c r="P34" s="100">
        <f>SUM('2558:D'!P34)</f>
        <v>0</v>
      </c>
      <c r="Q34" s="100">
        <f>SUM('2558:D'!Q34)</f>
        <v>0</v>
      </c>
      <c r="R34" s="100">
        <f>SUM('2558:D'!R34)</f>
        <v>0</v>
      </c>
      <c r="S34" s="100">
        <f>SUM('2558:D'!S34)</f>
        <v>0</v>
      </c>
      <c r="T34" s="100">
        <f>SUM('2558:D'!T34)</f>
        <v>0</v>
      </c>
      <c r="U34" s="100">
        <f>SUM('2558:D'!U34)</f>
        <v>0</v>
      </c>
      <c r="V34" s="100">
        <f>SUM('2558:D'!V34)</f>
        <v>0</v>
      </c>
      <c r="W34" s="100">
        <f>SUM('2558:D'!W34)</f>
        <v>0</v>
      </c>
      <c r="X34" s="100">
        <f>SUM('2558:D'!X34)</f>
        <v>0</v>
      </c>
      <c r="Y34" s="100">
        <f>SUM('2558:D'!Y34)</f>
        <v>0</v>
      </c>
      <c r="Z34" s="100">
        <f>SUM('2558:D'!Z34)</f>
        <v>0</v>
      </c>
      <c r="AA34" s="100">
        <f>SUM('2558:D'!AA34)</f>
        <v>0</v>
      </c>
      <c r="AB34" s="100">
        <f>SUM('2558:D'!AB34)</f>
        <v>0</v>
      </c>
      <c r="AC34" s="100">
        <f>SUM('2558:D'!AC34)</f>
        <v>0</v>
      </c>
      <c r="AD34" s="100">
        <f>SUM('2558:D'!AD34)</f>
        <v>0</v>
      </c>
      <c r="AE34" s="100">
        <f>SUM('2558:D'!AE34)</f>
        <v>0</v>
      </c>
      <c r="AF34" s="100">
        <f>SUM('2558:D'!AF34)</f>
        <v>0</v>
      </c>
      <c r="AG34" s="100">
        <f>SUM('2558:D'!AG34)</f>
        <v>0</v>
      </c>
      <c r="AH34" s="100">
        <f>SUM('2558:D'!AH34)</f>
        <v>0</v>
      </c>
      <c r="AI34" s="100">
        <f>SUM('2558:D'!AI34)</f>
        <v>0</v>
      </c>
      <c r="AJ34" s="100">
        <f>SUM('2558:D'!AJ34)</f>
        <v>0</v>
      </c>
      <c r="AK34" s="100">
        <f>SUM('2558:D'!AK34)</f>
        <v>0</v>
      </c>
      <c r="AL34" s="100">
        <f>SUM('2558:D'!AL34)</f>
        <v>0</v>
      </c>
      <c r="AM34" s="100">
        <f>SUM('2558:D'!AM34)</f>
        <v>0</v>
      </c>
      <c r="AN34" s="100">
        <f>SUM('2558:D'!AN34)</f>
        <v>0</v>
      </c>
      <c r="AO34" s="100">
        <f>SUM('2558:D'!AO34)</f>
        <v>0</v>
      </c>
      <c r="AP34" s="100">
        <f>SUM('2558:D'!AP34)</f>
        <v>0</v>
      </c>
      <c r="AQ34" s="100">
        <f>SUM('2558:D'!AQ34)</f>
        <v>0</v>
      </c>
      <c r="AR34" s="100">
        <f>SUM('2558:D'!AR34)</f>
        <v>0</v>
      </c>
      <c r="AS34" s="100">
        <f>SUM('2558:D'!AS34)</f>
        <v>0</v>
      </c>
      <c r="AT34" s="100">
        <f>SUM('2558:D'!AT34)</f>
        <v>0</v>
      </c>
      <c r="AU34" s="100">
        <f>SUM('2558:D'!AU34)</f>
        <v>0</v>
      </c>
      <c r="AV34" s="100">
        <f>SUM('2558:D'!AV34)</f>
        <v>0</v>
      </c>
      <c r="AW34" s="100">
        <f>SUM('2558:D'!AW34)</f>
        <v>0</v>
      </c>
      <c r="AX34" s="100">
        <f>SUM('2558:D'!AX34)</f>
        <v>0</v>
      </c>
      <c r="AY34" s="100">
        <f>SUM('2558:D'!AY34)</f>
        <v>0</v>
      </c>
      <c r="AZ34" s="100">
        <f>SUM('2558:D'!AZ34)</f>
        <v>0</v>
      </c>
      <c r="BA34" s="100">
        <f>SUM('2558:D'!BA34)</f>
        <v>0</v>
      </c>
      <c r="BB34" s="100">
        <f>SUM('2558:D'!BB34)</f>
        <v>0</v>
      </c>
      <c r="BC34" s="100">
        <f>SUM('2558:D'!BC34)</f>
        <v>0</v>
      </c>
      <c r="BD34" s="100">
        <f>SUM('2558:D'!BD34)</f>
        <v>0</v>
      </c>
      <c r="BE34" s="100">
        <f>SUM('2558:D'!BE34)</f>
        <v>0</v>
      </c>
      <c r="BF34" s="100">
        <f>SUM('2558:D'!BF34)</f>
        <v>0</v>
      </c>
      <c r="BG34" s="100">
        <f>SUM('2558:D'!BG34)</f>
        <v>0</v>
      </c>
      <c r="BH34" s="100">
        <f>SUM('2558:D'!BH34)</f>
        <v>0</v>
      </c>
      <c r="BI34" s="100">
        <f>SUM('2558:D'!BI34)</f>
        <v>0</v>
      </c>
      <c r="BJ34" s="100">
        <f>SUM('2558:D'!BJ34)</f>
        <v>0</v>
      </c>
      <c r="BK34" s="100">
        <f>SUM('2558:D'!BK34)</f>
        <v>0</v>
      </c>
      <c r="BL34" s="100">
        <f>SUM('2558:D'!BL34)</f>
        <v>0</v>
      </c>
      <c r="BM34" s="100">
        <f>SUM('2558:D'!BM34)</f>
        <v>0</v>
      </c>
      <c r="BN34" s="100">
        <f>SUM('2558:D'!BN34)</f>
        <v>0</v>
      </c>
      <c r="BO34" s="100">
        <f>SUM('2558:D'!BO34)</f>
        <v>0</v>
      </c>
      <c r="BP34" s="100">
        <f>SUM('2558:D'!BP34)</f>
        <v>0</v>
      </c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</row>
    <row r="35" spans="1:140">
      <c r="A35" s="9"/>
      <c r="B35" s="9"/>
      <c r="C35" s="9"/>
      <c r="D35" s="9"/>
      <c r="E35" s="9"/>
      <c r="F35" s="76" t="s">
        <v>28</v>
      </c>
      <c r="G35" s="100">
        <f>SUM('2558:D'!G35)</f>
        <v>0</v>
      </c>
      <c r="H35" s="100">
        <f>SUM('2558:D'!H35)</f>
        <v>0</v>
      </c>
      <c r="I35" s="100">
        <f>SUM('2558:D'!I35)</f>
        <v>0</v>
      </c>
      <c r="J35" s="100">
        <f>SUM('2558:D'!J35)</f>
        <v>0</v>
      </c>
      <c r="K35" s="100">
        <f>SUM('2558:D'!K35)</f>
        <v>0</v>
      </c>
      <c r="L35" s="100">
        <f>SUM('2558:D'!L35)</f>
        <v>0</v>
      </c>
      <c r="M35" s="100">
        <f>SUM('2558:D'!M35)</f>
        <v>0</v>
      </c>
      <c r="N35" s="100">
        <f>SUM('2558:D'!N35)</f>
        <v>0</v>
      </c>
      <c r="O35" s="100">
        <f>SUM('2558:D'!O35)</f>
        <v>0</v>
      </c>
      <c r="P35" s="100">
        <f>SUM('2558:D'!P35)</f>
        <v>0</v>
      </c>
      <c r="Q35" s="100">
        <f>SUM('2558:D'!Q35)</f>
        <v>0</v>
      </c>
      <c r="R35" s="100">
        <f>SUM('2558:D'!R35)</f>
        <v>0</v>
      </c>
      <c r="S35" s="100">
        <f>SUM('2558:D'!S35)</f>
        <v>0</v>
      </c>
      <c r="T35" s="100">
        <f>SUM('2558:D'!T35)</f>
        <v>0</v>
      </c>
      <c r="U35" s="100">
        <f>SUM('2558:D'!U35)</f>
        <v>0</v>
      </c>
      <c r="V35" s="100">
        <f>SUM('2558:D'!V35)</f>
        <v>0</v>
      </c>
      <c r="W35" s="100">
        <f>SUM('2558:D'!W35)</f>
        <v>0</v>
      </c>
      <c r="X35" s="100">
        <f>SUM('2558:D'!X35)</f>
        <v>0</v>
      </c>
      <c r="Y35" s="100">
        <f>SUM('2558:D'!Y35)</f>
        <v>0</v>
      </c>
      <c r="Z35" s="100">
        <f>SUM('2558:D'!Z35)</f>
        <v>0</v>
      </c>
      <c r="AA35" s="100">
        <f>SUM('2558:D'!AA35)</f>
        <v>0</v>
      </c>
      <c r="AB35" s="100">
        <f>SUM('2558:D'!AB35)</f>
        <v>0</v>
      </c>
      <c r="AC35" s="100">
        <f>SUM('2558:D'!AC35)</f>
        <v>0</v>
      </c>
      <c r="AD35" s="100">
        <f>SUM('2558:D'!AD35)</f>
        <v>0</v>
      </c>
      <c r="AE35" s="100">
        <f>SUM('2558:D'!AE35)</f>
        <v>0</v>
      </c>
      <c r="AF35" s="100">
        <f>SUM('2558:D'!AF35)</f>
        <v>0</v>
      </c>
      <c r="AG35" s="100">
        <f>SUM('2558:D'!AG35)</f>
        <v>0</v>
      </c>
      <c r="AH35" s="100">
        <f>SUM('2558:D'!AH35)</f>
        <v>0</v>
      </c>
      <c r="AI35" s="100">
        <f>SUM('2558:D'!AI35)</f>
        <v>0</v>
      </c>
      <c r="AJ35" s="100">
        <f>SUM('2558:D'!AJ35)</f>
        <v>0</v>
      </c>
      <c r="AK35" s="100">
        <f>SUM('2558:D'!AK35)</f>
        <v>0</v>
      </c>
      <c r="AL35" s="100">
        <f>SUM('2558:D'!AL35)</f>
        <v>0</v>
      </c>
      <c r="AM35" s="100">
        <f>SUM('2558:D'!AM35)</f>
        <v>0</v>
      </c>
      <c r="AN35" s="100">
        <f>SUM('2558:D'!AN35)</f>
        <v>0</v>
      </c>
      <c r="AO35" s="100">
        <f>SUM('2558:D'!AO35)</f>
        <v>0</v>
      </c>
      <c r="AP35" s="100">
        <f>SUM('2558:D'!AP35)</f>
        <v>0</v>
      </c>
      <c r="AQ35" s="100">
        <f>SUM('2558:D'!AQ35)</f>
        <v>0</v>
      </c>
      <c r="AR35" s="100">
        <f>SUM('2558:D'!AR35)</f>
        <v>0</v>
      </c>
      <c r="AS35" s="100">
        <f>SUM('2558:D'!AS35)</f>
        <v>0</v>
      </c>
      <c r="AT35" s="100">
        <f>SUM('2558:D'!AT35)</f>
        <v>0</v>
      </c>
      <c r="AU35" s="100">
        <f>SUM('2558:D'!AU35)</f>
        <v>0</v>
      </c>
      <c r="AV35" s="100">
        <f>SUM('2558:D'!AV35)</f>
        <v>0</v>
      </c>
      <c r="AW35" s="100">
        <f>SUM('2558:D'!AW35)</f>
        <v>0</v>
      </c>
      <c r="AX35" s="100">
        <f>SUM('2558:D'!AX35)</f>
        <v>0</v>
      </c>
      <c r="AY35" s="100">
        <f>SUM('2558:D'!AY35)</f>
        <v>0</v>
      </c>
      <c r="AZ35" s="100">
        <f>SUM('2558:D'!AZ35)</f>
        <v>0</v>
      </c>
      <c r="BA35" s="100">
        <f>SUM('2558:D'!BA35)</f>
        <v>0</v>
      </c>
      <c r="BB35" s="100">
        <f>SUM('2558:D'!BB35)</f>
        <v>0</v>
      </c>
      <c r="BC35" s="100">
        <f>SUM('2558:D'!BC35)</f>
        <v>0</v>
      </c>
      <c r="BD35" s="100">
        <f>SUM('2558:D'!BD35)</f>
        <v>0</v>
      </c>
      <c r="BE35" s="100">
        <f>SUM('2558:D'!BE35)</f>
        <v>0</v>
      </c>
      <c r="BF35" s="100">
        <f>SUM('2558:D'!BF35)</f>
        <v>0</v>
      </c>
      <c r="BG35" s="100">
        <f>SUM('2558:D'!BG35)</f>
        <v>0</v>
      </c>
      <c r="BH35" s="100">
        <f>SUM('2558:D'!BH35)</f>
        <v>0</v>
      </c>
      <c r="BI35" s="100">
        <f>SUM('2558:D'!BI35)</f>
        <v>0</v>
      </c>
      <c r="BJ35" s="100">
        <f>SUM('2558:D'!BJ35)</f>
        <v>0</v>
      </c>
      <c r="BK35" s="100">
        <f>SUM('2558:D'!BK35)</f>
        <v>0</v>
      </c>
      <c r="BL35" s="100">
        <f>SUM('2558:D'!BL35)</f>
        <v>0</v>
      </c>
      <c r="BM35" s="100">
        <f>SUM('2558:D'!BM35)</f>
        <v>0</v>
      </c>
      <c r="BN35" s="100">
        <f>SUM('2558:D'!BN35)</f>
        <v>0</v>
      </c>
      <c r="BO35" s="100">
        <f>SUM('2558:D'!BO35)</f>
        <v>0</v>
      </c>
      <c r="BP35" s="100">
        <f>SUM('2558:D'!BP35)</f>
        <v>0</v>
      </c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</row>
    <row r="36" spans="1:140">
      <c r="A36" s="9"/>
      <c r="B36" s="9"/>
      <c r="C36" s="9"/>
      <c r="D36" s="9"/>
      <c r="E36" s="9"/>
      <c r="F36" s="76" t="s">
        <v>25</v>
      </c>
      <c r="G36" s="101">
        <f t="shared" ref="G36" si="2">SUM(G25:G35)</f>
        <v>0</v>
      </c>
      <c r="H36" s="101">
        <f t="shared" ref="H36:BP36" si="3">SUM(H25:H35)</f>
        <v>0</v>
      </c>
      <c r="I36" s="101">
        <f t="shared" si="3"/>
        <v>0.58323760000000391</v>
      </c>
      <c r="J36" s="101">
        <f t="shared" si="3"/>
        <v>0.58265924000000169</v>
      </c>
      <c r="K36" s="101">
        <f t="shared" si="3"/>
        <v>0.58156369000000296</v>
      </c>
      <c r="L36" s="101">
        <f t="shared" si="3"/>
        <v>0.57994746000000319</v>
      </c>
      <c r="M36" s="101">
        <f t="shared" si="3"/>
        <v>0.57364507000000131</v>
      </c>
      <c r="N36" s="101">
        <f t="shared" si="3"/>
        <v>0.57750404000000444</v>
      </c>
      <c r="O36" s="101">
        <f t="shared" si="3"/>
        <v>0.57915490000000247</v>
      </c>
      <c r="P36" s="101">
        <f t="shared" si="3"/>
        <v>0.58650449000000293</v>
      </c>
      <c r="Q36" s="101">
        <f t="shared" si="3"/>
        <v>0.57685105000000192</v>
      </c>
      <c r="R36" s="101">
        <f t="shared" si="3"/>
        <v>0.58082983000000254</v>
      </c>
      <c r="S36" s="101">
        <f t="shared" si="3"/>
        <v>0.57445511000000238</v>
      </c>
      <c r="T36" s="101">
        <f t="shared" si="3"/>
        <v>1.1632130599999968</v>
      </c>
      <c r="U36" s="101">
        <f t="shared" si="3"/>
        <v>1.1591359099999998</v>
      </c>
      <c r="V36" s="101">
        <f t="shared" si="3"/>
        <v>1.1557641400000023</v>
      </c>
      <c r="W36" s="101">
        <f t="shared" si="3"/>
        <v>1.1536626299999995</v>
      </c>
      <c r="X36" s="101">
        <f t="shared" si="3"/>
        <v>1.1545672799999984</v>
      </c>
      <c r="Y36" s="101">
        <f t="shared" si="3"/>
        <v>1.1537096199999972</v>
      </c>
      <c r="Z36" s="101">
        <f t="shared" si="3"/>
        <v>1.1544116899999999</v>
      </c>
      <c r="AA36" s="101">
        <f t="shared" si="3"/>
        <v>1.1564908999999979</v>
      </c>
      <c r="AB36" s="101">
        <f t="shared" si="3"/>
        <v>1.1606511199999971</v>
      </c>
      <c r="AC36" s="101">
        <f t="shared" si="3"/>
        <v>1.1613975100000005</v>
      </c>
      <c r="AD36" s="101">
        <f t="shared" si="3"/>
        <v>1.1724233099999992</v>
      </c>
      <c r="AE36" s="101">
        <f t="shared" si="3"/>
        <v>1.1625259200000002</v>
      </c>
      <c r="AF36" s="101">
        <f t="shared" si="3"/>
        <v>1.1627295500000017</v>
      </c>
      <c r="AG36" s="101">
        <f t="shared" si="3"/>
        <v>1.162519060000001</v>
      </c>
      <c r="AH36" s="101">
        <f t="shared" si="3"/>
        <v>1.087734489999999</v>
      </c>
      <c r="AI36" s="101">
        <f t="shared" si="3"/>
        <v>0.93783014999999992</v>
      </c>
      <c r="AJ36" s="101">
        <f t="shared" si="3"/>
        <v>0.71807980999999899</v>
      </c>
      <c r="AK36" s="101">
        <f t="shared" si="3"/>
        <v>0.53384730000000147</v>
      </c>
      <c r="AL36" s="101">
        <f t="shared" si="3"/>
        <v>0.94214868999999979</v>
      </c>
      <c r="AM36" s="101">
        <f t="shared" si="3"/>
        <v>-0.24227358999999993</v>
      </c>
      <c r="AN36" s="101">
        <f t="shared" si="3"/>
        <v>-0.82812879000000095</v>
      </c>
      <c r="AO36" s="101">
        <f t="shared" si="3"/>
        <v>-1.2893769900000045</v>
      </c>
      <c r="AP36" s="101">
        <f t="shared" si="3"/>
        <v>-1.5500901200000001</v>
      </c>
      <c r="AQ36" s="101">
        <f t="shared" si="3"/>
        <v>-1.5386986200000017</v>
      </c>
      <c r="AR36" s="101">
        <f t="shared" si="3"/>
        <v>-1.6287800500000031</v>
      </c>
      <c r="AS36" s="101">
        <f t="shared" si="3"/>
        <v>-1.5906097200000033</v>
      </c>
      <c r="AT36" s="101">
        <f t="shared" si="3"/>
        <v>-1.4043955200000013</v>
      </c>
      <c r="AU36" s="101">
        <f t="shared" si="3"/>
        <v>-1.1787868700000033</v>
      </c>
      <c r="AV36" s="101">
        <f t="shared" si="3"/>
        <v>-0.94457657000000239</v>
      </c>
      <c r="AW36" s="101">
        <f t="shared" si="3"/>
        <v>-0.6783571200000047</v>
      </c>
      <c r="AX36" s="101">
        <f t="shared" si="3"/>
        <v>-0.41153777000000247</v>
      </c>
      <c r="AY36" s="101">
        <f t="shared" si="3"/>
        <v>-0.12811277000000487</v>
      </c>
      <c r="AZ36" s="101">
        <f t="shared" si="3"/>
        <v>0.1122472299999977</v>
      </c>
      <c r="BA36" s="101">
        <f t="shared" si="3"/>
        <v>0.3758730299999975</v>
      </c>
      <c r="BB36" s="101">
        <f t="shared" si="3"/>
        <v>0.59936052999999845</v>
      </c>
      <c r="BC36" s="101">
        <f t="shared" si="3"/>
        <v>0.82272057999999859</v>
      </c>
      <c r="BD36" s="101">
        <f t="shared" si="3"/>
        <v>0.96654792999999728</v>
      </c>
      <c r="BE36" s="101">
        <f t="shared" si="3"/>
        <v>1.1102432299999982</v>
      </c>
      <c r="BF36" s="101">
        <f t="shared" si="3"/>
        <v>1.2906794300000008</v>
      </c>
      <c r="BG36" s="101">
        <f t="shared" si="3"/>
        <v>1.5108550800000025</v>
      </c>
      <c r="BH36" s="101">
        <f t="shared" si="3"/>
        <v>1.7304028800000033</v>
      </c>
      <c r="BI36" s="101">
        <f t="shared" si="3"/>
        <v>1.9499484299999992</v>
      </c>
      <c r="BJ36" s="101">
        <f t="shared" si="3"/>
        <v>2.1688706800000013</v>
      </c>
      <c r="BK36" s="101">
        <f t="shared" si="3"/>
        <v>2.387167330000004</v>
      </c>
      <c r="BL36" s="101">
        <f t="shared" si="3"/>
        <v>2.5726355300000066</v>
      </c>
      <c r="BM36" s="101">
        <f t="shared" si="3"/>
        <v>2.798824230000001</v>
      </c>
      <c r="BN36" s="101">
        <f t="shared" si="3"/>
        <v>3.0252695799999998</v>
      </c>
      <c r="BO36" s="101">
        <f t="shared" si="3"/>
        <v>3.2519738300000043</v>
      </c>
      <c r="BP36" s="101">
        <f t="shared" si="3"/>
        <v>3.3977584800000074</v>
      </c>
      <c r="BQ36" s="101"/>
      <c r="BR36" s="101"/>
      <c r="BS36" s="101"/>
      <c r="BT36" s="101"/>
      <c r="BU36" s="101"/>
      <c r="BV36" s="101"/>
      <c r="BW36" s="101"/>
      <c r="BX36" s="101"/>
      <c r="BY36" s="101"/>
      <c r="BZ36" s="101"/>
      <c r="CA36" s="101"/>
      <c r="CB36" s="101"/>
      <c r="CC36" s="101"/>
      <c r="CD36" s="101"/>
      <c r="CE36" s="101"/>
      <c r="CF36" s="101"/>
      <c r="CG36" s="101"/>
      <c r="CH36" s="101"/>
      <c r="CI36" s="101"/>
      <c r="CJ36" s="101"/>
      <c r="CK36" s="101"/>
      <c r="CL36" s="101"/>
      <c r="CM36" s="101"/>
      <c r="CN36" s="101"/>
      <c r="CO36" s="101"/>
      <c r="CP36" s="101"/>
      <c r="CQ36" s="101"/>
      <c r="CR36" s="101"/>
      <c r="CS36" s="101"/>
      <c r="CT36" s="101"/>
      <c r="CU36" s="101"/>
      <c r="CV36" s="101"/>
      <c r="CW36" s="101"/>
      <c r="CX36" s="101"/>
      <c r="CY36" s="101"/>
      <c r="CZ36" s="101"/>
      <c r="DA36" s="101"/>
      <c r="DB36" s="101"/>
      <c r="DC36" s="101"/>
      <c r="DD36" s="101"/>
      <c r="DE36" s="101"/>
      <c r="DF36" s="101"/>
      <c r="DG36" s="101"/>
      <c r="DH36" s="101"/>
      <c r="DI36" s="101"/>
      <c r="DJ36" s="101"/>
      <c r="DK36" s="101"/>
      <c r="DL36" s="101"/>
      <c r="DM36" s="101"/>
      <c r="DN36" s="101"/>
      <c r="DO36" s="101"/>
      <c r="DP36" s="101"/>
      <c r="DQ36" s="101"/>
      <c r="DR36" s="101"/>
      <c r="DS36" s="101"/>
      <c r="DT36" s="101"/>
      <c r="DU36" s="101"/>
      <c r="DV36" s="101"/>
      <c r="DW36" s="101"/>
      <c r="DX36" s="101"/>
      <c r="DY36" s="101"/>
      <c r="DZ36" s="101"/>
      <c r="EA36" s="101"/>
      <c r="EB36" s="101"/>
      <c r="EC36" s="101"/>
      <c r="ED36" s="101"/>
      <c r="EE36" s="101"/>
      <c r="EF36" s="101"/>
      <c r="EG36" s="101"/>
      <c r="EH36" s="101"/>
      <c r="EI36" s="101"/>
      <c r="EJ36" s="101"/>
    </row>
    <row r="37" spans="1:140">
      <c r="A37" s="9"/>
      <c r="B37" s="9"/>
      <c r="C37" s="9"/>
      <c r="D37" s="9"/>
      <c r="E37" s="9"/>
      <c r="F37" s="76"/>
    </row>
    <row r="38" spans="1:140">
      <c r="A38" s="9"/>
      <c r="B38" s="9"/>
      <c r="C38" s="9"/>
      <c r="D38" s="9"/>
      <c r="E38" s="9" t="s">
        <v>29</v>
      </c>
      <c r="F38" s="76"/>
      <c r="G38" s="1">
        <f>SUMMARY!G38-'Prior Summary'!G38</f>
        <v>0</v>
      </c>
      <c r="H38" s="1">
        <f>SUMMARY!H38-'Prior Summary'!H38</f>
        <v>0</v>
      </c>
      <c r="I38" s="1">
        <f>SUMMARY!I38-'Prior Summary'!I38</f>
        <v>0</v>
      </c>
      <c r="J38" s="1">
        <f>SUMMARY!J38-'Prior Summary'!J38</f>
        <v>0</v>
      </c>
      <c r="K38" s="1">
        <f>SUMMARY!K38-'Prior Summary'!K38</f>
        <v>0</v>
      </c>
      <c r="L38" s="1">
        <f>SUMMARY!L38-'Prior Summary'!L38</f>
        <v>0</v>
      </c>
      <c r="M38" s="1">
        <f>SUMMARY!M38-'Prior Summary'!M38</f>
        <v>0</v>
      </c>
      <c r="N38" s="1">
        <f>SUMMARY!N38-'Prior Summary'!N38</f>
        <v>0</v>
      </c>
      <c r="O38" s="1">
        <f>SUMMARY!O38-'Prior Summary'!O38</f>
        <v>0</v>
      </c>
      <c r="P38" s="1">
        <f>SUMMARY!P38-'Prior Summary'!P38</f>
        <v>0</v>
      </c>
      <c r="Q38" s="1">
        <f>SUMMARY!Q38-'Prior Summary'!Q38</f>
        <v>0</v>
      </c>
      <c r="R38" s="1">
        <f>SUMMARY!R38-'Prior Summary'!R38</f>
        <v>0</v>
      </c>
      <c r="S38" s="1">
        <f>SUMMARY!S38-'Prior Summary'!S38</f>
        <v>0</v>
      </c>
      <c r="T38" s="1">
        <f>SUMMARY!T38-'Prior Summary'!T38</f>
        <v>0</v>
      </c>
      <c r="U38" s="1">
        <f>SUMMARY!U38-'Prior Summary'!U38</f>
        <v>0</v>
      </c>
      <c r="V38" s="1">
        <f>SUMMARY!V38-'Prior Summary'!V38</f>
        <v>0</v>
      </c>
      <c r="W38" s="1">
        <f>SUMMARY!W38-'Prior Summary'!W38</f>
        <v>0</v>
      </c>
      <c r="X38" s="1">
        <f>SUMMARY!X38-'Prior Summary'!X38</f>
        <v>0</v>
      </c>
      <c r="Y38" s="1">
        <f>SUMMARY!Y38-'Prior Summary'!Y38</f>
        <v>0</v>
      </c>
      <c r="Z38" s="1">
        <f>SUMMARY!Z38-'Prior Summary'!Z38</f>
        <v>0</v>
      </c>
      <c r="AA38" s="1">
        <f>SUMMARY!AA38-'Prior Summary'!AA38</f>
        <v>0</v>
      </c>
      <c r="AB38" s="1">
        <f>SUMMARY!AB38-'Prior Summary'!AB38</f>
        <v>0</v>
      </c>
      <c r="AC38" s="1">
        <f>SUMMARY!AC38-'Prior Summary'!AC38</f>
        <v>0</v>
      </c>
      <c r="AD38" s="1">
        <f>SUMMARY!AD38-'Prior Summary'!AD38</f>
        <v>0</v>
      </c>
      <c r="AE38" s="1">
        <f>SUMMARY!AE38-'Prior Summary'!AE38</f>
        <v>0</v>
      </c>
      <c r="AF38" s="1">
        <f>SUMMARY!AF38-'Prior Summary'!AF38</f>
        <v>0</v>
      </c>
      <c r="AG38" s="1">
        <f>SUMMARY!AG38-'Prior Summary'!AG38</f>
        <v>0</v>
      </c>
      <c r="AH38" s="1">
        <f>SUMMARY!AH38-'Prior Summary'!AH38</f>
        <v>0</v>
      </c>
      <c r="AI38" s="1">
        <f>SUMMARY!AI38-'Prior Summary'!AI38</f>
        <v>0</v>
      </c>
      <c r="AJ38" s="1">
        <f>SUMMARY!AJ38-'Prior Summary'!AJ38</f>
        <v>0</v>
      </c>
      <c r="AK38" s="1">
        <f>SUMMARY!AK38-'Prior Summary'!AK38</f>
        <v>0</v>
      </c>
      <c r="AL38" s="1">
        <f>SUMMARY!AL38-'Prior Summary'!AL38</f>
        <v>0</v>
      </c>
      <c r="AM38" s="1">
        <f>SUMMARY!AM38-'Prior Summary'!AM38</f>
        <v>0</v>
      </c>
      <c r="AN38" s="1">
        <f>SUMMARY!AN38-'Prior Summary'!AN38</f>
        <v>0</v>
      </c>
      <c r="AO38" s="1">
        <f>SUMMARY!AO38-'Prior Summary'!AO38</f>
        <v>0</v>
      </c>
      <c r="AP38" s="1">
        <f>SUMMARY!AP38-'Prior Summary'!AP38</f>
        <v>0</v>
      </c>
      <c r="AQ38" s="1">
        <f>SUMMARY!AQ38-'Prior Summary'!AQ38</f>
        <v>0</v>
      </c>
      <c r="AR38" s="1">
        <f>SUMMARY!AR38-'Prior Summary'!AR38</f>
        <v>0</v>
      </c>
      <c r="AS38" s="1">
        <f>SUMMARY!AS38-'Prior Summary'!AS38</f>
        <v>0</v>
      </c>
      <c r="AT38" s="1">
        <f>SUMMARY!AT38-'Prior Summary'!AT38</f>
        <v>0</v>
      </c>
      <c r="AU38" s="1">
        <f>SUMMARY!AU38-'Prior Summary'!AU38</f>
        <v>0</v>
      </c>
      <c r="AV38" s="1">
        <f>SUMMARY!AV38-'Prior Summary'!AV38</f>
        <v>0</v>
      </c>
      <c r="AW38" s="1">
        <f>SUMMARY!AW38-'Prior Summary'!AW38</f>
        <v>0</v>
      </c>
      <c r="AX38" s="1">
        <f>SUMMARY!AX38-'Prior Summary'!AX38</f>
        <v>0</v>
      </c>
      <c r="AY38" s="1">
        <f>SUMMARY!AY38-'Prior Summary'!AY38</f>
        <v>0</v>
      </c>
      <c r="AZ38" s="1">
        <f>SUMMARY!AZ38-'Prior Summary'!AZ38</f>
        <v>0</v>
      </c>
      <c r="BA38" s="1">
        <f>SUMMARY!BA38-'Prior Summary'!BA38</f>
        <v>0</v>
      </c>
      <c r="BB38" s="1">
        <f>SUMMARY!BB38-'Prior Summary'!BB38</f>
        <v>0</v>
      </c>
      <c r="BC38" s="1">
        <f>SUMMARY!BC38-'Prior Summary'!BC38</f>
        <v>0</v>
      </c>
      <c r="BD38" s="1">
        <f>SUMMARY!BD38-'Prior Summary'!BD38</f>
        <v>0</v>
      </c>
      <c r="BE38" s="1">
        <f>SUMMARY!BE38-'Prior Summary'!BE38</f>
        <v>0</v>
      </c>
      <c r="BF38" s="1">
        <f>SUMMARY!BF38-'Prior Summary'!BF38</f>
        <v>0</v>
      </c>
      <c r="BG38" s="1">
        <f>SUMMARY!BG38-'Prior Summary'!BG38</f>
        <v>0</v>
      </c>
      <c r="BH38" s="1">
        <f>SUMMARY!BH38-'Prior Summary'!BH38</f>
        <v>0</v>
      </c>
      <c r="BI38" s="1">
        <f>SUMMARY!BI38-'Prior Summary'!BI38</f>
        <v>0</v>
      </c>
      <c r="BJ38" s="1">
        <f>SUMMARY!BJ38-'Prior Summary'!BJ38</f>
        <v>0</v>
      </c>
      <c r="BK38" s="1">
        <f>SUMMARY!BK38-'Prior Summary'!BK38</f>
        <v>0</v>
      </c>
      <c r="BL38" s="1">
        <f>SUMMARY!BL38-'Prior Summary'!BL38</f>
        <v>0</v>
      </c>
      <c r="BM38" s="1">
        <f>SUMMARY!BM38-'Prior Summary'!BM38</f>
        <v>0</v>
      </c>
      <c r="BN38" s="1">
        <f>SUMMARY!BN38-'Prior Summary'!BN38</f>
        <v>0</v>
      </c>
      <c r="BO38" s="1">
        <f>SUMMARY!BO38-'Prior Summary'!BO38</f>
        <v>0</v>
      </c>
      <c r="BP38" s="1">
        <f>SUMMARY!BP38-'Prior Summary'!BP38</f>
        <v>0</v>
      </c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</row>
    <row r="39" spans="1:140">
      <c r="A39" s="9"/>
      <c r="B39" s="9"/>
      <c r="C39" s="9"/>
      <c r="D39" s="9"/>
      <c r="E39" s="9" t="s">
        <v>30</v>
      </c>
      <c r="F39" s="76"/>
      <c r="G39" s="1">
        <f>SUMMARY!G39-'Prior Summary'!G39</f>
        <v>0</v>
      </c>
      <c r="H39" s="1">
        <f>SUMMARY!H39-'Prior Summary'!H39</f>
        <v>0</v>
      </c>
      <c r="I39" s="1">
        <f>SUMMARY!I39-'Prior Summary'!I39</f>
        <v>0.58323760000007496</v>
      </c>
      <c r="J39" s="1">
        <f>SUMMARY!J39-'Prior Summary'!J39</f>
        <v>1.1658968400001868</v>
      </c>
      <c r="K39" s="1">
        <f>SUMMARY!K39-'Prior Summary'!K39</f>
        <v>1.7474605300003532</v>
      </c>
      <c r="L39" s="1">
        <f>SUMMARY!L39-'Prior Summary'!L39</f>
        <v>2.3274079900002107</v>
      </c>
      <c r="M39" s="1">
        <f>SUMMARY!M39-'Prior Summary'!M39</f>
        <v>2.9010530600003221</v>
      </c>
      <c r="N39" s="1">
        <f>SUMMARY!N39-'Prior Summary'!N39</f>
        <v>0.46885991999999987</v>
      </c>
      <c r="O39" s="1">
        <f>SUMMARY!O39-'Prior Summary'!O39</f>
        <v>1.0480148199999348</v>
      </c>
      <c r="P39" s="1">
        <f>SUMMARY!P39-'Prior Summary'!P39</f>
        <v>1.6345193099999733</v>
      </c>
      <c r="Q39" s="1">
        <f>SUMMARY!Q39-'Prior Summary'!Q39</f>
        <v>2.2113703599999326</v>
      </c>
      <c r="R39" s="1">
        <f>SUMMARY!R39-'Prior Summary'!R39</f>
        <v>2.7922001900000168</v>
      </c>
      <c r="S39" s="1">
        <f>SUMMARY!S39-'Prior Summary'!S39</f>
        <v>0</v>
      </c>
      <c r="T39" s="1">
        <f>SUMMARY!T39-'Prior Summary'!T39</f>
        <v>0</v>
      </c>
      <c r="U39" s="1">
        <f>SUMMARY!U39-'Prior Summary'!U39</f>
        <v>0</v>
      </c>
      <c r="V39" s="1">
        <f>SUMMARY!V39-'Prior Summary'!V39</f>
        <v>0</v>
      </c>
      <c r="W39" s="1">
        <f>SUMMARY!W39-'Prior Summary'!W39</f>
        <v>0</v>
      </c>
      <c r="X39" s="1">
        <f>SUMMARY!X39-'Prior Summary'!X39</f>
        <v>0</v>
      </c>
      <c r="Y39" s="1">
        <f>SUMMARY!Y39-'Prior Summary'!Y39</f>
        <v>0</v>
      </c>
      <c r="Z39" s="1">
        <f>SUMMARY!Z39-'Prior Summary'!Z39</f>
        <v>0</v>
      </c>
      <c r="AA39" s="1">
        <f>SUMMARY!AA39-'Prior Summary'!AA39</f>
        <v>0</v>
      </c>
      <c r="AB39" s="1">
        <f>SUMMARY!AB39-'Prior Summary'!AB39</f>
        <v>0</v>
      </c>
      <c r="AC39" s="1">
        <f>SUMMARY!AC39-'Prior Summary'!AC39</f>
        <v>0</v>
      </c>
      <c r="AD39" s="1">
        <f>SUMMARY!AD39-'Prior Summary'!AD39</f>
        <v>0</v>
      </c>
      <c r="AE39" s="1">
        <f>SUMMARY!AE39-'Prior Summary'!AE39</f>
        <v>0</v>
      </c>
      <c r="AF39" s="1">
        <f>SUMMARY!AF39-'Prior Summary'!AF39</f>
        <v>0</v>
      </c>
      <c r="AG39" s="1">
        <f>SUMMARY!AG39-'Prior Summary'!AG39</f>
        <v>-106.33631163000018</v>
      </c>
      <c r="AH39" s="1">
        <f>SUMMARY!AH39-'Prior Summary'!AH39</f>
        <v>-242.04221751000023</v>
      </c>
      <c r="AI39" s="1">
        <f>SUMMARY!AI39-'Prior Summary'!AI39</f>
        <v>-411.3576376400008</v>
      </c>
      <c r="AJ39" s="1">
        <f>SUMMARY!AJ39-'Prior Summary'!AJ39</f>
        <v>-512.45643827000072</v>
      </c>
      <c r="AK39" s="1">
        <f>SUMMARY!AK39-'Prior Summary'!AK39</f>
        <v>-528.54893640000091</v>
      </c>
      <c r="AL39" s="1">
        <f>SUMMARY!AL39-'Prior Summary'!AL39</f>
        <v>-929.06773828000064</v>
      </c>
      <c r="AM39" s="1">
        <f>SUMMARY!AM39-'Prior Summary'!AM39</f>
        <v>-1162.95560316</v>
      </c>
      <c r="AN39" s="1">
        <f>SUMMARY!AN39-'Prior Summary'!AN39</f>
        <v>-1478.8743535400001</v>
      </c>
      <c r="AO39" s="1">
        <f>SUMMARY!AO39-'Prior Summary'!AO39</f>
        <v>-1724.0123649199995</v>
      </c>
      <c r="AP39" s="1">
        <f>SUMMARY!AP39-'Prior Summary'!AP39</f>
        <v>-1885.8915157999993</v>
      </c>
      <c r="AQ39" s="1">
        <f>SUMMARY!AQ39-'Prior Summary'!AQ39</f>
        <v>-2114.509239179999</v>
      </c>
      <c r="AR39" s="1">
        <f>SUMMARY!AR39-'Prior Summary'!AR39</f>
        <v>-2318.3982553099986</v>
      </c>
      <c r="AS39" s="1">
        <f>SUMMARY!AS39-'Prior Summary'!AS39</f>
        <v>-2319.988865029999</v>
      </c>
      <c r="AT39" s="1">
        <f>SUMMARY!AT39-'Prior Summary'!AT39</f>
        <v>-2321.3932605499995</v>
      </c>
      <c r="AU39" s="1">
        <f>SUMMARY!AU39-'Prior Summary'!AU39</f>
        <v>-2322.5720474199998</v>
      </c>
      <c r="AV39" s="1">
        <f>SUMMARY!AV39-'Prior Summary'!AV39</f>
        <v>-2323.5166239899991</v>
      </c>
      <c r="AW39" s="1">
        <f>SUMMARY!AW39-'Prior Summary'!AW39</f>
        <v>-2324.1949811099994</v>
      </c>
      <c r="AX39" s="1">
        <f>SUMMARY!AX39-'Prior Summary'!AX39</f>
        <v>-2324.6065188799994</v>
      </c>
      <c r="AY39" s="1">
        <f>SUMMARY!AY39-'Prior Summary'!AY39</f>
        <v>-2324.7346316499998</v>
      </c>
      <c r="AZ39" s="1">
        <f>SUMMARY!AZ39-'Prior Summary'!AZ39</f>
        <v>-2324.6223844199999</v>
      </c>
      <c r="BA39" s="1">
        <f>SUMMARY!BA39-'Prior Summary'!BA39</f>
        <v>-2324.2465113899993</v>
      </c>
      <c r="BB39" s="1">
        <f>SUMMARY!BB39-'Prior Summary'!BB39</f>
        <v>-2323.6471508599998</v>
      </c>
      <c r="BC39" s="1">
        <f>SUMMARY!BC39-'Prior Summary'!BC39</f>
        <v>-2322.8244302799994</v>
      </c>
      <c r="BD39" s="1">
        <f>SUMMARY!BD39-'Prior Summary'!BD39</f>
        <v>-2321.8578823500002</v>
      </c>
      <c r="BE39" s="1">
        <f>SUMMARY!BE39-'Prior Summary'!BE39</f>
        <v>-2320.7476391199993</v>
      </c>
      <c r="BF39" s="1">
        <f>SUMMARY!BF39-'Prior Summary'!BF39</f>
        <v>-2319.4569596900001</v>
      </c>
      <c r="BG39" s="1">
        <f>SUMMARY!BG39-'Prior Summary'!BG39</f>
        <v>-2317.9461046099996</v>
      </c>
      <c r="BH39" s="1">
        <f>SUMMARY!BH39-'Prior Summary'!BH39</f>
        <v>-2316.2157017299996</v>
      </c>
      <c r="BI39" s="1">
        <f>SUMMARY!BI39-'Prior Summary'!BI39</f>
        <v>-2314.2657533000001</v>
      </c>
      <c r="BJ39" s="1">
        <f>SUMMARY!BJ39-'Prior Summary'!BJ39</f>
        <v>-2312.0968826200005</v>
      </c>
      <c r="BK39" s="1">
        <f>SUMMARY!BK39-'Prior Summary'!BK39</f>
        <v>-2309.7097152900001</v>
      </c>
      <c r="BL39" s="1">
        <f>SUMMARY!BL39-'Prior Summary'!BL39</f>
        <v>-2307.1370797600002</v>
      </c>
      <c r="BM39" s="1">
        <f>SUMMARY!BM39-'Prior Summary'!BM39</f>
        <v>-2304.3382555300004</v>
      </c>
      <c r="BN39" s="1">
        <f>SUMMARY!BN39-'Prior Summary'!BN39</f>
        <v>-2301.3129859500009</v>
      </c>
      <c r="BO39" s="1">
        <f>SUMMARY!BO39-'Prior Summary'!BO39</f>
        <v>-2298.0610121200007</v>
      </c>
      <c r="BP39" s="1">
        <f>SUMMARY!BP39-'Prior Summary'!BP39</f>
        <v>-2294.6632536400007</v>
      </c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</row>
    <row r="40" spans="1:140">
      <c r="A40" s="9"/>
      <c r="B40" s="9"/>
      <c r="C40" s="9"/>
      <c r="D40" s="9"/>
      <c r="E40" s="9" t="s">
        <v>31</v>
      </c>
      <c r="F40" s="76"/>
      <c r="G40" s="1">
        <f>SUMMARY!G40-'Prior Summary'!G40</f>
        <v>0</v>
      </c>
      <c r="H40" s="1">
        <f>SUMMARY!H40-'Prior Summary'!H40</f>
        <v>0</v>
      </c>
      <c r="I40" s="1">
        <f>SUMMARY!I40-'Prior Summary'!I40</f>
        <v>7</v>
      </c>
      <c r="J40" s="1">
        <f>SUMMARY!J40-'Prior Summary'!J40</f>
        <v>-3</v>
      </c>
      <c r="K40" s="1">
        <f>SUMMARY!K40-'Prior Summary'!K40</f>
        <v>2</v>
      </c>
      <c r="L40" s="1">
        <f>SUMMARY!L40-'Prior Summary'!L40</f>
        <v>2</v>
      </c>
      <c r="M40" s="1">
        <f>SUMMARY!M40-'Prior Summary'!M40</f>
        <v>2</v>
      </c>
      <c r="N40" s="1">
        <f>SUMMARY!N40-'Prior Summary'!N40</f>
        <v>6</v>
      </c>
      <c r="O40" s="1">
        <f>SUMMARY!O40-'Prior Summary'!O40</f>
        <v>5</v>
      </c>
      <c r="P40" s="1">
        <f>SUMMARY!P40-'Prior Summary'!P40</f>
        <v>5</v>
      </c>
      <c r="Q40" s="1">
        <f>SUMMARY!Q40-'Prior Summary'!Q40</f>
        <v>2</v>
      </c>
      <c r="R40" s="1">
        <f>SUMMARY!R40-'Prior Summary'!R40</f>
        <v>2</v>
      </c>
      <c r="S40" s="1">
        <f>SUMMARY!S40-'Prior Summary'!S40</f>
        <v>3</v>
      </c>
      <c r="T40" s="1">
        <f>SUMMARY!T40-'Prior Summary'!T40</f>
        <v>2</v>
      </c>
      <c r="U40" s="1">
        <f>SUMMARY!U40-'Prior Summary'!U40</f>
        <v>5</v>
      </c>
      <c r="V40" s="1">
        <f>SUMMARY!V40-'Prior Summary'!V40</f>
        <v>2</v>
      </c>
      <c r="W40" s="1">
        <f>SUMMARY!W40-'Prior Summary'!W40</f>
        <v>2</v>
      </c>
      <c r="X40" s="1">
        <f>SUMMARY!X40-'Prior Summary'!X40</f>
        <v>2</v>
      </c>
      <c r="Y40" s="1">
        <f>SUMMARY!Y40-'Prior Summary'!Y40</f>
        <v>2</v>
      </c>
      <c r="Z40" s="1">
        <f>SUMMARY!Z40-'Prior Summary'!Z40</f>
        <v>-2</v>
      </c>
      <c r="AA40" s="1">
        <f>SUMMARY!AA40-'Prior Summary'!AA40</f>
        <v>-2</v>
      </c>
      <c r="AB40" s="1">
        <f>SUMMARY!AB40-'Prior Summary'!AB40</f>
        <v>-1</v>
      </c>
      <c r="AC40" s="1">
        <f>SUMMARY!AC40-'Prior Summary'!AC40</f>
        <v>0</v>
      </c>
      <c r="AD40" s="1">
        <f>SUMMARY!AD40-'Prior Summary'!AD40</f>
        <v>3</v>
      </c>
      <c r="AE40" s="1">
        <f>SUMMARY!AE40-'Prior Summary'!AE40</f>
        <v>4</v>
      </c>
      <c r="AF40" s="1">
        <f>SUMMARY!AF40-'Prior Summary'!AF40</f>
        <v>0</v>
      </c>
      <c r="AG40" s="1">
        <f>SUMMARY!AG40-'Prior Summary'!AG40</f>
        <v>0</v>
      </c>
      <c r="AH40" s="1">
        <f>SUMMARY!AH40-'Prior Summary'!AH40</f>
        <v>0</v>
      </c>
      <c r="AI40" s="1">
        <f>SUMMARY!AI40-'Prior Summary'!AI40</f>
        <v>3</v>
      </c>
      <c r="AJ40" s="1">
        <f>SUMMARY!AJ40-'Prior Summary'!AJ40</f>
        <v>4</v>
      </c>
      <c r="AK40" s="1">
        <f>SUMMARY!AK40-'Prior Summary'!AK40</f>
        <v>4</v>
      </c>
      <c r="AL40" s="1">
        <f>SUMMARY!AL40-'Prior Summary'!AL40</f>
        <v>2</v>
      </c>
      <c r="AM40" s="1">
        <f>SUMMARY!AM40-'Prior Summary'!AM40</f>
        <v>3</v>
      </c>
      <c r="AN40" s="1">
        <f>SUMMARY!AN40-'Prior Summary'!AN40</f>
        <v>6</v>
      </c>
      <c r="AO40" s="1">
        <f>SUMMARY!AO40-'Prior Summary'!AO40</f>
        <v>7</v>
      </c>
      <c r="AP40" s="1">
        <f>SUMMARY!AP40-'Prior Summary'!AP40</f>
        <v>7</v>
      </c>
      <c r="AQ40" s="1">
        <f>SUMMARY!AQ40-'Prior Summary'!AQ40</f>
        <v>7</v>
      </c>
      <c r="AR40" s="1">
        <f>SUMMARY!AR40-'Prior Summary'!AR40</f>
        <v>3</v>
      </c>
      <c r="AS40" s="1">
        <f>SUMMARY!AS40-'Prior Summary'!AS40</f>
        <v>4</v>
      </c>
      <c r="AT40" s="1">
        <f>SUMMARY!AT40-'Prior Summary'!AT40</f>
        <v>7</v>
      </c>
      <c r="AU40" s="1">
        <f>SUMMARY!AU40-'Prior Summary'!AU40</f>
        <v>7</v>
      </c>
      <c r="AV40" s="1">
        <f>SUMMARY!AV40-'Prior Summary'!AV40</f>
        <v>8</v>
      </c>
      <c r="AW40" s="1">
        <f>SUMMARY!AW40-'Prior Summary'!AW40</f>
        <v>8</v>
      </c>
      <c r="AX40" s="1">
        <f>SUMMARY!AX40-'Prior Summary'!AX40</f>
        <v>8</v>
      </c>
      <c r="AY40" s="1">
        <f>SUMMARY!AY40-'Prior Summary'!AY40</f>
        <v>8</v>
      </c>
      <c r="AZ40" s="1">
        <f>SUMMARY!AZ40-'Prior Summary'!AZ40</f>
        <v>8</v>
      </c>
      <c r="BA40" s="1">
        <f>SUMMARY!BA40-'Prior Summary'!BA40</f>
        <v>8</v>
      </c>
      <c r="BB40" s="1">
        <f>SUMMARY!BB40-'Prior Summary'!BB40</f>
        <v>9</v>
      </c>
      <c r="BC40" s="1">
        <f>SUMMARY!BC40-'Prior Summary'!BC40</f>
        <v>10</v>
      </c>
      <c r="BD40" s="1">
        <f>SUMMARY!BD40-'Prior Summary'!BD40</f>
        <v>9</v>
      </c>
      <c r="BE40" s="1">
        <f>SUMMARY!BE40-'Prior Summary'!BE40</f>
        <v>9</v>
      </c>
      <c r="BF40" s="1">
        <f>SUMMARY!BF40-'Prior Summary'!BF40</f>
        <v>9</v>
      </c>
      <c r="BG40" s="1">
        <f>SUMMARY!BG40-'Prior Summary'!BG40</f>
        <v>9</v>
      </c>
      <c r="BH40" s="1">
        <f>SUMMARY!BH40-'Prior Summary'!BH40</f>
        <v>9</v>
      </c>
      <c r="BI40" s="1">
        <f>SUMMARY!BI40-'Prior Summary'!BI40</f>
        <v>10</v>
      </c>
      <c r="BJ40" s="1">
        <f>SUMMARY!BJ40-'Prior Summary'!BJ40</f>
        <v>9</v>
      </c>
      <c r="BK40" s="1">
        <f>SUMMARY!BK40-'Prior Summary'!BK40</f>
        <v>10</v>
      </c>
      <c r="BL40" s="1">
        <f>SUMMARY!BL40-'Prior Summary'!BL40</f>
        <v>10</v>
      </c>
      <c r="BM40" s="1">
        <f>SUMMARY!BM40-'Prior Summary'!BM40</f>
        <v>11</v>
      </c>
      <c r="BN40" s="1">
        <f>SUMMARY!BN40-'Prior Summary'!BN40</f>
        <v>11</v>
      </c>
      <c r="BO40" s="1">
        <f>SUMMARY!BO40-'Prior Summary'!BO40</f>
        <v>14</v>
      </c>
      <c r="BP40" s="1">
        <f>SUMMARY!BP40-'Prior Summary'!BP40</f>
        <v>10</v>
      </c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</row>
    <row r="42" spans="1:140">
      <c r="E42" s="52" t="s">
        <v>32</v>
      </c>
      <c r="G42" s="1">
        <f>SUMMARY!G42-'Prior Summary'!G42</f>
        <v>0</v>
      </c>
      <c r="H42" s="1">
        <f>SUMMARY!H42-'Prior Summary'!H42</f>
        <v>0</v>
      </c>
      <c r="I42" s="1">
        <f>SUMMARY!I42-'Prior Summary'!I42</f>
        <v>0</v>
      </c>
      <c r="J42" s="1">
        <f>SUMMARY!J42-'Prior Summary'!J42</f>
        <v>0</v>
      </c>
      <c r="K42" s="1">
        <f>SUMMARY!K42-'Prior Summary'!K42</f>
        <v>0</v>
      </c>
      <c r="L42" s="1">
        <f>SUMMARY!L42-'Prior Summary'!L42</f>
        <v>0</v>
      </c>
      <c r="M42" s="1">
        <f>SUMMARY!M42-'Prior Summary'!M42</f>
        <v>0</v>
      </c>
      <c r="N42" s="1">
        <f>SUMMARY!N42-'Prior Summary'!N42</f>
        <v>0</v>
      </c>
      <c r="O42" s="1">
        <f>SUMMARY!O42-'Prior Summary'!O42</f>
        <v>0</v>
      </c>
      <c r="P42" s="1">
        <f>SUMMARY!P42-'Prior Summary'!P42</f>
        <v>0</v>
      </c>
      <c r="Q42" s="1">
        <f>SUMMARY!Q42-'Prior Summary'!Q42</f>
        <v>0</v>
      </c>
      <c r="R42" s="1">
        <f>SUMMARY!R42-'Prior Summary'!R42</f>
        <v>0</v>
      </c>
      <c r="S42" s="1">
        <f>SUMMARY!S42-'Prior Summary'!S42</f>
        <v>0</v>
      </c>
      <c r="T42" s="1">
        <f>SUMMARY!T42-'Prior Summary'!T42</f>
        <v>0</v>
      </c>
      <c r="U42" s="1">
        <f>SUMMARY!U42-'Prior Summary'!U42</f>
        <v>0</v>
      </c>
      <c r="V42" s="1">
        <f>SUMMARY!V42-'Prior Summary'!V42</f>
        <v>0</v>
      </c>
      <c r="W42" s="1">
        <f>SUMMARY!W42-'Prior Summary'!W42</f>
        <v>0</v>
      </c>
      <c r="X42" s="1">
        <f>SUMMARY!X42-'Prior Summary'!X42</f>
        <v>0</v>
      </c>
      <c r="Y42" s="1">
        <f>SUMMARY!Y42-'Prior Summary'!Y42</f>
        <v>0</v>
      </c>
      <c r="Z42" s="1">
        <f>SUMMARY!Z42-'Prior Summary'!Z42</f>
        <v>0</v>
      </c>
      <c r="AA42" s="1">
        <f>SUMMARY!AA42-'Prior Summary'!AA42</f>
        <v>0</v>
      </c>
      <c r="AB42" s="1">
        <f>SUMMARY!AB42-'Prior Summary'!AB42</f>
        <v>0</v>
      </c>
      <c r="AC42" s="1">
        <f>SUMMARY!AC42-'Prior Summary'!AC42</f>
        <v>0</v>
      </c>
      <c r="AD42" s="1">
        <f>SUMMARY!AD42-'Prior Summary'!AD42</f>
        <v>0</v>
      </c>
      <c r="AE42" s="1">
        <f>SUMMARY!AE42-'Prior Summary'!AE42</f>
        <v>0</v>
      </c>
      <c r="AF42" s="1">
        <f>SUMMARY!AF42-'Prior Summary'!AF42</f>
        <v>0</v>
      </c>
      <c r="AG42" s="1">
        <f>SUMMARY!AG42-'Prior Summary'!AG42</f>
        <v>-34.611399999997957</v>
      </c>
      <c r="AH42" s="1">
        <f>SUMMARY!AH42-'Prior Summary'!AH42</f>
        <v>-101.88356999999814</v>
      </c>
      <c r="AI42" s="1">
        <f>SUMMARY!AI42-'Prior Summary'!AI42</f>
        <v>-200.0214999999971</v>
      </c>
      <c r="AJ42" s="1">
        <f>SUMMARY!AJ42-'Prior Summary'!AJ42</f>
        <v>-283.11019999999735</v>
      </c>
      <c r="AK42" s="1">
        <f>SUMMARY!AK42-'Prior Summary'!AK42</f>
        <v>-109.07339999999567</v>
      </c>
      <c r="AL42" s="1">
        <f>SUMMARY!AL42-'Prior Summary'!AL42</f>
        <v>-627.62977999999566</v>
      </c>
      <c r="AM42" s="1">
        <f>SUMMARY!AM42-'Prior Summary'!AM42</f>
        <v>-852.2934599999935</v>
      </c>
      <c r="AN42" s="1">
        <f>SUMMARY!AN42-'Prior Summary'!AN42</f>
        <v>-1056.4682399999929</v>
      </c>
      <c r="AO42" s="1">
        <f>SUMMARY!AO42-'Prior Summary'!AO42</f>
        <v>-1172.9544299999925</v>
      </c>
      <c r="AP42" s="1">
        <f>SUMMARY!AP42-'Prior Summary'!AP42</f>
        <v>-1170.6261699999923</v>
      </c>
      <c r="AQ42" s="1">
        <f>SUMMARY!AQ42-'Prior Summary'!AQ42</f>
        <v>-1211.9158999999927</v>
      </c>
      <c r="AR42" s="1">
        <f>SUMMARY!AR42-'Prior Summary'!AR42</f>
        <v>-1197.335059999994</v>
      </c>
      <c r="AS42" s="1">
        <f>SUMMARY!AS42-'Prior Summary'!AS42</f>
        <v>-1118.7900599999939</v>
      </c>
      <c r="AT42" s="1">
        <f>SUMMARY!AT42-'Prior Summary'!AT42</f>
        <v>-1023.1170599999932</v>
      </c>
      <c r="AU42" s="1">
        <f>SUMMARY!AU42-'Prior Summary'!AU42</f>
        <v>-924.07905999999457</v>
      </c>
      <c r="AV42" s="1">
        <f>SUMMARY!AV42-'Prior Summary'!AV42</f>
        <v>-811.12405999999464</v>
      </c>
      <c r="AW42" s="1">
        <f>SUMMARY!AW42-'Prior Summary'!AW42</f>
        <v>-698.28305999999429</v>
      </c>
      <c r="AX42" s="1">
        <f>SUMMARY!AX42-'Prior Summary'!AX42</f>
        <v>-578.5970599999946</v>
      </c>
      <c r="AY42" s="1">
        <f>SUMMARY!AY42-'Prior Summary'!AY42</f>
        <v>-478.05105999999614</v>
      </c>
      <c r="AZ42" s="1">
        <f>SUMMARY!AZ42-'Prior Summary'!AZ42</f>
        <v>-367.01005999999506</v>
      </c>
      <c r="BA42" s="1">
        <f>SUMMARY!BA42-'Prior Summary'!BA42</f>
        <v>-273.0410599999941</v>
      </c>
      <c r="BB42" s="1">
        <f>SUMMARY!BB42-'Prior Summary'!BB42</f>
        <v>-178.74805999999444</v>
      </c>
      <c r="BC42" s="1">
        <f>SUMMARY!BC42-'Prior Summary'!BC42</f>
        <v>-118.6550599999955</v>
      </c>
      <c r="BD42" s="1">
        <f>SUMMARY!BD42-'Prior Summary'!BD42</f>
        <v>-58.240059999996447</v>
      </c>
      <c r="BE42" s="1">
        <f>SUMMARY!BE42-'Prior Summary'!BE42</f>
        <v>17.716940000003888</v>
      </c>
      <c r="BF42" s="1">
        <f>SUMMARY!BF42-'Prior Summary'!BF42</f>
        <v>110.95194000000447</v>
      </c>
      <c r="BG42" s="1">
        <f>SUMMARY!BG42-'Prior Summary'!BG42</f>
        <v>203.52394000000459</v>
      </c>
      <c r="BH42" s="1">
        <f>SUMMARY!BH42-'Prior Summary'!BH42</f>
        <v>296.0949400000045</v>
      </c>
      <c r="BI42" s="1">
        <f>SUMMARY!BI42-'Prior Summary'!BI42</f>
        <v>388.00494000000617</v>
      </c>
      <c r="BJ42" s="1">
        <f>SUMMARY!BJ42-'Prior Summary'!BJ42</f>
        <v>479.25294000000576</v>
      </c>
      <c r="BK42" s="1">
        <f>SUMMARY!BK42-'Prior Summary'!BK42</f>
        <v>555.80694000000585</v>
      </c>
      <c r="BL42" s="1">
        <f>SUMMARY!BL42-'Prior Summary'!BL42</f>
        <v>650.4589400000059</v>
      </c>
      <c r="BM42" s="1">
        <f>SUMMARY!BM42-'Prior Summary'!BM42</f>
        <v>745.61594000000696</v>
      </c>
      <c r="BN42" s="1">
        <f>SUMMARY!BN42-'Prior Summary'!BN42</f>
        <v>841.27894000000742</v>
      </c>
      <c r="BO42" s="1">
        <f>SUMMARY!BO42-'Prior Summary'!BO42</f>
        <v>902.15294000000722</v>
      </c>
      <c r="BP42" s="1">
        <f>SUMMARY!BP42-'Prior Summary'!BP42</f>
        <v>963.53394000000844</v>
      </c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</row>
    <row r="43" spans="1:140">
      <c r="A43" s="9"/>
      <c r="B43" s="9"/>
      <c r="C43" s="9"/>
      <c r="D43" s="9"/>
      <c r="E43" s="9" t="s">
        <v>33</v>
      </c>
      <c r="F43" s="9"/>
      <c r="G43" s="4">
        <f>SUMMARY!G43-'Prior Summary'!G43</f>
        <v>0</v>
      </c>
      <c r="H43" s="4">
        <f>SUMMARY!H43-'Prior Summary'!H43</f>
        <v>0</v>
      </c>
      <c r="I43" s="4">
        <f>SUMMARY!I43-'Prior Summary'!I43</f>
        <v>-0.58323760000007496</v>
      </c>
      <c r="J43" s="4">
        <f>SUMMARY!J43-'Prior Summary'!J43</f>
        <v>-1.1658968400001868</v>
      </c>
      <c r="K43" s="4">
        <f>SUMMARY!K43-'Prior Summary'!K43</f>
        <v>-1.7474605300003532</v>
      </c>
      <c r="L43" s="4">
        <f>SUMMARY!L43-'Prior Summary'!L43</f>
        <v>-2.3274079900002107</v>
      </c>
      <c r="M43" s="4">
        <f>SUMMARY!M43-'Prior Summary'!M43</f>
        <v>-2.9010530600003221</v>
      </c>
      <c r="N43" s="4">
        <f>SUMMARY!N43-'Prior Summary'!N43</f>
        <v>-0.46885991999999987</v>
      </c>
      <c r="O43" s="4">
        <f>SUMMARY!O43-'Prior Summary'!O43</f>
        <v>-1.0480148199999348</v>
      </c>
      <c r="P43" s="4">
        <f>SUMMARY!P43-'Prior Summary'!P43</f>
        <v>-1.6345193099999733</v>
      </c>
      <c r="Q43" s="4">
        <f>SUMMARY!Q43-'Prior Summary'!Q43</f>
        <v>-2.2113703599999326</v>
      </c>
      <c r="R43" s="4">
        <f>SUMMARY!R43-'Prior Summary'!R43</f>
        <v>-2.7922001900000168</v>
      </c>
      <c r="S43" s="4">
        <f>SUMMARY!S43-'Prior Summary'!S43</f>
        <v>0</v>
      </c>
      <c r="T43" s="4">
        <f>SUMMARY!T43-'Prior Summary'!T43</f>
        <v>0</v>
      </c>
      <c r="U43" s="4">
        <f>SUMMARY!U43-'Prior Summary'!U43</f>
        <v>0</v>
      </c>
      <c r="V43" s="4">
        <f>SUMMARY!V43-'Prior Summary'!V43</f>
        <v>0</v>
      </c>
      <c r="W43" s="4">
        <f>SUMMARY!W43-'Prior Summary'!W43</f>
        <v>0</v>
      </c>
      <c r="X43" s="4">
        <f>SUMMARY!X43-'Prior Summary'!X43</f>
        <v>0</v>
      </c>
      <c r="Y43" s="4">
        <f>SUMMARY!Y43-'Prior Summary'!Y43</f>
        <v>0</v>
      </c>
      <c r="Z43" s="4">
        <f>SUMMARY!Z43-'Prior Summary'!Z43</f>
        <v>0</v>
      </c>
      <c r="AA43" s="4">
        <f>SUMMARY!AA43-'Prior Summary'!AA43</f>
        <v>0</v>
      </c>
      <c r="AB43" s="4">
        <f>SUMMARY!AB43-'Prior Summary'!AB43</f>
        <v>0</v>
      </c>
      <c r="AC43" s="4">
        <f>SUMMARY!AC43-'Prior Summary'!AC43</f>
        <v>0</v>
      </c>
      <c r="AD43" s="4">
        <f>SUMMARY!AD43-'Prior Summary'!AD43</f>
        <v>0</v>
      </c>
      <c r="AE43" s="4">
        <f>SUMMARY!AE43-'Prior Summary'!AE43</f>
        <v>0</v>
      </c>
      <c r="AF43" s="4">
        <f>SUMMARY!AF43-'Prior Summary'!AF43</f>
        <v>0</v>
      </c>
      <c r="AG43" s="4">
        <f>SUMMARY!AG43-'Prior Summary'!AG43</f>
        <v>106.33631163000018</v>
      </c>
      <c r="AH43" s="4">
        <f>SUMMARY!AH43-'Prior Summary'!AH43</f>
        <v>242.04221751000023</v>
      </c>
      <c r="AI43" s="4">
        <f>SUMMARY!AI43-'Prior Summary'!AI43</f>
        <v>411.3576376400008</v>
      </c>
      <c r="AJ43" s="4">
        <f>SUMMARY!AJ43-'Prior Summary'!AJ43</f>
        <v>512.45643827000072</v>
      </c>
      <c r="AK43" s="4">
        <f>SUMMARY!AK43-'Prior Summary'!AK43</f>
        <v>528.54893640000091</v>
      </c>
      <c r="AL43" s="4">
        <f>SUMMARY!AL43-'Prior Summary'!AL43</f>
        <v>929.06773828000064</v>
      </c>
      <c r="AM43" s="4">
        <f>SUMMARY!AM43-'Prior Summary'!AM43</f>
        <v>1162.95560316</v>
      </c>
      <c r="AN43" s="4">
        <f>SUMMARY!AN43-'Prior Summary'!AN43</f>
        <v>1478.8743535400001</v>
      </c>
      <c r="AO43" s="4">
        <f>SUMMARY!AO43-'Prior Summary'!AO43</f>
        <v>1724.0123649199995</v>
      </c>
      <c r="AP43" s="4">
        <f>SUMMARY!AP43-'Prior Summary'!AP43</f>
        <v>1885.8915157999993</v>
      </c>
      <c r="AQ43" s="4">
        <f>SUMMARY!AQ43-'Prior Summary'!AQ43</f>
        <v>2114.509239179999</v>
      </c>
      <c r="AR43" s="4">
        <f>SUMMARY!AR43-'Prior Summary'!AR43</f>
        <v>2318.3982553099986</v>
      </c>
      <c r="AS43" s="4">
        <f>SUMMARY!AS43-'Prior Summary'!AS43</f>
        <v>2319.988865029999</v>
      </c>
      <c r="AT43" s="4">
        <f>SUMMARY!AT43-'Prior Summary'!AT43</f>
        <v>2321.3932605499995</v>
      </c>
      <c r="AU43" s="4">
        <f>SUMMARY!AU43-'Prior Summary'!AU43</f>
        <v>2322.5720474199998</v>
      </c>
      <c r="AV43" s="4">
        <f>SUMMARY!AV43-'Prior Summary'!AV43</f>
        <v>2323.5166239899991</v>
      </c>
      <c r="AW43" s="4">
        <f>SUMMARY!AW43-'Prior Summary'!AW43</f>
        <v>2324.1949811099994</v>
      </c>
      <c r="AX43" s="4">
        <f>SUMMARY!AX43-'Prior Summary'!AX43</f>
        <v>2324.6065188799994</v>
      </c>
      <c r="AY43" s="4">
        <f>SUMMARY!AY43-'Prior Summary'!AY43</f>
        <v>2324.7346316499998</v>
      </c>
      <c r="AZ43" s="4">
        <f>SUMMARY!AZ43-'Prior Summary'!AZ43</f>
        <v>2324.6223844199999</v>
      </c>
      <c r="BA43" s="4">
        <f>SUMMARY!BA43-'Prior Summary'!BA43</f>
        <v>2324.2465113899993</v>
      </c>
      <c r="BB43" s="4">
        <f>SUMMARY!BB43-'Prior Summary'!BB43</f>
        <v>2323.6471508599998</v>
      </c>
      <c r="BC43" s="4">
        <f>SUMMARY!BC43-'Prior Summary'!BC43</f>
        <v>2322.8244302799994</v>
      </c>
      <c r="BD43" s="4">
        <f>SUMMARY!BD43-'Prior Summary'!BD43</f>
        <v>2321.8578823500002</v>
      </c>
      <c r="BE43" s="4">
        <f>SUMMARY!BE43-'Prior Summary'!BE43</f>
        <v>2320.7476391199993</v>
      </c>
      <c r="BF43" s="4">
        <f>SUMMARY!BF43-'Prior Summary'!BF43</f>
        <v>2319.4569596900001</v>
      </c>
      <c r="BG43" s="4">
        <f>SUMMARY!BG43-'Prior Summary'!BG43</f>
        <v>2317.9461046099996</v>
      </c>
      <c r="BH43" s="4">
        <f>SUMMARY!BH43-'Prior Summary'!BH43</f>
        <v>2316.2157017299996</v>
      </c>
      <c r="BI43" s="4">
        <f>SUMMARY!BI43-'Prior Summary'!BI43</f>
        <v>2314.2657533000001</v>
      </c>
      <c r="BJ43" s="4">
        <f>SUMMARY!BJ43-'Prior Summary'!BJ43</f>
        <v>2312.0968826200005</v>
      </c>
      <c r="BK43" s="4">
        <f>SUMMARY!BK43-'Prior Summary'!BK43</f>
        <v>2309.7097152900001</v>
      </c>
      <c r="BL43" s="4">
        <f>SUMMARY!BL43-'Prior Summary'!BL43</f>
        <v>2307.1370797600002</v>
      </c>
      <c r="BM43" s="4">
        <f>SUMMARY!BM43-'Prior Summary'!BM43</f>
        <v>2304.3382555300004</v>
      </c>
      <c r="BN43" s="4">
        <f>SUMMARY!BN43-'Prior Summary'!BN43</f>
        <v>2301.3129859500009</v>
      </c>
      <c r="BO43" s="4">
        <f>SUMMARY!BO43-'Prior Summary'!BO43</f>
        <v>2298.0610121200007</v>
      </c>
      <c r="BP43" s="4">
        <f>SUMMARY!BP43-'Prior Summary'!BP43</f>
        <v>2294.6632536400007</v>
      </c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</row>
    <row r="44" spans="1:140">
      <c r="A44" s="9"/>
      <c r="B44" s="9"/>
      <c r="C44" s="9"/>
      <c r="D44" s="9"/>
      <c r="E44" s="9" t="s">
        <v>34</v>
      </c>
      <c r="F44" s="9"/>
      <c r="G44" s="3">
        <f>SUMMARY!G44-'Prior Summary'!G44</f>
        <v>0</v>
      </c>
      <c r="H44" s="3">
        <f>SUMMARY!H44-'Prior Summary'!H44</f>
        <v>0</v>
      </c>
      <c r="I44" s="3">
        <f>SUMMARY!I44-'Prior Summary'!I44</f>
        <v>-0.58323759999984759</v>
      </c>
      <c r="J44" s="3">
        <f>SUMMARY!J44-'Prior Summary'!J44</f>
        <v>-1.1658968400006415</v>
      </c>
      <c r="K44" s="3">
        <f>SUMMARY!K44-'Prior Summary'!K44</f>
        <v>-1.7474605299994437</v>
      </c>
      <c r="L44" s="3">
        <f>SUMMARY!L44-'Prior Summary'!L44</f>
        <v>-2.3274079900002107</v>
      </c>
      <c r="M44" s="3">
        <f>SUMMARY!M44-'Prior Summary'!M44</f>
        <v>-2.9010530600007769</v>
      </c>
      <c r="N44" s="3">
        <f>SUMMARY!N44-'Prior Summary'!N44</f>
        <v>-0.46885991999988619</v>
      </c>
      <c r="O44" s="3">
        <f>SUMMARY!O44-'Prior Summary'!O44</f>
        <v>-1.0480148200003896</v>
      </c>
      <c r="P44" s="3">
        <f>SUMMARY!P44-'Prior Summary'!P44</f>
        <v>-1.6345193100005417</v>
      </c>
      <c r="Q44" s="3">
        <f>SUMMARY!Q44-'Prior Summary'!Q44</f>
        <v>-2.2113703599989094</v>
      </c>
      <c r="R44" s="3">
        <f>SUMMARY!R44-'Prior Summary'!R44</f>
        <v>-2.7922001900005853</v>
      </c>
      <c r="S44" s="3">
        <f>SUMMARY!S44-'Prior Summary'!S44</f>
        <v>0</v>
      </c>
      <c r="T44" s="3">
        <f>SUMMARY!T44-'Prior Summary'!T44</f>
        <v>0</v>
      </c>
      <c r="U44" s="3">
        <f>SUMMARY!U44-'Prior Summary'!U44</f>
        <v>0</v>
      </c>
      <c r="V44" s="3">
        <f>SUMMARY!V44-'Prior Summary'!V44</f>
        <v>0</v>
      </c>
      <c r="W44" s="3">
        <f>SUMMARY!W44-'Prior Summary'!W44</f>
        <v>0</v>
      </c>
      <c r="X44" s="3">
        <f>SUMMARY!X44-'Prior Summary'!X44</f>
        <v>0</v>
      </c>
      <c r="Y44" s="3">
        <f>SUMMARY!Y44-'Prior Summary'!Y44</f>
        <v>0</v>
      </c>
      <c r="Z44" s="3">
        <f>SUMMARY!Z44-'Prior Summary'!Z44</f>
        <v>0</v>
      </c>
      <c r="AA44" s="3">
        <f>SUMMARY!AA44-'Prior Summary'!AA44</f>
        <v>0</v>
      </c>
      <c r="AB44" s="3">
        <f>SUMMARY!AB44-'Prior Summary'!AB44</f>
        <v>0</v>
      </c>
      <c r="AC44" s="3">
        <f>SUMMARY!AC44-'Prior Summary'!AC44</f>
        <v>0</v>
      </c>
      <c r="AD44" s="3">
        <f>SUMMARY!AD44-'Prior Summary'!AD44</f>
        <v>0</v>
      </c>
      <c r="AE44" s="3">
        <f>SUMMARY!AE44-'Prior Summary'!AE44</f>
        <v>0</v>
      </c>
      <c r="AF44" s="3">
        <f>SUMMARY!AF44-'Prior Summary'!AF44</f>
        <v>0</v>
      </c>
      <c r="AG44" s="3">
        <f>SUMMARY!AG44-'Prior Summary'!AG44</f>
        <v>71.72491163000268</v>
      </c>
      <c r="AH44" s="3">
        <f>SUMMARY!AH44-'Prior Summary'!AH44</f>
        <v>140.15864751000299</v>
      </c>
      <c r="AI44" s="3">
        <f>SUMMARY!AI44-'Prior Summary'!AI44</f>
        <v>211.33613764000256</v>
      </c>
      <c r="AJ44" s="3">
        <f>SUMMARY!AJ44-'Prior Summary'!AJ44</f>
        <v>229.3462382700036</v>
      </c>
      <c r="AK44" s="3">
        <f>SUMMARY!AK44-'Prior Summary'!AK44</f>
        <v>419.4755364000066</v>
      </c>
      <c r="AL44" s="3">
        <f>SUMMARY!AL44-'Prior Summary'!AL44</f>
        <v>301.43795828000475</v>
      </c>
      <c r="AM44" s="3">
        <f>SUMMARY!AM44-'Prior Summary'!AM44</f>
        <v>310.66214316000696</v>
      </c>
      <c r="AN44" s="3">
        <f>SUMMARY!AN44-'Prior Summary'!AN44</f>
        <v>422.40611354000794</v>
      </c>
      <c r="AO44" s="3">
        <f>SUMMARY!AO44-'Prior Summary'!AO44</f>
        <v>551.05793492000703</v>
      </c>
      <c r="AP44" s="3">
        <f>SUMMARY!AP44-'Prior Summary'!AP44</f>
        <v>715.26534580000589</v>
      </c>
      <c r="AQ44" s="3">
        <f>SUMMARY!AQ44-'Prior Summary'!AQ44</f>
        <v>902.5933391800063</v>
      </c>
      <c r="AR44" s="3">
        <f>SUMMARY!AR44-'Prior Summary'!AR44</f>
        <v>1121.0631953100037</v>
      </c>
      <c r="AS44" s="3">
        <f>SUMMARY!AS44-'Prior Summary'!AS44</f>
        <v>1201.198805030006</v>
      </c>
      <c r="AT44" s="3">
        <f>SUMMARY!AT44-'Prior Summary'!AT44</f>
        <v>1298.2762005500063</v>
      </c>
      <c r="AU44" s="3">
        <f>SUMMARY!AU44-'Prior Summary'!AU44</f>
        <v>1398.4929874200043</v>
      </c>
      <c r="AV44" s="3">
        <f>SUMMARY!AV44-'Prior Summary'!AV44</f>
        <v>1512.3925639900062</v>
      </c>
      <c r="AW44" s="3">
        <f>SUMMARY!AW44-'Prior Summary'!AW44</f>
        <v>1625.911921110006</v>
      </c>
      <c r="AX44" s="3">
        <f>SUMMARY!AX44-'Prior Summary'!AX44</f>
        <v>1746.0094588800057</v>
      </c>
      <c r="AY44" s="3">
        <f>SUMMARY!AY44-'Prior Summary'!AY44</f>
        <v>1846.6835716500027</v>
      </c>
      <c r="AZ44" s="3">
        <f>SUMMARY!AZ44-'Prior Summary'!AZ44</f>
        <v>1957.6123244200062</v>
      </c>
      <c r="BA44" s="3">
        <f>SUMMARY!BA44-'Prior Summary'!BA44</f>
        <v>2051.2054513900075</v>
      </c>
      <c r="BB44" s="3">
        <f>SUMMARY!BB44-'Prior Summary'!BB44</f>
        <v>2144.8990908600063</v>
      </c>
      <c r="BC44" s="3">
        <f>SUMMARY!BC44-'Prior Summary'!BC44</f>
        <v>2204.1693702800039</v>
      </c>
      <c r="BD44" s="3">
        <f>SUMMARY!BD44-'Prior Summary'!BD44</f>
        <v>2263.6178223500028</v>
      </c>
      <c r="BE44" s="3">
        <f>SUMMARY!BE44-'Prior Summary'!BE44</f>
        <v>2338.4645791200037</v>
      </c>
      <c r="BF44" s="3">
        <f>SUMMARY!BF44-'Prior Summary'!BF44</f>
        <v>2430.4088996900045</v>
      </c>
      <c r="BG44" s="3">
        <f>SUMMARY!BG44-'Prior Summary'!BG44</f>
        <v>2521.4700446100032</v>
      </c>
      <c r="BH44" s="3">
        <f>SUMMARY!BH44-'Prior Summary'!BH44</f>
        <v>2612.3106417300041</v>
      </c>
      <c r="BI44" s="3">
        <f>SUMMARY!BI44-'Prior Summary'!BI44</f>
        <v>2702.2706933000045</v>
      </c>
      <c r="BJ44" s="3">
        <f>SUMMARY!BJ44-'Prior Summary'!BJ44</f>
        <v>2791.3498226200045</v>
      </c>
      <c r="BK44" s="3">
        <f>SUMMARY!BK44-'Prior Summary'!BK44</f>
        <v>2865.5166552900046</v>
      </c>
      <c r="BL44" s="3">
        <f>SUMMARY!BL44-'Prior Summary'!BL44</f>
        <v>2957.5960197600052</v>
      </c>
      <c r="BM44" s="3">
        <f>SUMMARY!BM44-'Prior Summary'!BM44</f>
        <v>3049.9541955300101</v>
      </c>
      <c r="BN44" s="3">
        <f>SUMMARY!BN44-'Prior Summary'!BN44</f>
        <v>3142.5919259500079</v>
      </c>
      <c r="BO44" s="3">
        <f>SUMMARY!BO44-'Prior Summary'!BO44</f>
        <v>3200.2139521200097</v>
      </c>
      <c r="BP44" s="3">
        <f>SUMMARY!BP44-'Prior Summary'!BP44</f>
        <v>3258.1971936400096</v>
      </c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</row>
    <row r="45" spans="1:140">
      <c r="E45" s="52" t="s">
        <v>35</v>
      </c>
      <c r="G45" s="1">
        <f>SUMMARY!G45-'Prior Summary'!G45</f>
        <v>0</v>
      </c>
      <c r="H45" s="1">
        <f>SUMMARY!H45-'Prior Summary'!H45</f>
        <v>0</v>
      </c>
      <c r="I45" s="1">
        <f>SUMMARY!I45-'Prior Summary'!I45</f>
        <v>0</v>
      </c>
      <c r="J45" s="1">
        <f>SUMMARY!J45-'Prior Summary'!J45</f>
        <v>0</v>
      </c>
      <c r="K45" s="1">
        <f>SUMMARY!K45-'Prior Summary'!K45</f>
        <v>0</v>
      </c>
      <c r="L45" s="1">
        <f>SUMMARY!L45-'Prior Summary'!L45</f>
        <v>0</v>
      </c>
      <c r="M45" s="1">
        <f>SUMMARY!M45-'Prior Summary'!M45</f>
        <v>0</v>
      </c>
      <c r="N45" s="1">
        <f>SUMMARY!N45-'Prior Summary'!N45</f>
        <v>0</v>
      </c>
      <c r="O45" s="1">
        <f>SUMMARY!O45-'Prior Summary'!O45</f>
        <v>0</v>
      </c>
      <c r="P45" s="1">
        <f>SUMMARY!P45-'Prior Summary'!P45</f>
        <v>0</v>
      </c>
      <c r="Q45" s="1">
        <f>SUMMARY!Q45-'Prior Summary'!Q45</f>
        <v>0</v>
      </c>
      <c r="R45" s="1">
        <f>SUMMARY!R45-'Prior Summary'!R45</f>
        <v>0</v>
      </c>
      <c r="S45" s="1">
        <f>SUMMARY!S45-'Prior Summary'!S45</f>
        <v>0</v>
      </c>
      <c r="T45" s="1">
        <f>SUMMARY!T45-'Prior Summary'!T45</f>
        <v>0</v>
      </c>
      <c r="U45" s="1">
        <f>SUMMARY!U45-'Prior Summary'!U45</f>
        <v>0</v>
      </c>
      <c r="V45" s="1">
        <f>SUMMARY!V45-'Prior Summary'!V45</f>
        <v>0</v>
      </c>
      <c r="W45" s="1">
        <f>SUMMARY!W45-'Prior Summary'!W45</f>
        <v>0</v>
      </c>
      <c r="X45" s="1">
        <f>SUMMARY!X45-'Prior Summary'!X45</f>
        <v>0</v>
      </c>
      <c r="Y45" s="1">
        <f>SUMMARY!Y45-'Prior Summary'!Y45</f>
        <v>0</v>
      </c>
      <c r="Z45" s="1">
        <f>SUMMARY!Z45-'Prior Summary'!Z45</f>
        <v>0</v>
      </c>
      <c r="AA45" s="1">
        <f>SUMMARY!AA45-'Prior Summary'!AA45</f>
        <v>0</v>
      </c>
      <c r="AB45" s="1">
        <f>SUMMARY!AB45-'Prior Summary'!AB45</f>
        <v>0</v>
      </c>
      <c r="AC45" s="1">
        <f>SUMMARY!AC45-'Prior Summary'!AC45</f>
        <v>0</v>
      </c>
      <c r="AD45" s="1">
        <f>SUMMARY!AD45-'Prior Summary'!AD45</f>
        <v>0</v>
      </c>
      <c r="AE45" s="1">
        <f>SUMMARY!AE45-'Prior Summary'!AE45</f>
        <v>0</v>
      </c>
      <c r="AF45" s="1">
        <f>SUMMARY!AF45-'Prior Summary'!AF45</f>
        <v>0</v>
      </c>
      <c r="AG45" s="1">
        <f>SUMMARY!AG45-'Prior Summary'!AG45</f>
        <v>0</v>
      </c>
      <c r="AH45" s="1">
        <f>SUMMARY!AH45-'Prior Summary'!AH45</f>
        <v>0</v>
      </c>
      <c r="AI45" s="1">
        <f>SUMMARY!AI45-'Prior Summary'!AI45</f>
        <v>0</v>
      </c>
      <c r="AJ45" s="1">
        <f>SUMMARY!AJ45-'Prior Summary'!AJ45</f>
        <v>0</v>
      </c>
      <c r="AK45" s="1">
        <f>SUMMARY!AK45-'Prior Summary'!AK45</f>
        <v>0</v>
      </c>
      <c r="AL45" s="1">
        <f>SUMMARY!AL45-'Prior Summary'!AL45</f>
        <v>0</v>
      </c>
      <c r="AM45" s="1">
        <f>SUMMARY!AM45-'Prior Summary'!AM45</f>
        <v>0</v>
      </c>
      <c r="AN45" s="1">
        <f>SUMMARY!AN45-'Prior Summary'!AN45</f>
        <v>0</v>
      </c>
      <c r="AO45" s="1">
        <f>SUMMARY!AO45-'Prior Summary'!AO45</f>
        <v>0</v>
      </c>
      <c r="AP45" s="1">
        <f>SUMMARY!AP45-'Prior Summary'!AP45</f>
        <v>0</v>
      </c>
      <c r="AQ45" s="1">
        <f>SUMMARY!AQ45-'Prior Summary'!AQ45</f>
        <v>0</v>
      </c>
      <c r="AR45" s="1">
        <f>SUMMARY!AR45-'Prior Summary'!AR45</f>
        <v>0</v>
      </c>
      <c r="AS45" s="1">
        <f>SUMMARY!AS45-'Prior Summary'!AS45</f>
        <v>0</v>
      </c>
      <c r="AT45" s="1">
        <f>SUMMARY!AT45-'Prior Summary'!AT45</f>
        <v>0</v>
      </c>
      <c r="AU45" s="1">
        <f>SUMMARY!AU45-'Prior Summary'!AU45</f>
        <v>0</v>
      </c>
      <c r="AV45" s="1">
        <f>SUMMARY!AV45-'Prior Summary'!AV45</f>
        <v>0</v>
      </c>
      <c r="AW45" s="1">
        <f>SUMMARY!AW45-'Prior Summary'!AW45</f>
        <v>0</v>
      </c>
      <c r="AX45" s="1">
        <f>SUMMARY!AX45-'Prior Summary'!AX45</f>
        <v>0</v>
      </c>
      <c r="AY45" s="1">
        <f>SUMMARY!AY45-'Prior Summary'!AY45</f>
        <v>0</v>
      </c>
      <c r="AZ45" s="1">
        <f>SUMMARY!AZ45-'Prior Summary'!AZ45</f>
        <v>0</v>
      </c>
      <c r="BA45" s="1">
        <f>SUMMARY!BA45-'Prior Summary'!BA45</f>
        <v>0</v>
      </c>
      <c r="BB45" s="1">
        <f>SUMMARY!BB45-'Prior Summary'!BB45</f>
        <v>0</v>
      </c>
      <c r="BC45" s="1">
        <f>SUMMARY!BC45-'Prior Summary'!BC45</f>
        <v>0</v>
      </c>
      <c r="BD45" s="1">
        <f>SUMMARY!BD45-'Prior Summary'!BD45</f>
        <v>0</v>
      </c>
      <c r="BE45" s="1">
        <f>SUMMARY!BE45-'Prior Summary'!BE45</f>
        <v>0</v>
      </c>
      <c r="BF45" s="1">
        <f>SUMMARY!BF45-'Prior Summary'!BF45</f>
        <v>0</v>
      </c>
      <c r="BG45" s="1">
        <f>SUMMARY!BG45-'Prior Summary'!BG45</f>
        <v>0</v>
      </c>
      <c r="BH45" s="1">
        <f>SUMMARY!BH45-'Prior Summary'!BH45</f>
        <v>0</v>
      </c>
      <c r="BI45" s="1">
        <f>SUMMARY!BI45-'Prior Summary'!BI45</f>
        <v>0</v>
      </c>
      <c r="BJ45" s="1">
        <f>SUMMARY!BJ45-'Prior Summary'!BJ45</f>
        <v>0</v>
      </c>
      <c r="BK45" s="1">
        <f>SUMMARY!BK45-'Prior Summary'!BK45</f>
        <v>0</v>
      </c>
      <c r="BL45" s="1">
        <f>SUMMARY!BL45-'Prior Summary'!BL45</f>
        <v>0</v>
      </c>
      <c r="BM45" s="1">
        <f>SUMMARY!BM45-'Prior Summary'!BM45</f>
        <v>0</v>
      </c>
      <c r="BN45" s="1">
        <f>SUMMARY!BN45-'Prior Summary'!BN45</f>
        <v>0</v>
      </c>
      <c r="BO45" s="1">
        <f>SUMMARY!BO45-'Prior Summary'!BO45</f>
        <v>0</v>
      </c>
      <c r="BP45" s="1">
        <f>SUMMARY!BP45-'Prior Summary'!BP45</f>
        <v>0</v>
      </c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</row>
    <row r="46" spans="1:140">
      <c r="A46" s="9"/>
      <c r="B46" s="9"/>
      <c r="C46" s="9"/>
      <c r="D46" s="9"/>
      <c r="E46" s="9" t="s">
        <v>36</v>
      </c>
      <c r="F46" s="9"/>
      <c r="G46" s="102">
        <f>SUMMARY!G46-'Prior Summary'!G46</f>
        <v>0</v>
      </c>
      <c r="H46" s="102">
        <f>SUMMARY!H46-'Prior Summary'!H46</f>
        <v>0</v>
      </c>
      <c r="I46" s="102">
        <f>SUMMARY!I46-'Prior Summary'!I46</f>
        <v>0</v>
      </c>
      <c r="J46" s="102">
        <f>SUMMARY!J46-'Prior Summary'!J46</f>
        <v>0</v>
      </c>
      <c r="K46" s="102">
        <f>SUMMARY!K46-'Prior Summary'!K46</f>
        <v>0</v>
      </c>
      <c r="L46" s="102">
        <f>SUMMARY!L46-'Prior Summary'!L46</f>
        <v>0</v>
      </c>
      <c r="M46" s="102">
        <f>SUMMARY!M46-'Prior Summary'!M46</f>
        <v>0</v>
      </c>
      <c r="N46" s="102">
        <f>SUMMARY!N46-'Prior Summary'!N46</f>
        <v>0</v>
      </c>
      <c r="O46" s="102">
        <f>SUMMARY!O46-'Prior Summary'!O46</f>
        <v>0</v>
      </c>
      <c r="P46" s="102">
        <f>SUMMARY!P46-'Prior Summary'!P46</f>
        <v>0</v>
      </c>
      <c r="Q46" s="102">
        <f>SUMMARY!Q46-'Prior Summary'!Q46</f>
        <v>0</v>
      </c>
      <c r="R46" s="102">
        <f>SUMMARY!R46-'Prior Summary'!R46</f>
        <v>0</v>
      </c>
      <c r="S46" s="102">
        <f>SUMMARY!S46-'Prior Summary'!S46</f>
        <v>0</v>
      </c>
      <c r="T46" s="102">
        <f>SUMMARY!T46-'Prior Summary'!T46</f>
        <v>0</v>
      </c>
      <c r="U46" s="102">
        <f>SUMMARY!U46-'Prior Summary'!U46</f>
        <v>0</v>
      </c>
      <c r="V46" s="102">
        <f>SUMMARY!V46-'Prior Summary'!V46</f>
        <v>0</v>
      </c>
      <c r="W46" s="102">
        <f>SUMMARY!W46-'Prior Summary'!W46</f>
        <v>0</v>
      </c>
      <c r="X46" s="102">
        <f>SUMMARY!X46-'Prior Summary'!X46</f>
        <v>0</v>
      </c>
      <c r="Y46" s="102">
        <f>SUMMARY!Y46-'Prior Summary'!Y46</f>
        <v>0</v>
      </c>
      <c r="Z46" s="102">
        <f>SUMMARY!Z46-'Prior Summary'!Z46</f>
        <v>0</v>
      </c>
      <c r="AA46" s="102">
        <f>SUMMARY!AA46-'Prior Summary'!AA46</f>
        <v>0</v>
      </c>
      <c r="AB46" s="102">
        <f>SUMMARY!AB46-'Prior Summary'!AB46</f>
        <v>0</v>
      </c>
      <c r="AC46" s="102">
        <f>SUMMARY!AC46-'Prior Summary'!AC46</f>
        <v>0</v>
      </c>
      <c r="AD46" s="102">
        <f>SUMMARY!AD46-'Prior Summary'!AD46</f>
        <v>0</v>
      </c>
      <c r="AE46" s="102">
        <f>SUMMARY!AE46-'Prior Summary'!AE46</f>
        <v>0</v>
      </c>
      <c r="AF46" s="102">
        <f>SUMMARY!AF46-'Prior Summary'!AF46</f>
        <v>0</v>
      </c>
      <c r="AG46" s="102">
        <f>SUMMARY!AG46-'Prior Summary'!AG46</f>
        <v>115.83157243035998</v>
      </c>
      <c r="AH46" s="102">
        <f>SUMMARY!AH46-'Prior Summary'!AH46</f>
        <v>-686.44771874999992</v>
      </c>
      <c r="AI46" s="102">
        <f>SUMMARY!AI46-'Prior Summary'!AI46</f>
        <v>-606.81866556668001</v>
      </c>
      <c r="AJ46" s="102">
        <f>SUMMARY!AJ46-'Prior Summary'!AJ46</f>
        <v>-364.28143468862004</v>
      </c>
      <c r="AK46" s="102">
        <f>SUMMARY!AK46-'Prior Summary'!AK46</f>
        <v>-188.83567737518001</v>
      </c>
      <c r="AL46" s="102">
        <f>SUMMARY!AL46-'Prior Summary'!AL46</f>
        <v>-469.53428188211001</v>
      </c>
      <c r="AM46" s="102">
        <f>SUMMARY!AM46-'Prior Summary'!AM46</f>
        <v>589.72653635459983</v>
      </c>
      <c r="AN46" s="102">
        <f>SUMMARY!AN46-'Prior Summary'!AN46</f>
        <v>1156.3417297127498</v>
      </c>
      <c r="AO46" s="102">
        <f>SUMMARY!AO46-'Prior Summary'!AO46</f>
        <v>1427.5003780259001</v>
      </c>
      <c r="AP46" s="102">
        <f>SUMMARY!AP46-'Prior Summary'!AP46</f>
        <v>1403.1280600432501</v>
      </c>
      <c r="AQ46" s="102">
        <f>SUMMARY!AQ46-'Prior Summary'!AQ46</f>
        <v>1434.72181162827</v>
      </c>
      <c r="AR46" s="102">
        <f>SUMMARY!AR46-'Prior Summary'!AR46</f>
        <v>642.73555190941033</v>
      </c>
      <c r="AS46" s="102">
        <f>SUMMARY!AS46-'Prior Summary'!AS46</f>
        <v>683.97939253605</v>
      </c>
      <c r="AT46" s="102">
        <f>SUMMARY!AT46-'Prior Summary'!AT46</f>
        <v>674.63444035019006</v>
      </c>
      <c r="AU46" s="102">
        <f>SUMMARY!AU46-'Prior Summary'!AU46</f>
        <v>1085.9150150468502</v>
      </c>
      <c r="AV46" s="102">
        <f>SUMMARY!AV46-'Prior Summary'!AV46</f>
        <v>1750.9171538060198</v>
      </c>
      <c r="AW46" s="102">
        <f>SUMMARY!AW46-'Prior Summary'!AW46</f>
        <v>1727.7800756977199</v>
      </c>
      <c r="AX46" s="102">
        <f>SUMMARY!AX46-'Prior Summary'!AX46</f>
        <v>864.4254171719399</v>
      </c>
      <c r="AY46" s="102">
        <f>SUMMARY!AY46-'Prior Summary'!AY46</f>
        <v>791.14749291115027</v>
      </c>
      <c r="AZ46" s="102">
        <f>SUMMARY!AZ46-'Prior Summary'!AZ46</f>
        <v>740.21450091857969</v>
      </c>
      <c r="BA46" s="102">
        <f>SUMMARY!BA46-'Prior Summary'!BA46</f>
        <v>689.98546556922997</v>
      </c>
      <c r="BB46" s="102">
        <f>SUMMARY!BB46-'Prior Summary'!BB46</f>
        <v>1051.7184071756099</v>
      </c>
      <c r="BC46" s="102">
        <f>SUMMARY!BC46-'Prior Summary'!BC46</f>
        <v>1727.0301460502001</v>
      </c>
      <c r="BD46" s="102">
        <f>SUMMARY!BD46-'Prior Summary'!BD46</f>
        <v>839.96756389251004</v>
      </c>
      <c r="BE46" s="102">
        <f>SUMMARY!BE46-'Prior Summary'!BE46</f>
        <v>819.52325921304009</v>
      </c>
      <c r="BF46" s="102">
        <f>SUMMARY!BF46-'Prior Summary'!BF46</f>
        <v>819.93848984607985</v>
      </c>
      <c r="BG46" s="102">
        <f>SUMMARY!BG46-'Prior Summary'!BG46</f>
        <v>819.84010469966984</v>
      </c>
      <c r="BH46" s="102">
        <f>SUMMARY!BH46-'Prior Summary'!BH46</f>
        <v>812.22698205326014</v>
      </c>
      <c r="BI46" s="102">
        <f>SUMMARY!BI46-'Prior Summary'!BI46</f>
        <v>811.61498112739991</v>
      </c>
      <c r="BJ46" s="102">
        <f>SUMMARY!BJ46-'Prior Summary'!BJ46</f>
        <v>608.77723770210014</v>
      </c>
      <c r="BK46" s="102">
        <f>SUMMARY!BK46-'Prior Summary'!BK46</f>
        <v>1347.4436884900699</v>
      </c>
      <c r="BL46" s="102">
        <f>SUMMARY!BL46-'Prior Summary'!BL46</f>
        <v>1335.80539025536</v>
      </c>
      <c r="BM46" s="102">
        <f>SUMMARY!BM46-'Prior Summary'!BM46</f>
        <v>1317.1473561608602</v>
      </c>
      <c r="BN46" s="102">
        <f>SUMMARY!BN46-'Prior Summary'!BN46</f>
        <v>1299.16569845971</v>
      </c>
      <c r="BO46" s="102">
        <f>SUMMARY!BO46-'Prior Summary'!BO46</f>
        <v>1291.2262319180268</v>
      </c>
      <c r="BP46" s="102">
        <f>SUMMARY!BP46-'Prior Summary'!BP46</f>
        <v>393.81071718728003</v>
      </c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</row>
    <row r="48" spans="1:140" ht="15.75" thickBot="1">
      <c r="A48" s="9"/>
      <c r="B48" s="9"/>
      <c r="C48" s="9"/>
      <c r="D48" s="9"/>
      <c r="E48" s="9" t="s">
        <v>37</v>
      </c>
      <c r="F48" s="9"/>
      <c r="G48" s="103">
        <f>SUMMARY!G48-'Prior Summary'!G48</f>
        <v>0</v>
      </c>
      <c r="H48" s="103">
        <f>SUMMARY!H48-'Prior Summary'!H48</f>
        <v>0</v>
      </c>
      <c r="I48" s="103">
        <f>SUMMARY!I48-'Prior Summary'!I48</f>
        <v>-0.58323759999984759</v>
      </c>
      <c r="J48" s="103">
        <f>SUMMARY!J48-'Prior Summary'!J48</f>
        <v>-1.1658968400006415</v>
      </c>
      <c r="K48" s="103">
        <f>SUMMARY!K48-'Prior Summary'!K48</f>
        <v>-1.7474605299994437</v>
      </c>
      <c r="L48" s="103">
        <f>SUMMARY!L48-'Prior Summary'!L48</f>
        <v>-2.3274079900002107</v>
      </c>
      <c r="M48" s="103">
        <f>SUMMARY!M48-'Prior Summary'!M48</f>
        <v>-2.9010530600007769</v>
      </c>
      <c r="N48" s="103">
        <f>SUMMARY!N48-'Prior Summary'!N48</f>
        <v>-0.46885991999988619</v>
      </c>
      <c r="O48" s="103">
        <f>SUMMARY!O48-'Prior Summary'!O48</f>
        <v>-1.0480148200003896</v>
      </c>
      <c r="P48" s="103">
        <f>SUMMARY!P48-'Prior Summary'!P48</f>
        <v>-1.6345193100005417</v>
      </c>
      <c r="Q48" s="103">
        <f>SUMMARY!Q48-'Prior Summary'!Q48</f>
        <v>-2.2113703599989094</v>
      </c>
      <c r="R48" s="103">
        <f>SUMMARY!R48-'Prior Summary'!R48</f>
        <v>-2.7922001900005853</v>
      </c>
      <c r="S48" s="103">
        <f>SUMMARY!S48-'Prior Summary'!S48</f>
        <v>0</v>
      </c>
      <c r="T48" s="103">
        <f>SUMMARY!T48-'Prior Summary'!T48</f>
        <v>0</v>
      </c>
      <c r="U48" s="103">
        <f>SUMMARY!U48-'Prior Summary'!U48</f>
        <v>0</v>
      </c>
      <c r="V48" s="103">
        <f>SUMMARY!V48-'Prior Summary'!V48</f>
        <v>0</v>
      </c>
      <c r="W48" s="103">
        <f>SUMMARY!W48-'Prior Summary'!W48</f>
        <v>0</v>
      </c>
      <c r="X48" s="103">
        <f>SUMMARY!X48-'Prior Summary'!X48</f>
        <v>0</v>
      </c>
      <c r="Y48" s="103">
        <f>SUMMARY!Y48-'Prior Summary'!Y48</f>
        <v>0</v>
      </c>
      <c r="Z48" s="103">
        <f>SUMMARY!Z48-'Prior Summary'!Z48</f>
        <v>0</v>
      </c>
      <c r="AA48" s="103">
        <f>SUMMARY!AA48-'Prior Summary'!AA48</f>
        <v>0</v>
      </c>
      <c r="AB48" s="103">
        <f>SUMMARY!AB48-'Prior Summary'!AB48</f>
        <v>0</v>
      </c>
      <c r="AC48" s="103">
        <f>SUMMARY!AC48-'Prior Summary'!AC48</f>
        <v>0</v>
      </c>
      <c r="AD48" s="103">
        <f>SUMMARY!AD48-'Prior Summary'!AD48</f>
        <v>0</v>
      </c>
      <c r="AE48" s="103">
        <f>SUMMARY!AE48-'Prior Summary'!AE48</f>
        <v>0</v>
      </c>
      <c r="AF48" s="103">
        <f>SUMMARY!AF48-'Prior Summary'!AF48</f>
        <v>0</v>
      </c>
      <c r="AG48" s="103">
        <f>SUMMARY!AG48-'Prior Summary'!AG48</f>
        <v>187.55648406036198</v>
      </c>
      <c r="AH48" s="103">
        <f>SUMMARY!AH48-'Prior Summary'!AH48</f>
        <v>-546.2890712399967</v>
      </c>
      <c r="AI48" s="103">
        <f>SUMMARY!AI48-'Prior Summary'!AI48</f>
        <v>-395.48252792667699</v>
      </c>
      <c r="AJ48" s="103">
        <f>SUMMARY!AJ48-'Prior Summary'!AJ48</f>
        <v>-134.93519641861712</v>
      </c>
      <c r="AK48" s="103">
        <f>SUMMARY!AK48-'Prior Summary'!AK48</f>
        <v>230.63985902482636</v>
      </c>
      <c r="AL48" s="103">
        <f>SUMMARY!AL48-'Prior Summary'!AL48</f>
        <v>-168.09632360210526</v>
      </c>
      <c r="AM48" s="103">
        <f>SUMMARY!AM48-'Prior Summary'!AM48</f>
        <v>900.38867951460816</v>
      </c>
      <c r="AN48" s="103">
        <f>SUMMARY!AN48-'Prior Summary'!AN48</f>
        <v>1578.7478432527569</v>
      </c>
      <c r="AO48" s="103">
        <f>SUMMARY!AO48-'Prior Summary'!AO48</f>
        <v>1978.5583129459083</v>
      </c>
      <c r="AP48" s="103">
        <f>SUMMARY!AP48-'Prior Summary'!AP48</f>
        <v>2118.3934058432569</v>
      </c>
      <c r="AQ48" s="103">
        <f>SUMMARY!AQ48-'Prior Summary'!AQ48</f>
        <v>2337.3151508082756</v>
      </c>
      <c r="AR48" s="103">
        <f>SUMMARY!AR48-'Prior Summary'!AR48</f>
        <v>1763.7987472194145</v>
      </c>
      <c r="AS48" s="103">
        <f>SUMMARY!AS48-'Prior Summary'!AS48</f>
        <v>1885.178197566056</v>
      </c>
      <c r="AT48" s="103">
        <f>SUMMARY!AT48-'Prior Summary'!AT48</f>
        <v>1972.9106409001943</v>
      </c>
      <c r="AU48" s="103">
        <f>SUMMARY!AU48-'Prior Summary'!AU48</f>
        <v>2484.4080024668547</v>
      </c>
      <c r="AV48" s="103">
        <f>SUMMARY!AV48-'Prior Summary'!AV48</f>
        <v>3263.3097177960262</v>
      </c>
      <c r="AW48" s="103">
        <f>SUMMARY!AW48-'Prior Summary'!AW48</f>
        <v>3353.6919968077273</v>
      </c>
      <c r="AX48" s="103">
        <f>SUMMARY!AX48-'Prior Summary'!AX48</f>
        <v>2610.434876051946</v>
      </c>
      <c r="AY48" s="103">
        <f>SUMMARY!AY48-'Prior Summary'!AY48</f>
        <v>2637.8310645611546</v>
      </c>
      <c r="AZ48" s="103">
        <f>SUMMARY!AZ48-'Prior Summary'!AZ48</f>
        <v>2697.8268253385868</v>
      </c>
      <c r="BA48" s="103">
        <f>SUMMARY!BA48-'Prior Summary'!BA48</f>
        <v>2741.1909169592363</v>
      </c>
      <c r="BB48" s="103">
        <f>SUMMARY!BB48-'Prior Summary'!BB48</f>
        <v>3196.6174980356172</v>
      </c>
      <c r="BC48" s="103">
        <f>SUMMARY!BC48-'Prior Summary'!BC48</f>
        <v>3931.1995163302017</v>
      </c>
      <c r="BD48" s="103">
        <f>SUMMARY!BD48-'Prior Summary'!BD48</f>
        <v>3103.5853862425138</v>
      </c>
      <c r="BE48" s="103">
        <f>SUMMARY!BE48-'Prior Summary'!BE48</f>
        <v>3157.9878383330433</v>
      </c>
      <c r="BF48" s="103">
        <f>SUMMARY!BF48-'Prior Summary'!BF48</f>
        <v>3250.3473895360876</v>
      </c>
      <c r="BG48" s="103">
        <f>SUMMARY!BG48-'Prior Summary'!BG48</f>
        <v>3341.3101493096729</v>
      </c>
      <c r="BH48" s="103">
        <f>SUMMARY!BH48-'Prior Summary'!BH48</f>
        <v>3424.5376237832643</v>
      </c>
      <c r="BI48" s="103">
        <f>SUMMARY!BI48-'Prior Summary'!BI48</f>
        <v>3513.8856744274053</v>
      </c>
      <c r="BJ48" s="103">
        <f>SUMMARY!BJ48-'Prior Summary'!BJ48</f>
        <v>3400.1270603221055</v>
      </c>
      <c r="BK48" s="103">
        <f>SUMMARY!BK48-'Prior Summary'!BK48</f>
        <v>4212.9603437800724</v>
      </c>
      <c r="BL48" s="103">
        <f>SUMMARY!BL48-'Prior Summary'!BL48</f>
        <v>4293.4014100153654</v>
      </c>
      <c r="BM48" s="103">
        <f>SUMMARY!BM48-'Prior Summary'!BM48</f>
        <v>4367.1015516908701</v>
      </c>
      <c r="BN48" s="103">
        <f>SUMMARY!BN48-'Prior Summary'!BN48</f>
        <v>4441.7576244097181</v>
      </c>
      <c r="BO48" s="103">
        <f>SUMMARY!BO48-'Prior Summary'!BO48</f>
        <v>4491.4401840380342</v>
      </c>
      <c r="BP48" s="103">
        <f>SUMMARY!BP48-'Prior Summary'!BP48</f>
        <v>3652.0079108272876</v>
      </c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</row>
    <row r="49" spans="1:150" ht="15.75" thickTop="1">
      <c r="A49" s="9"/>
      <c r="B49" s="9"/>
      <c r="C49" s="9"/>
      <c r="D49" s="9"/>
      <c r="E49" s="9" t="s">
        <v>38</v>
      </c>
      <c r="F49" s="9"/>
      <c r="G49" s="79">
        <v>8.6840000000000007E-3</v>
      </c>
      <c r="H49" s="79">
        <v>8.6840000000000007E-3</v>
      </c>
      <c r="I49" s="79">
        <v>8.6840000000000007E-3</v>
      </c>
      <c r="J49" s="79">
        <v>8.6840000000000007E-3</v>
      </c>
      <c r="K49" s="79">
        <v>8.6840000000000007E-3</v>
      </c>
      <c r="L49" s="79">
        <v>8.6840000000000007E-3</v>
      </c>
      <c r="M49" s="79">
        <v>8.6840000000000007E-3</v>
      </c>
      <c r="N49" s="79">
        <v>8.6840000000000007E-3</v>
      </c>
      <c r="O49" s="79">
        <v>8.6840000000000007E-3</v>
      </c>
      <c r="P49" s="79">
        <v>8.6840000000000007E-3</v>
      </c>
      <c r="Q49" s="79">
        <v>8.6840000000000007E-3</v>
      </c>
      <c r="R49" s="79">
        <v>8.6840000000000007E-3</v>
      </c>
      <c r="S49" s="79">
        <v>8.6840000000000007E-3</v>
      </c>
      <c r="T49" s="79">
        <v>8.6840000000000007E-3</v>
      </c>
      <c r="U49" s="79">
        <v>8.6840000000000007E-3</v>
      </c>
      <c r="V49" s="79">
        <v>8.6840000000000007E-3</v>
      </c>
      <c r="W49" s="79">
        <v>8.6840000000000007E-3</v>
      </c>
      <c r="X49" s="79">
        <v>8.6840000000000007E-3</v>
      </c>
      <c r="Y49" s="79">
        <v>8.6840000000000007E-3</v>
      </c>
      <c r="Z49" s="79">
        <v>8.6840000000000007E-3</v>
      </c>
      <c r="AA49" s="79">
        <v>8.6840000000000007E-3</v>
      </c>
      <c r="AB49" s="79">
        <v>8.6840000000000007E-3</v>
      </c>
      <c r="AC49" s="79">
        <v>8.6840000000000007E-3</v>
      </c>
      <c r="AD49" s="79">
        <v>8.6840000000000007E-3</v>
      </c>
      <c r="AE49" s="79">
        <v>8.6840000000000007E-3</v>
      </c>
      <c r="AF49" s="79">
        <v>8.6840000000000007E-3</v>
      </c>
      <c r="AG49" s="79">
        <v>8.6840000000000007E-3</v>
      </c>
      <c r="AH49" s="79">
        <v>8.6840000000000007E-3</v>
      </c>
      <c r="AI49" s="79">
        <v>8.6840000000000007E-3</v>
      </c>
      <c r="AJ49" s="79">
        <v>8.6840000000000007E-3</v>
      </c>
      <c r="AK49" s="79">
        <v>8.6840000000000007E-3</v>
      </c>
      <c r="AL49" s="79">
        <v>8.6840000000000007E-3</v>
      </c>
      <c r="AM49" s="79">
        <v>8.6840000000000007E-3</v>
      </c>
      <c r="AN49" s="79">
        <v>8.6840000000000007E-3</v>
      </c>
      <c r="AO49" s="79">
        <v>8.6840000000000007E-3</v>
      </c>
      <c r="AP49" s="79">
        <v>8.6840000000000007E-3</v>
      </c>
      <c r="AQ49" s="79">
        <v>8.6840000000000007E-3</v>
      </c>
      <c r="AR49" s="79">
        <v>8.6840000000000007E-3</v>
      </c>
      <c r="AS49" s="79">
        <v>8.6840000000000007E-3</v>
      </c>
      <c r="AT49" s="79">
        <v>8.6840000000000007E-3</v>
      </c>
      <c r="AU49" s="79">
        <v>8.6840000000000007E-3</v>
      </c>
      <c r="AV49" s="79">
        <v>8.6840000000000007E-3</v>
      </c>
      <c r="AW49" s="79">
        <v>8.6840000000000007E-3</v>
      </c>
      <c r="AX49" s="79">
        <v>8.6840000000000007E-3</v>
      </c>
      <c r="AY49" s="79">
        <v>8.6840000000000007E-3</v>
      </c>
      <c r="AZ49" s="79">
        <v>8.6840000000000007E-3</v>
      </c>
      <c r="BA49" s="79">
        <v>8.6840000000000007E-3</v>
      </c>
      <c r="BB49" s="79">
        <v>8.6840000000000007E-3</v>
      </c>
      <c r="BC49" s="79">
        <v>8.6840000000000007E-3</v>
      </c>
      <c r="BD49" s="79">
        <v>8.6840000000000007E-3</v>
      </c>
      <c r="BE49" s="79">
        <v>8.6840000000000007E-3</v>
      </c>
      <c r="BF49" s="79">
        <v>8.6840000000000007E-3</v>
      </c>
      <c r="BG49" s="79">
        <v>8.6840000000000007E-3</v>
      </c>
      <c r="BH49" s="79">
        <v>8.6840000000000007E-3</v>
      </c>
      <c r="BI49" s="79">
        <v>8.6840000000000007E-3</v>
      </c>
      <c r="BJ49" s="79">
        <v>8.6840000000000007E-3</v>
      </c>
      <c r="BK49" s="79">
        <v>8.6840000000000007E-3</v>
      </c>
      <c r="BL49" s="79">
        <v>8.6840000000000007E-3</v>
      </c>
      <c r="BM49" s="79">
        <v>8.6840000000000007E-3</v>
      </c>
      <c r="BN49" s="79">
        <v>8.6840000000000007E-3</v>
      </c>
      <c r="BO49" s="79">
        <v>8.6840000000000007E-3</v>
      </c>
      <c r="BP49" s="79">
        <v>8.6840000000000007E-3</v>
      </c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</row>
    <row r="50" spans="1:150">
      <c r="A50" s="9"/>
      <c r="B50" s="9"/>
      <c r="C50" s="9"/>
      <c r="D50" s="9"/>
      <c r="E50" s="9" t="s">
        <v>39</v>
      </c>
      <c r="F50" s="9"/>
      <c r="G50" s="98">
        <f>ROUND(AVERAGEA(G48:G48),0)</f>
        <v>0</v>
      </c>
      <c r="H50" s="98">
        <f t="shared" ref="H50:BP50" si="4">ROUND(AVERAGEA(H48:H48),0)</f>
        <v>0</v>
      </c>
      <c r="I50" s="98">
        <f t="shared" si="4"/>
        <v>-1</v>
      </c>
      <c r="J50" s="98">
        <f t="shared" si="4"/>
        <v>-1</v>
      </c>
      <c r="K50" s="98">
        <f t="shared" si="4"/>
        <v>-2</v>
      </c>
      <c r="L50" s="98">
        <f t="shared" si="4"/>
        <v>-2</v>
      </c>
      <c r="M50" s="98">
        <f t="shared" si="4"/>
        <v>-3</v>
      </c>
      <c r="N50" s="98">
        <f t="shared" si="4"/>
        <v>0</v>
      </c>
      <c r="O50" s="98">
        <f t="shared" si="4"/>
        <v>-1</v>
      </c>
      <c r="P50" s="98">
        <f t="shared" si="4"/>
        <v>-2</v>
      </c>
      <c r="Q50" s="98">
        <f t="shared" si="4"/>
        <v>-2</v>
      </c>
      <c r="R50" s="98">
        <f t="shared" si="4"/>
        <v>-3</v>
      </c>
      <c r="S50" s="98">
        <f t="shared" si="4"/>
        <v>0</v>
      </c>
      <c r="T50" s="98">
        <f t="shared" si="4"/>
        <v>0</v>
      </c>
      <c r="U50" s="98">
        <f t="shared" si="4"/>
        <v>0</v>
      </c>
      <c r="V50" s="98">
        <f t="shared" si="4"/>
        <v>0</v>
      </c>
      <c r="W50" s="98">
        <f t="shared" si="4"/>
        <v>0</v>
      </c>
      <c r="X50" s="98">
        <f t="shared" si="4"/>
        <v>0</v>
      </c>
      <c r="Y50" s="98">
        <f t="shared" si="4"/>
        <v>0</v>
      </c>
      <c r="Z50" s="98">
        <f t="shared" si="4"/>
        <v>0</v>
      </c>
      <c r="AA50" s="98">
        <f t="shared" si="4"/>
        <v>0</v>
      </c>
      <c r="AB50" s="98">
        <f t="shared" si="4"/>
        <v>0</v>
      </c>
      <c r="AC50" s="98">
        <f t="shared" si="4"/>
        <v>0</v>
      </c>
      <c r="AD50" s="98">
        <f t="shared" si="4"/>
        <v>0</v>
      </c>
      <c r="AE50" s="98">
        <f t="shared" si="4"/>
        <v>0</v>
      </c>
      <c r="AF50" s="98">
        <f t="shared" si="4"/>
        <v>0</v>
      </c>
      <c r="AG50" s="98">
        <f t="shared" si="4"/>
        <v>188</v>
      </c>
      <c r="AH50" s="98">
        <f t="shared" si="4"/>
        <v>-546</v>
      </c>
      <c r="AI50" s="98">
        <f t="shared" si="4"/>
        <v>-395</v>
      </c>
      <c r="AJ50" s="98">
        <f t="shared" si="4"/>
        <v>-135</v>
      </c>
      <c r="AK50" s="98">
        <f t="shared" si="4"/>
        <v>231</v>
      </c>
      <c r="AL50" s="98">
        <f t="shared" si="4"/>
        <v>-168</v>
      </c>
      <c r="AM50" s="98">
        <f t="shared" si="4"/>
        <v>900</v>
      </c>
      <c r="AN50" s="98">
        <f t="shared" si="4"/>
        <v>1579</v>
      </c>
      <c r="AO50" s="98">
        <f t="shared" si="4"/>
        <v>1979</v>
      </c>
      <c r="AP50" s="98">
        <f t="shared" si="4"/>
        <v>2118</v>
      </c>
      <c r="AQ50" s="98">
        <f t="shared" si="4"/>
        <v>2337</v>
      </c>
      <c r="AR50" s="98">
        <f t="shared" si="4"/>
        <v>1764</v>
      </c>
      <c r="AS50" s="98">
        <f t="shared" si="4"/>
        <v>1885</v>
      </c>
      <c r="AT50" s="98">
        <f t="shared" si="4"/>
        <v>1973</v>
      </c>
      <c r="AU50" s="98">
        <f t="shared" si="4"/>
        <v>2484</v>
      </c>
      <c r="AV50" s="98">
        <f t="shared" si="4"/>
        <v>3263</v>
      </c>
      <c r="AW50" s="98">
        <f t="shared" si="4"/>
        <v>3354</v>
      </c>
      <c r="AX50" s="98">
        <f t="shared" si="4"/>
        <v>2610</v>
      </c>
      <c r="AY50" s="98">
        <f t="shared" si="4"/>
        <v>2638</v>
      </c>
      <c r="AZ50" s="98">
        <f t="shared" si="4"/>
        <v>2698</v>
      </c>
      <c r="BA50" s="98">
        <f t="shared" si="4"/>
        <v>2741</v>
      </c>
      <c r="BB50" s="98">
        <f t="shared" si="4"/>
        <v>3197</v>
      </c>
      <c r="BC50" s="98">
        <f t="shared" si="4"/>
        <v>3931</v>
      </c>
      <c r="BD50" s="98">
        <f t="shared" si="4"/>
        <v>3104</v>
      </c>
      <c r="BE50" s="98">
        <f t="shared" si="4"/>
        <v>3158</v>
      </c>
      <c r="BF50" s="98">
        <f t="shared" si="4"/>
        <v>3250</v>
      </c>
      <c r="BG50" s="98">
        <f t="shared" si="4"/>
        <v>3341</v>
      </c>
      <c r="BH50" s="98">
        <f t="shared" si="4"/>
        <v>3425</v>
      </c>
      <c r="BI50" s="98">
        <f t="shared" si="4"/>
        <v>3514</v>
      </c>
      <c r="BJ50" s="98">
        <f t="shared" si="4"/>
        <v>3400</v>
      </c>
      <c r="BK50" s="98">
        <f t="shared" si="4"/>
        <v>4213</v>
      </c>
      <c r="BL50" s="98">
        <f t="shared" si="4"/>
        <v>4293</v>
      </c>
      <c r="BM50" s="98">
        <f t="shared" si="4"/>
        <v>4367</v>
      </c>
      <c r="BN50" s="98">
        <f t="shared" si="4"/>
        <v>4442</v>
      </c>
      <c r="BO50" s="98">
        <f t="shared" si="4"/>
        <v>4491</v>
      </c>
      <c r="BP50" s="98">
        <f t="shared" si="4"/>
        <v>3652</v>
      </c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</row>
    <row r="51" spans="1:150">
      <c r="A51" s="9"/>
      <c r="B51" s="9"/>
      <c r="C51" s="9"/>
      <c r="D51" s="9"/>
      <c r="E51" s="9" t="s">
        <v>40</v>
      </c>
      <c r="F51" s="9"/>
      <c r="G51" s="98">
        <f>ROUND(AVERAGEA(G48:G48)*G49,0)</f>
        <v>0</v>
      </c>
      <c r="H51" s="98">
        <f t="shared" ref="H51:BP51" si="5">ROUND(AVERAGEA(H48:H48)*H49,0)</f>
        <v>0</v>
      </c>
      <c r="I51" s="98">
        <f t="shared" si="5"/>
        <v>0</v>
      </c>
      <c r="J51" s="98">
        <f t="shared" si="5"/>
        <v>0</v>
      </c>
      <c r="K51" s="98">
        <f t="shared" si="5"/>
        <v>0</v>
      </c>
      <c r="L51" s="98">
        <f t="shared" si="5"/>
        <v>0</v>
      </c>
      <c r="M51" s="98">
        <f t="shared" si="5"/>
        <v>0</v>
      </c>
      <c r="N51" s="98">
        <f t="shared" si="5"/>
        <v>0</v>
      </c>
      <c r="O51" s="98">
        <f t="shared" si="5"/>
        <v>0</v>
      </c>
      <c r="P51" s="98">
        <f t="shared" si="5"/>
        <v>0</v>
      </c>
      <c r="Q51" s="98">
        <f t="shared" si="5"/>
        <v>0</v>
      </c>
      <c r="R51" s="98">
        <f t="shared" si="5"/>
        <v>0</v>
      </c>
      <c r="S51" s="98">
        <f t="shared" si="5"/>
        <v>0</v>
      </c>
      <c r="T51" s="98">
        <f t="shared" si="5"/>
        <v>0</v>
      </c>
      <c r="U51" s="98">
        <f t="shared" si="5"/>
        <v>0</v>
      </c>
      <c r="V51" s="98">
        <f t="shared" si="5"/>
        <v>0</v>
      </c>
      <c r="W51" s="98">
        <f t="shared" si="5"/>
        <v>0</v>
      </c>
      <c r="X51" s="98">
        <f t="shared" si="5"/>
        <v>0</v>
      </c>
      <c r="Y51" s="98">
        <f t="shared" si="5"/>
        <v>0</v>
      </c>
      <c r="Z51" s="98">
        <f t="shared" si="5"/>
        <v>0</v>
      </c>
      <c r="AA51" s="98">
        <f t="shared" si="5"/>
        <v>0</v>
      </c>
      <c r="AB51" s="98">
        <f t="shared" si="5"/>
        <v>0</v>
      </c>
      <c r="AC51" s="98">
        <f t="shared" si="5"/>
        <v>0</v>
      </c>
      <c r="AD51" s="98">
        <f t="shared" si="5"/>
        <v>0</v>
      </c>
      <c r="AE51" s="98">
        <f t="shared" si="5"/>
        <v>0</v>
      </c>
      <c r="AF51" s="98">
        <f t="shared" si="5"/>
        <v>0</v>
      </c>
      <c r="AG51" s="98">
        <f t="shared" si="5"/>
        <v>2</v>
      </c>
      <c r="AH51" s="98">
        <f t="shared" si="5"/>
        <v>-5</v>
      </c>
      <c r="AI51" s="98">
        <f t="shared" si="5"/>
        <v>-3</v>
      </c>
      <c r="AJ51" s="98">
        <f t="shared" si="5"/>
        <v>-1</v>
      </c>
      <c r="AK51" s="98">
        <f t="shared" si="5"/>
        <v>2</v>
      </c>
      <c r="AL51" s="98">
        <f t="shared" si="5"/>
        <v>-1</v>
      </c>
      <c r="AM51" s="98">
        <f t="shared" si="5"/>
        <v>8</v>
      </c>
      <c r="AN51" s="98">
        <f t="shared" si="5"/>
        <v>14</v>
      </c>
      <c r="AO51" s="98">
        <f t="shared" si="5"/>
        <v>17</v>
      </c>
      <c r="AP51" s="98">
        <f t="shared" si="5"/>
        <v>18</v>
      </c>
      <c r="AQ51" s="98">
        <f t="shared" si="5"/>
        <v>20</v>
      </c>
      <c r="AR51" s="98">
        <f t="shared" si="5"/>
        <v>15</v>
      </c>
      <c r="AS51" s="98">
        <f t="shared" si="5"/>
        <v>16</v>
      </c>
      <c r="AT51" s="98">
        <f t="shared" si="5"/>
        <v>17</v>
      </c>
      <c r="AU51" s="98">
        <f t="shared" si="5"/>
        <v>22</v>
      </c>
      <c r="AV51" s="98">
        <f t="shared" si="5"/>
        <v>28</v>
      </c>
      <c r="AW51" s="98">
        <f t="shared" si="5"/>
        <v>29</v>
      </c>
      <c r="AX51" s="98">
        <f t="shared" si="5"/>
        <v>23</v>
      </c>
      <c r="AY51" s="98">
        <f t="shared" si="5"/>
        <v>23</v>
      </c>
      <c r="AZ51" s="98">
        <f t="shared" si="5"/>
        <v>23</v>
      </c>
      <c r="BA51" s="98">
        <f t="shared" si="5"/>
        <v>24</v>
      </c>
      <c r="BB51" s="98">
        <f t="shared" si="5"/>
        <v>28</v>
      </c>
      <c r="BC51" s="98">
        <f t="shared" si="5"/>
        <v>34</v>
      </c>
      <c r="BD51" s="98">
        <f t="shared" si="5"/>
        <v>27</v>
      </c>
      <c r="BE51" s="98">
        <f t="shared" si="5"/>
        <v>27</v>
      </c>
      <c r="BF51" s="98">
        <f t="shared" si="5"/>
        <v>28</v>
      </c>
      <c r="BG51" s="98">
        <f t="shared" si="5"/>
        <v>29</v>
      </c>
      <c r="BH51" s="98">
        <f t="shared" si="5"/>
        <v>30</v>
      </c>
      <c r="BI51" s="98">
        <f t="shared" si="5"/>
        <v>31</v>
      </c>
      <c r="BJ51" s="98">
        <f t="shared" si="5"/>
        <v>30</v>
      </c>
      <c r="BK51" s="98">
        <f t="shared" si="5"/>
        <v>37</v>
      </c>
      <c r="BL51" s="98">
        <f t="shared" si="5"/>
        <v>37</v>
      </c>
      <c r="BM51" s="98">
        <f t="shared" si="5"/>
        <v>38</v>
      </c>
      <c r="BN51" s="98">
        <f t="shared" si="5"/>
        <v>39</v>
      </c>
      <c r="BO51" s="98">
        <f t="shared" si="5"/>
        <v>39</v>
      </c>
      <c r="BP51" s="98">
        <f t="shared" si="5"/>
        <v>32</v>
      </c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</row>
    <row r="52" spans="1:150">
      <c r="A52" s="9"/>
      <c r="B52" s="9"/>
      <c r="C52" s="9"/>
      <c r="D52" s="9"/>
      <c r="E52" s="9"/>
      <c r="F52" s="9"/>
      <c r="G52" s="99">
        <f>SUM(G53:H53)</f>
        <v>0</v>
      </c>
      <c r="H52" s="99">
        <f t="shared" ref="H52:BP52" si="6">SUM(H53:I53)</f>
        <v>0</v>
      </c>
      <c r="I52" s="99">
        <f t="shared" si="6"/>
        <v>0</v>
      </c>
      <c r="J52" s="99">
        <f t="shared" si="6"/>
        <v>0</v>
      </c>
      <c r="K52" s="99">
        <f t="shared" si="6"/>
        <v>0</v>
      </c>
      <c r="L52" s="99">
        <f t="shared" si="6"/>
        <v>0</v>
      </c>
      <c r="M52" s="99">
        <f t="shared" si="6"/>
        <v>0</v>
      </c>
      <c r="N52" s="99">
        <f t="shared" si="6"/>
        <v>0</v>
      </c>
      <c r="O52" s="99">
        <f t="shared" si="6"/>
        <v>0</v>
      </c>
      <c r="P52" s="99">
        <f t="shared" si="6"/>
        <v>0</v>
      </c>
      <c r="Q52" s="99">
        <f t="shared" si="6"/>
        <v>0</v>
      </c>
      <c r="R52" s="99">
        <f t="shared" si="6"/>
        <v>0</v>
      </c>
      <c r="S52" s="99">
        <f t="shared" si="6"/>
        <v>0</v>
      </c>
      <c r="T52" s="99">
        <f t="shared" si="6"/>
        <v>0</v>
      </c>
      <c r="U52" s="99">
        <f t="shared" si="6"/>
        <v>0</v>
      </c>
      <c r="V52" s="99">
        <f t="shared" si="6"/>
        <v>0</v>
      </c>
      <c r="W52" s="99">
        <f t="shared" si="6"/>
        <v>0</v>
      </c>
      <c r="X52" s="99">
        <f t="shared" si="6"/>
        <v>0</v>
      </c>
      <c r="Y52" s="99">
        <f t="shared" si="6"/>
        <v>0</v>
      </c>
      <c r="Z52" s="99">
        <f t="shared" si="6"/>
        <v>0</v>
      </c>
      <c r="AA52" s="99">
        <f t="shared" si="6"/>
        <v>0</v>
      </c>
      <c r="AB52" s="99">
        <f t="shared" si="6"/>
        <v>0</v>
      </c>
      <c r="AC52" s="99">
        <f t="shared" si="6"/>
        <v>0</v>
      </c>
      <c r="AD52" s="99">
        <f t="shared" si="6"/>
        <v>0</v>
      </c>
      <c r="AE52" s="99">
        <f t="shared" si="6"/>
        <v>0</v>
      </c>
      <c r="AF52" s="99">
        <f t="shared" si="6"/>
        <v>-21.884000000000015</v>
      </c>
      <c r="AG52" s="99">
        <f t="shared" si="6"/>
        <v>-54.910000000000082</v>
      </c>
      <c r="AH52" s="99">
        <f t="shared" si="6"/>
        <v>-40.298000000000229</v>
      </c>
      <c r="AI52" s="99">
        <f t="shared" si="6"/>
        <v>-11.131000000000313</v>
      </c>
      <c r="AJ52" s="99">
        <f t="shared" si="6"/>
        <v>-9.70900000000006</v>
      </c>
      <c r="AK52" s="99">
        <f t="shared" si="6"/>
        <v>-11.002999999999929</v>
      </c>
      <c r="AL52" s="99">
        <f t="shared" si="6"/>
        <v>-9.5660000000000309</v>
      </c>
      <c r="AM52" s="99">
        <f t="shared" si="6"/>
        <v>-8.5320000000001528</v>
      </c>
      <c r="AN52" s="99">
        <f t="shared" si="6"/>
        <v>-9.2100000000000364</v>
      </c>
      <c r="AO52" s="99">
        <f t="shared" si="6"/>
        <v>21.066000000000031</v>
      </c>
      <c r="AP52" s="99">
        <f t="shared" si="6"/>
        <v>47.483999999999924</v>
      </c>
      <c r="AQ52" s="99">
        <f t="shared" si="6"/>
        <v>51.490999999999985</v>
      </c>
      <c r="AR52" s="99">
        <f t="shared" si="6"/>
        <v>-149.45587</v>
      </c>
      <c r="AS52" s="99">
        <f t="shared" si="6"/>
        <v>-263.53165999999987</v>
      </c>
      <c r="AT52" s="99">
        <f t="shared" si="6"/>
        <v>194.7794100000001</v>
      </c>
      <c r="AU52" s="99">
        <f t="shared" si="6"/>
        <v>554.24561999999992</v>
      </c>
      <c r="AV52" s="99">
        <f t="shared" si="6"/>
        <v>491.29453000000012</v>
      </c>
      <c r="AW52" s="99">
        <f t="shared" si="6"/>
        <v>864.24586000000022</v>
      </c>
      <c r="AX52" s="99">
        <f t="shared" si="6"/>
        <v>934.47849000000019</v>
      </c>
      <c r="AY52" s="99">
        <f t="shared" si="6"/>
        <v>555.94741000000022</v>
      </c>
      <c r="AZ52" s="99">
        <f t="shared" si="6"/>
        <v>795.30410000000052</v>
      </c>
      <c r="BA52" s="99">
        <f t="shared" si="6"/>
        <v>669.07116000000065</v>
      </c>
      <c r="BB52" s="99">
        <f t="shared" si="6"/>
        <v>187.72394000000008</v>
      </c>
      <c r="BC52" s="99">
        <f t="shared" si="6"/>
        <v>108.73192999999992</v>
      </c>
      <c r="BD52" s="99">
        <f t="shared" si="6"/>
        <v>-124.16339999999991</v>
      </c>
      <c r="BE52" s="99">
        <f t="shared" si="6"/>
        <v>-267.56464000000005</v>
      </c>
      <c r="BF52" s="99">
        <f t="shared" si="6"/>
        <v>206.00560999999993</v>
      </c>
      <c r="BG52" s="99">
        <f t="shared" si="6"/>
        <v>566.03573000000006</v>
      </c>
      <c r="BH52" s="99">
        <f t="shared" si="6"/>
        <v>503.45102999999995</v>
      </c>
      <c r="BI52" s="99">
        <f t="shared" si="6"/>
        <v>876.31114999999954</v>
      </c>
      <c r="BJ52" s="99">
        <f t="shared" si="6"/>
        <v>947.85192999999958</v>
      </c>
      <c r="BK52" s="99">
        <f t="shared" si="6"/>
        <v>569.10944999999992</v>
      </c>
      <c r="BL52" s="99">
        <f t="shared" si="6"/>
        <v>806.16383999999994</v>
      </c>
      <c r="BM52" s="99">
        <f t="shared" si="6"/>
        <v>681.47994999999992</v>
      </c>
      <c r="BN52" s="99">
        <f t="shared" si="6"/>
        <v>202.92912999999976</v>
      </c>
      <c r="BO52" s="99">
        <f t="shared" si="6"/>
        <v>125.89797999999996</v>
      </c>
      <c r="BP52" s="99">
        <f t="shared" si="6"/>
        <v>73.781200000000126</v>
      </c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99"/>
      <c r="DX52" s="99"/>
      <c r="DY52" s="99"/>
      <c r="DZ52" s="99"/>
      <c r="EA52" s="99"/>
      <c r="EB52" s="99"/>
      <c r="EC52" s="99"/>
      <c r="ED52" s="99"/>
      <c r="EE52" s="99"/>
      <c r="EF52" s="99"/>
      <c r="EG52" s="99"/>
      <c r="EH52" s="99"/>
      <c r="EI52" s="99"/>
      <c r="EJ52" s="99"/>
    </row>
    <row r="53" spans="1:150">
      <c r="A53" s="9"/>
      <c r="B53" s="9"/>
      <c r="C53" s="9"/>
      <c r="D53" s="9"/>
      <c r="E53" s="9" t="s">
        <v>41</v>
      </c>
      <c r="F53" s="9"/>
      <c r="G53" s="1">
        <f>SUMMARY!G53-'Prior Summary'!G53</f>
        <v>0</v>
      </c>
      <c r="H53" s="1">
        <f>SUMMARY!H53-'Prior Summary'!H53</f>
        <v>0</v>
      </c>
      <c r="I53" s="1">
        <f>SUMMARY!I53-'Prior Summary'!I53</f>
        <v>0</v>
      </c>
      <c r="J53" s="1">
        <f>SUMMARY!J53-'Prior Summary'!J53</f>
        <v>0</v>
      </c>
      <c r="K53" s="1">
        <f>SUMMARY!K53-'Prior Summary'!K53</f>
        <v>0</v>
      </c>
      <c r="L53" s="1">
        <f>SUMMARY!L53-'Prior Summary'!L53</f>
        <v>0</v>
      </c>
      <c r="M53" s="1">
        <f>SUMMARY!M53-'Prior Summary'!M53</f>
        <v>0</v>
      </c>
      <c r="N53" s="1">
        <f>SUMMARY!N53-'Prior Summary'!N53</f>
        <v>0</v>
      </c>
      <c r="O53" s="1">
        <f>SUMMARY!O53-'Prior Summary'!O53</f>
        <v>0</v>
      </c>
      <c r="P53" s="1">
        <f>SUMMARY!P53-'Prior Summary'!P53</f>
        <v>0</v>
      </c>
      <c r="Q53" s="1">
        <f>SUMMARY!Q53-'Prior Summary'!Q53</f>
        <v>0</v>
      </c>
      <c r="R53" s="1">
        <f>SUMMARY!R53-'Prior Summary'!R53</f>
        <v>0</v>
      </c>
      <c r="S53" s="1">
        <f>SUMMARY!S53-'Prior Summary'!S53</f>
        <v>0</v>
      </c>
      <c r="T53" s="1">
        <f>SUMMARY!T53-'Prior Summary'!T53</f>
        <v>0</v>
      </c>
      <c r="U53" s="1">
        <f>SUMMARY!U53-'Prior Summary'!U53</f>
        <v>0</v>
      </c>
      <c r="V53" s="1">
        <f>SUMMARY!V53-'Prior Summary'!V53</f>
        <v>0</v>
      </c>
      <c r="W53" s="1">
        <f>SUMMARY!W53-'Prior Summary'!W53</f>
        <v>0</v>
      </c>
      <c r="X53" s="1">
        <f>SUMMARY!X53-'Prior Summary'!X53</f>
        <v>0</v>
      </c>
      <c r="Y53" s="1">
        <f>SUMMARY!Y53-'Prior Summary'!Y53</f>
        <v>0</v>
      </c>
      <c r="Z53" s="1">
        <f>SUMMARY!Z53-'Prior Summary'!Z53</f>
        <v>0</v>
      </c>
      <c r="AA53" s="1">
        <f>SUMMARY!AA53-'Prior Summary'!AA53</f>
        <v>0</v>
      </c>
      <c r="AB53" s="1">
        <f>SUMMARY!AB53-'Prior Summary'!AB53</f>
        <v>0</v>
      </c>
      <c r="AC53" s="1">
        <f>SUMMARY!AC53-'Prior Summary'!AC53</f>
        <v>0</v>
      </c>
      <c r="AD53" s="1">
        <f>SUMMARY!AD53-'Prior Summary'!AD53</f>
        <v>0</v>
      </c>
      <c r="AE53" s="1">
        <f>SUMMARY!AE53-'Prior Summary'!AE53</f>
        <v>0</v>
      </c>
      <c r="AF53" s="1">
        <f>SUMMARY!AF53-'Prior Summary'!AF53</f>
        <v>0</v>
      </c>
      <c r="AG53" s="1">
        <f>SUMMARY!AG53-'Prior Summary'!AG53</f>
        <v>-21.884000000000015</v>
      </c>
      <c r="AH53" s="1">
        <f>SUMMARY!AH53-'Prior Summary'!AH53</f>
        <v>-33.026000000000067</v>
      </c>
      <c r="AI53" s="1">
        <f>SUMMARY!AI53-'Prior Summary'!AI53</f>
        <v>-7.2720000000001619</v>
      </c>
      <c r="AJ53" s="1">
        <f>SUMMARY!AJ53-'Prior Summary'!AJ53</f>
        <v>-3.859000000000151</v>
      </c>
      <c r="AK53" s="1">
        <f>SUMMARY!AK53-'Prior Summary'!AK53</f>
        <v>-5.8499999999999091</v>
      </c>
      <c r="AL53" s="1">
        <f>SUMMARY!AL53-'Prior Summary'!AL53</f>
        <v>-5.15300000000002</v>
      </c>
      <c r="AM53" s="1">
        <f>SUMMARY!AM53-'Prior Summary'!AM53</f>
        <v>-4.4130000000000109</v>
      </c>
      <c r="AN53" s="1">
        <f>SUMMARY!AN53-'Prior Summary'!AN53</f>
        <v>-4.1190000000001419</v>
      </c>
      <c r="AO53" s="1">
        <f>SUMMARY!AO53-'Prior Summary'!AO53</f>
        <v>-5.0909999999998945</v>
      </c>
      <c r="AP53" s="1">
        <f>SUMMARY!AP53-'Prior Summary'!AP53</f>
        <v>26.156999999999925</v>
      </c>
      <c r="AQ53" s="1">
        <f>SUMMARY!AQ53-'Prior Summary'!AQ53</f>
        <v>21.326999999999998</v>
      </c>
      <c r="AR53" s="1">
        <f>SUMMARY!AR53-'Prior Summary'!AR53</f>
        <v>30.163999999999987</v>
      </c>
      <c r="AS53" s="1">
        <f>SUMMARY!AS53-'Prior Summary'!AS53</f>
        <v>-179.61986999999999</v>
      </c>
      <c r="AT53" s="1">
        <f>SUMMARY!AT53-'Prior Summary'!AT53</f>
        <v>-83.911789999999883</v>
      </c>
      <c r="AU53" s="1">
        <f>SUMMARY!AU53-'Prior Summary'!AU53</f>
        <v>278.69119999999998</v>
      </c>
      <c r="AV53" s="1">
        <f>SUMMARY!AV53-'Prior Summary'!AV53</f>
        <v>275.55441999999994</v>
      </c>
      <c r="AW53" s="1">
        <f>SUMMARY!AW53-'Prior Summary'!AW53</f>
        <v>215.74011000000019</v>
      </c>
      <c r="AX53" s="1">
        <f>SUMMARY!AX53-'Prior Summary'!AX53</f>
        <v>648.50575000000003</v>
      </c>
      <c r="AY53" s="1">
        <f>SUMMARY!AY53-'Prior Summary'!AY53</f>
        <v>285.97274000000016</v>
      </c>
      <c r="AZ53" s="1">
        <f>SUMMARY!AZ53-'Prior Summary'!AZ53</f>
        <v>269.97467000000006</v>
      </c>
      <c r="BA53" s="1">
        <f>SUMMARY!BA53-'Prior Summary'!BA53</f>
        <v>525.32943000000046</v>
      </c>
      <c r="BB53" s="1">
        <f>SUMMARY!BB53-'Prior Summary'!BB53</f>
        <v>143.74173000000019</v>
      </c>
      <c r="BC53" s="1">
        <f>SUMMARY!BC53-'Prior Summary'!BC53</f>
        <v>43.982209999999895</v>
      </c>
      <c r="BD53" s="1">
        <f>SUMMARY!BD53-'Prior Summary'!BD53</f>
        <v>64.749720000000025</v>
      </c>
      <c r="BE53" s="1">
        <f>SUMMARY!BE53-'Prior Summary'!BE53</f>
        <v>-188.91311999999994</v>
      </c>
      <c r="BF53" s="1">
        <f>SUMMARY!BF53-'Prior Summary'!BF53</f>
        <v>-78.651520000000119</v>
      </c>
      <c r="BG53" s="1">
        <f>SUMMARY!BG53-'Prior Summary'!BG53</f>
        <v>284.65713000000005</v>
      </c>
      <c r="BH53" s="1">
        <f>SUMMARY!BH53-'Prior Summary'!BH53</f>
        <v>281.37860000000001</v>
      </c>
      <c r="BI53" s="1">
        <f>SUMMARY!BI53-'Prior Summary'!BI53</f>
        <v>222.07242999999994</v>
      </c>
      <c r="BJ53" s="1">
        <f>SUMMARY!BJ53-'Prior Summary'!BJ53</f>
        <v>654.2387199999996</v>
      </c>
      <c r="BK53" s="1">
        <f>SUMMARY!BK53-'Prior Summary'!BK53</f>
        <v>293.61320999999998</v>
      </c>
      <c r="BL53" s="1">
        <f>SUMMARY!BL53-'Prior Summary'!BL53</f>
        <v>275.49623999999994</v>
      </c>
      <c r="BM53" s="1">
        <f>SUMMARY!BM53-'Prior Summary'!BM53</f>
        <v>530.66759999999999</v>
      </c>
      <c r="BN53" s="1">
        <f>SUMMARY!BN53-'Prior Summary'!BN53</f>
        <v>150.81234999999992</v>
      </c>
      <c r="BO53" s="1">
        <f>SUMMARY!BO53-'Prior Summary'!BO53</f>
        <v>52.116779999999835</v>
      </c>
      <c r="BP53" s="1">
        <f>SUMMARY!BP53-'Prior Summary'!BP53</f>
        <v>73.781200000000126</v>
      </c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</row>
    <row r="54" spans="1:150">
      <c r="A54" s="9"/>
      <c r="B54" s="9"/>
      <c r="C54" s="9"/>
      <c r="D54" s="9"/>
      <c r="E54" s="9" t="s">
        <v>42</v>
      </c>
      <c r="F54" s="9"/>
      <c r="G54" s="1">
        <f>SUMMARY!G54-'Prior Summary'!G54</f>
        <v>0</v>
      </c>
      <c r="H54" s="1">
        <f>SUMMARY!H54-'Prior Summary'!H54</f>
        <v>0</v>
      </c>
      <c r="I54" s="1">
        <f>SUMMARY!I54-'Prior Summary'!I54</f>
        <v>0</v>
      </c>
      <c r="J54" s="1">
        <f>SUMMARY!J54-'Prior Summary'!J54</f>
        <v>0</v>
      </c>
      <c r="K54" s="1">
        <f>SUMMARY!K54-'Prior Summary'!K54</f>
        <v>0</v>
      </c>
      <c r="L54" s="1">
        <f>SUMMARY!L54-'Prior Summary'!L54</f>
        <v>0</v>
      </c>
      <c r="M54" s="1">
        <f>SUMMARY!M54-'Prior Summary'!M54</f>
        <v>0</v>
      </c>
      <c r="N54" s="1">
        <f>SUMMARY!N54-'Prior Summary'!N54</f>
        <v>0</v>
      </c>
      <c r="O54" s="1">
        <f>SUMMARY!O54-'Prior Summary'!O54</f>
        <v>0</v>
      </c>
      <c r="P54" s="1">
        <f>SUMMARY!P54-'Prior Summary'!P54</f>
        <v>0</v>
      </c>
      <c r="Q54" s="1">
        <f>SUMMARY!Q54-'Prior Summary'!Q54</f>
        <v>0</v>
      </c>
      <c r="R54" s="1">
        <f>SUMMARY!R54-'Prior Summary'!R54</f>
        <v>0</v>
      </c>
      <c r="S54" s="1">
        <f>SUMMARY!S54-'Prior Summary'!S54</f>
        <v>0</v>
      </c>
      <c r="T54" s="1">
        <f>SUMMARY!T54-'Prior Summary'!T54</f>
        <v>0</v>
      </c>
      <c r="U54" s="1">
        <f>SUMMARY!U54-'Prior Summary'!U54</f>
        <v>0</v>
      </c>
      <c r="V54" s="1">
        <f>SUMMARY!V54-'Prior Summary'!V54</f>
        <v>0</v>
      </c>
      <c r="W54" s="1">
        <f>SUMMARY!W54-'Prior Summary'!W54</f>
        <v>0</v>
      </c>
      <c r="X54" s="1">
        <f>SUMMARY!X54-'Prior Summary'!X54</f>
        <v>0</v>
      </c>
      <c r="Y54" s="1">
        <f>SUMMARY!Y54-'Prior Summary'!Y54</f>
        <v>0</v>
      </c>
      <c r="Z54" s="1">
        <f>SUMMARY!Z54-'Prior Summary'!Z54</f>
        <v>0</v>
      </c>
      <c r="AA54" s="1">
        <f>SUMMARY!AA54-'Prior Summary'!AA54</f>
        <v>0</v>
      </c>
      <c r="AB54" s="1">
        <f>SUMMARY!AB54-'Prior Summary'!AB54</f>
        <v>0</v>
      </c>
      <c r="AC54" s="1">
        <f>SUMMARY!AC54-'Prior Summary'!AC54</f>
        <v>0</v>
      </c>
      <c r="AD54" s="1">
        <f>SUMMARY!AD54-'Prior Summary'!AD54</f>
        <v>0</v>
      </c>
      <c r="AE54" s="1">
        <f>SUMMARY!AE54-'Prior Summary'!AE54</f>
        <v>0</v>
      </c>
      <c r="AF54" s="1">
        <f>SUMMARY!AF54-'Prior Summary'!AF54</f>
        <v>0</v>
      </c>
      <c r="AG54" s="1">
        <f>SUMMARY!AG54-'Prior Summary'!AG54</f>
        <v>0</v>
      </c>
      <c r="AH54" s="1">
        <f>SUMMARY!AH54-'Prior Summary'!AH54</f>
        <v>0</v>
      </c>
      <c r="AI54" s="1">
        <f>SUMMARY!AI54-'Prior Summary'!AI54</f>
        <v>0</v>
      </c>
      <c r="AJ54" s="1">
        <f>SUMMARY!AJ54-'Prior Summary'!AJ54</f>
        <v>0</v>
      </c>
      <c r="AK54" s="1">
        <f>SUMMARY!AK54-'Prior Summary'!AK54</f>
        <v>0</v>
      </c>
      <c r="AL54" s="1">
        <f>SUMMARY!AL54-'Prior Summary'!AL54</f>
        <v>0</v>
      </c>
      <c r="AM54" s="1">
        <f>SUMMARY!AM54-'Prior Summary'!AM54</f>
        <v>0</v>
      </c>
      <c r="AN54" s="1">
        <f>SUMMARY!AN54-'Prior Summary'!AN54</f>
        <v>0</v>
      </c>
      <c r="AO54" s="1">
        <f>SUMMARY!AO54-'Prior Summary'!AO54</f>
        <v>0</v>
      </c>
      <c r="AP54" s="1">
        <f>SUMMARY!AP54-'Prior Summary'!AP54</f>
        <v>0</v>
      </c>
      <c r="AQ54" s="1">
        <f>SUMMARY!AQ54-'Prior Summary'!AQ54</f>
        <v>0</v>
      </c>
      <c r="AR54" s="1">
        <f>SUMMARY!AR54-'Prior Summary'!AR54</f>
        <v>0</v>
      </c>
      <c r="AS54" s="1">
        <f>SUMMARY!AS54-'Prior Summary'!AS54</f>
        <v>-0.34789282000000199</v>
      </c>
      <c r="AT54" s="1">
        <f>SUMMARY!AT54-'Prior Summary'!AT54</f>
        <v>-1.0036006999999998</v>
      </c>
      <c r="AU54" s="1">
        <f>SUMMARY!AU54-'Prior Summary'!AU54</f>
        <v>-1.0671625030000023</v>
      </c>
      <c r="AV54" s="1">
        <f>SUMMARY!AV54-'Prior Summary'!AV54</f>
        <v>-1.0447914710000035</v>
      </c>
      <c r="AW54" s="1">
        <f>SUMMARY!AW54-'Prior Summary'!AW54</f>
        <v>-1.0891604309999963</v>
      </c>
      <c r="AX54" s="1">
        <f>SUMMARY!AX54-'Prior Summary'!AX54</f>
        <v>-1.0449315730000031</v>
      </c>
      <c r="AY54" s="1">
        <f>SUMMARY!AY54-'Prior Summary'!AY54</f>
        <v>-1.0901049349999994</v>
      </c>
      <c r="AZ54" s="1">
        <f>SUMMARY!AZ54-'Prior Summary'!AZ54</f>
        <v>-1.090110296999999</v>
      </c>
      <c r="BA54" s="1">
        <f>SUMMARY!BA54-'Prior Summary'!BA54</f>
        <v>-1.044798256999993</v>
      </c>
      <c r="BB54" s="1">
        <f>SUMMARY!BB54-'Prior Summary'!BB54</f>
        <v>-1.0901088640000012</v>
      </c>
      <c r="BC54" s="1">
        <f>SUMMARY!BC54-'Prior Summary'!BC54</f>
        <v>-1.0438229940000028</v>
      </c>
      <c r="BD54" s="1">
        <f>SUMMARY!BD54-'Prior Summary'!BD54</f>
        <v>-1.0907119239999972</v>
      </c>
      <c r="BE54" s="1">
        <f>SUMMARY!BE54-'Prior Summary'!BE54</f>
        <v>-1.0672155090000004</v>
      </c>
      <c r="BF54" s="1">
        <f>SUMMARY!BF54-'Prior Summary'!BF54</f>
        <v>-0.93127189999999871</v>
      </c>
      <c r="BG54" s="1">
        <f>SUMMARY!BG54-'Prior Summary'!BG54</f>
        <v>-0.97606937100000124</v>
      </c>
      <c r="BH54" s="1">
        <f>SUMMARY!BH54-'Prior Summary'!BH54</f>
        <v>-0.96113474200000226</v>
      </c>
      <c r="BI54" s="1">
        <f>SUMMARY!BI54-'Prior Summary'!BI54</f>
        <v>-1.0097554299999985</v>
      </c>
      <c r="BJ54" s="1">
        <f>SUMMARY!BJ54-'Prior Summary'!BJ54</f>
        <v>-0.96028615299999842</v>
      </c>
      <c r="BK54" s="1">
        <f>SUMMARY!BK54-'Prior Summary'!BK54</f>
        <v>-1.0044261650000017</v>
      </c>
      <c r="BL54" s="1">
        <f>SUMMARY!BL54-'Prior Summary'!BL54</f>
        <v>-1.0044262009999976</v>
      </c>
      <c r="BM54" s="1">
        <f>SUMMARY!BM54-'Prior Summary'!BM54</f>
        <v>-0.96113474200000226</v>
      </c>
      <c r="BN54" s="1">
        <f>SUMMARY!BN54-'Prior Summary'!BN54</f>
        <v>-1.0096474139999962</v>
      </c>
      <c r="BO54" s="1">
        <f>SUMMARY!BO54-'Prior Summary'!BO54</f>
        <v>-0.96039416899999708</v>
      </c>
      <c r="BP54" s="1">
        <f>SUMMARY!BP54-'Prior Summary'!BP54</f>
        <v>-1.0039438509999954</v>
      </c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</row>
    <row r="55" spans="1:150">
      <c r="E55" s="52" t="s">
        <v>31</v>
      </c>
      <c r="G55" s="1">
        <f>SUMMARY!G55-'Prior Summary'!G55</f>
        <v>0</v>
      </c>
      <c r="H55" s="1">
        <f>SUMMARY!H55-'Prior Summary'!H55</f>
        <v>0</v>
      </c>
      <c r="I55" s="1">
        <f>SUMMARY!I55-'Prior Summary'!I55</f>
        <v>7</v>
      </c>
      <c r="J55" s="1">
        <f>SUMMARY!J55-'Prior Summary'!J55</f>
        <v>-3</v>
      </c>
      <c r="K55" s="1">
        <f>SUMMARY!K55-'Prior Summary'!K55</f>
        <v>2</v>
      </c>
      <c r="L55" s="1">
        <f>SUMMARY!L55-'Prior Summary'!L55</f>
        <v>2</v>
      </c>
      <c r="M55" s="1">
        <f>SUMMARY!M55-'Prior Summary'!M55</f>
        <v>2</v>
      </c>
      <c r="N55" s="1">
        <f>SUMMARY!N55-'Prior Summary'!N55</f>
        <v>6</v>
      </c>
      <c r="O55" s="1">
        <f>SUMMARY!O55-'Prior Summary'!O55</f>
        <v>5</v>
      </c>
      <c r="P55" s="1">
        <f>SUMMARY!P55-'Prior Summary'!P55</f>
        <v>5</v>
      </c>
      <c r="Q55" s="1">
        <f>SUMMARY!Q55-'Prior Summary'!Q55</f>
        <v>2</v>
      </c>
      <c r="R55" s="1">
        <f>SUMMARY!R55-'Prior Summary'!R55</f>
        <v>2</v>
      </c>
      <c r="S55" s="1">
        <f>SUMMARY!S55-'Prior Summary'!S55</f>
        <v>3</v>
      </c>
      <c r="T55" s="1">
        <f>SUMMARY!T55-'Prior Summary'!T55</f>
        <v>2</v>
      </c>
      <c r="U55" s="1">
        <f>SUMMARY!U55-'Prior Summary'!U55</f>
        <v>5</v>
      </c>
      <c r="V55" s="1">
        <f>SUMMARY!V55-'Prior Summary'!V55</f>
        <v>2</v>
      </c>
      <c r="W55" s="1">
        <f>SUMMARY!W55-'Prior Summary'!W55</f>
        <v>2</v>
      </c>
      <c r="X55" s="1">
        <f>SUMMARY!X55-'Prior Summary'!X55</f>
        <v>2</v>
      </c>
      <c r="Y55" s="1">
        <f>SUMMARY!Y55-'Prior Summary'!Y55</f>
        <v>2</v>
      </c>
      <c r="Z55" s="1">
        <f>SUMMARY!Z55-'Prior Summary'!Z55</f>
        <v>-2</v>
      </c>
      <c r="AA55" s="1">
        <f>SUMMARY!AA55-'Prior Summary'!AA55</f>
        <v>-2</v>
      </c>
      <c r="AB55" s="1">
        <f>SUMMARY!AB55-'Prior Summary'!AB55</f>
        <v>-1</v>
      </c>
      <c r="AC55" s="1">
        <f>SUMMARY!AC55-'Prior Summary'!AC55</f>
        <v>0</v>
      </c>
      <c r="AD55" s="1">
        <f>SUMMARY!AD55-'Prior Summary'!AD55</f>
        <v>3</v>
      </c>
      <c r="AE55" s="1">
        <f>SUMMARY!AE55-'Prior Summary'!AE55</f>
        <v>4</v>
      </c>
      <c r="AF55" s="1">
        <f>SUMMARY!AF55-'Prior Summary'!AF55</f>
        <v>0</v>
      </c>
      <c r="AG55" s="1">
        <f>SUMMARY!AG55-'Prior Summary'!AG55</f>
        <v>0</v>
      </c>
      <c r="AH55" s="1">
        <f>SUMMARY!AH55-'Prior Summary'!AH55</f>
        <v>0</v>
      </c>
      <c r="AI55" s="1">
        <f>SUMMARY!AI55-'Prior Summary'!AI55</f>
        <v>3</v>
      </c>
      <c r="AJ55" s="1">
        <f>SUMMARY!AJ55-'Prior Summary'!AJ55</f>
        <v>4</v>
      </c>
      <c r="AK55" s="1">
        <f>SUMMARY!AK55-'Prior Summary'!AK55</f>
        <v>4</v>
      </c>
      <c r="AL55" s="1">
        <f>SUMMARY!AL55-'Prior Summary'!AL55</f>
        <v>2</v>
      </c>
      <c r="AM55" s="1">
        <f>SUMMARY!AM55-'Prior Summary'!AM55</f>
        <v>3</v>
      </c>
      <c r="AN55" s="1">
        <f>SUMMARY!AN55-'Prior Summary'!AN55</f>
        <v>6</v>
      </c>
      <c r="AO55" s="1">
        <f>SUMMARY!AO55-'Prior Summary'!AO55</f>
        <v>7</v>
      </c>
      <c r="AP55" s="1">
        <f>SUMMARY!AP55-'Prior Summary'!AP55</f>
        <v>7</v>
      </c>
      <c r="AQ55" s="1">
        <f>SUMMARY!AQ55-'Prior Summary'!AQ55</f>
        <v>7</v>
      </c>
      <c r="AR55" s="1">
        <f>SUMMARY!AR55-'Prior Summary'!AR55</f>
        <v>3</v>
      </c>
      <c r="AS55" s="1">
        <f>SUMMARY!AS55-'Prior Summary'!AS55</f>
        <v>4</v>
      </c>
      <c r="AT55" s="1">
        <f>SUMMARY!AT55-'Prior Summary'!AT55</f>
        <v>7</v>
      </c>
      <c r="AU55" s="1">
        <f>SUMMARY!AU55-'Prior Summary'!AU55</f>
        <v>7</v>
      </c>
      <c r="AV55" s="1">
        <f>SUMMARY!AV55-'Prior Summary'!AV55</f>
        <v>8</v>
      </c>
      <c r="AW55" s="1">
        <f>SUMMARY!AW55-'Prior Summary'!AW55</f>
        <v>8</v>
      </c>
      <c r="AX55" s="1">
        <f>SUMMARY!AX55-'Prior Summary'!AX55</f>
        <v>8</v>
      </c>
      <c r="AY55" s="1">
        <f>SUMMARY!AY55-'Prior Summary'!AY55</f>
        <v>8</v>
      </c>
      <c r="AZ55" s="1">
        <f>SUMMARY!AZ55-'Prior Summary'!AZ55</f>
        <v>8</v>
      </c>
      <c r="BA55" s="1">
        <f>SUMMARY!BA55-'Prior Summary'!BA55</f>
        <v>8</v>
      </c>
      <c r="BB55" s="1">
        <f>SUMMARY!BB55-'Prior Summary'!BB55</f>
        <v>9</v>
      </c>
      <c r="BC55" s="1">
        <f>SUMMARY!BC55-'Prior Summary'!BC55</f>
        <v>10</v>
      </c>
      <c r="BD55" s="1">
        <f>SUMMARY!BD55-'Prior Summary'!BD55</f>
        <v>9</v>
      </c>
      <c r="BE55" s="1">
        <f>SUMMARY!BE55-'Prior Summary'!BE55</f>
        <v>9</v>
      </c>
      <c r="BF55" s="1">
        <f>SUMMARY!BF55-'Prior Summary'!BF55</f>
        <v>9</v>
      </c>
      <c r="BG55" s="1">
        <f>SUMMARY!BG55-'Prior Summary'!BG55</f>
        <v>9</v>
      </c>
      <c r="BH55" s="1">
        <f>SUMMARY!BH55-'Prior Summary'!BH55</f>
        <v>9</v>
      </c>
      <c r="BI55" s="1">
        <f>SUMMARY!BI55-'Prior Summary'!BI55</f>
        <v>10</v>
      </c>
      <c r="BJ55" s="1">
        <f>SUMMARY!BJ55-'Prior Summary'!BJ55</f>
        <v>9</v>
      </c>
      <c r="BK55" s="1">
        <f>SUMMARY!BK55-'Prior Summary'!BK55</f>
        <v>10</v>
      </c>
      <c r="BL55" s="1">
        <f>SUMMARY!BL55-'Prior Summary'!BL55</f>
        <v>10</v>
      </c>
      <c r="BM55" s="1">
        <f>SUMMARY!BM55-'Prior Summary'!BM55</f>
        <v>11</v>
      </c>
      <c r="BN55" s="1">
        <f>SUMMARY!BN55-'Prior Summary'!BN55</f>
        <v>11</v>
      </c>
      <c r="BO55" s="1">
        <f>SUMMARY!BO55-'Prior Summary'!BO55</f>
        <v>14</v>
      </c>
      <c r="BP55" s="1">
        <f>SUMMARY!BP55-'Prior Summary'!BP55</f>
        <v>10</v>
      </c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</row>
    <row r="56" spans="1:150">
      <c r="A56" s="9"/>
      <c r="B56" s="9"/>
      <c r="C56" s="9"/>
      <c r="D56" s="9"/>
      <c r="E56" s="9" t="s">
        <v>26</v>
      </c>
      <c r="F56" s="9"/>
      <c r="G56" s="1">
        <f>SUMMARY!G56-'Prior Summary'!G56</f>
        <v>0</v>
      </c>
      <c r="H56" s="1">
        <f>SUMMARY!H56-'Prior Summary'!H56</f>
        <v>0</v>
      </c>
      <c r="I56" s="1">
        <f>SUMMARY!I56-'Prior Summary'!I56</f>
        <v>0.58323760000000391</v>
      </c>
      <c r="J56" s="1">
        <f>SUMMARY!J56-'Prior Summary'!J56</f>
        <v>0.58265924000000169</v>
      </c>
      <c r="K56" s="1">
        <f>SUMMARY!K56-'Prior Summary'!K56</f>
        <v>0.58156369000000296</v>
      </c>
      <c r="L56" s="1">
        <f>SUMMARY!L56-'Prior Summary'!L56</f>
        <v>0.57994746000000319</v>
      </c>
      <c r="M56" s="1">
        <f>SUMMARY!M56-'Prior Summary'!M56</f>
        <v>0.57364507000000131</v>
      </c>
      <c r="N56" s="1">
        <f>SUMMARY!N56-'Prior Summary'!N56</f>
        <v>0.57750404000000444</v>
      </c>
      <c r="O56" s="1">
        <f>SUMMARY!O56-'Prior Summary'!O56</f>
        <v>0.57915490000000247</v>
      </c>
      <c r="P56" s="1">
        <f>SUMMARY!P56-'Prior Summary'!P56</f>
        <v>0.58650449000000293</v>
      </c>
      <c r="Q56" s="1">
        <f>SUMMARY!Q56-'Prior Summary'!Q56</f>
        <v>0.57685105000000192</v>
      </c>
      <c r="R56" s="1">
        <f>SUMMARY!R56-'Prior Summary'!R56</f>
        <v>0.58082983000000254</v>
      </c>
      <c r="S56" s="1">
        <f>SUMMARY!S56-'Prior Summary'!S56</f>
        <v>0.57445511000000238</v>
      </c>
      <c r="T56" s="1">
        <f>SUMMARY!T56-'Prior Summary'!T56</f>
        <v>1.1632130599999968</v>
      </c>
      <c r="U56" s="1">
        <f>SUMMARY!U56-'Prior Summary'!U56</f>
        <v>1.1591359099999998</v>
      </c>
      <c r="V56" s="1">
        <f>SUMMARY!V56-'Prior Summary'!V56</f>
        <v>1.1557641400000023</v>
      </c>
      <c r="W56" s="1">
        <f>SUMMARY!W56-'Prior Summary'!W56</f>
        <v>1.1536626299999995</v>
      </c>
      <c r="X56" s="1">
        <f>SUMMARY!X56-'Prior Summary'!X56</f>
        <v>1.1545672799999984</v>
      </c>
      <c r="Y56" s="1">
        <f>SUMMARY!Y56-'Prior Summary'!Y56</f>
        <v>1.1537096199999972</v>
      </c>
      <c r="Z56" s="1">
        <f>SUMMARY!Z56-'Prior Summary'!Z56</f>
        <v>1.1544116899999999</v>
      </c>
      <c r="AA56" s="1">
        <f>SUMMARY!AA56-'Prior Summary'!AA56</f>
        <v>1.1564908999999979</v>
      </c>
      <c r="AB56" s="1">
        <f>SUMMARY!AB56-'Prior Summary'!AB56</f>
        <v>1.1606511199999971</v>
      </c>
      <c r="AC56" s="1">
        <f>SUMMARY!AC56-'Prior Summary'!AC56</f>
        <v>1.1613975100000005</v>
      </c>
      <c r="AD56" s="1">
        <f>SUMMARY!AD56-'Prior Summary'!AD56</f>
        <v>1.1724233099999992</v>
      </c>
      <c r="AE56" s="1">
        <f>SUMMARY!AE56-'Prior Summary'!AE56</f>
        <v>1.1625259200000002</v>
      </c>
      <c r="AF56" s="1">
        <f>SUMMARY!AF56-'Prior Summary'!AF56</f>
        <v>1.1627295500000017</v>
      </c>
      <c r="AG56" s="1">
        <f>SUMMARY!AG56-'Prior Summary'!AG56</f>
        <v>1.162519060000001</v>
      </c>
      <c r="AH56" s="1">
        <f>SUMMARY!AH56-'Prior Summary'!AH56</f>
        <v>1.087734489999999</v>
      </c>
      <c r="AI56" s="1">
        <f>SUMMARY!AI56-'Prior Summary'!AI56</f>
        <v>0.93783014999999992</v>
      </c>
      <c r="AJ56" s="1">
        <f>SUMMARY!AJ56-'Prior Summary'!AJ56</f>
        <v>0.71807980999999899</v>
      </c>
      <c r="AK56" s="1">
        <f>SUMMARY!AK56-'Prior Summary'!AK56</f>
        <v>0.53384730000000147</v>
      </c>
      <c r="AL56" s="1">
        <f>SUMMARY!AL56-'Prior Summary'!AL56</f>
        <v>0.94214868999999979</v>
      </c>
      <c r="AM56" s="1">
        <f>SUMMARY!AM56-'Prior Summary'!AM56</f>
        <v>-0.24227358999999993</v>
      </c>
      <c r="AN56" s="1">
        <f>SUMMARY!AN56-'Prior Summary'!AN56</f>
        <v>-0.82812879000000095</v>
      </c>
      <c r="AO56" s="1">
        <f>SUMMARY!AO56-'Prior Summary'!AO56</f>
        <v>-1.2893769900000045</v>
      </c>
      <c r="AP56" s="1">
        <f>SUMMARY!AP56-'Prior Summary'!AP56</f>
        <v>-1.5500901200000001</v>
      </c>
      <c r="AQ56" s="1">
        <f>SUMMARY!AQ56-'Prior Summary'!AQ56</f>
        <v>-1.5386986200000017</v>
      </c>
      <c r="AR56" s="1">
        <f>SUMMARY!AR56-'Prior Summary'!AR56</f>
        <v>-1.6287800500000031</v>
      </c>
      <c r="AS56" s="1">
        <f>SUMMARY!AS56-'Prior Summary'!AS56</f>
        <v>-1.5906097200000033</v>
      </c>
      <c r="AT56" s="1">
        <f>SUMMARY!AT56-'Prior Summary'!AT56</f>
        <v>-1.4043955200000013</v>
      </c>
      <c r="AU56" s="1">
        <f>SUMMARY!AU56-'Prior Summary'!AU56</f>
        <v>-1.1787868700000033</v>
      </c>
      <c r="AV56" s="1">
        <f>SUMMARY!AV56-'Prior Summary'!AV56</f>
        <v>-0.94457657000000239</v>
      </c>
      <c r="AW56" s="1">
        <f>SUMMARY!AW56-'Prior Summary'!AW56</f>
        <v>-0.6783571200000047</v>
      </c>
      <c r="AX56" s="1">
        <f>SUMMARY!AX56-'Prior Summary'!AX56</f>
        <v>-0.41153777000000247</v>
      </c>
      <c r="AY56" s="1">
        <f>SUMMARY!AY56-'Prior Summary'!AY56</f>
        <v>-0.12811277000000487</v>
      </c>
      <c r="AZ56" s="1">
        <f>SUMMARY!AZ56-'Prior Summary'!AZ56</f>
        <v>0.1122472299999977</v>
      </c>
      <c r="BA56" s="1">
        <f>SUMMARY!BA56-'Prior Summary'!BA56</f>
        <v>0.3758730299999975</v>
      </c>
      <c r="BB56" s="1">
        <f>SUMMARY!BB56-'Prior Summary'!BB56</f>
        <v>0.59936052999999845</v>
      </c>
      <c r="BC56" s="1">
        <f>SUMMARY!BC56-'Prior Summary'!BC56</f>
        <v>0.82272057999999859</v>
      </c>
      <c r="BD56" s="1">
        <f>SUMMARY!BD56-'Prior Summary'!BD56</f>
        <v>0.96654792999999728</v>
      </c>
      <c r="BE56" s="1">
        <f>SUMMARY!BE56-'Prior Summary'!BE56</f>
        <v>1.1102432299999982</v>
      </c>
      <c r="BF56" s="1">
        <f>SUMMARY!BF56-'Prior Summary'!BF56</f>
        <v>1.2906794300000008</v>
      </c>
      <c r="BG56" s="1">
        <f>SUMMARY!BG56-'Prior Summary'!BG56</f>
        <v>1.5108550800000025</v>
      </c>
      <c r="BH56" s="1">
        <f>SUMMARY!BH56-'Prior Summary'!BH56</f>
        <v>1.7304028800000033</v>
      </c>
      <c r="BI56" s="1">
        <f>SUMMARY!BI56-'Prior Summary'!BI56</f>
        <v>1.9499484299999992</v>
      </c>
      <c r="BJ56" s="1">
        <f>SUMMARY!BJ56-'Prior Summary'!BJ56</f>
        <v>2.1688706800000013</v>
      </c>
      <c r="BK56" s="1">
        <f>SUMMARY!BK56-'Prior Summary'!BK56</f>
        <v>2.387167330000004</v>
      </c>
      <c r="BL56" s="1">
        <f>SUMMARY!BL56-'Prior Summary'!BL56</f>
        <v>2.5726355300000066</v>
      </c>
      <c r="BM56" s="1">
        <f>SUMMARY!BM56-'Prior Summary'!BM56</f>
        <v>2.798824230000001</v>
      </c>
      <c r="BN56" s="1">
        <f>SUMMARY!BN56-'Prior Summary'!BN56</f>
        <v>3.0252695799999998</v>
      </c>
      <c r="BO56" s="1">
        <f>SUMMARY!BO56-'Prior Summary'!BO56</f>
        <v>3.2519738300000043</v>
      </c>
      <c r="BP56" s="1">
        <f>SUMMARY!BP56-'Prior Summary'!BP56</f>
        <v>3.3977584800000074</v>
      </c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</row>
    <row r="57" spans="1:150">
      <c r="E57" s="52" t="s">
        <v>43</v>
      </c>
      <c r="G57" s="52" t="e">
        <f>SUMMARY!#REF!-'Prior Summary'!G57</f>
        <v>#REF!</v>
      </c>
      <c r="H57" s="52" t="e">
        <f>SUMMARY!#REF!-'Prior Summary'!H57</f>
        <v>#REF!</v>
      </c>
      <c r="I57" s="52" t="e">
        <f>SUMMARY!#REF!-'Prior Summary'!I57</f>
        <v>#REF!</v>
      </c>
      <c r="J57" s="52" t="e">
        <f>SUMMARY!#REF!-'Prior Summary'!J57</f>
        <v>#REF!</v>
      </c>
      <c r="K57" s="52" t="e">
        <f>SUMMARY!#REF!-'Prior Summary'!K57</f>
        <v>#REF!</v>
      </c>
      <c r="L57" s="52" t="e">
        <f>SUMMARY!#REF!-'Prior Summary'!L57</f>
        <v>#REF!</v>
      </c>
      <c r="M57" s="52" t="e">
        <f>SUMMARY!#REF!-'Prior Summary'!M57</f>
        <v>#REF!</v>
      </c>
      <c r="N57" s="52" t="e">
        <f>SUMMARY!#REF!-'Prior Summary'!N57</f>
        <v>#REF!</v>
      </c>
      <c r="O57" s="52" t="e">
        <f>SUMMARY!#REF!-'Prior Summary'!O57</f>
        <v>#REF!</v>
      </c>
      <c r="P57" s="52" t="e">
        <f>SUMMARY!#REF!-'Prior Summary'!P57</f>
        <v>#REF!</v>
      </c>
      <c r="Q57" s="52" t="e">
        <f>SUMMARY!#REF!-'Prior Summary'!Q57</f>
        <v>#REF!</v>
      </c>
      <c r="R57" s="52" t="e">
        <f>SUMMARY!#REF!-'Prior Summary'!R57</f>
        <v>#REF!</v>
      </c>
      <c r="S57" s="52" t="e">
        <f>SUMMARY!#REF!-'Prior Summary'!S57</f>
        <v>#REF!</v>
      </c>
      <c r="T57" s="52" t="e">
        <f>SUMMARY!#REF!-'Prior Summary'!T57</f>
        <v>#REF!</v>
      </c>
      <c r="U57" s="52" t="e">
        <f>SUMMARY!#REF!-'Prior Summary'!U57</f>
        <v>#REF!</v>
      </c>
      <c r="V57" s="52" t="e">
        <f>SUMMARY!#REF!-'Prior Summary'!V57</f>
        <v>#REF!</v>
      </c>
      <c r="W57" s="52" t="e">
        <f>SUMMARY!#REF!-'Prior Summary'!W57</f>
        <v>#REF!</v>
      </c>
      <c r="X57" s="52" t="e">
        <f>SUMMARY!#REF!-'Prior Summary'!X57</f>
        <v>#REF!</v>
      </c>
      <c r="Y57" s="52" t="e">
        <f>SUMMARY!#REF!-'Prior Summary'!Y57</f>
        <v>#REF!</v>
      </c>
      <c r="Z57" s="52" t="e">
        <f>SUMMARY!#REF!-'Prior Summary'!Z57</f>
        <v>#REF!</v>
      </c>
      <c r="AA57" s="52" t="e">
        <f>SUMMARY!#REF!-'Prior Summary'!AA57</f>
        <v>#REF!</v>
      </c>
      <c r="AB57" s="52" t="e">
        <f>SUMMARY!#REF!-'Prior Summary'!AB57</f>
        <v>#REF!</v>
      </c>
      <c r="AC57" s="52" t="e">
        <f>SUMMARY!#REF!-'Prior Summary'!AC57</f>
        <v>#REF!</v>
      </c>
      <c r="AD57" s="52" t="e">
        <f>SUMMARY!#REF!-'Prior Summary'!AD57</f>
        <v>#REF!</v>
      </c>
      <c r="AE57" s="52" t="e">
        <f>SUMMARY!#REF!-'Prior Summary'!AE57</f>
        <v>#REF!</v>
      </c>
      <c r="AF57" s="52" t="e">
        <f>SUMMARY!#REF!-'Prior Summary'!AF57</f>
        <v>#REF!</v>
      </c>
      <c r="AG57" s="52" t="e">
        <f>SUMMARY!#REF!-'Prior Summary'!AG57</f>
        <v>#REF!</v>
      </c>
      <c r="AH57" s="52" t="e">
        <f>SUMMARY!#REF!-'Prior Summary'!AH57</f>
        <v>#REF!</v>
      </c>
      <c r="AI57" s="52" t="e">
        <f>SUMMARY!#REF!-'Prior Summary'!AI57</f>
        <v>#REF!</v>
      </c>
      <c r="AJ57" s="52" t="e">
        <f>SUMMARY!#REF!-'Prior Summary'!AJ57</f>
        <v>#REF!</v>
      </c>
      <c r="AK57" s="52" t="e">
        <f>SUMMARY!#REF!-'Prior Summary'!AK57</f>
        <v>#REF!</v>
      </c>
      <c r="AL57" s="52" t="e">
        <f>SUMMARY!#REF!-'Prior Summary'!AL57</f>
        <v>#REF!</v>
      </c>
      <c r="AM57" s="52" t="e">
        <f>SUMMARY!#REF!-'Prior Summary'!AM57</f>
        <v>#REF!</v>
      </c>
      <c r="AN57" s="52" t="e">
        <f>SUMMARY!#REF!-'Prior Summary'!AN57</f>
        <v>#REF!</v>
      </c>
      <c r="AO57" s="52" t="e">
        <f>SUMMARY!#REF!-'Prior Summary'!AO57</f>
        <v>#REF!</v>
      </c>
      <c r="AP57" s="52" t="e">
        <f>SUMMARY!#REF!-'Prior Summary'!AP57</f>
        <v>#REF!</v>
      </c>
      <c r="AQ57" s="52" t="e">
        <f>SUMMARY!#REF!-'Prior Summary'!AQ57</f>
        <v>#REF!</v>
      </c>
      <c r="AR57" s="52" t="e">
        <f>SUMMARY!#REF!-'Prior Summary'!AR57</f>
        <v>#REF!</v>
      </c>
      <c r="AS57" s="52" t="e">
        <f>SUMMARY!#REF!-'Prior Summary'!AS57</f>
        <v>#REF!</v>
      </c>
      <c r="AT57" s="52" t="e">
        <f>SUMMARY!#REF!-'Prior Summary'!AT57</f>
        <v>#REF!</v>
      </c>
      <c r="AU57" s="52" t="e">
        <f>SUMMARY!#REF!-'Prior Summary'!AU57</f>
        <v>#REF!</v>
      </c>
      <c r="AV57" s="52" t="e">
        <f>SUMMARY!#REF!-'Prior Summary'!AV57</f>
        <v>#REF!</v>
      </c>
      <c r="AW57" s="52" t="e">
        <f>SUMMARY!#REF!-'Prior Summary'!AW57</f>
        <v>#REF!</v>
      </c>
      <c r="AX57" s="52" t="e">
        <f>SUMMARY!#REF!-'Prior Summary'!AX57</f>
        <v>#REF!</v>
      </c>
      <c r="AY57" s="52" t="e">
        <f>SUMMARY!#REF!-'Prior Summary'!AY57</f>
        <v>#REF!</v>
      </c>
      <c r="AZ57" s="52" t="e">
        <f>SUMMARY!#REF!-'Prior Summary'!AZ57</f>
        <v>#REF!</v>
      </c>
      <c r="BA57" s="52" t="e">
        <f>SUMMARY!#REF!-'Prior Summary'!BA57</f>
        <v>#REF!</v>
      </c>
      <c r="BB57" s="52" t="e">
        <f>SUMMARY!#REF!-'Prior Summary'!BB57</f>
        <v>#REF!</v>
      </c>
      <c r="BC57" s="52" t="e">
        <f>SUMMARY!#REF!-'Prior Summary'!BC57</f>
        <v>#REF!</v>
      </c>
      <c r="BD57" s="52" t="e">
        <f>SUMMARY!#REF!-'Prior Summary'!BD57</f>
        <v>#REF!</v>
      </c>
      <c r="BE57" s="52" t="e">
        <f>SUMMARY!#REF!-'Prior Summary'!BE57</f>
        <v>#REF!</v>
      </c>
      <c r="BF57" s="52" t="e">
        <f>SUMMARY!#REF!-'Prior Summary'!BF57</f>
        <v>#REF!</v>
      </c>
      <c r="BG57" s="52" t="e">
        <f>SUMMARY!#REF!-'Prior Summary'!BG57</f>
        <v>#REF!</v>
      </c>
      <c r="BH57" s="52" t="e">
        <f>SUMMARY!#REF!-'Prior Summary'!BH57</f>
        <v>#REF!</v>
      </c>
      <c r="BI57" s="52" t="e">
        <f>SUMMARY!#REF!-'Prior Summary'!BI57</f>
        <v>#REF!</v>
      </c>
      <c r="BJ57" s="52" t="e">
        <f>SUMMARY!#REF!-'Prior Summary'!BJ57</f>
        <v>#REF!</v>
      </c>
      <c r="BK57" s="52" t="e">
        <f>SUMMARY!#REF!-'Prior Summary'!BK57</f>
        <v>#REF!</v>
      </c>
      <c r="BL57" s="52" t="e">
        <f>SUMMARY!#REF!-'Prior Summary'!BL57</f>
        <v>#REF!</v>
      </c>
      <c r="BM57" s="52" t="e">
        <f>SUMMARY!#REF!-'Prior Summary'!BM57</f>
        <v>#REF!</v>
      </c>
      <c r="BN57" s="52" t="e">
        <f>SUMMARY!#REF!-'Prior Summary'!BN57</f>
        <v>#REF!</v>
      </c>
      <c r="BO57" s="52" t="e">
        <f>SUMMARY!#REF!-'Prior Summary'!BO57</f>
        <v>#REF!</v>
      </c>
      <c r="BP57" s="52" t="e">
        <f>SUMMARY!#REF!-'Prior Summary'!BP57</f>
        <v>#REF!</v>
      </c>
    </row>
    <row r="58" spans="1:150">
      <c r="A58" s="9"/>
      <c r="B58" s="9"/>
      <c r="C58" s="9"/>
      <c r="D58" s="9"/>
      <c r="E58" s="9" t="s">
        <v>44</v>
      </c>
      <c r="F58" s="9"/>
      <c r="G58" s="101" t="e">
        <f t="shared" ref="G58" si="7">G53+G54+G55+G56+G57</f>
        <v>#REF!</v>
      </c>
      <c r="H58" s="101" t="e">
        <f t="shared" ref="H58:BP58" si="8">H53+H54+H55+H56+H57</f>
        <v>#REF!</v>
      </c>
      <c r="I58" s="101" t="e">
        <f t="shared" si="8"/>
        <v>#REF!</v>
      </c>
      <c r="J58" s="101" t="e">
        <f t="shared" si="8"/>
        <v>#REF!</v>
      </c>
      <c r="K58" s="101" t="e">
        <f t="shared" si="8"/>
        <v>#REF!</v>
      </c>
      <c r="L58" s="101" t="e">
        <f t="shared" si="8"/>
        <v>#REF!</v>
      </c>
      <c r="M58" s="101" t="e">
        <f t="shared" si="8"/>
        <v>#REF!</v>
      </c>
      <c r="N58" s="101" t="e">
        <f t="shared" si="8"/>
        <v>#REF!</v>
      </c>
      <c r="O58" s="101" t="e">
        <f t="shared" si="8"/>
        <v>#REF!</v>
      </c>
      <c r="P58" s="101" t="e">
        <f t="shared" si="8"/>
        <v>#REF!</v>
      </c>
      <c r="Q58" s="101" t="e">
        <f t="shared" si="8"/>
        <v>#REF!</v>
      </c>
      <c r="R58" s="101" t="e">
        <f t="shared" si="8"/>
        <v>#REF!</v>
      </c>
      <c r="S58" s="101" t="e">
        <f t="shared" si="8"/>
        <v>#REF!</v>
      </c>
      <c r="T58" s="101" t="e">
        <f t="shared" si="8"/>
        <v>#REF!</v>
      </c>
      <c r="U58" s="101" t="e">
        <f t="shared" si="8"/>
        <v>#REF!</v>
      </c>
      <c r="V58" s="101" t="e">
        <f t="shared" si="8"/>
        <v>#REF!</v>
      </c>
      <c r="W58" s="101" t="e">
        <f t="shared" si="8"/>
        <v>#REF!</v>
      </c>
      <c r="X58" s="101" t="e">
        <f t="shared" si="8"/>
        <v>#REF!</v>
      </c>
      <c r="Y58" s="101" t="e">
        <f t="shared" si="8"/>
        <v>#REF!</v>
      </c>
      <c r="Z58" s="101" t="e">
        <f t="shared" si="8"/>
        <v>#REF!</v>
      </c>
      <c r="AA58" s="101" t="e">
        <f t="shared" si="8"/>
        <v>#REF!</v>
      </c>
      <c r="AB58" s="101" t="e">
        <f t="shared" si="8"/>
        <v>#REF!</v>
      </c>
      <c r="AC58" s="101" t="e">
        <f t="shared" si="8"/>
        <v>#REF!</v>
      </c>
      <c r="AD58" s="101" t="e">
        <f t="shared" si="8"/>
        <v>#REF!</v>
      </c>
      <c r="AE58" s="101" t="e">
        <f t="shared" si="8"/>
        <v>#REF!</v>
      </c>
      <c r="AF58" s="101" t="e">
        <f t="shared" si="8"/>
        <v>#REF!</v>
      </c>
      <c r="AG58" s="101" t="e">
        <f t="shared" si="8"/>
        <v>#REF!</v>
      </c>
      <c r="AH58" s="101" t="e">
        <f t="shared" si="8"/>
        <v>#REF!</v>
      </c>
      <c r="AI58" s="101" t="e">
        <f t="shared" si="8"/>
        <v>#REF!</v>
      </c>
      <c r="AJ58" s="101" t="e">
        <f t="shared" si="8"/>
        <v>#REF!</v>
      </c>
      <c r="AK58" s="101" t="e">
        <f t="shared" si="8"/>
        <v>#REF!</v>
      </c>
      <c r="AL58" s="101" t="e">
        <f t="shared" si="8"/>
        <v>#REF!</v>
      </c>
      <c r="AM58" s="101" t="e">
        <f t="shared" si="8"/>
        <v>#REF!</v>
      </c>
      <c r="AN58" s="101" t="e">
        <f t="shared" si="8"/>
        <v>#REF!</v>
      </c>
      <c r="AO58" s="101" t="e">
        <f t="shared" si="8"/>
        <v>#REF!</v>
      </c>
      <c r="AP58" s="101" t="e">
        <f t="shared" si="8"/>
        <v>#REF!</v>
      </c>
      <c r="AQ58" s="101" t="e">
        <f t="shared" si="8"/>
        <v>#REF!</v>
      </c>
      <c r="AR58" s="101" t="e">
        <f t="shared" si="8"/>
        <v>#REF!</v>
      </c>
      <c r="AS58" s="101" t="e">
        <f t="shared" si="8"/>
        <v>#REF!</v>
      </c>
      <c r="AT58" s="101" t="e">
        <f t="shared" si="8"/>
        <v>#REF!</v>
      </c>
      <c r="AU58" s="101" t="e">
        <f t="shared" si="8"/>
        <v>#REF!</v>
      </c>
      <c r="AV58" s="101" t="e">
        <f t="shared" si="8"/>
        <v>#REF!</v>
      </c>
      <c r="AW58" s="101" t="e">
        <f t="shared" si="8"/>
        <v>#REF!</v>
      </c>
      <c r="AX58" s="101" t="e">
        <f t="shared" si="8"/>
        <v>#REF!</v>
      </c>
      <c r="AY58" s="101" t="e">
        <f t="shared" si="8"/>
        <v>#REF!</v>
      </c>
      <c r="AZ58" s="101" t="e">
        <f t="shared" si="8"/>
        <v>#REF!</v>
      </c>
      <c r="BA58" s="101" t="e">
        <f t="shared" si="8"/>
        <v>#REF!</v>
      </c>
      <c r="BB58" s="101" t="e">
        <f t="shared" si="8"/>
        <v>#REF!</v>
      </c>
      <c r="BC58" s="101" t="e">
        <f t="shared" si="8"/>
        <v>#REF!</v>
      </c>
      <c r="BD58" s="101" t="e">
        <f t="shared" si="8"/>
        <v>#REF!</v>
      </c>
      <c r="BE58" s="101" t="e">
        <f t="shared" si="8"/>
        <v>#REF!</v>
      </c>
      <c r="BF58" s="101" t="e">
        <f t="shared" si="8"/>
        <v>#REF!</v>
      </c>
      <c r="BG58" s="101" t="e">
        <f t="shared" si="8"/>
        <v>#REF!</v>
      </c>
      <c r="BH58" s="101" t="e">
        <f t="shared" si="8"/>
        <v>#REF!</v>
      </c>
      <c r="BI58" s="101" t="e">
        <f t="shared" si="8"/>
        <v>#REF!</v>
      </c>
      <c r="BJ58" s="101" t="e">
        <f t="shared" si="8"/>
        <v>#REF!</v>
      </c>
      <c r="BK58" s="101" t="e">
        <f t="shared" si="8"/>
        <v>#REF!</v>
      </c>
      <c r="BL58" s="101" t="e">
        <f t="shared" si="8"/>
        <v>#REF!</v>
      </c>
      <c r="BM58" s="101" t="e">
        <f t="shared" si="8"/>
        <v>#REF!</v>
      </c>
      <c r="BN58" s="101" t="e">
        <f t="shared" si="8"/>
        <v>#REF!</v>
      </c>
      <c r="BO58" s="101" t="e">
        <f t="shared" si="8"/>
        <v>#REF!</v>
      </c>
      <c r="BP58" s="101" t="e">
        <f t="shared" si="8"/>
        <v>#REF!</v>
      </c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01"/>
      <c r="CD58" s="101"/>
      <c r="CE58" s="101"/>
      <c r="CF58" s="101"/>
      <c r="CG58" s="101"/>
      <c r="CH58" s="101"/>
      <c r="CI58" s="101"/>
      <c r="CJ58" s="101"/>
      <c r="CK58" s="101"/>
      <c r="CL58" s="101"/>
      <c r="CM58" s="101"/>
      <c r="CN58" s="101"/>
      <c r="CO58" s="101"/>
      <c r="CP58" s="101"/>
      <c r="CQ58" s="101"/>
      <c r="CR58" s="101"/>
      <c r="CS58" s="101"/>
      <c r="CT58" s="101"/>
      <c r="CU58" s="101"/>
      <c r="CV58" s="101"/>
      <c r="CW58" s="101"/>
      <c r="CX58" s="101"/>
      <c r="CY58" s="101"/>
      <c r="CZ58" s="101"/>
      <c r="DA58" s="101"/>
      <c r="DB58" s="101"/>
      <c r="DC58" s="101"/>
      <c r="DD58" s="101"/>
      <c r="DE58" s="101"/>
      <c r="DF58" s="101"/>
      <c r="DG58" s="101"/>
      <c r="DH58" s="101"/>
      <c r="DI58" s="101"/>
      <c r="DJ58" s="101"/>
      <c r="DK58" s="101"/>
      <c r="DL58" s="101"/>
      <c r="DM58" s="101"/>
      <c r="DN58" s="101"/>
      <c r="DO58" s="101"/>
      <c r="DP58" s="101"/>
      <c r="DQ58" s="101"/>
      <c r="DR58" s="101"/>
      <c r="DS58" s="101"/>
      <c r="DT58" s="101"/>
      <c r="DU58" s="101"/>
      <c r="DV58" s="101"/>
      <c r="DW58" s="101"/>
      <c r="DX58" s="101"/>
      <c r="DY58" s="101"/>
      <c r="DZ58" s="101"/>
      <c r="EA58" s="101"/>
      <c r="EB58" s="101"/>
      <c r="EC58" s="101"/>
      <c r="ED58" s="101"/>
      <c r="EE58" s="101"/>
      <c r="EF58" s="101"/>
      <c r="EG58" s="101"/>
      <c r="EH58" s="101"/>
      <c r="EI58" s="101"/>
      <c r="EJ58" s="101"/>
    </row>
    <row r="59" spans="1:150">
      <c r="G59" s="52" t="e">
        <f t="shared" ref="G59" si="9">-G57</f>
        <v>#REF!</v>
      </c>
      <c r="H59" s="52" t="e">
        <f t="shared" ref="H59:BP59" si="10">-H57</f>
        <v>#REF!</v>
      </c>
      <c r="I59" s="52" t="e">
        <f t="shared" si="10"/>
        <v>#REF!</v>
      </c>
      <c r="J59" s="52" t="e">
        <f t="shared" si="10"/>
        <v>#REF!</v>
      </c>
      <c r="K59" s="52" t="e">
        <f t="shared" si="10"/>
        <v>#REF!</v>
      </c>
      <c r="L59" s="52" t="e">
        <f t="shared" si="10"/>
        <v>#REF!</v>
      </c>
      <c r="M59" s="52" t="e">
        <f t="shared" si="10"/>
        <v>#REF!</v>
      </c>
      <c r="N59" s="52" t="e">
        <f t="shared" si="10"/>
        <v>#REF!</v>
      </c>
      <c r="O59" s="52" t="e">
        <f t="shared" si="10"/>
        <v>#REF!</v>
      </c>
      <c r="P59" s="52" t="e">
        <f t="shared" si="10"/>
        <v>#REF!</v>
      </c>
      <c r="Q59" s="52" t="e">
        <f t="shared" si="10"/>
        <v>#REF!</v>
      </c>
      <c r="R59" s="52" t="e">
        <f t="shared" si="10"/>
        <v>#REF!</v>
      </c>
      <c r="S59" s="52" t="e">
        <f t="shared" si="10"/>
        <v>#REF!</v>
      </c>
      <c r="T59" s="52" t="e">
        <f t="shared" si="10"/>
        <v>#REF!</v>
      </c>
      <c r="U59" s="52" t="e">
        <f t="shared" si="10"/>
        <v>#REF!</v>
      </c>
      <c r="V59" s="52" t="e">
        <f t="shared" si="10"/>
        <v>#REF!</v>
      </c>
      <c r="W59" s="52" t="e">
        <f t="shared" si="10"/>
        <v>#REF!</v>
      </c>
      <c r="X59" s="52" t="e">
        <f t="shared" si="10"/>
        <v>#REF!</v>
      </c>
      <c r="Y59" s="52" t="e">
        <f t="shared" si="10"/>
        <v>#REF!</v>
      </c>
      <c r="Z59" s="52" t="e">
        <f t="shared" si="10"/>
        <v>#REF!</v>
      </c>
      <c r="AA59" s="52" t="e">
        <f t="shared" si="10"/>
        <v>#REF!</v>
      </c>
      <c r="AB59" s="52" t="e">
        <f t="shared" si="10"/>
        <v>#REF!</v>
      </c>
      <c r="AC59" s="52" t="e">
        <f t="shared" si="10"/>
        <v>#REF!</v>
      </c>
      <c r="AD59" s="52" t="e">
        <f t="shared" si="10"/>
        <v>#REF!</v>
      </c>
      <c r="AE59" s="52" t="e">
        <f t="shared" si="10"/>
        <v>#REF!</v>
      </c>
      <c r="AF59" s="52" t="e">
        <f t="shared" si="10"/>
        <v>#REF!</v>
      </c>
      <c r="AG59" s="52" t="e">
        <f t="shared" si="10"/>
        <v>#REF!</v>
      </c>
      <c r="AH59" s="52" t="e">
        <f t="shared" si="10"/>
        <v>#REF!</v>
      </c>
      <c r="AI59" s="52" t="e">
        <f t="shared" si="10"/>
        <v>#REF!</v>
      </c>
      <c r="AJ59" s="52" t="e">
        <f t="shared" si="10"/>
        <v>#REF!</v>
      </c>
      <c r="AK59" s="52" t="e">
        <f t="shared" si="10"/>
        <v>#REF!</v>
      </c>
      <c r="AL59" s="52" t="e">
        <f t="shared" si="10"/>
        <v>#REF!</v>
      </c>
      <c r="AM59" s="52" t="e">
        <f t="shared" si="10"/>
        <v>#REF!</v>
      </c>
      <c r="AN59" s="52" t="e">
        <f t="shared" si="10"/>
        <v>#REF!</v>
      </c>
      <c r="AO59" s="52" t="e">
        <f t="shared" si="10"/>
        <v>#REF!</v>
      </c>
      <c r="AP59" s="52" t="e">
        <f t="shared" si="10"/>
        <v>#REF!</v>
      </c>
      <c r="AQ59" s="52" t="e">
        <f t="shared" si="10"/>
        <v>#REF!</v>
      </c>
      <c r="AR59" s="52" t="e">
        <f t="shared" si="10"/>
        <v>#REF!</v>
      </c>
      <c r="AS59" s="52" t="e">
        <f t="shared" si="10"/>
        <v>#REF!</v>
      </c>
      <c r="AT59" s="52" t="e">
        <f t="shared" si="10"/>
        <v>#REF!</v>
      </c>
      <c r="AU59" s="52" t="e">
        <f t="shared" si="10"/>
        <v>#REF!</v>
      </c>
      <c r="AV59" s="52" t="e">
        <f t="shared" si="10"/>
        <v>#REF!</v>
      </c>
      <c r="AW59" s="52" t="e">
        <f t="shared" si="10"/>
        <v>#REF!</v>
      </c>
      <c r="AX59" s="52" t="e">
        <f t="shared" si="10"/>
        <v>#REF!</v>
      </c>
      <c r="AY59" s="52" t="e">
        <f t="shared" si="10"/>
        <v>#REF!</v>
      </c>
      <c r="AZ59" s="52" t="e">
        <f t="shared" si="10"/>
        <v>#REF!</v>
      </c>
      <c r="BA59" s="52" t="e">
        <f t="shared" si="10"/>
        <v>#REF!</v>
      </c>
      <c r="BB59" s="52" t="e">
        <f t="shared" si="10"/>
        <v>#REF!</v>
      </c>
      <c r="BC59" s="52" t="e">
        <f t="shared" si="10"/>
        <v>#REF!</v>
      </c>
      <c r="BD59" s="52" t="e">
        <f t="shared" si="10"/>
        <v>#REF!</v>
      </c>
      <c r="BE59" s="52" t="e">
        <f t="shared" si="10"/>
        <v>#REF!</v>
      </c>
      <c r="BF59" s="52" t="e">
        <f t="shared" si="10"/>
        <v>#REF!</v>
      </c>
      <c r="BG59" s="52" t="e">
        <f t="shared" si="10"/>
        <v>#REF!</v>
      </c>
      <c r="BH59" s="52" t="e">
        <f t="shared" si="10"/>
        <v>#REF!</v>
      </c>
      <c r="BI59" s="52" t="e">
        <f t="shared" si="10"/>
        <v>#REF!</v>
      </c>
      <c r="BJ59" s="52" t="e">
        <f t="shared" si="10"/>
        <v>#REF!</v>
      </c>
      <c r="BK59" s="52" t="e">
        <f t="shared" si="10"/>
        <v>#REF!</v>
      </c>
      <c r="BL59" s="52" t="e">
        <f t="shared" si="10"/>
        <v>#REF!</v>
      </c>
      <c r="BM59" s="52" t="e">
        <f t="shared" si="10"/>
        <v>#REF!</v>
      </c>
      <c r="BN59" s="52" t="e">
        <f t="shared" si="10"/>
        <v>#REF!</v>
      </c>
      <c r="BO59" s="52" t="e">
        <f t="shared" si="10"/>
        <v>#REF!</v>
      </c>
      <c r="BP59" s="52" t="e">
        <f t="shared" si="10"/>
        <v>#REF!</v>
      </c>
    </row>
    <row r="60" spans="1:150">
      <c r="A60" s="9"/>
      <c r="B60" s="9"/>
      <c r="C60" s="9"/>
      <c r="D60" s="9"/>
      <c r="E60" s="9" t="s">
        <v>45</v>
      </c>
      <c r="F60" s="9"/>
      <c r="G60" s="105" t="e">
        <f t="shared" ref="G60" si="11">G51+G58</f>
        <v>#REF!</v>
      </c>
      <c r="H60" s="105" t="e">
        <f t="shared" ref="H60:BP60" si="12">H51+H58</f>
        <v>#REF!</v>
      </c>
      <c r="I60" s="105" t="e">
        <f t="shared" si="12"/>
        <v>#REF!</v>
      </c>
      <c r="J60" s="105" t="e">
        <f t="shared" si="12"/>
        <v>#REF!</v>
      </c>
      <c r="K60" s="105" t="e">
        <f t="shared" si="12"/>
        <v>#REF!</v>
      </c>
      <c r="L60" s="105" t="e">
        <f t="shared" si="12"/>
        <v>#REF!</v>
      </c>
      <c r="M60" s="105" t="e">
        <f t="shared" si="12"/>
        <v>#REF!</v>
      </c>
      <c r="N60" s="105" t="e">
        <f t="shared" si="12"/>
        <v>#REF!</v>
      </c>
      <c r="O60" s="105" t="e">
        <f t="shared" si="12"/>
        <v>#REF!</v>
      </c>
      <c r="P60" s="105" t="e">
        <f t="shared" si="12"/>
        <v>#REF!</v>
      </c>
      <c r="Q60" s="105" t="e">
        <f t="shared" si="12"/>
        <v>#REF!</v>
      </c>
      <c r="R60" s="105" t="e">
        <f t="shared" si="12"/>
        <v>#REF!</v>
      </c>
      <c r="S60" s="105" t="e">
        <f t="shared" si="12"/>
        <v>#REF!</v>
      </c>
      <c r="T60" s="105" t="e">
        <f t="shared" si="12"/>
        <v>#REF!</v>
      </c>
      <c r="U60" s="105" t="e">
        <f t="shared" si="12"/>
        <v>#REF!</v>
      </c>
      <c r="V60" s="105" t="e">
        <f t="shared" si="12"/>
        <v>#REF!</v>
      </c>
      <c r="W60" s="105" t="e">
        <f t="shared" si="12"/>
        <v>#REF!</v>
      </c>
      <c r="X60" s="105" t="e">
        <f t="shared" si="12"/>
        <v>#REF!</v>
      </c>
      <c r="Y60" s="105" t="e">
        <f t="shared" si="12"/>
        <v>#REF!</v>
      </c>
      <c r="Z60" s="105" t="e">
        <f t="shared" si="12"/>
        <v>#REF!</v>
      </c>
      <c r="AA60" s="105" t="e">
        <f t="shared" si="12"/>
        <v>#REF!</v>
      </c>
      <c r="AB60" s="105" t="e">
        <f t="shared" si="12"/>
        <v>#REF!</v>
      </c>
      <c r="AC60" s="105" t="e">
        <f t="shared" si="12"/>
        <v>#REF!</v>
      </c>
      <c r="AD60" s="105" t="e">
        <f t="shared" si="12"/>
        <v>#REF!</v>
      </c>
      <c r="AE60" s="105" t="e">
        <f t="shared" si="12"/>
        <v>#REF!</v>
      </c>
      <c r="AF60" s="105" t="e">
        <f t="shared" si="12"/>
        <v>#REF!</v>
      </c>
      <c r="AG60" s="105" t="e">
        <f t="shared" si="12"/>
        <v>#REF!</v>
      </c>
      <c r="AH60" s="105" t="e">
        <f t="shared" si="12"/>
        <v>#REF!</v>
      </c>
      <c r="AI60" s="105" t="e">
        <f t="shared" si="12"/>
        <v>#REF!</v>
      </c>
      <c r="AJ60" s="105" t="e">
        <f t="shared" si="12"/>
        <v>#REF!</v>
      </c>
      <c r="AK60" s="105" t="e">
        <f t="shared" si="12"/>
        <v>#REF!</v>
      </c>
      <c r="AL60" s="105" t="e">
        <f t="shared" si="12"/>
        <v>#REF!</v>
      </c>
      <c r="AM60" s="105" t="e">
        <f t="shared" si="12"/>
        <v>#REF!</v>
      </c>
      <c r="AN60" s="105" t="e">
        <f t="shared" si="12"/>
        <v>#REF!</v>
      </c>
      <c r="AO60" s="105" t="e">
        <f t="shared" si="12"/>
        <v>#REF!</v>
      </c>
      <c r="AP60" s="105" t="e">
        <f t="shared" si="12"/>
        <v>#REF!</v>
      </c>
      <c r="AQ60" s="105" t="e">
        <f t="shared" si="12"/>
        <v>#REF!</v>
      </c>
      <c r="AR60" s="105" t="e">
        <f t="shared" si="12"/>
        <v>#REF!</v>
      </c>
      <c r="AS60" s="105" t="e">
        <f t="shared" si="12"/>
        <v>#REF!</v>
      </c>
      <c r="AT60" s="105" t="e">
        <f t="shared" si="12"/>
        <v>#REF!</v>
      </c>
      <c r="AU60" s="105" t="e">
        <f t="shared" si="12"/>
        <v>#REF!</v>
      </c>
      <c r="AV60" s="105" t="e">
        <f t="shared" si="12"/>
        <v>#REF!</v>
      </c>
      <c r="AW60" s="105" t="e">
        <f t="shared" si="12"/>
        <v>#REF!</v>
      </c>
      <c r="AX60" s="105" t="e">
        <f t="shared" si="12"/>
        <v>#REF!</v>
      </c>
      <c r="AY60" s="105" t="e">
        <f t="shared" si="12"/>
        <v>#REF!</v>
      </c>
      <c r="AZ60" s="105" t="e">
        <f t="shared" si="12"/>
        <v>#REF!</v>
      </c>
      <c r="BA60" s="105" t="e">
        <f t="shared" si="12"/>
        <v>#REF!</v>
      </c>
      <c r="BB60" s="105" t="e">
        <f t="shared" si="12"/>
        <v>#REF!</v>
      </c>
      <c r="BC60" s="105" t="e">
        <f t="shared" si="12"/>
        <v>#REF!</v>
      </c>
      <c r="BD60" s="105" t="e">
        <f t="shared" si="12"/>
        <v>#REF!</v>
      </c>
      <c r="BE60" s="105" t="e">
        <f t="shared" si="12"/>
        <v>#REF!</v>
      </c>
      <c r="BF60" s="105" t="e">
        <f t="shared" si="12"/>
        <v>#REF!</v>
      </c>
      <c r="BG60" s="105" t="e">
        <f t="shared" si="12"/>
        <v>#REF!</v>
      </c>
      <c r="BH60" s="105" t="e">
        <f t="shared" si="12"/>
        <v>#REF!</v>
      </c>
      <c r="BI60" s="105" t="e">
        <f t="shared" si="12"/>
        <v>#REF!</v>
      </c>
      <c r="BJ60" s="105" t="e">
        <f t="shared" si="12"/>
        <v>#REF!</v>
      </c>
      <c r="BK60" s="105" t="e">
        <f t="shared" si="12"/>
        <v>#REF!</v>
      </c>
      <c r="BL60" s="105" t="e">
        <f t="shared" si="12"/>
        <v>#REF!</v>
      </c>
      <c r="BM60" s="105" t="e">
        <f t="shared" si="12"/>
        <v>#REF!</v>
      </c>
      <c r="BN60" s="105" t="e">
        <f t="shared" si="12"/>
        <v>#REF!</v>
      </c>
      <c r="BO60" s="105" t="e">
        <f t="shared" si="12"/>
        <v>#REF!</v>
      </c>
      <c r="BP60" s="105" t="e">
        <f t="shared" si="12"/>
        <v>#REF!</v>
      </c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</row>
    <row r="61" spans="1:150" s="8" customFormat="1">
      <c r="E61" s="8" t="s">
        <v>46</v>
      </c>
      <c r="G61" s="8">
        <v>1.015971065</v>
      </c>
      <c r="H61" s="8">
        <v>1.015971065</v>
      </c>
      <c r="I61" s="8">
        <v>1.015971065</v>
      </c>
      <c r="J61" s="8">
        <v>1.015971065</v>
      </c>
      <c r="K61" s="8">
        <v>1.015971065</v>
      </c>
      <c r="L61" s="8">
        <v>1.015971065</v>
      </c>
      <c r="M61" s="8">
        <v>1.015971065</v>
      </c>
      <c r="N61" s="8">
        <v>1.015971065</v>
      </c>
      <c r="O61" s="8">
        <v>1.015971065</v>
      </c>
      <c r="P61" s="8">
        <v>1.015971065</v>
      </c>
      <c r="Q61" s="8">
        <v>1.015971065</v>
      </c>
      <c r="R61" s="8">
        <v>1.015971065</v>
      </c>
      <c r="S61" s="8">
        <v>1.015971065</v>
      </c>
      <c r="T61" s="8">
        <v>1.015971065</v>
      </c>
      <c r="U61" s="8">
        <v>1.015971065</v>
      </c>
      <c r="V61" s="8">
        <v>1.015971065</v>
      </c>
      <c r="W61" s="8">
        <v>1.015971065</v>
      </c>
      <c r="X61" s="8">
        <v>1.015971065</v>
      </c>
      <c r="Y61" s="8">
        <v>1.015971065</v>
      </c>
      <c r="Z61" s="8">
        <v>1.015971065</v>
      </c>
      <c r="AA61" s="8">
        <v>1.015971065</v>
      </c>
      <c r="AB61" s="8">
        <v>1.015971065</v>
      </c>
      <c r="AC61" s="8">
        <v>1.015971065</v>
      </c>
      <c r="AD61" s="8">
        <v>1.015971065</v>
      </c>
      <c r="AE61" s="8">
        <v>1.015971065</v>
      </c>
      <c r="AF61" s="8">
        <v>1.015971065</v>
      </c>
      <c r="AG61" s="8">
        <v>1.015971065</v>
      </c>
      <c r="AH61" s="8">
        <v>1.015971065</v>
      </c>
      <c r="AI61" s="8">
        <v>1.015971065</v>
      </c>
      <c r="AJ61" s="8">
        <v>1.015971065</v>
      </c>
      <c r="AK61" s="8">
        <v>1.015971065</v>
      </c>
      <c r="AL61" s="8">
        <v>1.015971065</v>
      </c>
      <c r="AM61" s="8">
        <v>1.015971065</v>
      </c>
      <c r="AN61" s="8">
        <v>1.015971065</v>
      </c>
      <c r="AO61" s="8">
        <v>1.015971065</v>
      </c>
      <c r="AP61" s="8">
        <v>1.015971065</v>
      </c>
      <c r="AQ61" s="8">
        <v>1.015971065</v>
      </c>
      <c r="AR61" s="8">
        <v>1.015971065</v>
      </c>
      <c r="AS61" s="8">
        <v>1.015971065</v>
      </c>
      <c r="AT61" s="8">
        <v>1.015971065</v>
      </c>
      <c r="AU61" s="8">
        <v>1.015971065</v>
      </c>
      <c r="AV61" s="8">
        <v>1.015971065</v>
      </c>
      <c r="AW61" s="8">
        <v>1.015971065</v>
      </c>
      <c r="AX61" s="8">
        <v>1.015971065</v>
      </c>
      <c r="AY61" s="8">
        <v>1.015971065</v>
      </c>
      <c r="AZ61" s="8">
        <v>1.015971065</v>
      </c>
      <c r="BA61" s="8">
        <v>1.015971065</v>
      </c>
      <c r="BB61" s="8">
        <v>1.015971065</v>
      </c>
      <c r="BC61" s="8">
        <v>1.015971065</v>
      </c>
      <c r="BD61" s="8">
        <v>1.015971065</v>
      </c>
      <c r="BE61" s="8">
        <v>1.015971065</v>
      </c>
      <c r="BF61" s="8">
        <v>1.015971065</v>
      </c>
      <c r="BG61" s="8">
        <v>1.015971065</v>
      </c>
      <c r="BH61" s="8">
        <v>1.015971065</v>
      </c>
      <c r="BI61" s="8">
        <v>1.015971065</v>
      </c>
      <c r="BJ61" s="8">
        <v>1.015971065</v>
      </c>
      <c r="BK61" s="8">
        <v>1.015971065</v>
      </c>
      <c r="BL61" s="8">
        <v>1.015971065</v>
      </c>
      <c r="BM61" s="8">
        <v>1.015971065</v>
      </c>
      <c r="BN61" s="8">
        <v>1.015971065</v>
      </c>
      <c r="BO61" s="8">
        <v>1.015971065</v>
      </c>
      <c r="BP61" s="8">
        <v>1.015971065</v>
      </c>
    </row>
    <row r="62" spans="1:150" ht="15.75" thickBot="1">
      <c r="A62" s="9"/>
      <c r="B62" s="9"/>
      <c r="C62" s="9"/>
      <c r="D62" s="9"/>
      <c r="E62" s="9" t="s">
        <v>47</v>
      </c>
      <c r="F62" s="9"/>
      <c r="G62" s="106" t="e">
        <f t="shared" ref="G62" si="13">ROUND(+G60*G61,0)</f>
        <v>#REF!</v>
      </c>
      <c r="H62" s="106" t="e">
        <f t="shared" ref="H62:BP62" si="14">ROUND(+H60*H61,0)</f>
        <v>#REF!</v>
      </c>
      <c r="I62" s="106" t="e">
        <f t="shared" si="14"/>
        <v>#REF!</v>
      </c>
      <c r="J62" s="106" t="e">
        <f t="shared" si="14"/>
        <v>#REF!</v>
      </c>
      <c r="K62" s="106" t="e">
        <f t="shared" si="14"/>
        <v>#REF!</v>
      </c>
      <c r="L62" s="106" t="e">
        <f t="shared" si="14"/>
        <v>#REF!</v>
      </c>
      <c r="M62" s="106" t="e">
        <f t="shared" si="14"/>
        <v>#REF!</v>
      </c>
      <c r="N62" s="106" t="e">
        <f t="shared" si="14"/>
        <v>#REF!</v>
      </c>
      <c r="O62" s="106" t="e">
        <f t="shared" si="14"/>
        <v>#REF!</v>
      </c>
      <c r="P62" s="106" t="e">
        <f t="shared" si="14"/>
        <v>#REF!</v>
      </c>
      <c r="Q62" s="106" t="e">
        <f t="shared" si="14"/>
        <v>#REF!</v>
      </c>
      <c r="R62" s="106" t="e">
        <f t="shared" si="14"/>
        <v>#REF!</v>
      </c>
      <c r="S62" s="106" t="e">
        <f t="shared" si="14"/>
        <v>#REF!</v>
      </c>
      <c r="T62" s="106" t="e">
        <f t="shared" si="14"/>
        <v>#REF!</v>
      </c>
      <c r="U62" s="106" t="e">
        <f t="shared" si="14"/>
        <v>#REF!</v>
      </c>
      <c r="V62" s="106" t="e">
        <f t="shared" si="14"/>
        <v>#REF!</v>
      </c>
      <c r="W62" s="106" t="e">
        <f t="shared" si="14"/>
        <v>#REF!</v>
      </c>
      <c r="X62" s="106" t="e">
        <f t="shared" si="14"/>
        <v>#REF!</v>
      </c>
      <c r="Y62" s="106" t="e">
        <f t="shared" si="14"/>
        <v>#REF!</v>
      </c>
      <c r="Z62" s="106" t="e">
        <f t="shared" si="14"/>
        <v>#REF!</v>
      </c>
      <c r="AA62" s="106" t="e">
        <f t="shared" si="14"/>
        <v>#REF!</v>
      </c>
      <c r="AB62" s="106" t="e">
        <f t="shared" si="14"/>
        <v>#REF!</v>
      </c>
      <c r="AC62" s="106" t="e">
        <f t="shared" si="14"/>
        <v>#REF!</v>
      </c>
      <c r="AD62" s="106" t="e">
        <f t="shared" si="14"/>
        <v>#REF!</v>
      </c>
      <c r="AE62" s="106" t="e">
        <f t="shared" si="14"/>
        <v>#REF!</v>
      </c>
      <c r="AF62" s="106" t="e">
        <f t="shared" si="14"/>
        <v>#REF!</v>
      </c>
      <c r="AG62" s="106" t="e">
        <f t="shared" si="14"/>
        <v>#REF!</v>
      </c>
      <c r="AH62" s="106" t="e">
        <f t="shared" si="14"/>
        <v>#REF!</v>
      </c>
      <c r="AI62" s="106" t="e">
        <f t="shared" si="14"/>
        <v>#REF!</v>
      </c>
      <c r="AJ62" s="106" t="e">
        <f t="shared" si="14"/>
        <v>#REF!</v>
      </c>
      <c r="AK62" s="106" t="e">
        <f t="shared" si="14"/>
        <v>#REF!</v>
      </c>
      <c r="AL62" s="106" t="e">
        <f t="shared" si="14"/>
        <v>#REF!</v>
      </c>
      <c r="AM62" s="106" t="e">
        <f t="shared" si="14"/>
        <v>#REF!</v>
      </c>
      <c r="AN62" s="106" t="e">
        <f t="shared" si="14"/>
        <v>#REF!</v>
      </c>
      <c r="AO62" s="106" t="e">
        <f t="shared" si="14"/>
        <v>#REF!</v>
      </c>
      <c r="AP62" s="106" t="e">
        <f t="shared" si="14"/>
        <v>#REF!</v>
      </c>
      <c r="AQ62" s="106" t="e">
        <f t="shared" si="14"/>
        <v>#REF!</v>
      </c>
      <c r="AR62" s="106" t="e">
        <f t="shared" si="14"/>
        <v>#REF!</v>
      </c>
      <c r="AS62" s="106" t="e">
        <f t="shared" si="14"/>
        <v>#REF!</v>
      </c>
      <c r="AT62" s="106" t="e">
        <f t="shared" si="14"/>
        <v>#REF!</v>
      </c>
      <c r="AU62" s="106" t="e">
        <f t="shared" si="14"/>
        <v>#REF!</v>
      </c>
      <c r="AV62" s="106" t="e">
        <f t="shared" si="14"/>
        <v>#REF!</v>
      </c>
      <c r="AW62" s="106" t="e">
        <f t="shared" si="14"/>
        <v>#REF!</v>
      </c>
      <c r="AX62" s="106" t="e">
        <f t="shared" si="14"/>
        <v>#REF!</v>
      </c>
      <c r="AY62" s="106" t="e">
        <f t="shared" si="14"/>
        <v>#REF!</v>
      </c>
      <c r="AZ62" s="106" t="e">
        <f t="shared" si="14"/>
        <v>#REF!</v>
      </c>
      <c r="BA62" s="106" t="e">
        <f t="shared" si="14"/>
        <v>#REF!</v>
      </c>
      <c r="BB62" s="106" t="e">
        <f t="shared" si="14"/>
        <v>#REF!</v>
      </c>
      <c r="BC62" s="106" t="e">
        <f t="shared" si="14"/>
        <v>#REF!</v>
      </c>
      <c r="BD62" s="106" t="e">
        <f t="shared" si="14"/>
        <v>#REF!</v>
      </c>
      <c r="BE62" s="106" t="e">
        <f t="shared" si="14"/>
        <v>#REF!</v>
      </c>
      <c r="BF62" s="106" t="e">
        <f t="shared" si="14"/>
        <v>#REF!</v>
      </c>
      <c r="BG62" s="106" t="e">
        <f t="shared" si="14"/>
        <v>#REF!</v>
      </c>
      <c r="BH62" s="106" t="e">
        <f t="shared" si="14"/>
        <v>#REF!</v>
      </c>
      <c r="BI62" s="106" t="e">
        <f t="shared" si="14"/>
        <v>#REF!</v>
      </c>
      <c r="BJ62" s="106" t="e">
        <f t="shared" si="14"/>
        <v>#REF!</v>
      </c>
      <c r="BK62" s="106" t="e">
        <f t="shared" si="14"/>
        <v>#REF!</v>
      </c>
      <c r="BL62" s="106" t="e">
        <f t="shared" si="14"/>
        <v>#REF!</v>
      </c>
      <c r="BM62" s="106" t="e">
        <f t="shared" si="14"/>
        <v>#REF!</v>
      </c>
      <c r="BN62" s="106" t="e">
        <f t="shared" si="14"/>
        <v>#REF!</v>
      </c>
      <c r="BO62" s="106" t="e">
        <f t="shared" si="14"/>
        <v>#REF!</v>
      </c>
      <c r="BP62" s="106" t="e">
        <f t="shared" si="14"/>
        <v>#REF!</v>
      </c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</row>
    <row r="63" spans="1:150" ht="15.75" thickTop="1"/>
    <row r="64" spans="1:150" ht="15.75">
      <c r="A64" s="9"/>
      <c r="B64" s="9"/>
      <c r="C64" s="9"/>
      <c r="D64" s="9"/>
      <c r="E64" s="75" t="s">
        <v>48</v>
      </c>
      <c r="F64" s="9"/>
      <c r="G64" s="107">
        <v>716017.99600000004</v>
      </c>
      <c r="H64" s="107">
        <v>716017.99600000004</v>
      </c>
      <c r="I64" s="107">
        <v>716017.99600000004</v>
      </c>
      <c r="J64" s="107">
        <v>716017.99600000004</v>
      </c>
      <c r="K64" s="107">
        <v>716017.99600000004</v>
      </c>
      <c r="L64" s="107">
        <v>716017.99600000004</v>
      </c>
      <c r="M64" s="107">
        <v>716017.99600000004</v>
      </c>
      <c r="N64" s="107">
        <v>716017.99600000004</v>
      </c>
      <c r="O64" s="107">
        <v>716017.99600000004</v>
      </c>
      <c r="P64" s="107">
        <v>716017.99600000004</v>
      </c>
      <c r="Q64" s="107">
        <v>716017.99600000004</v>
      </c>
      <c r="R64" s="107">
        <v>716017.99600000004</v>
      </c>
      <c r="S64" s="107">
        <v>716017.99600000004</v>
      </c>
      <c r="T64" s="107">
        <v>716017.99600000004</v>
      </c>
      <c r="U64" s="107">
        <v>716017.99600000004</v>
      </c>
      <c r="V64" s="107">
        <v>716017.99600000004</v>
      </c>
      <c r="W64" s="107">
        <v>716017.99600000004</v>
      </c>
      <c r="X64" s="107">
        <v>716017.99600000004</v>
      </c>
      <c r="Y64" s="107">
        <v>716017.99600000004</v>
      </c>
      <c r="Z64" s="107">
        <v>716017.99600000004</v>
      </c>
      <c r="AA64" s="107">
        <v>716017.99600000004</v>
      </c>
      <c r="AB64" s="107">
        <v>716017.99600000004</v>
      </c>
      <c r="AC64" s="107">
        <v>716017.99600000004</v>
      </c>
      <c r="AD64" s="107">
        <v>716017.99600000004</v>
      </c>
      <c r="AE64" s="107">
        <v>716017.99600000004</v>
      </c>
      <c r="AF64" s="107">
        <v>716017.99600000004</v>
      </c>
      <c r="AG64" s="107">
        <v>716017.99600000004</v>
      </c>
      <c r="AH64" s="107">
        <v>716017.99600000004</v>
      </c>
      <c r="AI64" s="107">
        <v>716017.99600000004</v>
      </c>
      <c r="AJ64" s="107">
        <v>716017.99600000004</v>
      </c>
      <c r="AK64" s="107">
        <v>716017.99600000004</v>
      </c>
      <c r="AL64" s="107">
        <v>716017.99600000004</v>
      </c>
      <c r="AM64" s="107">
        <v>716017.99600000004</v>
      </c>
      <c r="AN64" s="107">
        <v>716017.99600000004</v>
      </c>
      <c r="AO64" s="107">
        <v>716017.99600000004</v>
      </c>
      <c r="AP64" s="107">
        <v>716017.99600000004</v>
      </c>
      <c r="AQ64" s="107">
        <v>716017.99600000004</v>
      </c>
      <c r="AR64" s="107">
        <v>716017.99600000004</v>
      </c>
      <c r="AS64" s="107">
        <v>716017.99600000004</v>
      </c>
      <c r="AT64" s="107">
        <v>716017.99600000004</v>
      </c>
      <c r="AU64" s="107">
        <v>716017.99600000004</v>
      </c>
      <c r="AV64" s="107">
        <v>716017.99600000004</v>
      </c>
      <c r="AW64" s="107">
        <v>716017.99600000004</v>
      </c>
      <c r="AX64" s="107">
        <v>716017.99600000004</v>
      </c>
      <c r="AY64" s="107">
        <v>716017.99600000004</v>
      </c>
      <c r="AZ64" s="107">
        <v>716017.99600000004</v>
      </c>
      <c r="BA64" s="107">
        <v>716017.99600000004</v>
      </c>
      <c r="BB64" s="107">
        <v>716017.99600000004</v>
      </c>
      <c r="BC64" s="107">
        <v>716017.99600000004</v>
      </c>
      <c r="BD64" s="107">
        <v>716017.99600000004</v>
      </c>
      <c r="BE64" s="107">
        <v>716017.99600000004</v>
      </c>
      <c r="BF64" s="107">
        <v>716017.99600000004</v>
      </c>
      <c r="BG64" s="107">
        <v>716017.99600000004</v>
      </c>
      <c r="BH64" s="107">
        <v>716017.99600000004</v>
      </c>
      <c r="BI64" s="107">
        <v>716017.99600000004</v>
      </c>
      <c r="BJ64" s="107">
        <v>716017.99600000004</v>
      </c>
      <c r="BK64" s="107">
        <v>716017.99600000004</v>
      </c>
      <c r="BL64" s="107">
        <v>716017.99600000004</v>
      </c>
      <c r="BM64" s="107">
        <v>716017.99600000004</v>
      </c>
      <c r="BN64" s="107">
        <v>716017.99600000004</v>
      </c>
      <c r="BO64" s="107">
        <v>716017.99600000004</v>
      </c>
      <c r="BP64" s="107">
        <v>716017.99600000004</v>
      </c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</row>
    <row r="65" spans="1:140" ht="15.75">
      <c r="A65" s="9"/>
      <c r="B65" s="9"/>
      <c r="C65" s="9"/>
      <c r="D65" s="9"/>
      <c r="E65" s="88" t="s">
        <v>77</v>
      </c>
      <c r="F65" s="9"/>
      <c r="G65" s="10" t="e">
        <f t="shared" ref="G65" si="15">ROUND((G62/G64),6)</f>
        <v>#REF!</v>
      </c>
      <c r="H65" s="10" t="e">
        <f t="shared" ref="H65:BP65" si="16">ROUND((H62/H64),6)</f>
        <v>#REF!</v>
      </c>
      <c r="I65" s="10" t="e">
        <f t="shared" si="16"/>
        <v>#REF!</v>
      </c>
      <c r="J65" s="10" t="e">
        <f t="shared" si="16"/>
        <v>#REF!</v>
      </c>
      <c r="K65" s="10" t="e">
        <f t="shared" si="16"/>
        <v>#REF!</v>
      </c>
      <c r="L65" s="10" t="e">
        <f t="shared" si="16"/>
        <v>#REF!</v>
      </c>
      <c r="M65" s="10" t="e">
        <f t="shared" si="16"/>
        <v>#REF!</v>
      </c>
      <c r="N65" s="10" t="e">
        <f t="shared" si="16"/>
        <v>#REF!</v>
      </c>
      <c r="O65" s="10" t="e">
        <f t="shared" si="16"/>
        <v>#REF!</v>
      </c>
      <c r="P65" s="10" t="e">
        <f t="shared" si="16"/>
        <v>#REF!</v>
      </c>
      <c r="Q65" s="10" t="e">
        <f t="shared" si="16"/>
        <v>#REF!</v>
      </c>
      <c r="R65" s="10" t="e">
        <f t="shared" si="16"/>
        <v>#REF!</v>
      </c>
      <c r="S65" s="10" t="e">
        <f t="shared" si="16"/>
        <v>#REF!</v>
      </c>
      <c r="T65" s="10" t="e">
        <f t="shared" si="16"/>
        <v>#REF!</v>
      </c>
      <c r="U65" s="10" t="e">
        <f t="shared" si="16"/>
        <v>#REF!</v>
      </c>
      <c r="V65" s="10" t="e">
        <f t="shared" si="16"/>
        <v>#REF!</v>
      </c>
      <c r="W65" s="10" t="e">
        <f t="shared" si="16"/>
        <v>#REF!</v>
      </c>
      <c r="X65" s="10" t="e">
        <f t="shared" si="16"/>
        <v>#REF!</v>
      </c>
      <c r="Y65" s="10" t="e">
        <f t="shared" si="16"/>
        <v>#REF!</v>
      </c>
      <c r="Z65" s="10" t="e">
        <f t="shared" si="16"/>
        <v>#REF!</v>
      </c>
      <c r="AA65" s="10" t="e">
        <f t="shared" si="16"/>
        <v>#REF!</v>
      </c>
      <c r="AB65" s="10" t="e">
        <f t="shared" si="16"/>
        <v>#REF!</v>
      </c>
      <c r="AC65" s="10" t="e">
        <f t="shared" si="16"/>
        <v>#REF!</v>
      </c>
      <c r="AD65" s="10" t="e">
        <f t="shared" si="16"/>
        <v>#REF!</v>
      </c>
      <c r="AE65" s="10" t="e">
        <f t="shared" si="16"/>
        <v>#REF!</v>
      </c>
      <c r="AF65" s="10" t="e">
        <f t="shared" si="16"/>
        <v>#REF!</v>
      </c>
      <c r="AG65" s="10" t="e">
        <f t="shared" si="16"/>
        <v>#REF!</v>
      </c>
      <c r="AH65" s="10" t="e">
        <f t="shared" si="16"/>
        <v>#REF!</v>
      </c>
      <c r="AI65" s="10" t="e">
        <f t="shared" si="16"/>
        <v>#REF!</v>
      </c>
      <c r="AJ65" s="10" t="e">
        <f t="shared" si="16"/>
        <v>#REF!</v>
      </c>
      <c r="AK65" s="10" t="e">
        <f t="shared" si="16"/>
        <v>#REF!</v>
      </c>
      <c r="AL65" s="10" t="e">
        <f t="shared" si="16"/>
        <v>#REF!</v>
      </c>
      <c r="AM65" s="10" t="e">
        <f t="shared" si="16"/>
        <v>#REF!</v>
      </c>
      <c r="AN65" s="10" t="e">
        <f t="shared" si="16"/>
        <v>#REF!</v>
      </c>
      <c r="AO65" s="10" t="e">
        <f t="shared" si="16"/>
        <v>#REF!</v>
      </c>
      <c r="AP65" s="10" t="e">
        <f t="shared" si="16"/>
        <v>#REF!</v>
      </c>
      <c r="AQ65" s="10" t="e">
        <f t="shared" si="16"/>
        <v>#REF!</v>
      </c>
      <c r="AR65" s="10" t="e">
        <f t="shared" si="16"/>
        <v>#REF!</v>
      </c>
      <c r="AS65" s="10" t="e">
        <f t="shared" si="16"/>
        <v>#REF!</v>
      </c>
      <c r="AT65" s="10" t="e">
        <f t="shared" si="16"/>
        <v>#REF!</v>
      </c>
      <c r="AU65" s="10" t="e">
        <f t="shared" si="16"/>
        <v>#REF!</v>
      </c>
      <c r="AV65" s="10" t="e">
        <f t="shared" si="16"/>
        <v>#REF!</v>
      </c>
      <c r="AW65" s="10" t="e">
        <f t="shared" si="16"/>
        <v>#REF!</v>
      </c>
      <c r="AX65" s="10" t="e">
        <f t="shared" si="16"/>
        <v>#REF!</v>
      </c>
      <c r="AY65" s="10" t="e">
        <f t="shared" si="16"/>
        <v>#REF!</v>
      </c>
      <c r="AZ65" s="10" t="e">
        <f t="shared" si="16"/>
        <v>#REF!</v>
      </c>
      <c r="BA65" s="10" t="e">
        <f t="shared" si="16"/>
        <v>#REF!</v>
      </c>
      <c r="BB65" s="10" t="e">
        <f t="shared" si="16"/>
        <v>#REF!</v>
      </c>
      <c r="BC65" s="10" t="e">
        <f t="shared" si="16"/>
        <v>#REF!</v>
      </c>
      <c r="BD65" s="10" t="e">
        <f t="shared" si="16"/>
        <v>#REF!</v>
      </c>
      <c r="BE65" s="10" t="e">
        <f t="shared" si="16"/>
        <v>#REF!</v>
      </c>
      <c r="BF65" s="10" t="e">
        <f t="shared" si="16"/>
        <v>#REF!</v>
      </c>
      <c r="BG65" s="10" t="e">
        <f t="shared" si="16"/>
        <v>#REF!</v>
      </c>
      <c r="BH65" s="10" t="e">
        <f t="shared" si="16"/>
        <v>#REF!</v>
      </c>
      <c r="BI65" s="10" t="e">
        <f t="shared" si="16"/>
        <v>#REF!</v>
      </c>
      <c r="BJ65" s="10" t="e">
        <f t="shared" si="16"/>
        <v>#REF!</v>
      </c>
      <c r="BK65" s="10" t="e">
        <f t="shared" si="16"/>
        <v>#REF!</v>
      </c>
      <c r="BL65" s="10" t="e">
        <f t="shared" si="16"/>
        <v>#REF!</v>
      </c>
      <c r="BM65" s="10" t="e">
        <f t="shared" si="16"/>
        <v>#REF!</v>
      </c>
      <c r="BN65" s="10" t="e">
        <f t="shared" si="16"/>
        <v>#REF!</v>
      </c>
      <c r="BO65" s="10" t="e">
        <f t="shared" si="16"/>
        <v>#REF!</v>
      </c>
      <c r="BP65" s="10" t="e">
        <f t="shared" si="16"/>
        <v>#REF!</v>
      </c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</row>
    <row r="66" spans="1:140">
      <c r="A66" s="9"/>
      <c r="B66" s="9"/>
      <c r="C66" s="9"/>
      <c r="D66" s="9"/>
      <c r="E66" s="9"/>
      <c r="F66" s="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</row>
    <row r="67" spans="1:140">
      <c r="A67" s="9"/>
      <c r="B67" s="9"/>
      <c r="C67" s="9"/>
      <c r="D67" s="9"/>
      <c r="E67" s="89" t="s">
        <v>87</v>
      </c>
      <c r="F67" s="9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</row>
    <row r="68" spans="1:140">
      <c r="A68" s="9"/>
      <c r="B68" s="9"/>
      <c r="C68" s="9"/>
      <c r="D68" s="9"/>
      <c r="E68" s="9" t="s">
        <v>50</v>
      </c>
      <c r="F68" s="9"/>
      <c r="G68" s="108">
        <f>112-3</f>
        <v>109</v>
      </c>
      <c r="H68" s="108">
        <f t="shared" ref="H68:AF68" si="17">112-3</f>
        <v>109</v>
      </c>
      <c r="I68" s="108">
        <f t="shared" si="17"/>
        <v>109</v>
      </c>
      <c r="J68" s="108">
        <f t="shared" si="17"/>
        <v>109</v>
      </c>
      <c r="K68" s="108">
        <f t="shared" si="17"/>
        <v>109</v>
      </c>
      <c r="L68" s="108">
        <f t="shared" si="17"/>
        <v>109</v>
      </c>
      <c r="M68" s="108">
        <f t="shared" si="17"/>
        <v>109</v>
      </c>
      <c r="N68" s="108">
        <f t="shared" si="17"/>
        <v>109</v>
      </c>
      <c r="O68" s="108">
        <f t="shared" si="17"/>
        <v>109</v>
      </c>
      <c r="P68" s="108">
        <f t="shared" si="17"/>
        <v>109</v>
      </c>
      <c r="Q68" s="108">
        <f t="shared" si="17"/>
        <v>109</v>
      </c>
      <c r="R68" s="108">
        <f t="shared" si="17"/>
        <v>109</v>
      </c>
      <c r="S68" s="108">
        <f t="shared" si="17"/>
        <v>109</v>
      </c>
      <c r="T68" s="108">
        <f t="shared" si="17"/>
        <v>109</v>
      </c>
      <c r="U68" s="108">
        <f t="shared" si="17"/>
        <v>109</v>
      </c>
      <c r="V68" s="108">
        <f t="shared" si="17"/>
        <v>109</v>
      </c>
      <c r="W68" s="108">
        <f t="shared" si="17"/>
        <v>109</v>
      </c>
      <c r="X68" s="108">
        <f t="shared" si="17"/>
        <v>109</v>
      </c>
      <c r="Y68" s="108">
        <f t="shared" si="17"/>
        <v>109</v>
      </c>
      <c r="Z68" s="108">
        <f t="shared" si="17"/>
        <v>109</v>
      </c>
      <c r="AA68" s="108">
        <f t="shared" si="17"/>
        <v>109</v>
      </c>
      <c r="AB68" s="108">
        <f t="shared" si="17"/>
        <v>109</v>
      </c>
      <c r="AC68" s="108">
        <f t="shared" si="17"/>
        <v>109</v>
      </c>
      <c r="AD68" s="108">
        <f t="shared" si="17"/>
        <v>109</v>
      </c>
      <c r="AE68" s="108">
        <f t="shared" si="17"/>
        <v>109</v>
      </c>
      <c r="AF68" s="108">
        <f t="shared" si="17"/>
        <v>109</v>
      </c>
      <c r="AG68" s="1" t="e">
        <f>SUMMARY!#REF!-'Prior Summary'!AG68</f>
        <v>#REF!</v>
      </c>
      <c r="AH68" s="1" t="e">
        <f>SUMMARY!#REF!-'Prior Summary'!AH68</f>
        <v>#REF!</v>
      </c>
      <c r="AI68" s="1" t="e">
        <f>SUMMARY!#REF!-'Prior Summary'!AI68</f>
        <v>#REF!</v>
      </c>
      <c r="AJ68" s="1" t="e">
        <f>SUMMARY!#REF!-'Prior Summary'!AJ68</f>
        <v>#REF!</v>
      </c>
      <c r="AK68" s="1" t="e">
        <f>SUMMARY!#REF!-'Prior Summary'!AK68</f>
        <v>#REF!</v>
      </c>
      <c r="AL68" s="1" t="e">
        <f>SUMMARY!#REF!-'Prior Summary'!AL68</f>
        <v>#REF!</v>
      </c>
      <c r="AM68" s="1" t="e">
        <f>SUMMARY!#REF!-'Prior Summary'!AM68</f>
        <v>#REF!</v>
      </c>
      <c r="AN68" s="1" t="e">
        <f>SUMMARY!#REF!-'Prior Summary'!AN68</f>
        <v>#REF!</v>
      </c>
      <c r="AO68" s="1" t="e">
        <f>SUMMARY!#REF!-'Prior Summary'!AO68</f>
        <v>#REF!</v>
      </c>
      <c r="AP68" s="1" t="e">
        <f>SUMMARY!#REF!-'Prior Summary'!AP68</f>
        <v>#REF!</v>
      </c>
      <c r="AQ68" s="1" t="e">
        <f>SUMMARY!#REF!-'Prior Summary'!AQ68</f>
        <v>#REF!</v>
      </c>
      <c r="AR68" s="1" t="e">
        <f>SUMMARY!#REF!-'Prior Summary'!AR68</f>
        <v>#REF!</v>
      </c>
      <c r="AS68" s="1" t="e">
        <f>SUMMARY!#REF!-'Prior Summary'!AS68</f>
        <v>#REF!</v>
      </c>
      <c r="AT68" s="1" t="e">
        <f>SUMMARY!#REF!-'Prior Summary'!AT68</f>
        <v>#REF!</v>
      </c>
      <c r="AU68" s="1" t="e">
        <f>SUMMARY!#REF!-'Prior Summary'!AU68</f>
        <v>#REF!</v>
      </c>
      <c r="AV68" s="1" t="e">
        <f>SUMMARY!#REF!-'Prior Summary'!AV68</f>
        <v>#REF!</v>
      </c>
      <c r="AW68" s="1" t="e">
        <f>SUMMARY!#REF!-'Prior Summary'!AW68</f>
        <v>#REF!</v>
      </c>
      <c r="AX68" s="1" t="e">
        <f>SUMMARY!#REF!-'Prior Summary'!AX68</f>
        <v>#REF!</v>
      </c>
      <c r="AY68" s="1" t="e">
        <f>SUMMARY!#REF!-'Prior Summary'!AY68</f>
        <v>#REF!</v>
      </c>
      <c r="AZ68" s="1" t="e">
        <f>SUMMARY!#REF!-'Prior Summary'!AZ68</f>
        <v>#REF!</v>
      </c>
      <c r="BA68" s="1" t="e">
        <f>SUMMARY!#REF!-'Prior Summary'!BA68</f>
        <v>#REF!</v>
      </c>
      <c r="BB68" s="1" t="e">
        <f>SUMMARY!#REF!-'Prior Summary'!BB68</f>
        <v>#REF!</v>
      </c>
      <c r="BC68" s="1" t="e">
        <f>SUMMARY!#REF!-'Prior Summary'!BC68</f>
        <v>#REF!</v>
      </c>
      <c r="BD68" s="1" t="e">
        <f>SUMMARY!#REF!-'Prior Summary'!BD68</f>
        <v>#REF!</v>
      </c>
      <c r="BE68" s="1" t="e">
        <f>SUMMARY!#REF!-'Prior Summary'!BE68</f>
        <v>#REF!</v>
      </c>
      <c r="BF68" s="1" t="e">
        <f>SUMMARY!#REF!-'Prior Summary'!BF68</f>
        <v>#REF!</v>
      </c>
      <c r="BG68" s="1" t="e">
        <f>SUMMARY!#REF!-'Prior Summary'!BG68</f>
        <v>#REF!</v>
      </c>
      <c r="BH68" s="1" t="e">
        <f>SUMMARY!#REF!-'Prior Summary'!BH68</f>
        <v>#REF!</v>
      </c>
      <c r="BI68" s="1" t="e">
        <f>SUMMARY!#REF!-'Prior Summary'!BI68</f>
        <v>#REF!</v>
      </c>
      <c r="BJ68" s="1" t="e">
        <f>SUMMARY!#REF!-'Prior Summary'!BJ68</f>
        <v>#REF!</v>
      </c>
      <c r="BK68" s="1" t="e">
        <f>SUMMARY!#REF!-'Prior Summary'!BK68</f>
        <v>#REF!</v>
      </c>
      <c r="BL68" s="1" t="e">
        <f>SUMMARY!#REF!-'Prior Summary'!BL68</f>
        <v>#REF!</v>
      </c>
      <c r="BM68" s="1" t="e">
        <f>SUMMARY!#REF!-'Prior Summary'!BM68</f>
        <v>#REF!</v>
      </c>
      <c r="BN68" s="1" t="e">
        <f>SUMMARY!#REF!-'Prior Summary'!BN68</f>
        <v>#REF!</v>
      </c>
      <c r="BO68" s="1" t="e">
        <f>SUMMARY!#REF!-'Prior Summary'!BO68</f>
        <v>#REF!</v>
      </c>
      <c r="BP68" s="1" t="e">
        <f>SUMMARY!#REF!-'Prior Summary'!BP68</f>
        <v>#REF!</v>
      </c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</row>
    <row r="69" spans="1:140">
      <c r="A69" s="9"/>
      <c r="B69" s="9"/>
      <c r="C69" s="9"/>
      <c r="D69" s="9"/>
      <c r="E69" s="9" t="s">
        <v>51</v>
      </c>
      <c r="F69" s="9"/>
      <c r="G69" s="109" t="e">
        <f>G68+#REF!</f>
        <v>#REF!</v>
      </c>
      <c r="H69" s="109" t="e">
        <f>H68+#REF!</f>
        <v>#REF!</v>
      </c>
      <c r="I69" s="109" t="e">
        <f>I68+#REF!</f>
        <v>#REF!</v>
      </c>
      <c r="J69" s="109" t="e">
        <f>J68+#REF!</f>
        <v>#REF!</v>
      </c>
      <c r="K69" s="109" t="e">
        <f>K68+#REF!</f>
        <v>#REF!</v>
      </c>
      <c r="L69" s="109" t="e">
        <f>L68+#REF!</f>
        <v>#REF!</v>
      </c>
      <c r="M69" s="109" t="e">
        <f>M68+#REF!</f>
        <v>#REF!</v>
      </c>
      <c r="N69" s="109" t="e">
        <f>N68+#REF!</f>
        <v>#REF!</v>
      </c>
      <c r="O69" s="109" t="e">
        <f>O68+#REF!</f>
        <v>#REF!</v>
      </c>
      <c r="P69" s="109" t="e">
        <f>P68+#REF!</f>
        <v>#REF!</v>
      </c>
      <c r="Q69" s="109" t="e">
        <f>Q68+#REF!</f>
        <v>#REF!</v>
      </c>
      <c r="R69" s="109" t="e">
        <f>R68+#REF!</f>
        <v>#REF!</v>
      </c>
      <c r="S69" s="109" t="e">
        <f>S68+#REF!</f>
        <v>#REF!</v>
      </c>
      <c r="T69" s="109" t="e">
        <f>T68+#REF!</f>
        <v>#REF!</v>
      </c>
      <c r="U69" s="109" t="e">
        <f>U68+#REF!</f>
        <v>#REF!</v>
      </c>
      <c r="V69" s="109" t="e">
        <f>V68+#REF!</f>
        <v>#REF!</v>
      </c>
      <c r="W69" s="109" t="e">
        <f>W68+#REF!</f>
        <v>#REF!</v>
      </c>
      <c r="X69" s="109" t="e">
        <f>X68+#REF!</f>
        <v>#REF!</v>
      </c>
      <c r="Y69" s="109" t="e">
        <f>Y68+#REF!</f>
        <v>#REF!</v>
      </c>
      <c r="Z69" s="109" t="e">
        <f>Z68+#REF!</f>
        <v>#REF!</v>
      </c>
      <c r="AA69" s="109" t="e">
        <f>AA68+#REF!</f>
        <v>#REF!</v>
      </c>
      <c r="AB69" s="109" t="e">
        <f>AB68+#REF!</f>
        <v>#REF!</v>
      </c>
      <c r="AC69" s="109" t="e">
        <f>AC68+#REF!</f>
        <v>#REF!</v>
      </c>
      <c r="AD69" s="109" t="e">
        <f>AD68+#REF!</f>
        <v>#REF!</v>
      </c>
      <c r="AE69" s="109" t="e">
        <f>AE68+#REF!</f>
        <v>#REF!</v>
      </c>
      <c r="AF69" s="109" t="e">
        <f>AF68+#REF!</f>
        <v>#REF!</v>
      </c>
      <c r="AG69" s="109" t="e">
        <f>AG68+#REF!</f>
        <v>#REF!</v>
      </c>
      <c r="AH69" s="109" t="e">
        <f>AH68+#REF!</f>
        <v>#REF!</v>
      </c>
      <c r="AI69" s="109" t="e">
        <f>AI68+#REF!</f>
        <v>#REF!</v>
      </c>
      <c r="AJ69" s="109" t="e">
        <f>AJ68+#REF!</f>
        <v>#REF!</v>
      </c>
      <c r="AK69" s="109" t="e">
        <f>AK68+#REF!</f>
        <v>#REF!</v>
      </c>
      <c r="AL69" s="109" t="e">
        <f>AL68+#REF!</f>
        <v>#REF!</v>
      </c>
      <c r="AM69" s="109" t="e">
        <f>AM68+#REF!</f>
        <v>#REF!</v>
      </c>
      <c r="AN69" s="109" t="e">
        <f>AN68+#REF!</f>
        <v>#REF!</v>
      </c>
      <c r="AO69" s="109" t="e">
        <f>AO68+#REF!</f>
        <v>#REF!</v>
      </c>
      <c r="AP69" s="109" t="e">
        <f>AP68+#REF!</f>
        <v>#REF!</v>
      </c>
      <c r="AQ69" s="109" t="e">
        <f>AQ68+#REF!</f>
        <v>#REF!</v>
      </c>
      <c r="AR69" s="109" t="e">
        <f>AR68+#REF!</f>
        <v>#REF!</v>
      </c>
      <c r="AS69" s="109" t="e">
        <f>AS68+#REF!</f>
        <v>#REF!</v>
      </c>
      <c r="AT69" s="109" t="e">
        <f>AT68+#REF!</f>
        <v>#REF!</v>
      </c>
      <c r="AU69" s="109" t="e">
        <f>AU68+#REF!</f>
        <v>#REF!</v>
      </c>
      <c r="AV69" s="109" t="e">
        <f>AV68+#REF!</f>
        <v>#REF!</v>
      </c>
      <c r="AW69" s="109" t="e">
        <f>AW68+#REF!</f>
        <v>#REF!</v>
      </c>
      <c r="AX69" s="109" t="e">
        <f>AX68+#REF!</f>
        <v>#REF!</v>
      </c>
      <c r="AY69" s="109" t="e">
        <f>AY68+#REF!</f>
        <v>#REF!</v>
      </c>
      <c r="AZ69" s="109" t="e">
        <f>AZ68+#REF!</f>
        <v>#REF!</v>
      </c>
      <c r="BA69" s="109" t="e">
        <f>BA68+#REF!</f>
        <v>#REF!</v>
      </c>
      <c r="BB69" s="109" t="e">
        <f>BB68+#REF!</f>
        <v>#REF!</v>
      </c>
      <c r="BC69" s="109" t="e">
        <f>BC68+#REF!</f>
        <v>#REF!</v>
      </c>
      <c r="BD69" s="109" t="e">
        <f>BD68+#REF!</f>
        <v>#REF!</v>
      </c>
      <c r="BE69" s="109" t="e">
        <f>BE68+#REF!</f>
        <v>#REF!</v>
      </c>
      <c r="BF69" s="109" t="e">
        <f>BF68+#REF!</f>
        <v>#REF!</v>
      </c>
      <c r="BG69" s="109" t="e">
        <f>BG68+#REF!</f>
        <v>#REF!</v>
      </c>
      <c r="BH69" s="109" t="e">
        <f>BH68+#REF!</f>
        <v>#REF!</v>
      </c>
      <c r="BI69" s="109" t="e">
        <f>BI68+#REF!</f>
        <v>#REF!</v>
      </c>
      <c r="BJ69" s="109" t="e">
        <f>BJ68+#REF!</f>
        <v>#REF!</v>
      </c>
      <c r="BK69" s="109" t="e">
        <f>BK68+#REF!</f>
        <v>#REF!</v>
      </c>
      <c r="BL69" s="109" t="e">
        <f>BL68+#REF!</f>
        <v>#REF!</v>
      </c>
      <c r="BM69" s="109" t="e">
        <f>BM68+#REF!</f>
        <v>#REF!</v>
      </c>
      <c r="BN69" s="109" t="e">
        <f>BN68+#REF!</f>
        <v>#REF!</v>
      </c>
      <c r="BO69" s="109" t="e">
        <f>BO68+#REF!</f>
        <v>#REF!</v>
      </c>
      <c r="BP69" s="109" t="e">
        <f>BP68+#REF!</f>
        <v>#REF!</v>
      </c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109"/>
      <c r="CP69" s="109"/>
      <c r="CQ69" s="109"/>
      <c r="CR69" s="109"/>
      <c r="CS69" s="109"/>
      <c r="CT69" s="109"/>
      <c r="CU69" s="109"/>
      <c r="CV69" s="109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09"/>
      <c r="DI69" s="109"/>
      <c r="DJ69" s="109"/>
      <c r="DK69" s="109"/>
      <c r="DL69" s="109"/>
      <c r="DM69" s="109"/>
      <c r="DN69" s="109"/>
      <c r="DO69" s="109"/>
      <c r="DP69" s="109"/>
      <c r="DQ69" s="109"/>
      <c r="DR69" s="109"/>
      <c r="DS69" s="109"/>
      <c r="DT69" s="109"/>
      <c r="DU69" s="109"/>
      <c r="DV69" s="109"/>
      <c r="DW69" s="109"/>
      <c r="DX69" s="109"/>
      <c r="DY69" s="109"/>
      <c r="DZ69" s="109"/>
      <c r="EA69" s="109"/>
      <c r="EB69" s="109"/>
      <c r="EC69" s="109"/>
      <c r="ED69" s="109"/>
      <c r="EE69" s="109"/>
      <c r="EF69" s="109"/>
      <c r="EG69" s="109"/>
      <c r="EH69" s="109"/>
      <c r="EI69" s="109"/>
      <c r="EJ69" s="109"/>
    </row>
    <row r="70" spans="1:140">
      <c r="A70" s="9"/>
      <c r="B70" s="9"/>
      <c r="C70" s="9"/>
      <c r="D70" s="9"/>
      <c r="E70" s="9" t="s">
        <v>52</v>
      </c>
      <c r="F70" s="9"/>
      <c r="G70" s="91">
        <v>4.53</v>
      </c>
      <c r="H70" s="91">
        <v>4.53</v>
      </c>
      <c r="I70" s="91">
        <v>4.53</v>
      </c>
      <c r="J70" s="91">
        <v>4.53</v>
      </c>
      <c r="K70" s="91">
        <v>4.53</v>
      </c>
      <c r="L70" s="91">
        <v>4.53</v>
      </c>
      <c r="M70" s="91">
        <v>4.53</v>
      </c>
      <c r="N70" s="91">
        <v>4.53</v>
      </c>
      <c r="O70" s="91">
        <v>4.53</v>
      </c>
      <c r="P70" s="91">
        <v>4.53</v>
      </c>
      <c r="Q70" s="91">
        <v>4.53</v>
      </c>
      <c r="R70" s="91">
        <v>4.53</v>
      </c>
      <c r="S70" s="91">
        <v>4.53</v>
      </c>
      <c r="T70" s="91">
        <v>4.53</v>
      </c>
      <c r="U70" s="91">
        <v>4.53</v>
      </c>
      <c r="V70" s="91">
        <v>4.53</v>
      </c>
      <c r="W70" s="91">
        <v>4.53</v>
      </c>
      <c r="X70" s="91">
        <v>4.53</v>
      </c>
      <c r="Y70" s="91">
        <v>4.53</v>
      </c>
      <c r="Z70" s="91">
        <v>4.53</v>
      </c>
      <c r="AA70" s="91">
        <v>4.53</v>
      </c>
      <c r="AB70" s="91">
        <v>4.53</v>
      </c>
      <c r="AC70" s="91">
        <v>4.53</v>
      </c>
      <c r="AD70" s="91">
        <v>4.53</v>
      </c>
      <c r="AE70" s="91">
        <v>4.53</v>
      </c>
      <c r="AF70" s="91">
        <v>4.53</v>
      </c>
      <c r="AG70" s="91">
        <v>4.53</v>
      </c>
      <c r="AH70" s="91">
        <v>4.53</v>
      </c>
      <c r="AI70" s="91">
        <v>4.53</v>
      </c>
      <c r="AJ70" s="91">
        <v>4.53</v>
      </c>
      <c r="AK70" s="91">
        <v>4.53</v>
      </c>
      <c r="AL70" s="91">
        <v>4.53</v>
      </c>
      <c r="AM70" s="91">
        <v>4.53</v>
      </c>
      <c r="AN70" s="91">
        <v>4.53</v>
      </c>
      <c r="AO70" s="91">
        <v>4.53</v>
      </c>
      <c r="AP70" s="91">
        <v>4.53</v>
      </c>
      <c r="AQ70" s="91">
        <v>4.53</v>
      </c>
      <c r="AR70" s="91">
        <v>4.53</v>
      </c>
      <c r="AS70" s="91">
        <v>4.53</v>
      </c>
      <c r="AT70" s="91">
        <v>4.53</v>
      </c>
      <c r="AU70" s="91">
        <v>4.53</v>
      </c>
      <c r="AV70" s="91">
        <v>4.53</v>
      </c>
      <c r="AW70" s="91">
        <v>4.53</v>
      </c>
      <c r="AX70" s="91">
        <v>4.53</v>
      </c>
      <c r="AY70" s="91">
        <v>4.53</v>
      </c>
      <c r="AZ70" s="91">
        <v>4.53</v>
      </c>
      <c r="BA70" s="91">
        <v>4.53</v>
      </c>
      <c r="BB70" s="91">
        <v>4.53</v>
      </c>
      <c r="BC70" s="91">
        <v>4.53</v>
      </c>
      <c r="BD70" s="91">
        <v>4.53</v>
      </c>
      <c r="BE70" s="91">
        <v>4.53</v>
      </c>
      <c r="BF70" s="91">
        <v>4.53</v>
      </c>
      <c r="BG70" s="91">
        <v>4.53</v>
      </c>
      <c r="BH70" s="91">
        <v>4.53</v>
      </c>
      <c r="BI70" s="91">
        <v>4.53</v>
      </c>
      <c r="BJ70" s="91">
        <v>4.53</v>
      </c>
      <c r="BK70" s="91">
        <v>4.53</v>
      </c>
      <c r="BL70" s="91">
        <v>4.53</v>
      </c>
      <c r="BM70" s="91">
        <v>4.53</v>
      </c>
      <c r="BN70" s="91">
        <v>4.53</v>
      </c>
      <c r="BO70" s="91">
        <v>4.53</v>
      </c>
      <c r="BP70" s="91">
        <v>4.53</v>
      </c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</row>
    <row r="71" spans="1:140">
      <c r="A71" s="9"/>
      <c r="B71" s="9"/>
      <c r="C71" s="9"/>
      <c r="D71" s="9"/>
      <c r="E71" s="88" t="s">
        <v>76</v>
      </c>
      <c r="F71" s="9"/>
      <c r="G71" s="109" t="e">
        <f t="shared" ref="G71" si="18">G69*G70</f>
        <v>#REF!</v>
      </c>
      <c r="H71" s="109" t="e">
        <f t="shared" ref="H71:BP71" si="19">H69*H70</f>
        <v>#REF!</v>
      </c>
      <c r="I71" s="109" t="e">
        <f t="shared" si="19"/>
        <v>#REF!</v>
      </c>
      <c r="J71" s="109" t="e">
        <f t="shared" si="19"/>
        <v>#REF!</v>
      </c>
      <c r="K71" s="109" t="e">
        <f t="shared" si="19"/>
        <v>#REF!</v>
      </c>
      <c r="L71" s="109" t="e">
        <f t="shared" si="19"/>
        <v>#REF!</v>
      </c>
      <c r="M71" s="109" t="e">
        <f t="shared" si="19"/>
        <v>#REF!</v>
      </c>
      <c r="N71" s="109" t="e">
        <f t="shared" si="19"/>
        <v>#REF!</v>
      </c>
      <c r="O71" s="109" t="e">
        <f t="shared" si="19"/>
        <v>#REF!</v>
      </c>
      <c r="P71" s="109" t="e">
        <f t="shared" si="19"/>
        <v>#REF!</v>
      </c>
      <c r="Q71" s="109" t="e">
        <f t="shared" si="19"/>
        <v>#REF!</v>
      </c>
      <c r="R71" s="109" t="e">
        <f t="shared" si="19"/>
        <v>#REF!</v>
      </c>
      <c r="S71" s="109" t="e">
        <f t="shared" si="19"/>
        <v>#REF!</v>
      </c>
      <c r="T71" s="109" t="e">
        <f t="shared" si="19"/>
        <v>#REF!</v>
      </c>
      <c r="U71" s="109" t="e">
        <f t="shared" si="19"/>
        <v>#REF!</v>
      </c>
      <c r="V71" s="109" t="e">
        <f t="shared" si="19"/>
        <v>#REF!</v>
      </c>
      <c r="W71" s="109" t="e">
        <f t="shared" si="19"/>
        <v>#REF!</v>
      </c>
      <c r="X71" s="109" t="e">
        <f t="shared" si="19"/>
        <v>#REF!</v>
      </c>
      <c r="Y71" s="109" t="e">
        <f t="shared" si="19"/>
        <v>#REF!</v>
      </c>
      <c r="Z71" s="109" t="e">
        <f t="shared" si="19"/>
        <v>#REF!</v>
      </c>
      <c r="AA71" s="109" t="e">
        <f t="shared" si="19"/>
        <v>#REF!</v>
      </c>
      <c r="AB71" s="109" t="e">
        <f t="shared" si="19"/>
        <v>#REF!</v>
      </c>
      <c r="AC71" s="109" t="e">
        <f t="shared" si="19"/>
        <v>#REF!</v>
      </c>
      <c r="AD71" s="109" t="e">
        <f t="shared" si="19"/>
        <v>#REF!</v>
      </c>
      <c r="AE71" s="109" t="e">
        <f t="shared" si="19"/>
        <v>#REF!</v>
      </c>
      <c r="AF71" s="109" t="e">
        <f t="shared" si="19"/>
        <v>#REF!</v>
      </c>
      <c r="AG71" s="109" t="e">
        <f t="shared" si="19"/>
        <v>#REF!</v>
      </c>
      <c r="AH71" s="109" t="e">
        <f t="shared" si="19"/>
        <v>#REF!</v>
      </c>
      <c r="AI71" s="109" t="e">
        <f t="shared" si="19"/>
        <v>#REF!</v>
      </c>
      <c r="AJ71" s="109" t="e">
        <f t="shared" si="19"/>
        <v>#REF!</v>
      </c>
      <c r="AK71" s="109" t="e">
        <f t="shared" si="19"/>
        <v>#REF!</v>
      </c>
      <c r="AL71" s="109" t="e">
        <f t="shared" si="19"/>
        <v>#REF!</v>
      </c>
      <c r="AM71" s="109" t="e">
        <f t="shared" si="19"/>
        <v>#REF!</v>
      </c>
      <c r="AN71" s="109" t="e">
        <f t="shared" si="19"/>
        <v>#REF!</v>
      </c>
      <c r="AO71" s="109" t="e">
        <f t="shared" si="19"/>
        <v>#REF!</v>
      </c>
      <c r="AP71" s="109" t="e">
        <f t="shared" si="19"/>
        <v>#REF!</v>
      </c>
      <c r="AQ71" s="109" t="e">
        <f t="shared" si="19"/>
        <v>#REF!</v>
      </c>
      <c r="AR71" s="109" t="e">
        <f t="shared" si="19"/>
        <v>#REF!</v>
      </c>
      <c r="AS71" s="109" t="e">
        <f t="shared" si="19"/>
        <v>#REF!</v>
      </c>
      <c r="AT71" s="109" t="e">
        <f t="shared" si="19"/>
        <v>#REF!</v>
      </c>
      <c r="AU71" s="109" t="e">
        <f t="shared" si="19"/>
        <v>#REF!</v>
      </c>
      <c r="AV71" s="109" t="e">
        <f t="shared" si="19"/>
        <v>#REF!</v>
      </c>
      <c r="AW71" s="109" t="e">
        <f t="shared" si="19"/>
        <v>#REF!</v>
      </c>
      <c r="AX71" s="109" t="e">
        <f t="shared" si="19"/>
        <v>#REF!</v>
      </c>
      <c r="AY71" s="109" t="e">
        <f t="shared" si="19"/>
        <v>#REF!</v>
      </c>
      <c r="AZ71" s="109" t="e">
        <f t="shared" si="19"/>
        <v>#REF!</v>
      </c>
      <c r="BA71" s="109" t="e">
        <f t="shared" si="19"/>
        <v>#REF!</v>
      </c>
      <c r="BB71" s="109" t="e">
        <f t="shared" si="19"/>
        <v>#REF!</v>
      </c>
      <c r="BC71" s="109" t="e">
        <f t="shared" si="19"/>
        <v>#REF!</v>
      </c>
      <c r="BD71" s="109" t="e">
        <f t="shared" si="19"/>
        <v>#REF!</v>
      </c>
      <c r="BE71" s="109" t="e">
        <f t="shared" si="19"/>
        <v>#REF!</v>
      </c>
      <c r="BF71" s="109" t="e">
        <f t="shared" si="19"/>
        <v>#REF!</v>
      </c>
      <c r="BG71" s="109" t="e">
        <f t="shared" si="19"/>
        <v>#REF!</v>
      </c>
      <c r="BH71" s="109" t="e">
        <f t="shared" si="19"/>
        <v>#REF!</v>
      </c>
      <c r="BI71" s="109" t="e">
        <f t="shared" si="19"/>
        <v>#REF!</v>
      </c>
      <c r="BJ71" s="109" t="e">
        <f t="shared" si="19"/>
        <v>#REF!</v>
      </c>
      <c r="BK71" s="109" t="e">
        <f t="shared" si="19"/>
        <v>#REF!</v>
      </c>
      <c r="BL71" s="109" t="e">
        <f t="shared" si="19"/>
        <v>#REF!</v>
      </c>
      <c r="BM71" s="109" t="e">
        <f t="shared" si="19"/>
        <v>#REF!</v>
      </c>
      <c r="BN71" s="109" t="e">
        <f t="shared" si="19"/>
        <v>#REF!</v>
      </c>
      <c r="BO71" s="109" t="e">
        <f t="shared" si="19"/>
        <v>#REF!</v>
      </c>
      <c r="BP71" s="109" t="e">
        <f t="shared" si="19"/>
        <v>#REF!</v>
      </c>
      <c r="BQ71" s="109"/>
      <c r="BR71" s="109"/>
      <c r="BS71" s="109"/>
      <c r="BT71" s="109"/>
      <c r="BU71" s="109"/>
      <c r="BV71" s="109"/>
      <c r="BW71" s="109"/>
      <c r="BX71" s="109"/>
      <c r="BY71" s="109"/>
      <c r="BZ71" s="109"/>
      <c r="CA71" s="109"/>
      <c r="CB71" s="109"/>
      <c r="CC71" s="109"/>
      <c r="CD71" s="109"/>
      <c r="CE71" s="109"/>
      <c r="CF71" s="109"/>
      <c r="CG71" s="109"/>
      <c r="CH71" s="109"/>
      <c r="CI71" s="109"/>
      <c r="CJ71" s="109"/>
      <c r="CK71" s="109"/>
      <c r="CL71" s="109"/>
      <c r="CM71" s="109"/>
      <c r="CN71" s="109"/>
      <c r="CO71" s="109"/>
      <c r="CP71" s="109"/>
      <c r="CQ71" s="109"/>
      <c r="CR71" s="109"/>
      <c r="CS71" s="109"/>
      <c r="CT71" s="109"/>
      <c r="CU71" s="109"/>
      <c r="CV71" s="109"/>
      <c r="CW71" s="109"/>
      <c r="CX71" s="109"/>
      <c r="CY71" s="109"/>
      <c r="CZ71" s="109"/>
      <c r="DA71" s="109"/>
      <c r="DB71" s="109"/>
      <c r="DC71" s="109"/>
      <c r="DD71" s="109"/>
      <c r="DE71" s="109"/>
      <c r="DF71" s="109"/>
      <c r="DG71" s="109"/>
      <c r="DH71" s="109"/>
      <c r="DI71" s="109"/>
      <c r="DJ71" s="109"/>
      <c r="DK71" s="109"/>
      <c r="DL71" s="109"/>
      <c r="DM71" s="109"/>
      <c r="DN71" s="109"/>
      <c r="DO71" s="109"/>
      <c r="DP71" s="109"/>
      <c r="DQ71" s="109"/>
      <c r="DR71" s="109"/>
      <c r="DS71" s="109"/>
      <c r="DT71" s="109"/>
      <c r="DU71" s="109"/>
      <c r="DV71" s="109"/>
      <c r="DW71" s="109"/>
      <c r="DX71" s="109"/>
      <c r="DY71" s="109"/>
      <c r="DZ71" s="109"/>
      <c r="EA71" s="109"/>
      <c r="EB71" s="109"/>
      <c r="EC71" s="109"/>
      <c r="ED71" s="109"/>
      <c r="EE71" s="109"/>
      <c r="EF71" s="109"/>
      <c r="EG71" s="109"/>
      <c r="EH71" s="109"/>
      <c r="EI71" s="109"/>
      <c r="EJ71" s="109"/>
    </row>
    <row r="72" spans="1:140">
      <c r="A72" s="9"/>
      <c r="B72" s="9"/>
      <c r="C72" s="9"/>
      <c r="D72" s="9"/>
      <c r="E72" s="9"/>
      <c r="F72" s="9"/>
      <c r="G72" s="109" t="e">
        <f t="shared" ref="G72" si="20">G71/1000</f>
        <v>#REF!</v>
      </c>
      <c r="H72" s="109" t="e">
        <f t="shared" ref="H72:BP72" si="21">H71/1000</f>
        <v>#REF!</v>
      </c>
      <c r="I72" s="109" t="e">
        <f t="shared" si="21"/>
        <v>#REF!</v>
      </c>
      <c r="J72" s="109" t="e">
        <f t="shared" si="21"/>
        <v>#REF!</v>
      </c>
      <c r="K72" s="109" t="e">
        <f t="shared" si="21"/>
        <v>#REF!</v>
      </c>
      <c r="L72" s="109" t="e">
        <f t="shared" si="21"/>
        <v>#REF!</v>
      </c>
      <c r="M72" s="109" t="e">
        <f t="shared" si="21"/>
        <v>#REF!</v>
      </c>
      <c r="N72" s="109" t="e">
        <f t="shared" si="21"/>
        <v>#REF!</v>
      </c>
      <c r="O72" s="109" t="e">
        <f t="shared" si="21"/>
        <v>#REF!</v>
      </c>
      <c r="P72" s="109" t="e">
        <f t="shared" si="21"/>
        <v>#REF!</v>
      </c>
      <c r="Q72" s="109" t="e">
        <f t="shared" si="21"/>
        <v>#REF!</v>
      </c>
      <c r="R72" s="109" t="e">
        <f t="shared" si="21"/>
        <v>#REF!</v>
      </c>
      <c r="S72" s="109" t="e">
        <f t="shared" si="21"/>
        <v>#REF!</v>
      </c>
      <c r="T72" s="109" t="e">
        <f t="shared" si="21"/>
        <v>#REF!</v>
      </c>
      <c r="U72" s="109" t="e">
        <f t="shared" si="21"/>
        <v>#REF!</v>
      </c>
      <c r="V72" s="109" t="e">
        <f t="shared" si="21"/>
        <v>#REF!</v>
      </c>
      <c r="W72" s="109" t="e">
        <f t="shared" si="21"/>
        <v>#REF!</v>
      </c>
      <c r="X72" s="109" t="e">
        <f t="shared" si="21"/>
        <v>#REF!</v>
      </c>
      <c r="Y72" s="109" t="e">
        <f t="shared" si="21"/>
        <v>#REF!</v>
      </c>
      <c r="Z72" s="109" t="e">
        <f t="shared" si="21"/>
        <v>#REF!</v>
      </c>
      <c r="AA72" s="109" t="e">
        <f t="shared" si="21"/>
        <v>#REF!</v>
      </c>
      <c r="AB72" s="109" t="e">
        <f t="shared" si="21"/>
        <v>#REF!</v>
      </c>
      <c r="AC72" s="109" t="e">
        <f t="shared" si="21"/>
        <v>#REF!</v>
      </c>
      <c r="AD72" s="109" t="e">
        <f t="shared" si="21"/>
        <v>#REF!</v>
      </c>
      <c r="AE72" s="109" t="e">
        <f t="shared" si="21"/>
        <v>#REF!</v>
      </c>
      <c r="AF72" s="109" t="e">
        <f t="shared" si="21"/>
        <v>#REF!</v>
      </c>
      <c r="AG72" s="109" t="e">
        <f t="shared" si="21"/>
        <v>#REF!</v>
      </c>
      <c r="AH72" s="109" t="e">
        <f t="shared" si="21"/>
        <v>#REF!</v>
      </c>
      <c r="AI72" s="109" t="e">
        <f t="shared" si="21"/>
        <v>#REF!</v>
      </c>
      <c r="AJ72" s="109" t="e">
        <f t="shared" si="21"/>
        <v>#REF!</v>
      </c>
      <c r="AK72" s="109" t="e">
        <f t="shared" si="21"/>
        <v>#REF!</v>
      </c>
      <c r="AL72" s="109" t="e">
        <f t="shared" si="21"/>
        <v>#REF!</v>
      </c>
      <c r="AM72" s="109" t="e">
        <f t="shared" si="21"/>
        <v>#REF!</v>
      </c>
      <c r="AN72" s="109" t="e">
        <f t="shared" si="21"/>
        <v>#REF!</v>
      </c>
      <c r="AO72" s="109" t="e">
        <f t="shared" si="21"/>
        <v>#REF!</v>
      </c>
      <c r="AP72" s="109" t="e">
        <f t="shared" si="21"/>
        <v>#REF!</v>
      </c>
      <c r="AQ72" s="109" t="e">
        <f t="shared" si="21"/>
        <v>#REF!</v>
      </c>
      <c r="AR72" s="109" t="e">
        <f t="shared" si="21"/>
        <v>#REF!</v>
      </c>
      <c r="AS72" s="109" t="e">
        <f t="shared" si="21"/>
        <v>#REF!</v>
      </c>
      <c r="AT72" s="109" t="e">
        <f t="shared" si="21"/>
        <v>#REF!</v>
      </c>
      <c r="AU72" s="109" t="e">
        <f t="shared" si="21"/>
        <v>#REF!</v>
      </c>
      <c r="AV72" s="109" t="e">
        <f t="shared" si="21"/>
        <v>#REF!</v>
      </c>
      <c r="AW72" s="109" t="e">
        <f t="shared" si="21"/>
        <v>#REF!</v>
      </c>
      <c r="AX72" s="109" t="e">
        <f t="shared" si="21"/>
        <v>#REF!</v>
      </c>
      <c r="AY72" s="109" t="e">
        <f t="shared" si="21"/>
        <v>#REF!</v>
      </c>
      <c r="AZ72" s="109" t="e">
        <f t="shared" si="21"/>
        <v>#REF!</v>
      </c>
      <c r="BA72" s="109" t="e">
        <f t="shared" si="21"/>
        <v>#REF!</v>
      </c>
      <c r="BB72" s="109" t="e">
        <f t="shared" si="21"/>
        <v>#REF!</v>
      </c>
      <c r="BC72" s="109" t="e">
        <f t="shared" si="21"/>
        <v>#REF!</v>
      </c>
      <c r="BD72" s="109" t="e">
        <f t="shared" si="21"/>
        <v>#REF!</v>
      </c>
      <c r="BE72" s="109" t="e">
        <f t="shared" si="21"/>
        <v>#REF!</v>
      </c>
      <c r="BF72" s="109" t="e">
        <f t="shared" si="21"/>
        <v>#REF!</v>
      </c>
      <c r="BG72" s="109" t="e">
        <f t="shared" si="21"/>
        <v>#REF!</v>
      </c>
      <c r="BH72" s="109" t="e">
        <f t="shared" si="21"/>
        <v>#REF!</v>
      </c>
      <c r="BI72" s="109" t="e">
        <f t="shared" si="21"/>
        <v>#REF!</v>
      </c>
      <c r="BJ72" s="109" t="e">
        <f t="shared" si="21"/>
        <v>#REF!</v>
      </c>
      <c r="BK72" s="109" t="e">
        <f t="shared" si="21"/>
        <v>#REF!</v>
      </c>
      <c r="BL72" s="109" t="e">
        <f t="shared" si="21"/>
        <v>#REF!</v>
      </c>
      <c r="BM72" s="109" t="e">
        <f t="shared" si="21"/>
        <v>#REF!</v>
      </c>
      <c r="BN72" s="109" t="e">
        <f t="shared" si="21"/>
        <v>#REF!</v>
      </c>
      <c r="BO72" s="109" t="e">
        <f t="shared" si="21"/>
        <v>#REF!</v>
      </c>
      <c r="BP72" s="109" t="e">
        <f t="shared" si="21"/>
        <v>#REF!</v>
      </c>
      <c r="BQ72" s="109"/>
      <c r="BR72" s="109"/>
      <c r="BS72" s="109"/>
      <c r="BT72" s="109"/>
      <c r="BU72" s="109"/>
      <c r="BV72" s="109"/>
      <c r="BW72" s="109"/>
      <c r="BX72" s="109"/>
      <c r="BY72" s="109"/>
      <c r="BZ72" s="109"/>
      <c r="CA72" s="109"/>
      <c r="CB72" s="109"/>
      <c r="CC72" s="109"/>
      <c r="CD72" s="109"/>
      <c r="CE72" s="109"/>
      <c r="CF72" s="109"/>
      <c r="CG72" s="109"/>
      <c r="CH72" s="109"/>
      <c r="CI72" s="109"/>
      <c r="CJ72" s="109"/>
      <c r="CK72" s="109"/>
      <c r="CL72" s="109"/>
      <c r="CM72" s="109"/>
      <c r="CN72" s="109"/>
      <c r="CO72" s="109"/>
      <c r="CP72" s="109"/>
      <c r="CQ72" s="109"/>
      <c r="CR72" s="109"/>
      <c r="CS72" s="109"/>
      <c r="CT72" s="109"/>
      <c r="CU72" s="109"/>
      <c r="CV72" s="109"/>
      <c r="CW72" s="109"/>
      <c r="CX72" s="109"/>
      <c r="CY72" s="109"/>
      <c r="CZ72" s="109"/>
      <c r="DA72" s="109"/>
      <c r="DB72" s="109"/>
      <c r="DC72" s="109"/>
      <c r="DD72" s="109"/>
      <c r="DE72" s="109"/>
      <c r="DF72" s="109"/>
      <c r="DG72" s="109"/>
      <c r="DH72" s="109"/>
      <c r="DI72" s="109"/>
      <c r="DJ72" s="109"/>
      <c r="DK72" s="109"/>
      <c r="DL72" s="109"/>
      <c r="DM72" s="109"/>
      <c r="DN72" s="109"/>
      <c r="DO72" s="109"/>
      <c r="DP72" s="109"/>
      <c r="DQ72" s="109"/>
      <c r="DR72" s="109"/>
      <c r="DS72" s="109"/>
      <c r="DT72" s="109"/>
      <c r="DU72" s="109"/>
      <c r="DV72" s="109"/>
      <c r="DW72" s="109"/>
      <c r="DX72" s="109"/>
      <c r="DY72" s="109"/>
      <c r="DZ72" s="109"/>
      <c r="EA72" s="109"/>
      <c r="EB72" s="109"/>
      <c r="EC72" s="109"/>
      <c r="ED72" s="109"/>
      <c r="EE72" s="109"/>
      <c r="EF72" s="109"/>
      <c r="EG72" s="109"/>
      <c r="EH72" s="109"/>
      <c r="EI72" s="109"/>
      <c r="EJ72" s="109"/>
    </row>
    <row r="73" spans="1:140">
      <c r="A73" s="9"/>
      <c r="B73" s="9"/>
      <c r="C73" s="9"/>
      <c r="D73" s="9" t="s">
        <v>53</v>
      </c>
      <c r="E73" s="9" t="s">
        <v>50</v>
      </c>
      <c r="F73" s="9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</row>
    <row r="74" spans="1:140">
      <c r="A74" s="9"/>
      <c r="B74" s="9"/>
      <c r="C74" s="9"/>
      <c r="D74" s="9" t="s">
        <v>53</v>
      </c>
      <c r="E74" s="9" t="s">
        <v>49</v>
      </c>
      <c r="F74" s="9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</row>
    <row r="75" spans="1:140">
      <c r="A75" s="9"/>
      <c r="B75" s="9"/>
      <c r="C75" s="9"/>
      <c r="D75" s="9" t="s">
        <v>53</v>
      </c>
      <c r="E75" s="9" t="s">
        <v>54</v>
      </c>
      <c r="F75" s="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</row>
    <row r="76" spans="1:140">
      <c r="A76" s="9"/>
      <c r="B76" s="9"/>
      <c r="C76" s="9"/>
      <c r="D76" s="9"/>
      <c r="E76" s="9"/>
      <c r="F76" s="9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</row>
    <row r="78" spans="1:140">
      <c r="A78" s="9"/>
      <c r="B78" s="9"/>
      <c r="C78" s="9"/>
      <c r="D78" s="9" t="s">
        <v>53</v>
      </c>
      <c r="E78" s="9" t="s">
        <v>37</v>
      </c>
      <c r="F78" s="9" t="s">
        <v>55</v>
      </c>
    </row>
    <row r="79" spans="1:140">
      <c r="D79" s="52" t="s">
        <v>53</v>
      </c>
      <c r="E79" s="52" t="s">
        <v>56</v>
      </c>
    </row>
    <row r="80" spans="1:140">
      <c r="A80" s="9"/>
      <c r="B80" s="9"/>
      <c r="C80" s="9"/>
      <c r="D80" s="9" t="s">
        <v>53</v>
      </c>
      <c r="E80" s="9" t="s">
        <v>41</v>
      </c>
      <c r="F80" s="9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  <c r="BT80" s="105"/>
      <c r="BU80" s="105"/>
      <c r="BV80" s="105"/>
      <c r="BW80" s="105"/>
      <c r="BX80" s="105"/>
      <c r="BY80" s="105"/>
      <c r="BZ80" s="105"/>
      <c r="CA80" s="105"/>
      <c r="CB80" s="105"/>
      <c r="CC80" s="105"/>
      <c r="CD80" s="105"/>
      <c r="CE80" s="105"/>
      <c r="CF80" s="105"/>
      <c r="CG80" s="105"/>
      <c r="CH80" s="105"/>
      <c r="CI80" s="105"/>
      <c r="CJ80" s="105"/>
      <c r="CK80" s="105"/>
      <c r="CL80" s="105"/>
      <c r="CM80" s="105"/>
      <c r="CN80" s="105"/>
      <c r="CO80" s="105"/>
      <c r="CP80" s="105"/>
      <c r="CQ80" s="105"/>
      <c r="CR80" s="105"/>
      <c r="CS80" s="105"/>
      <c r="CT80" s="105"/>
      <c r="CU80" s="105"/>
      <c r="CV80" s="105"/>
      <c r="CW80" s="105"/>
      <c r="CX80" s="105"/>
      <c r="CY80" s="105"/>
      <c r="CZ80" s="105"/>
      <c r="DA80" s="105"/>
      <c r="DB80" s="105"/>
      <c r="DC80" s="105"/>
      <c r="DD80" s="105"/>
      <c r="DE80" s="105"/>
      <c r="DF80" s="105"/>
      <c r="DG80" s="105"/>
      <c r="DH80" s="105"/>
      <c r="DI80" s="105"/>
      <c r="DJ80" s="105"/>
      <c r="DK80" s="105"/>
      <c r="DL80" s="105"/>
      <c r="DM80" s="105"/>
      <c r="DN80" s="105"/>
      <c r="DO80" s="105"/>
      <c r="DP80" s="105"/>
      <c r="DQ80" s="105"/>
      <c r="DR80" s="105"/>
      <c r="DS80" s="105"/>
      <c r="DT80" s="105"/>
      <c r="DU80" s="105"/>
      <c r="DV80" s="105"/>
      <c r="DW80" s="105"/>
      <c r="DX80" s="105"/>
      <c r="DY80" s="105"/>
      <c r="DZ80" s="105"/>
      <c r="EA80" s="105"/>
      <c r="EB80" s="105"/>
      <c r="EC80" s="105"/>
      <c r="ED80" s="105"/>
      <c r="EE80" s="105"/>
      <c r="EF80" s="105"/>
      <c r="EG80" s="105"/>
      <c r="EH80" s="105"/>
      <c r="EI80" s="105"/>
      <c r="EJ80" s="105"/>
    </row>
    <row r="81" spans="1:140">
      <c r="A81" s="9"/>
      <c r="B81" s="9"/>
      <c r="C81" s="9"/>
      <c r="D81" s="9" t="s">
        <v>53</v>
      </c>
      <c r="E81" s="9" t="s">
        <v>42</v>
      </c>
      <c r="F81" s="9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  <c r="BT81" s="105"/>
      <c r="BU81" s="105"/>
      <c r="BV81" s="105"/>
      <c r="BW81" s="105"/>
      <c r="BX81" s="105"/>
      <c r="BY81" s="105"/>
      <c r="BZ81" s="105"/>
      <c r="CA81" s="105"/>
      <c r="CB81" s="105"/>
      <c r="CC81" s="105"/>
      <c r="CD81" s="105"/>
      <c r="CE81" s="105"/>
      <c r="CF81" s="105"/>
      <c r="CG81" s="105"/>
      <c r="CH81" s="105"/>
      <c r="CI81" s="105"/>
      <c r="CJ81" s="105"/>
      <c r="CK81" s="105"/>
      <c r="CL81" s="105"/>
      <c r="CM81" s="105"/>
      <c r="CN81" s="105"/>
      <c r="CO81" s="105"/>
      <c r="CP81" s="105"/>
      <c r="CQ81" s="105"/>
      <c r="CR81" s="105"/>
      <c r="CS81" s="105"/>
      <c r="CT81" s="105"/>
      <c r="CU81" s="105"/>
      <c r="CV81" s="105"/>
      <c r="CW81" s="105"/>
      <c r="CX81" s="105"/>
      <c r="CY81" s="105"/>
      <c r="CZ81" s="105"/>
      <c r="DA81" s="105"/>
      <c r="DB81" s="105"/>
      <c r="DC81" s="105"/>
      <c r="DD81" s="105"/>
      <c r="DE81" s="105"/>
      <c r="DF81" s="105"/>
      <c r="DG81" s="105"/>
      <c r="DH81" s="105"/>
      <c r="DI81" s="105"/>
      <c r="DJ81" s="105"/>
      <c r="DK81" s="105"/>
      <c r="DL81" s="105"/>
      <c r="DM81" s="105"/>
      <c r="DN81" s="105"/>
      <c r="DO81" s="105"/>
      <c r="DP81" s="105"/>
      <c r="DQ81" s="105"/>
      <c r="DR81" s="105"/>
      <c r="DS81" s="105"/>
      <c r="DT81" s="105"/>
      <c r="DU81" s="105"/>
      <c r="DV81" s="105"/>
      <c r="DW81" s="105"/>
      <c r="DX81" s="105"/>
      <c r="DY81" s="105"/>
      <c r="DZ81" s="105"/>
      <c r="EA81" s="105"/>
      <c r="EB81" s="105"/>
      <c r="EC81" s="105"/>
      <c r="ED81" s="105"/>
      <c r="EE81" s="105"/>
      <c r="EF81" s="105"/>
      <c r="EG81" s="105"/>
      <c r="EH81" s="105"/>
      <c r="EI81" s="105"/>
      <c r="EJ81" s="105"/>
    </row>
    <row r="82" spans="1:140">
      <c r="D82" s="52" t="s">
        <v>53</v>
      </c>
      <c r="E82" s="52" t="s">
        <v>31</v>
      </c>
    </row>
    <row r="83" spans="1:140">
      <c r="D83" s="52" t="s">
        <v>53</v>
      </c>
      <c r="E83" s="52" t="s">
        <v>26</v>
      </c>
    </row>
    <row r="84" spans="1:140">
      <c r="D84" s="52" t="s">
        <v>53</v>
      </c>
      <c r="E84" s="52" t="s">
        <v>44</v>
      </c>
    </row>
    <row r="85" spans="1:140">
      <c r="D85" s="52" t="s">
        <v>53</v>
      </c>
      <c r="E85" s="52" t="s">
        <v>47</v>
      </c>
    </row>
    <row r="86" spans="1:140">
      <c r="D86" s="52" t="s">
        <v>53</v>
      </c>
      <c r="E86" s="52" t="s">
        <v>57</v>
      </c>
    </row>
    <row r="87" spans="1:140">
      <c r="A87" s="9"/>
      <c r="B87" s="9"/>
      <c r="C87" s="9"/>
      <c r="D87" s="9" t="s">
        <v>58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</row>
    <row r="89" spans="1:140">
      <c r="A89" s="9"/>
      <c r="B89" s="9"/>
      <c r="C89" s="9"/>
      <c r="D89" s="9" t="s">
        <v>78</v>
      </c>
      <c r="E89" s="9"/>
      <c r="F89" s="9"/>
    </row>
    <row r="90" spans="1:140">
      <c r="E90" s="52" t="s">
        <v>79</v>
      </c>
      <c r="G90" s="52">
        <f t="shared" ref="G90:G91" si="22">G55*1000</f>
        <v>0</v>
      </c>
      <c r="H90" s="52">
        <f t="shared" ref="H90:BP90" si="23">H55*1000</f>
        <v>0</v>
      </c>
      <c r="I90" s="52">
        <f t="shared" si="23"/>
        <v>7000</v>
      </c>
      <c r="J90" s="52">
        <f t="shared" si="23"/>
        <v>-3000</v>
      </c>
      <c r="K90" s="52">
        <f t="shared" si="23"/>
        <v>2000</v>
      </c>
      <c r="L90" s="52">
        <f t="shared" si="23"/>
        <v>2000</v>
      </c>
      <c r="M90" s="52">
        <f t="shared" si="23"/>
        <v>2000</v>
      </c>
      <c r="N90" s="52">
        <f t="shared" si="23"/>
        <v>6000</v>
      </c>
      <c r="O90" s="52">
        <f t="shared" si="23"/>
        <v>5000</v>
      </c>
      <c r="P90" s="52">
        <f t="shared" si="23"/>
        <v>5000</v>
      </c>
      <c r="Q90" s="52">
        <f t="shared" si="23"/>
        <v>2000</v>
      </c>
      <c r="R90" s="52">
        <f t="shared" si="23"/>
        <v>2000</v>
      </c>
      <c r="S90" s="52">
        <f t="shared" si="23"/>
        <v>3000</v>
      </c>
      <c r="T90" s="52">
        <f t="shared" si="23"/>
        <v>2000</v>
      </c>
      <c r="U90" s="52">
        <f t="shared" si="23"/>
        <v>5000</v>
      </c>
      <c r="V90" s="52">
        <f t="shared" si="23"/>
        <v>2000</v>
      </c>
      <c r="W90" s="52">
        <f t="shared" si="23"/>
        <v>2000</v>
      </c>
      <c r="X90" s="52">
        <f t="shared" si="23"/>
        <v>2000</v>
      </c>
      <c r="Y90" s="52">
        <f t="shared" si="23"/>
        <v>2000</v>
      </c>
      <c r="Z90" s="52">
        <f t="shared" si="23"/>
        <v>-2000</v>
      </c>
      <c r="AA90" s="52">
        <f t="shared" si="23"/>
        <v>-2000</v>
      </c>
      <c r="AB90" s="52">
        <f t="shared" si="23"/>
        <v>-1000</v>
      </c>
      <c r="AC90" s="52">
        <f t="shared" si="23"/>
        <v>0</v>
      </c>
      <c r="AD90" s="52">
        <f t="shared" si="23"/>
        <v>3000</v>
      </c>
      <c r="AE90" s="52">
        <f t="shared" si="23"/>
        <v>4000</v>
      </c>
      <c r="AF90" s="52">
        <f t="shared" si="23"/>
        <v>0</v>
      </c>
      <c r="AG90" s="52">
        <f t="shared" si="23"/>
        <v>0</v>
      </c>
      <c r="AH90" s="52">
        <f t="shared" si="23"/>
        <v>0</v>
      </c>
      <c r="AI90" s="52">
        <f t="shared" si="23"/>
        <v>3000</v>
      </c>
      <c r="AJ90" s="52">
        <f t="shared" si="23"/>
        <v>4000</v>
      </c>
      <c r="AK90" s="52">
        <f t="shared" si="23"/>
        <v>4000</v>
      </c>
      <c r="AL90" s="52">
        <f t="shared" si="23"/>
        <v>2000</v>
      </c>
      <c r="AM90" s="52">
        <f t="shared" si="23"/>
        <v>3000</v>
      </c>
      <c r="AN90" s="52">
        <f t="shared" si="23"/>
        <v>6000</v>
      </c>
      <c r="AO90" s="52">
        <f t="shared" si="23"/>
        <v>7000</v>
      </c>
      <c r="AP90" s="52">
        <f t="shared" si="23"/>
        <v>7000</v>
      </c>
      <c r="AQ90" s="52">
        <f t="shared" si="23"/>
        <v>7000</v>
      </c>
      <c r="AR90" s="52">
        <f t="shared" si="23"/>
        <v>3000</v>
      </c>
      <c r="AS90" s="52">
        <f t="shared" si="23"/>
        <v>4000</v>
      </c>
      <c r="AT90" s="52">
        <f t="shared" si="23"/>
        <v>7000</v>
      </c>
      <c r="AU90" s="52">
        <f t="shared" si="23"/>
        <v>7000</v>
      </c>
      <c r="AV90" s="52">
        <f t="shared" si="23"/>
        <v>8000</v>
      </c>
      <c r="AW90" s="52">
        <f t="shared" si="23"/>
        <v>8000</v>
      </c>
      <c r="AX90" s="52">
        <f t="shared" si="23"/>
        <v>8000</v>
      </c>
      <c r="AY90" s="52">
        <f t="shared" si="23"/>
        <v>8000</v>
      </c>
      <c r="AZ90" s="52">
        <f t="shared" si="23"/>
        <v>8000</v>
      </c>
      <c r="BA90" s="52">
        <f t="shared" si="23"/>
        <v>8000</v>
      </c>
      <c r="BB90" s="52">
        <f t="shared" si="23"/>
        <v>9000</v>
      </c>
      <c r="BC90" s="52">
        <f t="shared" si="23"/>
        <v>10000</v>
      </c>
      <c r="BD90" s="52">
        <f t="shared" si="23"/>
        <v>9000</v>
      </c>
      <c r="BE90" s="52">
        <f t="shared" si="23"/>
        <v>9000</v>
      </c>
      <c r="BF90" s="52">
        <f t="shared" si="23"/>
        <v>9000</v>
      </c>
      <c r="BG90" s="52">
        <f t="shared" si="23"/>
        <v>9000</v>
      </c>
      <c r="BH90" s="52">
        <f t="shared" si="23"/>
        <v>9000</v>
      </c>
      <c r="BI90" s="52">
        <f t="shared" si="23"/>
        <v>10000</v>
      </c>
      <c r="BJ90" s="52">
        <f t="shared" si="23"/>
        <v>9000</v>
      </c>
      <c r="BK90" s="52">
        <f t="shared" si="23"/>
        <v>10000</v>
      </c>
      <c r="BL90" s="52">
        <f t="shared" si="23"/>
        <v>10000</v>
      </c>
      <c r="BM90" s="52">
        <f t="shared" si="23"/>
        <v>11000</v>
      </c>
      <c r="BN90" s="52">
        <f t="shared" si="23"/>
        <v>11000</v>
      </c>
      <c r="BO90" s="52">
        <f t="shared" si="23"/>
        <v>14000</v>
      </c>
      <c r="BP90" s="52">
        <f t="shared" si="23"/>
        <v>10000</v>
      </c>
    </row>
    <row r="91" spans="1:140">
      <c r="E91" s="52" t="s">
        <v>80</v>
      </c>
      <c r="G91" s="94">
        <f t="shared" si="22"/>
        <v>0</v>
      </c>
      <c r="H91" s="94">
        <f t="shared" ref="H91:BP91" si="24">H56*1000</f>
        <v>0</v>
      </c>
      <c r="I91" s="94">
        <f t="shared" si="24"/>
        <v>583.23760000000391</v>
      </c>
      <c r="J91" s="94">
        <f t="shared" si="24"/>
        <v>582.65924000000166</v>
      </c>
      <c r="K91" s="94">
        <f t="shared" si="24"/>
        <v>581.56369000000291</v>
      </c>
      <c r="L91" s="94">
        <f t="shared" si="24"/>
        <v>579.94746000000316</v>
      </c>
      <c r="M91" s="94">
        <f t="shared" si="24"/>
        <v>573.64507000000128</v>
      </c>
      <c r="N91" s="94">
        <f t="shared" si="24"/>
        <v>577.50404000000447</v>
      </c>
      <c r="O91" s="94">
        <f t="shared" si="24"/>
        <v>579.1549000000025</v>
      </c>
      <c r="P91" s="94">
        <f t="shared" si="24"/>
        <v>586.50449000000299</v>
      </c>
      <c r="Q91" s="94">
        <f t="shared" si="24"/>
        <v>576.85105000000192</v>
      </c>
      <c r="R91" s="94">
        <f t="shared" si="24"/>
        <v>580.82983000000252</v>
      </c>
      <c r="S91" s="94">
        <f t="shared" si="24"/>
        <v>574.45511000000238</v>
      </c>
      <c r="T91" s="94">
        <f t="shared" si="24"/>
        <v>1163.2130599999969</v>
      </c>
      <c r="U91" s="94">
        <f t="shared" si="24"/>
        <v>1159.1359099999997</v>
      </c>
      <c r="V91" s="94">
        <f t="shared" si="24"/>
        <v>1155.7641400000023</v>
      </c>
      <c r="W91" s="94">
        <f t="shared" si="24"/>
        <v>1153.6626299999994</v>
      </c>
      <c r="X91" s="94">
        <f t="shared" si="24"/>
        <v>1154.5672799999984</v>
      </c>
      <c r="Y91" s="94">
        <f t="shared" si="24"/>
        <v>1153.7096199999971</v>
      </c>
      <c r="Z91" s="94">
        <f t="shared" si="24"/>
        <v>1154.4116899999999</v>
      </c>
      <c r="AA91" s="94">
        <f t="shared" si="24"/>
        <v>1156.490899999998</v>
      </c>
      <c r="AB91" s="94">
        <f t="shared" si="24"/>
        <v>1160.6511199999973</v>
      </c>
      <c r="AC91" s="94">
        <f t="shared" si="24"/>
        <v>1161.3975100000005</v>
      </c>
      <c r="AD91" s="94">
        <f t="shared" si="24"/>
        <v>1172.4233099999992</v>
      </c>
      <c r="AE91" s="94">
        <f t="shared" si="24"/>
        <v>1162.5259200000003</v>
      </c>
      <c r="AF91" s="94">
        <f t="shared" si="24"/>
        <v>1162.7295500000016</v>
      </c>
      <c r="AG91" s="94">
        <f t="shared" si="24"/>
        <v>1162.519060000001</v>
      </c>
      <c r="AH91" s="94">
        <f t="shared" si="24"/>
        <v>1087.7344899999989</v>
      </c>
      <c r="AI91" s="94">
        <f t="shared" si="24"/>
        <v>937.83014999999989</v>
      </c>
      <c r="AJ91" s="94">
        <f t="shared" si="24"/>
        <v>718.07980999999904</v>
      </c>
      <c r="AK91" s="94">
        <f t="shared" si="24"/>
        <v>533.8473000000015</v>
      </c>
      <c r="AL91" s="94">
        <f t="shared" si="24"/>
        <v>942.14868999999976</v>
      </c>
      <c r="AM91" s="94">
        <f t="shared" si="24"/>
        <v>-242.27358999999993</v>
      </c>
      <c r="AN91" s="94">
        <f t="shared" si="24"/>
        <v>-828.12879000000089</v>
      </c>
      <c r="AO91" s="94">
        <f t="shared" si="24"/>
        <v>-1289.3769900000045</v>
      </c>
      <c r="AP91" s="94">
        <f t="shared" si="24"/>
        <v>-1550.0901200000001</v>
      </c>
      <c r="AQ91" s="94">
        <f t="shared" si="24"/>
        <v>-1538.6986200000017</v>
      </c>
      <c r="AR91" s="94">
        <f t="shared" si="24"/>
        <v>-1628.780050000003</v>
      </c>
      <c r="AS91" s="94">
        <f t="shared" si="24"/>
        <v>-1590.6097200000033</v>
      </c>
      <c r="AT91" s="94">
        <f t="shared" si="24"/>
        <v>-1404.3955200000014</v>
      </c>
      <c r="AU91" s="94">
        <f t="shared" si="24"/>
        <v>-1178.7868700000033</v>
      </c>
      <c r="AV91" s="94">
        <f t="shared" si="24"/>
        <v>-944.57657000000245</v>
      </c>
      <c r="AW91" s="94">
        <f t="shared" si="24"/>
        <v>-678.35712000000467</v>
      </c>
      <c r="AX91" s="94">
        <f t="shared" si="24"/>
        <v>-411.53777000000247</v>
      </c>
      <c r="AY91" s="94">
        <f t="shared" si="24"/>
        <v>-128.11277000000487</v>
      </c>
      <c r="AZ91" s="94">
        <f t="shared" si="24"/>
        <v>112.2472299999977</v>
      </c>
      <c r="BA91" s="94">
        <f t="shared" si="24"/>
        <v>375.87302999999747</v>
      </c>
      <c r="BB91" s="94">
        <f t="shared" si="24"/>
        <v>599.36052999999845</v>
      </c>
      <c r="BC91" s="94">
        <f t="shared" si="24"/>
        <v>822.72057999999856</v>
      </c>
      <c r="BD91" s="94">
        <f t="shared" si="24"/>
        <v>966.54792999999722</v>
      </c>
      <c r="BE91" s="94">
        <f t="shared" si="24"/>
        <v>1110.2432299999982</v>
      </c>
      <c r="BF91" s="94">
        <f t="shared" si="24"/>
        <v>1290.6794300000008</v>
      </c>
      <c r="BG91" s="94">
        <f t="shared" si="24"/>
        <v>1510.8550800000025</v>
      </c>
      <c r="BH91" s="94">
        <f t="shared" si="24"/>
        <v>1730.4028800000033</v>
      </c>
      <c r="BI91" s="94">
        <f t="shared" si="24"/>
        <v>1949.9484299999992</v>
      </c>
      <c r="BJ91" s="94">
        <f t="shared" si="24"/>
        <v>2168.8706800000014</v>
      </c>
      <c r="BK91" s="94">
        <f t="shared" si="24"/>
        <v>2387.1673300000039</v>
      </c>
      <c r="BL91" s="94">
        <f t="shared" si="24"/>
        <v>2572.6355300000064</v>
      </c>
      <c r="BM91" s="94">
        <f t="shared" si="24"/>
        <v>2798.8242300000011</v>
      </c>
      <c r="BN91" s="94">
        <f t="shared" si="24"/>
        <v>3025.2695799999997</v>
      </c>
      <c r="BO91" s="94">
        <f t="shared" si="24"/>
        <v>3251.9738300000045</v>
      </c>
      <c r="BP91" s="94">
        <f t="shared" si="24"/>
        <v>3397.7584800000072</v>
      </c>
      <c r="BQ91" s="94"/>
      <c r="BR91" s="94"/>
      <c r="BS91" s="94"/>
      <c r="BT91" s="94"/>
      <c r="BU91" s="94"/>
      <c r="BV91" s="94"/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  <c r="DS91" s="94"/>
      <c r="DT91" s="94"/>
      <c r="DU91" s="94"/>
      <c r="DV91" s="94"/>
      <c r="DW91" s="94"/>
      <c r="DX91" s="94"/>
      <c r="DY91" s="94"/>
      <c r="DZ91" s="94"/>
      <c r="EA91" s="94"/>
      <c r="EB91" s="94"/>
      <c r="EC91" s="94"/>
      <c r="ED91" s="94"/>
      <c r="EE91" s="94"/>
      <c r="EF91" s="94"/>
      <c r="EG91" s="94"/>
      <c r="EH91" s="94"/>
      <c r="EI91" s="94"/>
      <c r="EJ91" s="94"/>
    </row>
    <row r="92" spans="1:140">
      <c r="E92" s="52" t="s">
        <v>81</v>
      </c>
      <c r="G92" s="1">
        <f t="shared" ref="G92:G93" si="25">G42*1000</f>
        <v>0</v>
      </c>
      <c r="H92" s="1">
        <f t="shared" ref="H92:BP92" si="26">H42*1000</f>
        <v>0</v>
      </c>
      <c r="I92" s="1">
        <f t="shared" si="26"/>
        <v>0</v>
      </c>
      <c r="J92" s="1">
        <f t="shared" si="26"/>
        <v>0</v>
      </c>
      <c r="K92" s="1">
        <f t="shared" si="26"/>
        <v>0</v>
      </c>
      <c r="L92" s="1">
        <f t="shared" si="26"/>
        <v>0</v>
      </c>
      <c r="M92" s="1">
        <f t="shared" si="26"/>
        <v>0</v>
      </c>
      <c r="N92" s="1">
        <f t="shared" si="26"/>
        <v>0</v>
      </c>
      <c r="O92" s="1">
        <f t="shared" si="26"/>
        <v>0</v>
      </c>
      <c r="P92" s="1">
        <f t="shared" si="26"/>
        <v>0</v>
      </c>
      <c r="Q92" s="1">
        <f t="shared" si="26"/>
        <v>0</v>
      </c>
      <c r="R92" s="1">
        <f t="shared" si="26"/>
        <v>0</v>
      </c>
      <c r="S92" s="1">
        <f t="shared" si="26"/>
        <v>0</v>
      </c>
      <c r="T92" s="1">
        <f t="shared" si="26"/>
        <v>0</v>
      </c>
      <c r="U92" s="1">
        <f t="shared" si="26"/>
        <v>0</v>
      </c>
      <c r="V92" s="1">
        <f t="shared" si="26"/>
        <v>0</v>
      </c>
      <c r="W92" s="1">
        <f t="shared" si="26"/>
        <v>0</v>
      </c>
      <c r="X92" s="1">
        <f t="shared" si="26"/>
        <v>0</v>
      </c>
      <c r="Y92" s="1">
        <f t="shared" si="26"/>
        <v>0</v>
      </c>
      <c r="Z92" s="1">
        <f t="shared" si="26"/>
        <v>0</v>
      </c>
      <c r="AA92" s="1">
        <f t="shared" si="26"/>
        <v>0</v>
      </c>
      <c r="AB92" s="1">
        <f t="shared" si="26"/>
        <v>0</v>
      </c>
      <c r="AC92" s="1">
        <f t="shared" si="26"/>
        <v>0</v>
      </c>
      <c r="AD92" s="1">
        <f t="shared" si="26"/>
        <v>0</v>
      </c>
      <c r="AE92" s="1">
        <f t="shared" si="26"/>
        <v>0</v>
      </c>
      <c r="AF92" s="1">
        <f t="shared" si="26"/>
        <v>0</v>
      </c>
      <c r="AG92" s="1">
        <f t="shared" si="26"/>
        <v>-34611.399999997957</v>
      </c>
      <c r="AH92" s="1">
        <f t="shared" si="26"/>
        <v>-101883.56999999814</v>
      </c>
      <c r="AI92" s="1">
        <f t="shared" si="26"/>
        <v>-200021.49999999709</v>
      </c>
      <c r="AJ92" s="1">
        <f t="shared" si="26"/>
        <v>-283110.19999999733</v>
      </c>
      <c r="AK92" s="1">
        <f t="shared" si="26"/>
        <v>-109073.39999999567</v>
      </c>
      <c r="AL92" s="1">
        <f t="shared" si="26"/>
        <v>-627629.7799999956</v>
      </c>
      <c r="AM92" s="1">
        <f t="shared" si="26"/>
        <v>-852293.45999999344</v>
      </c>
      <c r="AN92" s="1">
        <f t="shared" si="26"/>
        <v>-1056468.2399999928</v>
      </c>
      <c r="AO92" s="1">
        <f t="shared" si="26"/>
        <v>-1172954.4299999925</v>
      </c>
      <c r="AP92" s="1">
        <f t="shared" si="26"/>
        <v>-1170626.1699999922</v>
      </c>
      <c r="AQ92" s="1">
        <f t="shared" si="26"/>
        <v>-1211915.8999999927</v>
      </c>
      <c r="AR92" s="1">
        <f t="shared" si="26"/>
        <v>-1197335.059999994</v>
      </c>
      <c r="AS92" s="1">
        <f t="shared" si="26"/>
        <v>-1118790.059999994</v>
      </c>
      <c r="AT92" s="1">
        <f t="shared" si="26"/>
        <v>-1023117.0599999932</v>
      </c>
      <c r="AU92" s="1">
        <f t="shared" si="26"/>
        <v>-924079.05999999458</v>
      </c>
      <c r="AV92" s="1">
        <f t="shared" si="26"/>
        <v>-811124.0599999947</v>
      </c>
      <c r="AW92" s="1">
        <f t="shared" si="26"/>
        <v>-698283.05999999424</v>
      </c>
      <c r="AX92" s="1">
        <f t="shared" si="26"/>
        <v>-578597.05999999458</v>
      </c>
      <c r="AY92" s="1">
        <f t="shared" si="26"/>
        <v>-478051.05999999616</v>
      </c>
      <c r="AZ92" s="1">
        <f t="shared" si="26"/>
        <v>-367010.05999999505</v>
      </c>
      <c r="BA92" s="1">
        <f t="shared" si="26"/>
        <v>-273041.05999999412</v>
      </c>
      <c r="BB92" s="1">
        <f t="shared" si="26"/>
        <v>-178748.05999999444</v>
      </c>
      <c r="BC92" s="1">
        <f t="shared" si="26"/>
        <v>-118655.0599999955</v>
      </c>
      <c r="BD92" s="1">
        <f t="shared" si="26"/>
        <v>-58240.059999996447</v>
      </c>
      <c r="BE92" s="1">
        <f t="shared" si="26"/>
        <v>17716.940000003888</v>
      </c>
      <c r="BF92" s="1">
        <f t="shared" si="26"/>
        <v>110951.94000000447</v>
      </c>
      <c r="BG92" s="1">
        <f t="shared" si="26"/>
        <v>203523.9400000046</v>
      </c>
      <c r="BH92" s="1">
        <f t="shared" si="26"/>
        <v>296094.94000000448</v>
      </c>
      <c r="BI92" s="1">
        <f t="shared" si="26"/>
        <v>388004.94000000617</v>
      </c>
      <c r="BJ92" s="1">
        <f t="shared" si="26"/>
        <v>479252.94000000576</v>
      </c>
      <c r="BK92" s="1">
        <f t="shared" si="26"/>
        <v>555806.94000000588</v>
      </c>
      <c r="BL92" s="1">
        <f t="shared" si="26"/>
        <v>650458.94000000588</v>
      </c>
      <c r="BM92" s="1">
        <f t="shared" si="26"/>
        <v>745615.94000000693</v>
      </c>
      <c r="BN92" s="1">
        <f t="shared" si="26"/>
        <v>841278.94000000739</v>
      </c>
      <c r="BO92" s="1">
        <f t="shared" si="26"/>
        <v>902152.94000000716</v>
      </c>
      <c r="BP92" s="1">
        <f t="shared" si="26"/>
        <v>963533.94000000844</v>
      </c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</row>
    <row r="93" spans="1:140">
      <c r="E93" s="52" t="s">
        <v>82</v>
      </c>
      <c r="G93" s="1">
        <f t="shared" si="25"/>
        <v>0</v>
      </c>
      <c r="H93" s="1">
        <f t="shared" ref="H93:BP93" si="27">H43*1000</f>
        <v>0</v>
      </c>
      <c r="I93" s="1">
        <f t="shared" si="27"/>
        <v>-583.23760000007496</v>
      </c>
      <c r="J93" s="1">
        <f t="shared" si="27"/>
        <v>-1165.8968400001868</v>
      </c>
      <c r="K93" s="1">
        <f t="shared" si="27"/>
        <v>-1747.4605300003532</v>
      </c>
      <c r="L93" s="1">
        <f t="shared" si="27"/>
        <v>-2327.4079900002107</v>
      </c>
      <c r="M93" s="1">
        <f t="shared" si="27"/>
        <v>-2901.0530600003221</v>
      </c>
      <c r="N93" s="1">
        <f t="shared" si="27"/>
        <v>-468.85991999999987</v>
      </c>
      <c r="O93" s="1">
        <f t="shared" si="27"/>
        <v>-1048.0148199999348</v>
      </c>
      <c r="P93" s="1">
        <f t="shared" si="27"/>
        <v>-1634.5193099999733</v>
      </c>
      <c r="Q93" s="1">
        <f t="shared" si="27"/>
        <v>-2211.3703599999326</v>
      </c>
      <c r="R93" s="1">
        <f t="shared" si="27"/>
        <v>-2792.2001900000168</v>
      </c>
      <c r="S93" s="1">
        <f t="shared" si="27"/>
        <v>0</v>
      </c>
      <c r="T93" s="1">
        <f t="shared" si="27"/>
        <v>0</v>
      </c>
      <c r="U93" s="1">
        <f t="shared" si="27"/>
        <v>0</v>
      </c>
      <c r="V93" s="1">
        <f t="shared" si="27"/>
        <v>0</v>
      </c>
      <c r="W93" s="1">
        <f t="shared" si="27"/>
        <v>0</v>
      </c>
      <c r="X93" s="1">
        <f t="shared" si="27"/>
        <v>0</v>
      </c>
      <c r="Y93" s="1">
        <f t="shared" si="27"/>
        <v>0</v>
      </c>
      <c r="Z93" s="1">
        <f t="shared" si="27"/>
        <v>0</v>
      </c>
      <c r="AA93" s="1">
        <f t="shared" si="27"/>
        <v>0</v>
      </c>
      <c r="AB93" s="1">
        <f t="shared" si="27"/>
        <v>0</v>
      </c>
      <c r="AC93" s="1">
        <f t="shared" si="27"/>
        <v>0</v>
      </c>
      <c r="AD93" s="1">
        <f t="shared" si="27"/>
        <v>0</v>
      </c>
      <c r="AE93" s="1">
        <f t="shared" si="27"/>
        <v>0</v>
      </c>
      <c r="AF93" s="1">
        <f t="shared" si="27"/>
        <v>0</v>
      </c>
      <c r="AG93" s="1">
        <f t="shared" si="27"/>
        <v>106336.31163000019</v>
      </c>
      <c r="AH93" s="1">
        <f t="shared" si="27"/>
        <v>242042.21751000022</v>
      </c>
      <c r="AI93" s="1">
        <f t="shared" si="27"/>
        <v>411357.63764000079</v>
      </c>
      <c r="AJ93" s="1">
        <f t="shared" si="27"/>
        <v>512456.43827000074</v>
      </c>
      <c r="AK93" s="1">
        <f t="shared" si="27"/>
        <v>528548.93640000094</v>
      </c>
      <c r="AL93" s="1">
        <f t="shared" si="27"/>
        <v>929067.73828000063</v>
      </c>
      <c r="AM93" s="1">
        <f t="shared" si="27"/>
        <v>1162955.6031599999</v>
      </c>
      <c r="AN93" s="1">
        <f t="shared" si="27"/>
        <v>1478874.35354</v>
      </c>
      <c r="AO93" s="1">
        <f t="shared" si="27"/>
        <v>1724012.3649199996</v>
      </c>
      <c r="AP93" s="1">
        <f t="shared" si="27"/>
        <v>1885891.5157999992</v>
      </c>
      <c r="AQ93" s="1">
        <f t="shared" si="27"/>
        <v>2114509.2391799991</v>
      </c>
      <c r="AR93" s="1">
        <f t="shared" si="27"/>
        <v>2318398.2553099985</v>
      </c>
      <c r="AS93" s="1">
        <f t="shared" si="27"/>
        <v>2319988.8650299991</v>
      </c>
      <c r="AT93" s="1">
        <f t="shared" si="27"/>
        <v>2321393.2605499993</v>
      </c>
      <c r="AU93" s="1">
        <f t="shared" si="27"/>
        <v>2322572.0474199997</v>
      </c>
      <c r="AV93" s="1">
        <f t="shared" si="27"/>
        <v>2323516.6239899993</v>
      </c>
      <c r="AW93" s="1">
        <f t="shared" si="27"/>
        <v>2324194.9811099996</v>
      </c>
      <c r="AX93" s="1">
        <f t="shared" si="27"/>
        <v>2324606.5188799994</v>
      </c>
      <c r="AY93" s="1">
        <f t="shared" si="27"/>
        <v>2324734.6316499999</v>
      </c>
      <c r="AZ93" s="1">
        <f t="shared" si="27"/>
        <v>2324622.38442</v>
      </c>
      <c r="BA93" s="1">
        <f t="shared" si="27"/>
        <v>2324246.5113899992</v>
      </c>
      <c r="BB93" s="1">
        <f t="shared" si="27"/>
        <v>2323647.1508599999</v>
      </c>
      <c r="BC93" s="1">
        <f t="shared" si="27"/>
        <v>2322824.4302799995</v>
      </c>
      <c r="BD93" s="1">
        <f t="shared" si="27"/>
        <v>2321857.8823500001</v>
      </c>
      <c r="BE93" s="1">
        <f t="shared" si="27"/>
        <v>2320747.6391199995</v>
      </c>
      <c r="BF93" s="1">
        <f t="shared" si="27"/>
        <v>2319456.9596899999</v>
      </c>
      <c r="BG93" s="1">
        <f t="shared" si="27"/>
        <v>2317946.1046099993</v>
      </c>
      <c r="BH93" s="1">
        <f t="shared" si="27"/>
        <v>2316215.7017299999</v>
      </c>
      <c r="BI93" s="1">
        <f t="shared" si="27"/>
        <v>2314265.7533</v>
      </c>
      <c r="BJ93" s="1">
        <f t="shared" si="27"/>
        <v>2312096.8826200007</v>
      </c>
      <c r="BK93" s="1">
        <f t="shared" si="27"/>
        <v>2309709.7152900002</v>
      </c>
      <c r="BL93" s="1">
        <f t="shared" si="27"/>
        <v>2307137.0797600001</v>
      </c>
      <c r="BM93" s="1">
        <f t="shared" si="27"/>
        <v>2304338.2555300002</v>
      </c>
      <c r="BN93" s="1">
        <f t="shared" si="27"/>
        <v>2301312.985950001</v>
      </c>
      <c r="BO93" s="1">
        <f t="shared" si="27"/>
        <v>2298061.0121200006</v>
      </c>
      <c r="BP93" s="1">
        <f t="shared" si="27"/>
        <v>2294663.2536400007</v>
      </c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</row>
    <row r="94" spans="1:140">
      <c r="E94" s="52" t="s">
        <v>19</v>
      </c>
      <c r="G94" s="1">
        <f t="shared" ref="G94" si="28">G45*1000</f>
        <v>0</v>
      </c>
      <c r="H94" s="1">
        <f t="shared" ref="H94:BP94" si="29">H45*1000</f>
        <v>0</v>
      </c>
      <c r="I94" s="1">
        <f t="shared" si="29"/>
        <v>0</v>
      </c>
      <c r="J94" s="1">
        <f t="shared" si="29"/>
        <v>0</v>
      </c>
      <c r="K94" s="1">
        <f t="shared" si="29"/>
        <v>0</v>
      </c>
      <c r="L94" s="1">
        <f t="shared" si="29"/>
        <v>0</v>
      </c>
      <c r="M94" s="1">
        <f t="shared" si="29"/>
        <v>0</v>
      </c>
      <c r="N94" s="1">
        <f t="shared" si="29"/>
        <v>0</v>
      </c>
      <c r="O94" s="1">
        <f t="shared" si="29"/>
        <v>0</v>
      </c>
      <c r="P94" s="1">
        <f t="shared" si="29"/>
        <v>0</v>
      </c>
      <c r="Q94" s="1">
        <f t="shared" si="29"/>
        <v>0</v>
      </c>
      <c r="R94" s="1">
        <f t="shared" si="29"/>
        <v>0</v>
      </c>
      <c r="S94" s="1">
        <f t="shared" si="29"/>
        <v>0</v>
      </c>
      <c r="T94" s="1">
        <f t="shared" si="29"/>
        <v>0</v>
      </c>
      <c r="U94" s="1">
        <f t="shared" si="29"/>
        <v>0</v>
      </c>
      <c r="V94" s="1">
        <f t="shared" si="29"/>
        <v>0</v>
      </c>
      <c r="W94" s="1">
        <f t="shared" si="29"/>
        <v>0</v>
      </c>
      <c r="X94" s="1">
        <f t="shared" si="29"/>
        <v>0</v>
      </c>
      <c r="Y94" s="1">
        <f t="shared" si="29"/>
        <v>0</v>
      </c>
      <c r="Z94" s="1">
        <f t="shared" si="29"/>
        <v>0</v>
      </c>
      <c r="AA94" s="1">
        <f t="shared" si="29"/>
        <v>0</v>
      </c>
      <c r="AB94" s="1">
        <f t="shared" si="29"/>
        <v>0</v>
      </c>
      <c r="AC94" s="1">
        <f t="shared" si="29"/>
        <v>0</v>
      </c>
      <c r="AD94" s="1">
        <f t="shared" si="29"/>
        <v>0</v>
      </c>
      <c r="AE94" s="1">
        <f t="shared" si="29"/>
        <v>0</v>
      </c>
      <c r="AF94" s="1">
        <f t="shared" si="29"/>
        <v>0</v>
      </c>
      <c r="AG94" s="1">
        <f t="shared" si="29"/>
        <v>0</v>
      </c>
      <c r="AH94" s="1">
        <f t="shared" si="29"/>
        <v>0</v>
      </c>
      <c r="AI94" s="1">
        <f t="shared" si="29"/>
        <v>0</v>
      </c>
      <c r="AJ94" s="1">
        <f t="shared" si="29"/>
        <v>0</v>
      </c>
      <c r="AK94" s="1">
        <f t="shared" si="29"/>
        <v>0</v>
      </c>
      <c r="AL94" s="1">
        <f t="shared" si="29"/>
        <v>0</v>
      </c>
      <c r="AM94" s="1">
        <f t="shared" si="29"/>
        <v>0</v>
      </c>
      <c r="AN94" s="1">
        <f t="shared" si="29"/>
        <v>0</v>
      </c>
      <c r="AO94" s="1">
        <f t="shared" si="29"/>
        <v>0</v>
      </c>
      <c r="AP94" s="1">
        <f t="shared" si="29"/>
        <v>0</v>
      </c>
      <c r="AQ94" s="1">
        <f t="shared" si="29"/>
        <v>0</v>
      </c>
      <c r="AR94" s="1">
        <f t="shared" si="29"/>
        <v>0</v>
      </c>
      <c r="AS94" s="1">
        <f t="shared" si="29"/>
        <v>0</v>
      </c>
      <c r="AT94" s="1">
        <f t="shared" si="29"/>
        <v>0</v>
      </c>
      <c r="AU94" s="1">
        <f t="shared" si="29"/>
        <v>0</v>
      </c>
      <c r="AV94" s="1">
        <f t="shared" si="29"/>
        <v>0</v>
      </c>
      <c r="AW94" s="1">
        <f t="shared" si="29"/>
        <v>0</v>
      </c>
      <c r="AX94" s="1">
        <f t="shared" si="29"/>
        <v>0</v>
      </c>
      <c r="AY94" s="1">
        <f t="shared" si="29"/>
        <v>0</v>
      </c>
      <c r="AZ94" s="1">
        <f t="shared" si="29"/>
        <v>0</v>
      </c>
      <c r="BA94" s="1">
        <f t="shared" si="29"/>
        <v>0</v>
      </c>
      <c r="BB94" s="1">
        <f t="shared" si="29"/>
        <v>0</v>
      </c>
      <c r="BC94" s="1">
        <f t="shared" si="29"/>
        <v>0</v>
      </c>
      <c r="BD94" s="1">
        <f t="shared" si="29"/>
        <v>0</v>
      </c>
      <c r="BE94" s="1">
        <f t="shared" si="29"/>
        <v>0</v>
      </c>
      <c r="BF94" s="1">
        <f t="shared" si="29"/>
        <v>0</v>
      </c>
      <c r="BG94" s="1">
        <f t="shared" si="29"/>
        <v>0</v>
      </c>
      <c r="BH94" s="1">
        <f t="shared" si="29"/>
        <v>0</v>
      </c>
      <c r="BI94" s="1">
        <f t="shared" si="29"/>
        <v>0</v>
      </c>
      <c r="BJ94" s="1">
        <f t="shared" si="29"/>
        <v>0</v>
      </c>
      <c r="BK94" s="1">
        <f t="shared" si="29"/>
        <v>0</v>
      </c>
      <c r="BL94" s="1">
        <f t="shared" si="29"/>
        <v>0</v>
      </c>
      <c r="BM94" s="1">
        <f t="shared" si="29"/>
        <v>0</v>
      </c>
      <c r="BN94" s="1">
        <f t="shared" si="29"/>
        <v>0</v>
      </c>
      <c r="BO94" s="1">
        <f t="shared" si="29"/>
        <v>0</v>
      </c>
      <c r="BP94" s="1">
        <f t="shared" si="29"/>
        <v>0</v>
      </c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</row>
    <row r="98" spans="5:5">
      <c r="E98" s="110" t="s">
        <v>91</v>
      </c>
    </row>
    <row r="99" spans="5:5">
      <c r="E99" s="110" t="s">
        <v>92</v>
      </c>
    </row>
    <row r="100" spans="5:5">
      <c r="E100" s="110" t="s">
        <v>93</v>
      </c>
    </row>
    <row r="101" spans="5:5" ht="15.75">
      <c r="E101" s="111" t="s">
        <v>94</v>
      </c>
    </row>
    <row r="102" spans="5:5">
      <c r="E102" s="110" t="s">
        <v>95</v>
      </c>
    </row>
    <row r="103" spans="5:5">
      <c r="E103" s="110" t="s">
        <v>96</v>
      </c>
    </row>
    <row r="104" spans="5:5" ht="15.75">
      <c r="E104" s="111" t="s">
        <v>97</v>
      </c>
    </row>
    <row r="105" spans="5:5" ht="15.75">
      <c r="E105" s="112" t="s">
        <v>98</v>
      </c>
    </row>
  </sheetData>
  <phoneticPr fontId="23" type="noConversion"/>
  <pageMargins left="0.5" right="0.5" top="0.5" bottom="0.5" header="0.5" footer="0.25"/>
  <pageSetup scale="48" orientation="portrait" r:id="rId1"/>
  <headerFooter alignWithMargins="0"/>
  <colBreaks count="1" manualBreakCount="1">
    <brk id="20" min="2" max="94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FH125"/>
  <sheetViews>
    <sheetView zoomScale="50" workbookViewId="0"/>
  </sheetViews>
  <sheetFormatPr defaultColWidth="9.77734375" defaultRowHeight="15"/>
  <cols>
    <col min="1" max="3" width="2.77734375" style="8" customWidth="1"/>
    <col min="4" max="4" width="5.77734375" style="8" customWidth="1"/>
    <col min="5" max="5" width="20.77734375" style="8" customWidth="1"/>
    <col min="6" max="6" width="9.77734375" style="8"/>
    <col min="7" max="7" width="9.77734375" style="52"/>
    <col min="8" max="8" width="11.109375" style="52" customWidth="1"/>
    <col min="9" max="9" width="10.88671875" style="52" customWidth="1"/>
    <col min="10" max="10" width="9.77734375" style="52"/>
    <col min="11" max="11" width="10.88671875" style="52" customWidth="1"/>
    <col min="12" max="16" width="9.77734375" style="52"/>
    <col min="17" max="17" width="10.88671875" style="52" customWidth="1"/>
    <col min="18" max="43" width="9.77734375" style="52"/>
    <col min="44" max="44" width="10.21875" style="52" bestFit="1" customWidth="1"/>
    <col min="45" max="45" width="10" style="52" customWidth="1"/>
    <col min="46" max="68" width="9.77734375" style="52" customWidth="1"/>
    <col min="69" max="69" width="11.33203125" style="52" customWidth="1"/>
    <col min="70" max="79" width="9.77734375" style="52" customWidth="1"/>
    <col min="80" max="80" width="10.44140625" style="52" customWidth="1"/>
    <col min="81" max="92" width="9.77734375" style="52" customWidth="1"/>
    <col min="93" max="103" width="9.77734375" style="52"/>
    <col min="104" max="104" width="10.88671875" style="52" customWidth="1"/>
    <col min="105" max="16384" width="9.77734375" style="52"/>
  </cols>
  <sheetData>
    <row r="1" spans="1:164" s="8" customFormat="1" ht="136.5">
      <c r="A1" s="70" t="s">
        <v>0</v>
      </c>
      <c r="B1" s="71"/>
      <c r="C1" s="71"/>
      <c r="D1" s="71"/>
      <c r="F1" s="8">
        <v>1000</v>
      </c>
      <c r="I1" s="72">
        <v>2010</v>
      </c>
      <c r="U1" s="72">
        <v>2011</v>
      </c>
      <c r="AG1" s="72">
        <v>2012</v>
      </c>
      <c r="AS1" s="73">
        <v>2013</v>
      </c>
      <c r="BE1" s="72">
        <v>2014</v>
      </c>
      <c r="BO1" s="8">
        <v>1000</v>
      </c>
      <c r="BQ1" s="72">
        <v>2015</v>
      </c>
      <c r="CC1" s="72">
        <v>2016</v>
      </c>
      <c r="CO1" s="72">
        <v>2017</v>
      </c>
      <c r="DA1" s="72">
        <v>2018</v>
      </c>
      <c r="DM1" s="72">
        <v>2019</v>
      </c>
      <c r="DY1" s="72">
        <v>2020</v>
      </c>
      <c r="EK1" s="72">
        <v>2021</v>
      </c>
      <c r="EW1" s="8">
        <v>2022</v>
      </c>
    </row>
    <row r="2" spans="1:164" s="8" customFormat="1" ht="23.25">
      <c r="A2" s="74"/>
      <c r="B2" s="71"/>
      <c r="C2" s="71"/>
      <c r="D2" s="71"/>
      <c r="E2" s="9"/>
      <c r="F2" s="9"/>
      <c r="G2" s="73" t="s">
        <v>12</v>
      </c>
      <c r="H2" s="73" t="s">
        <v>1</v>
      </c>
      <c r="I2" s="73" t="s">
        <v>2</v>
      </c>
      <c r="J2" s="73" t="s">
        <v>3</v>
      </c>
      <c r="K2" s="73" t="s">
        <v>4</v>
      </c>
      <c r="L2" s="73" t="s">
        <v>5</v>
      </c>
      <c r="M2" s="73" t="s">
        <v>6</v>
      </c>
      <c r="N2" s="73" t="s">
        <v>7</v>
      </c>
      <c r="O2" s="73" t="s">
        <v>8</v>
      </c>
      <c r="P2" s="73" t="s">
        <v>9</v>
      </c>
      <c r="Q2" s="73" t="s">
        <v>10</v>
      </c>
      <c r="R2" s="73" t="s">
        <v>11</v>
      </c>
      <c r="S2" s="73" t="s">
        <v>12</v>
      </c>
      <c r="T2" s="73" t="s">
        <v>1</v>
      </c>
      <c r="U2" s="73" t="s">
        <v>2</v>
      </c>
      <c r="V2" s="73" t="s">
        <v>3</v>
      </c>
      <c r="W2" s="73" t="s">
        <v>4</v>
      </c>
      <c r="X2" s="73" t="s">
        <v>5</v>
      </c>
      <c r="Y2" s="73" t="s">
        <v>6</v>
      </c>
      <c r="Z2" s="73" t="s">
        <v>7</v>
      </c>
      <c r="AA2" s="73" t="s">
        <v>8</v>
      </c>
      <c r="AB2" s="73" t="s">
        <v>9</v>
      </c>
      <c r="AC2" s="73" t="s">
        <v>10</v>
      </c>
      <c r="AD2" s="73" t="s">
        <v>11</v>
      </c>
      <c r="AE2" s="73" t="s">
        <v>12</v>
      </c>
      <c r="AF2" s="73" t="s">
        <v>1</v>
      </c>
      <c r="AG2" s="73" t="s">
        <v>2</v>
      </c>
      <c r="AH2" s="73" t="s">
        <v>3</v>
      </c>
      <c r="AI2" s="73" t="s">
        <v>4</v>
      </c>
      <c r="AJ2" s="73" t="s">
        <v>5</v>
      </c>
      <c r="AK2" s="73" t="s">
        <v>6</v>
      </c>
      <c r="AL2" s="73" t="s">
        <v>7</v>
      </c>
      <c r="AM2" s="73" t="s">
        <v>8</v>
      </c>
      <c r="AN2" s="73" t="s">
        <v>9</v>
      </c>
      <c r="AO2" s="73" t="s">
        <v>10</v>
      </c>
      <c r="AP2" s="73" t="s">
        <v>11</v>
      </c>
      <c r="AQ2" s="73" t="s">
        <v>12</v>
      </c>
      <c r="AR2" s="73" t="s">
        <v>1</v>
      </c>
      <c r="AS2" s="73" t="s">
        <v>2</v>
      </c>
      <c r="AT2" s="73" t="s">
        <v>3</v>
      </c>
      <c r="AU2" s="73" t="s">
        <v>4</v>
      </c>
      <c r="AV2" s="73" t="s">
        <v>5</v>
      </c>
      <c r="AW2" s="73" t="s">
        <v>6</v>
      </c>
      <c r="AX2" s="73" t="s">
        <v>7</v>
      </c>
      <c r="AY2" s="73" t="s">
        <v>8</v>
      </c>
      <c r="AZ2" s="73" t="s">
        <v>9</v>
      </c>
      <c r="BA2" s="73" t="s">
        <v>10</v>
      </c>
      <c r="BB2" s="73" t="s">
        <v>11</v>
      </c>
      <c r="BC2" s="73" t="s">
        <v>12</v>
      </c>
      <c r="BD2" s="73" t="s">
        <v>1</v>
      </c>
      <c r="BE2" s="73" t="s">
        <v>2</v>
      </c>
      <c r="BF2" s="73" t="s">
        <v>3</v>
      </c>
      <c r="BG2" s="73" t="s">
        <v>4</v>
      </c>
      <c r="BH2" s="73" t="s">
        <v>5</v>
      </c>
      <c r="BI2" s="73" t="s">
        <v>6</v>
      </c>
      <c r="BJ2" s="73" t="s">
        <v>7</v>
      </c>
      <c r="BK2" s="73" t="s">
        <v>8</v>
      </c>
      <c r="BL2" s="73" t="s">
        <v>9</v>
      </c>
      <c r="BM2" s="73" t="s">
        <v>10</v>
      </c>
      <c r="BN2" s="73" t="s">
        <v>11</v>
      </c>
      <c r="BO2" s="73" t="s">
        <v>12</v>
      </c>
      <c r="BP2" s="73" t="s">
        <v>1</v>
      </c>
      <c r="BQ2" s="73" t="s">
        <v>2</v>
      </c>
      <c r="BR2" s="73" t="s">
        <v>3</v>
      </c>
      <c r="BS2" s="73" t="s">
        <v>4</v>
      </c>
      <c r="BT2" s="73" t="s">
        <v>5</v>
      </c>
      <c r="BU2" s="73" t="s">
        <v>6</v>
      </c>
      <c r="BV2" s="73" t="s">
        <v>7</v>
      </c>
      <c r="BW2" s="73" t="s">
        <v>8</v>
      </c>
      <c r="BX2" s="73" t="s">
        <v>9</v>
      </c>
      <c r="BY2" s="73" t="s">
        <v>10</v>
      </c>
      <c r="BZ2" s="73" t="s">
        <v>11</v>
      </c>
      <c r="CA2" s="73" t="s">
        <v>12</v>
      </c>
      <c r="CB2" s="73" t="s">
        <v>1</v>
      </c>
      <c r="CC2" s="73" t="s">
        <v>2</v>
      </c>
      <c r="CD2" s="73" t="s">
        <v>3</v>
      </c>
      <c r="CE2" s="73" t="s">
        <v>4</v>
      </c>
      <c r="CF2" s="73" t="s">
        <v>5</v>
      </c>
      <c r="CG2" s="73" t="s">
        <v>6</v>
      </c>
      <c r="CH2" s="73" t="s">
        <v>7</v>
      </c>
      <c r="CI2" s="73" t="s">
        <v>8</v>
      </c>
      <c r="CJ2" s="73" t="s">
        <v>9</v>
      </c>
      <c r="CK2" s="73" t="s">
        <v>10</v>
      </c>
      <c r="CL2" s="73" t="s">
        <v>11</v>
      </c>
      <c r="CM2" s="73" t="s">
        <v>12</v>
      </c>
      <c r="CN2" s="73" t="s">
        <v>1</v>
      </c>
      <c r="CO2" s="73" t="s">
        <v>2</v>
      </c>
      <c r="CP2" s="73" t="s">
        <v>3</v>
      </c>
      <c r="CQ2" s="73" t="s">
        <v>4</v>
      </c>
      <c r="CR2" s="73" t="s">
        <v>5</v>
      </c>
      <c r="CS2" s="73" t="s">
        <v>6</v>
      </c>
      <c r="CT2" s="73" t="s">
        <v>7</v>
      </c>
      <c r="CU2" s="73" t="s">
        <v>8</v>
      </c>
      <c r="CV2" s="73" t="s">
        <v>9</v>
      </c>
      <c r="CW2" s="73" t="s">
        <v>10</v>
      </c>
      <c r="CX2" s="73" t="s">
        <v>11</v>
      </c>
      <c r="CY2" s="73" t="s">
        <v>12</v>
      </c>
      <c r="CZ2" s="73" t="s">
        <v>1</v>
      </c>
      <c r="DA2" s="73" t="s">
        <v>2</v>
      </c>
      <c r="DB2" s="73" t="s">
        <v>3</v>
      </c>
      <c r="DC2" s="73" t="s">
        <v>4</v>
      </c>
      <c r="DD2" s="73" t="s">
        <v>5</v>
      </c>
      <c r="DE2" s="73" t="s">
        <v>6</v>
      </c>
      <c r="DF2" s="73" t="s">
        <v>7</v>
      </c>
      <c r="DG2" s="73" t="s">
        <v>8</v>
      </c>
      <c r="DH2" s="73" t="s">
        <v>9</v>
      </c>
      <c r="DI2" s="73" t="s">
        <v>10</v>
      </c>
      <c r="DJ2" s="73" t="s">
        <v>11</v>
      </c>
      <c r="DK2" s="73" t="s">
        <v>12</v>
      </c>
      <c r="DL2" s="73" t="s">
        <v>1</v>
      </c>
      <c r="DM2" s="73" t="s">
        <v>2</v>
      </c>
      <c r="DN2" s="73" t="s">
        <v>3</v>
      </c>
      <c r="DO2" s="73" t="s">
        <v>4</v>
      </c>
      <c r="DP2" s="73" t="s">
        <v>5</v>
      </c>
      <c r="DQ2" s="73" t="s">
        <v>6</v>
      </c>
      <c r="DR2" s="73" t="s">
        <v>7</v>
      </c>
      <c r="DS2" s="73" t="s">
        <v>8</v>
      </c>
      <c r="DT2" s="73" t="s">
        <v>9</v>
      </c>
      <c r="DU2" s="73" t="s">
        <v>10</v>
      </c>
      <c r="DV2" s="73" t="s">
        <v>11</v>
      </c>
      <c r="DW2" s="73" t="s">
        <v>12</v>
      </c>
      <c r="DX2" s="73" t="s">
        <v>1</v>
      </c>
      <c r="DY2" s="73" t="s">
        <v>2</v>
      </c>
      <c r="DZ2" s="73" t="s">
        <v>3</v>
      </c>
      <c r="EA2" s="73" t="s">
        <v>4</v>
      </c>
      <c r="EB2" s="73" t="s">
        <v>5</v>
      </c>
      <c r="EC2" s="73" t="s">
        <v>6</v>
      </c>
      <c r="ED2" s="73" t="s">
        <v>7</v>
      </c>
      <c r="EE2" s="73" t="s">
        <v>8</v>
      </c>
      <c r="EF2" s="73" t="s">
        <v>9</v>
      </c>
      <c r="EG2" s="73" t="s">
        <v>10</v>
      </c>
      <c r="EH2" s="73" t="s">
        <v>11</v>
      </c>
      <c r="EI2" s="73" t="s">
        <v>12</v>
      </c>
      <c r="EJ2" s="73" t="s">
        <v>1</v>
      </c>
      <c r="EK2" s="73" t="s">
        <v>2</v>
      </c>
      <c r="EL2" s="73" t="s">
        <v>3</v>
      </c>
      <c r="EM2" s="73" t="s">
        <v>4</v>
      </c>
      <c r="EN2" s="73" t="s">
        <v>5</v>
      </c>
      <c r="EO2" s="73" t="s">
        <v>6</v>
      </c>
      <c r="EP2" s="73" t="s">
        <v>7</v>
      </c>
      <c r="EQ2" s="73" t="s">
        <v>8</v>
      </c>
      <c r="ER2" s="73" t="s">
        <v>9</v>
      </c>
      <c r="ES2" s="73" t="s">
        <v>10</v>
      </c>
      <c r="ET2" s="73" t="s">
        <v>11</v>
      </c>
      <c r="EU2" s="73" t="s">
        <v>12</v>
      </c>
      <c r="EV2" s="73" t="s">
        <v>1</v>
      </c>
      <c r="EW2" s="8" t="s">
        <v>2</v>
      </c>
      <c r="EX2" s="8" t="s">
        <v>3</v>
      </c>
      <c r="EY2" s="8" t="s">
        <v>4</v>
      </c>
      <c r="EZ2" s="8" t="s">
        <v>5</v>
      </c>
      <c r="FA2" s="8" t="s">
        <v>6</v>
      </c>
      <c r="FB2" s="8" t="s">
        <v>7</v>
      </c>
      <c r="FC2" s="8" t="s">
        <v>8</v>
      </c>
      <c r="FD2" s="8" t="s">
        <v>9</v>
      </c>
      <c r="FE2" s="8" t="s">
        <v>10</v>
      </c>
      <c r="FF2" s="8" t="s">
        <v>11</v>
      </c>
      <c r="FG2" s="8" t="s">
        <v>12</v>
      </c>
      <c r="FH2" s="8" t="s">
        <v>1</v>
      </c>
    </row>
    <row r="3" spans="1:164"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</row>
    <row r="4" spans="1:164" ht="15.75">
      <c r="A4" s="9"/>
      <c r="B4" s="9"/>
      <c r="C4" s="9"/>
      <c r="D4" s="75"/>
      <c r="E4" s="8" t="s">
        <v>13</v>
      </c>
      <c r="G4" s="1">
        <v>137.47220999999999</v>
      </c>
      <c r="H4" s="1">
        <v>141.53322</v>
      </c>
      <c r="I4" s="1">
        <v>129.36322999999999</v>
      </c>
      <c r="J4" s="1">
        <v>99.844939999999994</v>
      </c>
      <c r="K4" s="1">
        <v>131.61476999999999</v>
      </c>
      <c r="L4" s="1">
        <v>64.735550000000003</v>
      </c>
      <c r="M4" s="1">
        <v>77.179069999999996</v>
      </c>
      <c r="N4" s="1">
        <v>165.31927999999999</v>
      </c>
      <c r="O4" s="1">
        <v>146.99194</v>
      </c>
      <c r="P4" s="1">
        <v>13.053459999999999</v>
      </c>
      <c r="Q4" s="1">
        <v>192.70332999999999</v>
      </c>
      <c r="R4" s="1">
        <v>73.669449999999998</v>
      </c>
      <c r="S4" s="1">
        <v>84.041269999999997</v>
      </c>
      <c r="T4" s="1">
        <v>28.70853</v>
      </c>
      <c r="U4" s="1">
        <v>6.3852700000000002</v>
      </c>
      <c r="V4" s="1">
        <v>167.06345999999999</v>
      </c>
      <c r="W4" s="1">
        <v>18.092980000000001</v>
      </c>
      <c r="X4" s="1">
        <v>275.25322999999997</v>
      </c>
      <c r="Y4" s="1">
        <v>172.22846999999999</v>
      </c>
      <c r="Z4" s="1">
        <v>196.89507999999901</v>
      </c>
      <c r="AA4" s="1">
        <v>207.83665999999999</v>
      </c>
      <c r="AB4" s="1">
        <v>120.01121000000001</v>
      </c>
      <c r="AC4" s="1">
        <v>234.35740000000001</v>
      </c>
      <c r="AD4" s="1">
        <v>90.358999999999995</v>
      </c>
      <c r="AE4" s="1">
        <v>90.358000000000004</v>
      </c>
      <c r="AF4" s="1">
        <v>72.287000000000006</v>
      </c>
      <c r="AG4" s="1">
        <v>96.432999999999893</v>
      </c>
      <c r="AH4" s="1">
        <v>96.432999999999893</v>
      </c>
      <c r="AI4" s="1">
        <v>119.33799999999999</v>
      </c>
      <c r="AJ4" s="1">
        <v>137.43</v>
      </c>
      <c r="AK4" s="1">
        <v>160.33500000000001</v>
      </c>
      <c r="AL4" s="1">
        <v>165.148</v>
      </c>
      <c r="AM4" s="1">
        <v>172.19800000000001</v>
      </c>
      <c r="AN4" s="1">
        <v>167.07599999999999</v>
      </c>
      <c r="AO4" s="1">
        <v>144.102</v>
      </c>
      <c r="AP4" s="1">
        <v>120.73</v>
      </c>
      <c r="AQ4" s="1">
        <v>97.698999999999998</v>
      </c>
      <c r="AR4" s="1">
        <v>92.688000000000002</v>
      </c>
      <c r="AS4" s="1">
        <v>111.214</v>
      </c>
      <c r="AT4" s="1">
        <v>111.215</v>
      </c>
      <c r="AU4" s="1">
        <v>128.458</v>
      </c>
      <c r="AV4" s="1">
        <v>128.459</v>
      </c>
      <c r="AW4" s="1">
        <v>145.70099999999999</v>
      </c>
      <c r="AX4" s="1">
        <v>162.94399999999999</v>
      </c>
      <c r="AY4" s="1">
        <v>182.084</v>
      </c>
      <c r="AZ4" s="1">
        <v>164.63</v>
      </c>
      <c r="BA4" s="1">
        <v>147.17599999999999</v>
      </c>
      <c r="BB4" s="1">
        <v>129.72300000000001</v>
      </c>
      <c r="BC4" s="1">
        <v>112.26900000000001</v>
      </c>
      <c r="BD4" s="1">
        <v>94.816000000000003</v>
      </c>
      <c r="BE4" s="1">
        <v>114.702</v>
      </c>
      <c r="BF4" s="1">
        <v>114.703</v>
      </c>
      <c r="BG4" s="1">
        <v>132.64400000000001</v>
      </c>
      <c r="BH4" s="1">
        <v>132.64500000000001</v>
      </c>
      <c r="BI4" s="1">
        <v>150.58500000000001</v>
      </c>
      <c r="BJ4" s="1">
        <v>168.52500000000001</v>
      </c>
      <c r="BK4" s="1">
        <v>187.88</v>
      </c>
      <c r="BL4" s="1">
        <v>169.78200000000001</v>
      </c>
      <c r="BM4" s="1">
        <v>151.685</v>
      </c>
      <c r="BN4" s="1">
        <v>133.58699999999999</v>
      </c>
      <c r="BO4" s="1">
        <v>115.489</v>
      </c>
      <c r="BP4" s="1">
        <v>97.391000000000005</v>
      </c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</row>
    <row r="5" spans="1:164">
      <c r="E5" s="8" t="s">
        <v>14</v>
      </c>
      <c r="G5" s="1">
        <v>137.47220999999999</v>
      </c>
      <c r="H5" s="1">
        <v>141.53322</v>
      </c>
      <c r="I5" s="1">
        <v>129.36322999999999</v>
      </c>
      <c r="J5" s="1">
        <v>99.844939999999994</v>
      </c>
      <c r="K5" s="1">
        <v>131.61476999999999</v>
      </c>
      <c r="L5" s="1">
        <v>64.735550000000003</v>
      </c>
      <c r="M5" s="1">
        <v>77.179069999999996</v>
      </c>
      <c r="N5" s="1">
        <v>165.31927999999999</v>
      </c>
      <c r="O5" s="1">
        <v>146.99194</v>
      </c>
      <c r="P5" s="1">
        <v>13.053459999999999</v>
      </c>
      <c r="Q5" s="1">
        <v>192.70332999999999</v>
      </c>
      <c r="R5" s="1">
        <v>73.669449999999998</v>
      </c>
      <c r="S5" s="1">
        <v>84.041269999999997</v>
      </c>
      <c r="T5" s="1">
        <v>28.70853</v>
      </c>
      <c r="U5" s="1">
        <v>6.3852700000000002</v>
      </c>
      <c r="V5" s="1">
        <v>167.06345999999999</v>
      </c>
      <c r="W5" s="1">
        <v>18.092980000000001</v>
      </c>
      <c r="X5" s="1">
        <v>275.25322999999997</v>
      </c>
      <c r="Y5" s="1">
        <v>172.22846999999999</v>
      </c>
      <c r="Z5" s="1">
        <v>196.89507999999901</v>
      </c>
      <c r="AA5" s="1">
        <v>207.83665999999999</v>
      </c>
      <c r="AB5" s="1">
        <v>120.01121000000001</v>
      </c>
      <c r="AC5" s="1">
        <v>234.35740000000001</v>
      </c>
      <c r="AD5" s="1">
        <v>90.358999999999995</v>
      </c>
      <c r="AE5" s="1">
        <v>90.358000000000004</v>
      </c>
      <c r="AF5" s="1">
        <v>72.287000000000006</v>
      </c>
      <c r="AG5" s="1">
        <v>96.432999999999893</v>
      </c>
      <c r="AH5" s="1">
        <v>96.432999999999893</v>
      </c>
      <c r="AI5" s="1">
        <v>119.33799999999999</v>
      </c>
      <c r="AJ5" s="1">
        <v>137.43</v>
      </c>
      <c r="AK5" s="1">
        <v>160.33500000000001</v>
      </c>
      <c r="AL5" s="1">
        <v>165.148</v>
      </c>
      <c r="AM5" s="1">
        <v>172.19800000000001</v>
      </c>
      <c r="AN5" s="1">
        <v>167.07599999999999</v>
      </c>
      <c r="AO5" s="1">
        <v>144.102</v>
      </c>
      <c r="AP5" s="1">
        <v>120.73</v>
      </c>
      <c r="AQ5" s="1">
        <v>97.698999999999998</v>
      </c>
      <c r="AR5" s="1">
        <v>92.688000000000002</v>
      </c>
      <c r="AS5" s="1">
        <v>111.214</v>
      </c>
      <c r="AT5" s="1">
        <v>111.215</v>
      </c>
      <c r="AU5" s="1">
        <v>128.458</v>
      </c>
      <c r="AV5" s="1">
        <v>128.459</v>
      </c>
      <c r="AW5" s="1">
        <v>145.70099999999999</v>
      </c>
      <c r="AX5" s="1">
        <v>162.94399999999999</v>
      </c>
      <c r="AY5" s="1">
        <v>182.084</v>
      </c>
      <c r="AZ5" s="1">
        <v>164.63</v>
      </c>
      <c r="BA5" s="1">
        <v>147.17599999999999</v>
      </c>
      <c r="BB5" s="1">
        <v>129.72300000000001</v>
      </c>
      <c r="BC5" s="1">
        <v>112.26900000000001</v>
      </c>
      <c r="BD5" s="1">
        <v>94.816000000000003</v>
      </c>
      <c r="BE5" s="1">
        <v>114.702</v>
      </c>
      <c r="BF5" s="1">
        <v>114.703</v>
      </c>
      <c r="BG5" s="1">
        <v>132.64400000000001</v>
      </c>
      <c r="BH5" s="1">
        <v>132.64500000000001</v>
      </c>
      <c r="BI5" s="1">
        <v>150.58500000000001</v>
      </c>
      <c r="BJ5" s="1">
        <v>168.52500000000001</v>
      </c>
      <c r="BK5" s="1">
        <v>187.88</v>
      </c>
      <c r="BL5" s="1">
        <v>169.78200000000001</v>
      </c>
      <c r="BM5" s="1">
        <v>151.685</v>
      </c>
      <c r="BN5" s="1">
        <v>133.58699999999999</v>
      </c>
      <c r="BO5" s="1">
        <v>115.489</v>
      </c>
      <c r="BP5" s="1">
        <v>97.391000000000005</v>
      </c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</row>
    <row r="6" spans="1:164">
      <c r="E6" s="8" t="s">
        <v>15</v>
      </c>
      <c r="G6" s="1">
        <v>1364.66308</v>
      </c>
      <c r="H6" s="1">
        <v>1506.1963000000001</v>
      </c>
      <c r="I6" s="1">
        <v>129.36322999999999</v>
      </c>
      <c r="J6" s="1">
        <v>99.844939999999994</v>
      </c>
      <c r="K6" s="1">
        <v>131.61476999999999</v>
      </c>
      <c r="L6" s="1">
        <v>64.735550000000003</v>
      </c>
      <c r="M6" s="1">
        <v>77.179069999999996</v>
      </c>
      <c r="N6" s="1">
        <v>165.31927999999999</v>
      </c>
      <c r="O6" s="1">
        <v>146.99194</v>
      </c>
      <c r="P6" s="1">
        <v>13.053459999999999</v>
      </c>
      <c r="Q6" s="1">
        <v>192.70332999999999</v>
      </c>
      <c r="R6" s="1">
        <v>73.669449999999998</v>
      </c>
      <c r="S6" s="1">
        <v>84.041269999999997</v>
      </c>
      <c r="T6" s="1">
        <v>28.70853</v>
      </c>
      <c r="U6" s="1">
        <v>6.3852700000000002</v>
      </c>
      <c r="V6" s="1">
        <v>167.06345999999999</v>
      </c>
      <c r="W6" s="1">
        <v>18.092980000000001</v>
      </c>
      <c r="X6" s="1">
        <v>275.25322999999997</v>
      </c>
      <c r="Y6" s="1">
        <v>172.22846999999999</v>
      </c>
      <c r="Z6" s="1">
        <v>196.89507999999901</v>
      </c>
      <c r="AA6" s="1">
        <v>207.83665999999999</v>
      </c>
      <c r="AB6" s="1">
        <v>120.01121000000001</v>
      </c>
      <c r="AC6" s="1">
        <v>234.35740000000001</v>
      </c>
      <c r="AD6" s="1">
        <v>90.358999999999995</v>
      </c>
      <c r="AE6" s="1">
        <v>90.358000000000004</v>
      </c>
      <c r="AF6" s="1">
        <v>72.287000000000006</v>
      </c>
      <c r="AG6" s="1">
        <v>96.432999999999893</v>
      </c>
      <c r="AH6" s="1">
        <v>96.432999999999893</v>
      </c>
      <c r="AI6" s="1">
        <v>119.33799999999999</v>
      </c>
      <c r="AJ6" s="1">
        <v>137.43</v>
      </c>
      <c r="AK6" s="1">
        <v>160.33500000000001</v>
      </c>
      <c r="AL6" s="1">
        <v>165.148</v>
      </c>
      <c r="AM6" s="1">
        <v>172.19800000000001</v>
      </c>
      <c r="AN6" s="1">
        <v>167.07599999999999</v>
      </c>
      <c r="AO6" s="1">
        <v>144.102</v>
      </c>
      <c r="AP6" s="1">
        <v>120.73</v>
      </c>
      <c r="AQ6" s="1">
        <v>97.698999999999998</v>
      </c>
      <c r="AR6" s="1">
        <v>92.688000000000002</v>
      </c>
      <c r="AS6" s="1">
        <v>111.214</v>
      </c>
      <c r="AT6" s="1">
        <v>111.215</v>
      </c>
      <c r="AU6" s="1">
        <v>128.458</v>
      </c>
      <c r="AV6" s="1">
        <v>128.459</v>
      </c>
      <c r="AW6" s="1">
        <v>145.70099999999999</v>
      </c>
      <c r="AX6" s="1">
        <v>162.94399999999999</v>
      </c>
      <c r="AY6" s="1">
        <v>182.084</v>
      </c>
      <c r="AZ6" s="1">
        <v>164.63</v>
      </c>
      <c r="BA6" s="1">
        <v>147.17599999999999</v>
      </c>
      <c r="BB6" s="1">
        <v>129.72300000000001</v>
      </c>
      <c r="BC6" s="1">
        <v>112.26900000000001</v>
      </c>
      <c r="BD6" s="1">
        <v>94.816000000000003</v>
      </c>
      <c r="BE6" s="1">
        <v>114.702</v>
      </c>
      <c r="BF6" s="1">
        <v>114.703</v>
      </c>
      <c r="BG6" s="1">
        <v>132.64400000000001</v>
      </c>
      <c r="BH6" s="1">
        <v>132.64500000000001</v>
      </c>
      <c r="BI6" s="1">
        <v>150.58500000000001</v>
      </c>
      <c r="BJ6" s="1">
        <v>168.52500000000001</v>
      </c>
      <c r="BK6" s="1">
        <v>187.88</v>
      </c>
      <c r="BL6" s="1">
        <v>169.78200000000001</v>
      </c>
      <c r="BM6" s="1">
        <v>151.685</v>
      </c>
      <c r="BN6" s="1">
        <v>133.58699999999999</v>
      </c>
      <c r="BO6" s="1">
        <v>115.489</v>
      </c>
      <c r="BP6" s="1">
        <v>97.391000000000005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</row>
    <row r="7" spans="1:164">
      <c r="E7" s="8" t="s">
        <v>16</v>
      </c>
      <c r="G7" s="1">
        <v>1364.66308</v>
      </c>
      <c r="H7" s="1">
        <v>1506.1963000000001</v>
      </c>
      <c r="I7" s="1">
        <v>129.36322999999999</v>
      </c>
      <c r="J7" s="1">
        <v>99.844939999999994</v>
      </c>
      <c r="K7" s="1">
        <v>131.61476999999999</v>
      </c>
      <c r="L7" s="1">
        <v>64.735550000000003</v>
      </c>
      <c r="M7" s="1">
        <v>77.179069999999996</v>
      </c>
      <c r="N7" s="1">
        <v>165.31927999999999</v>
      </c>
      <c r="O7" s="1">
        <v>146.99194</v>
      </c>
      <c r="P7" s="1">
        <v>13.053459999999999</v>
      </c>
      <c r="Q7" s="1">
        <v>192.70332999999999</v>
      </c>
      <c r="R7" s="1">
        <v>73.669449999999998</v>
      </c>
      <c r="S7" s="1">
        <v>84.041269999999997</v>
      </c>
      <c r="T7" s="1">
        <v>28.70853</v>
      </c>
      <c r="U7" s="1">
        <v>6.3852700000000002</v>
      </c>
      <c r="V7" s="1">
        <v>167.06345999999999</v>
      </c>
      <c r="W7" s="1">
        <v>18.092980000000001</v>
      </c>
      <c r="X7" s="1">
        <v>275.25322999999997</v>
      </c>
      <c r="Y7" s="1">
        <v>172.22846999999999</v>
      </c>
      <c r="Z7" s="1">
        <v>196.89507999999901</v>
      </c>
      <c r="AA7" s="1">
        <v>207.83665999999999</v>
      </c>
      <c r="AB7" s="1">
        <v>120.01121000000001</v>
      </c>
      <c r="AC7" s="1">
        <v>234.35740000000001</v>
      </c>
      <c r="AD7" s="1">
        <v>90.358999999999995</v>
      </c>
      <c r="AE7" s="1">
        <v>90.358000000000004</v>
      </c>
      <c r="AF7" s="1">
        <v>72.287000000000006</v>
      </c>
      <c r="AG7" s="1">
        <v>96.432999999999893</v>
      </c>
      <c r="AH7" s="1">
        <v>96.432999999999893</v>
      </c>
      <c r="AI7" s="1">
        <v>119.33799999999999</v>
      </c>
      <c r="AJ7" s="1">
        <v>137.43</v>
      </c>
      <c r="AK7" s="1">
        <v>160.33500000000001</v>
      </c>
      <c r="AL7" s="1">
        <v>165.148</v>
      </c>
      <c r="AM7" s="1">
        <v>172.19800000000001</v>
      </c>
      <c r="AN7" s="1">
        <v>167.07599999999999</v>
      </c>
      <c r="AO7" s="1">
        <v>144.102</v>
      </c>
      <c r="AP7" s="1">
        <v>120.73</v>
      </c>
      <c r="AQ7" s="1">
        <v>97.698999999999998</v>
      </c>
      <c r="AR7" s="1">
        <v>92.688000000000002</v>
      </c>
      <c r="AS7" s="1">
        <v>111.214</v>
      </c>
      <c r="AT7" s="1">
        <v>111.215</v>
      </c>
      <c r="AU7" s="1">
        <v>128.458</v>
      </c>
      <c r="AV7" s="1">
        <v>128.459</v>
      </c>
      <c r="AW7" s="1">
        <v>145.70099999999999</v>
      </c>
      <c r="AX7" s="1">
        <v>162.94399999999999</v>
      </c>
      <c r="AY7" s="1">
        <v>182.084</v>
      </c>
      <c r="AZ7" s="1">
        <v>164.63</v>
      </c>
      <c r="BA7" s="1">
        <v>147.17599999999999</v>
      </c>
      <c r="BB7" s="1">
        <v>129.72300000000001</v>
      </c>
      <c r="BC7" s="1">
        <v>112.26900000000001</v>
      </c>
      <c r="BD7" s="1">
        <v>94.816000000000003</v>
      </c>
      <c r="BE7" s="1">
        <v>114.702</v>
      </c>
      <c r="BF7" s="1">
        <v>114.703</v>
      </c>
      <c r="BG7" s="1">
        <v>132.64400000000001</v>
      </c>
      <c r="BH7" s="1">
        <v>132.64500000000001</v>
      </c>
      <c r="BI7" s="1">
        <v>150.58500000000001</v>
      </c>
      <c r="BJ7" s="1">
        <v>168.52500000000001</v>
      </c>
      <c r="BK7" s="1">
        <v>187.88</v>
      </c>
      <c r="BL7" s="1">
        <v>169.78200000000001</v>
      </c>
      <c r="BM7" s="1">
        <v>151.685</v>
      </c>
      <c r="BN7" s="1">
        <v>133.58699999999999</v>
      </c>
      <c r="BO7" s="1">
        <v>115.489</v>
      </c>
      <c r="BP7" s="1">
        <v>97.391000000000005</v>
      </c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</row>
    <row r="8" spans="1:164">
      <c r="E8" s="8" t="s">
        <v>17</v>
      </c>
      <c r="G8" s="1">
        <v>14256.309780000001</v>
      </c>
      <c r="H8" s="1">
        <v>14397.843000000001</v>
      </c>
      <c r="I8" s="1">
        <v>14527.206230000002</v>
      </c>
      <c r="J8" s="1">
        <v>14627.051170000002</v>
      </c>
      <c r="K8" s="1">
        <v>14758.665940000003</v>
      </c>
      <c r="L8" s="1">
        <v>14823.401490000002</v>
      </c>
      <c r="M8" s="1">
        <v>14900.580560000002</v>
      </c>
      <c r="N8" s="1">
        <v>15065.899840000002</v>
      </c>
      <c r="O8" s="1">
        <v>15212.891780000002</v>
      </c>
      <c r="P8" s="1">
        <v>15225.945240000001</v>
      </c>
      <c r="Q8" s="1">
        <v>15418.648570000001</v>
      </c>
      <c r="R8" s="1">
        <v>15492.318020000001</v>
      </c>
      <c r="S8" s="1">
        <v>15576.35929</v>
      </c>
      <c r="T8" s="1">
        <v>15605.06782</v>
      </c>
      <c r="U8" s="1">
        <v>15611.453090000001</v>
      </c>
      <c r="V8" s="1">
        <v>15778.51655</v>
      </c>
      <c r="W8" s="1">
        <v>15796.60953</v>
      </c>
      <c r="X8" s="1">
        <v>16071.86276</v>
      </c>
      <c r="Y8" s="1">
        <v>16244.09123</v>
      </c>
      <c r="Z8" s="1">
        <v>16440.98631</v>
      </c>
      <c r="AA8" s="1">
        <v>16648.822970000001</v>
      </c>
      <c r="AB8" s="1">
        <v>16768.834180000002</v>
      </c>
      <c r="AC8" s="1">
        <v>17003.191580000002</v>
      </c>
      <c r="AD8" s="1">
        <v>17093.550580000003</v>
      </c>
      <c r="AE8" s="1">
        <v>17183.908580000003</v>
      </c>
      <c r="AF8" s="1">
        <v>17256.195580000003</v>
      </c>
      <c r="AG8" s="1">
        <v>17352.628580000004</v>
      </c>
      <c r="AH8" s="1">
        <v>17449.061580000005</v>
      </c>
      <c r="AI8" s="1">
        <v>17568.399580000005</v>
      </c>
      <c r="AJ8" s="1">
        <v>17705.829580000005</v>
      </c>
      <c r="AK8" s="1">
        <v>17866.164580000004</v>
      </c>
      <c r="AL8" s="1">
        <v>18031.312580000005</v>
      </c>
      <c r="AM8" s="1">
        <v>18203.510580000006</v>
      </c>
      <c r="AN8" s="1">
        <v>18370.586580000007</v>
      </c>
      <c r="AO8" s="1">
        <v>18514.688580000005</v>
      </c>
      <c r="AP8" s="1">
        <v>18635.418580000005</v>
      </c>
      <c r="AQ8" s="1">
        <v>18733.117580000006</v>
      </c>
      <c r="AR8" s="1">
        <v>18825.805580000004</v>
      </c>
      <c r="AS8" s="1">
        <v>18937.019580000004</v>
      </c>
      <c r="AT8" s="1">
        <v>19048.234580000004</v>
      </c>
      <c r="AU8" s="1">
        <v>19176.692580000003</v>
      </c>
      <c r="AV8" s="1">
        <v>19305.151580000002</v>
      </c>
      <c r="AW8" s="1">
        <v>19450.852580000002</v>
      </c>
      <c r="AX8" s="1">
        <v>19613.796580000002</v>
      </c>
      <c r="AY8" s="1">
        <v>19795.880580000001</v>
      </c>
      <c r="AZ8" s="1">
        <v>19960.510580000002</v>
      </c>
      <c r="BA8" s="1">
        <v>20107.686580000001</v>
      </c>
      <c r="BB8" s="1">
        <v>20237.409580000003</v>
      </c>
      <c r="BC8" s="1">
        <v>20349.678580000003</v>
      </c>
      <c r="BD8" s="1">
        <v>20444.494580000002</v>
      </c>
      <c r="BE8" s="1">
        <v>20559.196580000003</v>
      </c>
      <c r="BF8" s="1">
        <v>20673.899580000005</v>
      </c>
      <c r="BG8" s="1">
        <v>20806.543580000005</v>
      </c>
      <c r="BH8" s="1">
        <v>20939.188580000005</v>
      </c>
      <c r="BI8" s="1">
        <v>21089.773580000005</v>
      </c>
      <c r="BJ8" s="1">
        <v>21258.298580000006</v>
      </c>
      <c r="BK8" s="1">
        <v>21446.178580000007</v>
      </c>
      <c r="BL8" s="1">
        <v>21615.960580000006</v>
      </c>
      <c r="BM8" s="1">
        <v>21767.645580000008</v>
      </c>
      <c r="BN8" s="1">
        <v>21901.232580000007</v>
      </c>
      <c r="BO8" s="1">
        <v>22016.721580000009</v>
      </c>
      <c r="BP8" s="1">
        <v>22114.112580000008</v>
      </c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</row>
    <row r="9" spans="1:164">
      <c r="E9" s="8" t="s">
        <v>18</v>
      </c>
      <c r="G9" s="1">
        <v>14256.309780000001</v>
      </c>
      <c r="H9" s="1">
        <v>14397.843000000001</v>
      </c>
      <c r="I9" s="1">
        <v>14527.206230000002</v>
      </c>
      <c r="J9" s="1">
        <v>14627.051170000002</v>
      </c>
      <c r="K9" s="1">
        <v>14758.665940000003</v>
      </c>
      <c r="L9" s="1">
        <v>14823.401490000002</v>
      </c>
      <c r="M9" s="1">
        <v>14900.580560000002</v>
      </c>
      <c r="N9" s="1">
        <v>15065.899840000002</v>
      </c>
      <c r="O9" s="1">
        <v>15212.891780000002</v>
      </c>
      <c r="P9" s="1">
        <v>15225.945240000001</v>
      </c>
      <c r="Q9" s="1">
        <v>15418.648570000001</v>
      </c>
      <c r="R9" s="1">
        <v>15492.318020000001</v>
      </c>
      <c r="S9" s="1">
        <v>15576.35929</v>
      </c>
      <c r="T9" s="1">
        <v>15605.06782</v>
      </c>
      <c r="U9" s="1">
        <v>15611.453090000001</v>
      </c>
      <c r="V9" s="1">
        <v>15778.51655</v>
      </c>
      <c r="W9" s="1">
        <v>15796.60953</v>
      </c>
      <c r="X9" s="1">
        <v>16071.86276</v>
      </c>
      <c r="Y9" s="1">
        <v>16244.09123</v>
      </c>
      <c r="Z9" s="1">
        <v>16440.98631</v>
      </c>
      <c r="AA9" s="1">
        <v>16648.822970000001</v>
      </c>
      <c r="AB9" s="1">
        <v>16768.834180000002</v>
      </c>
      <c r="AC9" s="1">
        <v>17003.191580000002</v>
      </c>
      <c r="AD9" s="1">
        <v>17093.550580000003</v>
      </c>
      <c r="AE9" s="1">
        <v>17183.908580000003</v>
      </c>
      <c r="AF9" s="1">
        <v>17256.195580000003</v>
      </c>
      <c r="AG9" s="1">
        <v>17352.628580000004</v>
      </c>
      <c r="AH9" s="1">
        <v>17449.061580000005</v>
      </c>
      <c r="AI9" s="1">
        <v>17568.399580000005</v>
      </c>
      <c r="AJ9" s="1">
        <v>17705.829580000005</v>
      </c>
      <c r="AK9" s="1">
        <v>17866.164580000004</v>
      </c>
      <c r="AL9" s="1">
        <v>18031.312580000005</v>
      </c>
      <c r="AM9" s="1">
        <v>18203.510580000006</v>
      </c>
      <c r="AN9" s="1">
        <v>18370.586580000007</v>
      </c>
      <c r="AO9" s="1">
        <v>18514.688580000005</v>
      </c>
      <c r="AP9" s="1">
        <v>18635.418580000005</v>
      </c>
      <c r="AQ9" s="1">
        <v>18733.117580000006</v>
      </c>
      <c r="AR9" s="1">
        <v>18825.805580000004</v>
      </c>
      <c r="AS9" s="1">
        <v>18937.019580000004</v>
      </c>
      <c r="AT9" s="1">
        <v>19048.234580000004</v>
      </c>
      <c r="AU9" s="1">
        <v>19176.692580000003</v>
      </c>
      <c r="AV9" s="1">
        <v>19305.151580000002</v>
      </c>
      <c r="AW9" s="1">
        <v>19450.852580000002</v>
      </c>
      <c r="AX9" s="1">
        <v>19613.796580000002</v>
      </c>
      <c r="AY9" s="1">
        <v>19795.880580000001</v>
      </c>
      <c r="AZ9" s="1">
        <v>19960.510580000002</v>
      </c>
      <c r="BA9" s="1">
        <v>20107.686580000001</v>
      </c>
      <c r="BB9" s="1">
        <v>20237.409580000003</v>
      </c>
      <c r="BC9" s="1">
        <v>20349.678580000003</v>
      </c>
      <c r="BD9" s="1">
        <v>20444.494580000002</v>
      </c>
      <c r="BE9" s="1">
        <v>20559.196580000003</v>
      </c>
      <c r="BF9" s="1">
        <v>20673.899580000005</v>
      </c>
      <c r="BG9" s="1">
        <v>20806.543580000005</v>
      </c>
      <c r="BH9" s="1">
        <v>20939.188580000005</v>
      </c>
      <c r="BI9" s="1">
        <v>21089.773580000005</v>
      </c>
      <c r="BJ9" s="1">
        <v>21258.298580000006</v>
      </c>
      <c r="BK9" s="1">
        <v>21446.178580000007</v>
      </c>
      <c r="BL9" s="1">
        <v>21615.960580000006</v>
      </c>
      <c r="BM9" s="1">
        <v>21767.645580000008</v>
      </c>
      <c r="BN9" s="1">
        <v>21901.232580000007</v>
      </c>
      <c r="BO9" s="1">
        <v>22016.721580000009</v>
      </c>
      <c r="BP9" s="1">
        <v>22114.112580000008</v>
      </c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</row>
    <row r="10" spans="1:164">
      <c r="E10" s="8" t="s">
        <v>19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>
        <v>0</v>
      </c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</row>
    <row r="11" spans="1:164">
      <c r="E11" s="8" t="s">
        <v>20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>
        <v>0</v>
      </c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</row>
    <row r="12" spans="1:164">
      <c r="E12" s="8" t="s">
        <v>21</v>
      </c>
      <c r="G12" s="1">
        <v>-96.829650000000001</v>
      </c>
      <c r="H12" s="1">
        <v>-134.21931000000001</v>
      </c>
      <c r="I12" s="1">
        <v>-140.93028000000001</v>
      </c>
      <c r="J12" s="1">
        <v>-121.75609</v>
      </c>
      <c r="K12" s="1">
        <v>-163.9393</v>
      </c>
      <c r="L12" s="1">
        <v>-190.78316000000001</v>
      </c>
      <c r="M12" s="1">
        <v>0</v>
      </c>
      <c r="N12" s="1">
        <v>-132.30188999999999</v>
      </c>
      <c r="O12" s="1">
        <v>0</v>
      </c>
      <c r="P12" s="1">
        <v>-206.12251000000001</v>
      </c>
      <c r="Q12" s="1">
        <v>-113.12770999999999</v>
      </c>
      <c r="R12" s="1">
        <v>-201.16380000000001</v>
      </c>
      <c r="S12" s="1">
        <v>-189.82445000000001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</row>
    <row r="13" spans="1:164">
      <c r="A13" s="9"/>
      <c r="B13" s="9"/>
      <c r="C13" s="9"/>
      <c r="D13" s="9"/>
      <c r="E13" s="9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</row>
    <row r="14" spans="1:164">
      <c r="A14" s="9"/>
      <c r="B14" s="9"/>
      <c r="C14" s="9"/>
      <c r="D14" s="9"/>
      <c r="E14" s="9" t="s">
        <v>22</v>
      </c>
      <c r="F14" s="76" t="s">
        <v>23</v>
      </c>
      <c r="G14" s="1">
        <v>9698.0259400000032</v>
      </c>
      <c r="H14" s="1">
        <v>9705.3398500000021</v>
      </c>
      <c r="I14" s="1">
        <v>10098.412030000001</v>
      </c>
      <c r="J14" s="1">
        <v>10076.500880000001</v>
      </c>
      <c r="K14" s="1">
        <v>10044.176350000002</v>
      </c>
      <c r="L14" s="1">
        <v>9918.1287400000001</v>
      </c>
      <c r="M14" s="1">
        <v>9995.3078100000002</v>
      </c>
      <c r="N14" s="1">
        <v>10028.325199999999</v>
      </c>
      <c r="O14" s="1">
        <v>10175.317139999999</v>
      </c>
      <c r="P14" s="1">
        <v>9982.2480899999991</v>
      </c>
      <c r="Q14" s="1">
        <v>10061.823709999999</v>
      </c>
      <c r="R14" s="1">
        <v>9934.3293599999979</v>
      </c>
      <c r="S14" s="1">
        <v>10286.147489999999</v>
      </c>
      <c r="T14" s="1">
        <v>10204.604440000001</v>
      </c>
      <c r="U14" s="1">
        <v>10137.169089999999</v>
      </c>
      <c r="V14" s="1">
        <v>10095.13882</v>
      </c>
      <c r="W14" s="1">
        <v>10113.2318</v>
      </c>
      <c r="X14" s="1">
        <v>10096.078669999999</v>
      </c>
      <c r="Y14" s="1">
        <v>10110.120099999998</v>
      </c>
      <c r="Z14" s="1">
        <v>10151.704259999999</v>
      </c>
      <c r="AA14" s="1">
        <v>10234.908699999998</v>
      </c>
      <c r="AB14" s="1">
        <v>10249.83642</v>
      </c>
      <c r="AC14" s="1">
        <v>10470.352459999998</v>
      </c>
      <c r="AD14" s="1">
        <v>10272.404659999997</v>
      </c>
      <c r="AE14" s="1">
        <v>10276.477229999999</v>
      </c>
      <c r="AF14" s="1">
        <v>10272.267389999997</v>
      </c>
      <c r="AG14" s="1">
        <v>10368.700389999996</v>
      </c>
      <c r="AH14" s="1">
        <v>10465.133389999995</v>
      </c>
      <c r="AI14" s="1">
        <v>10584.471389999995</v>
      </c>
      <c r="AJ14" s="1">
        <v>10721.901389999995</v>
      </c>
      <c r="AK14" s="1">
        <v>10882.236389999995</v>
      </c>
      <c r="AL14" s="1">
        <v>11047.384389999994</v>
      </c>
      <c r="AM14" s="1">
        <v>11219.582389999994</v>
      </c>
      <c r="AN14" s="1">
        <v>11386.658389999993</v>
      </c>
      <c r="AO14" s="1">
        <v>11530.760389999994</v>
      </c>
      <c r="AP14" s="1">
        <v>11651.490389999994</v>
      </c>
      <c r="AQ14" s="1">
        <v>11749.189389999994</v>
      </c>
      <c r="AR14" s="1">
        <v>11841.877389999994</v>
      </c>
      <c r="AS14" s="1">
        <v>11953.091389999994</v>
      </c>
      <c r="AT14" s="1">
        <v>12064.306389999994</v>
      </c>
      <c r="AU14" s="1">
        <v>12192.764389999995</v>
      </c>
      <c r="AV14" s="1">
        <v>12321.223389999996</v>
      </c>
      <c r="AW14" s="1">
        <v>12466.924389999995</v>
      </c>
      <c r="AX14" s="1">
        <v>12629.868389999994</v>
      </c>
      <c r="AY14" s="1">
        <v>12811.952389999995</v>
      </c>
      <c r="AZ14" s="1">
        <v>12976.582389999994</v>
      </c>
      <c r="BA14" s="1">
        <v>13123.758389999994</v>
      </c>
      <c r="BB14" s="1">
        <v>13253.481389999994</v>
      </c>
      <c r="BC14" s="1">
        <v>13365.750389999994</v>
      </c>
      <c r="BD14" s="1">
        <v>13460.566389999994</v>
      </c>
      <c r="BE14" s="1">
        <v>13575.268389999994</v>
      </c>
      <c r="BF14" s="1">
        <v>13689.971389999993</v>
      </c>
      <c r="BG14" s="1">
        <v>13822.615389999994</v>
      </c>
      <c r="BH14" s="1">
        <v>13955.260389999994</v>
      </c>
      <c r="BI14" s="1">
        <v>14105.845389999993</v>
      </c>
      <c r="BJ14" s="1">
        <v>14274.370389999993</v>
      </c>
      <c r="BK14" s="1">
        <v>14462.250389999992</v>
      </c>
      <c r="BL14" s="1">
        <v>14632.032389999991</v>
      </c>
      <c r="BM14" s="1">
        <v>14783.717389999991</v>
      </c>
      <c r="BN14" s="1">
        <v>14917.30438999999</v>
      </c>
      <c r="BO14" s="1">
        <v>15032.79338999999</v>
      </c>
      <c r="BP14" s="1">
        <v>15130.184389999989</v>
      </c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</row>
    <row r="15" spans="1:164">
      <c r="A15" s="9"/>
      <c r="B15" s="76"/>
      <c r="C15" s="9"/>
      <c r="D15" s="9"/>
      <c r="E15" s="9"/>
      <c r="F15" s="76" t="s">
        <v>24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</row>
    <row r="16" spans="1:164">
      <c r="A16" s="9"/>
      <c r="B16" s="76"/>
      <c r="C16" s="9"/>
      <c r="D16" s="9"/>
      <c r="E16" s="9"/>
      <c r="F16" s="76"/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</row>
    <row r="17" spans="1:152">
      <c r="A17" s="9"/>
      <c r="B17" s="76"/>
      <c r="C17" s="9"/>
      <c r="D17" s="9"/>
      <c r="E17" s="9"/>
      <c r="F17" s="76"/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>
        <v>0</v>
      </c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</row>
    <row r="18" spans="1:152">
      <c r="A18" s="9"/>
      <c r="B18" s="76"/>
      <c r="C18" s="9"/>
      <c r="D18" s="9"/>
      <c r="E18" s="9"/>
      <c r="F18" s="76"/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</row>
    <row r="19" spans="1:152">
      <c r="A19" s="9"/>
      <c r="B19" s="76"/>
      <c r="C19" s="9"/>
      <c r="D19" s="9"/>
      <c r="E19" s="9"/>
      <c r="F19" s="76"/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</row>
    <row r="20" spans="1:152">
      <c r="A20" s="9"/>
      <c r="B20" s="76"/>
      <c r="C20" s="9"/>
      <c r="D20" s="9"/>
      <c r="E20" s="9"/>
      <c r="F20" s="76"/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>
        <v>0</v>
      </c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</row>
    <row r="21" spans="1:152">
      <c r="A21" s="9"/>
      <c r="B21" s="76"/>
      <c r="C21" s="9"/>
      <c r="D21" s="9"/>
      <c r="E21" s="9"/>
      <c r="F21" s="76"/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>
        <v>0</v>
      </c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</row>
    <row r="22" spans="1:152">
      <c r="A22" s="9"/>
      <c r="B22" s="76"/>
      <c r="C22" s="9"/>
      <c r="D22" s="9"/>
      <c r="E22" s="9"/>
      <c r="F22" s="76"/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</row>
    <row r="23" spans="1:152">
      <c r="A23" s="9"/>
      <c r="B23" s="9"/>
      <c r="C23" s="9"/>
      <c r="D23" s="9"/>
      <c r="E23" s="9"/>
      <c r="F23" s="76" t="s">
        <v>25</v>
      </c>
      <c r="G23" s="3">
        <v>9698.0259400000032</v>
      </c>
      <c r="H23" s="3">
        <v>9705.3398500000021</v>
      </c>
      <c r="I23" s="3">
        <v>10098.412030000001</v>
      </c>
      <c r="J23" s="3">
        <v>10076.500880000001</v>
      </c>
      <c r="K23" s="3">
        <v>10044.176350000002</v>
      </c>
      <c r="L23" s="3">
        <v>9918.1287400000001</v>
      </c>
      <c r="M23" s="3">
        <v>9995.3078100000002</v>
      </c>
      <c r="N23" s="3">
        <v>10028.325199999999</v>
      </c>
      <c r="O23" s="3">
        <v>10175.317139999999</v>
      </c>
      <c r="P23" s="3">
        <v>9982.2480899999991</v>
      </c>
      <c r="Q23" s="3">
        <v>10061.823709999999</v>
      </c>
      <c r="R23" s="3">
        <v>9934.3293599999979</v>
      </c>
      <c r="S23" s="3">
        <v>10286.147489999999</v>
      </c>
      <c r="T23" s="3">
        <v>10204.604440000001</v>
      </c>
      <c r="U23" s="3">
        <v>10137.169089999999</v>
      </c>
      <c r="V23" s="3">
        <v>10095.13882</v>
      </c>
      <c r="W23" s="3">
        <v>10113.2318</v>
      </c>
      <c r="X23" s="3">
        <v>10096.078669999999</v>
      </c>
      <c r="Y23" s="3">
        <v>10110.120099999998</v>
      </c>
      <c r="Z23" s="3">
        <v>10151.704259999999</v>
      </c>
      <c r="AA23" s="3">
        <v>10234.908699999998</v>
      </c>
      <c r="AB23" s="3">
        <v>10249.83642</v>
      </c>
      <c r="AC23" s="3">
        <v>10470.352459999998</v>
      </c>
      <c r="AD23" s="3">
        <v>10272.404659999997</v>
      </c>
      <c r="AE23" s="3">
        <v>10276.477229999999</v>
      </c>
      <c r="AF23" s="3">
        <v>10272.267389999997</v>
      </c>
      <c r="AG23" s="3">
        <v>10368.700389999996</v>
      </c>
      <c r="AH23" s="3">
        <v>10465.133389999995</v>
      </c>
      <c r="AI23" s="3">
        <v>10584.471389999995</v>
      </c>
      <c r="AJ23" s="3">
        <v>10721.901389999995</v>
      </c>
      <c r="AK23" s="3">
        <v>10882.236389999995</v>
      </c>
      <c r="AL23" s="3">
        <v>11047.384389999994</v>
      </c>
      <c r="AM23" s="3">
        <v>11219.582389999994</v>
      </c>
      <c r="AN23" s="3">
        <v>11386.658389999993</v>
      </c>
      <c r="AO23" s="3">
        <v>11530.760389999994</v>
      </c>
      <c r="AP23" s="3">
        <v>11651.490389999994</v>
      </c>
      <c r="AQ23" s="3">
        <v>11749.189389999994</v>
      </c>
      <c r="AR23" s="3">
        <v>11841.877389999994</v>
      </c>
      <c r="AS23" s="3">
        <v>11953.091389999994</v>
      </c>
      <c r="AT23" s="3">
        <v>12064.306389999994</v>
      </c>
      <c r="AU23" s="3">
        <v>12192.764389999995</v>
      </c>
      <c r="AV23" s="3">
        <v>12321.223389999996</v>
      </c>
      <c r="AW23" s="3">
        <v>12466.924389999995</v>
      </c>
      <c r="AX23" s="3">
        <v>12629.868389999994</v>
      </c>
      <c r="AY23" s="3">
        <v>12811.952389999995</v>
      </c>
      <c r="AZ23" s="3">
        <v>12976.582389999994</v>
      </c>
      <c r="BA23" s="3">
        <v>13123.758389999994</v>
      </c>
      <c r="BB23" s="3">
        <v>13253.481389999994</v>
      </c>
      <c r="BC23" s="3">
        <v>13365.750389999994</v>
      </c>
      <c r="BD23" s="3">
        <v>13460.566389999994</v>
      </c>
      <c r="BE23" s="3">
        <v>13575.268389999994</v>
      </c>
      <c r="BF23" s="3">
        <v>13689.971389999993</v>
      </c>
      <c r="BG23" s="3">
        <v>13822.615389999994</v>
      </c>
      <c r="BH23" s="3">
        <v>13955.260389999994</v>
      </c>
      <c r="BI23" s="3">
        <v>14105.845389999993</v>
      </c>
      <c r="BJ23" s="3">
        <v>14274.370389999993</v>
      </c>
      <c r="BK23" s="3">
        <v>14462.250389999992</v>
      </c>
      <c r="BL23" s="3">
        <v>14632.032389999991</v>
      </c>
      <c r="BM23" s="3">
        <v>14783.717389999991</v>
      </c>
      <c r="BN23" s="3">
        <v>14917.30438999999</v>
      </c>
      <c r="BO23" s="3">
        <v>15032.79338999999</v>
      </c>
      <c r="BP23" s="3">
        <v>15130.184389999989</v>
      </c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</row>
    <row r="24" spans="1:152">
      <c r="A24" s="9"/>
      <c r="B24" s="9"/>
      <c r="C24" s="9"/>
      <c r="D24" s="9"/>
      <c r="E24" s="9"/>
      <c r="F24" s="7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</row>
    <row r="25" spans="1:152">
      <c r="A25" s="9"/>
      <c r="B25" s="9"/>
      <c r="C25" s="9"/>
      <c r="D25" s="9"/>
      <c r="E25" s="9" t="s">
        <v>26</v>
      </c>
      <c r="F25" s="76" t="s">
        <v>23</v>
      </c>
      <c r="G25" s="1">
        <v>21.729112609999998</v>
      </c>
      <c r="H25" s="1">
        <v>21.820558370000001</v>
      </c>
      <c r="I25" s="1">
        <v>22.747452929999998</v>
      </c>
      <c r="J25" s="1">
        <v>22.721427070000001</v>
      </c>
      <c r="K25" s="1">
        <v>22.672126979999998</v>
      </c>
      <c r="L25" s="1">
        <v>22.59939679</v>
      </c>
      <c r="M25" s="1">
        <v>22.315789670000001</v>
      </c>
      <c r="N25" s="1">
        <v>22.489442569999998</v>
      </c>
      <c r="O25" s="1">
        <v>22.563731699999998</v>
      </c>
      <c r="P25" s="1">
        <v>22.894463569999999</v>
      </c>
      <c r="Q25" s="1">
        <v>22.460058199999999</v>
      </c>
      <c r="R25" s="1">
        <v>22.639103349999999</v>
      </c>
      <c r="S25" s="1">
        <v>22.352241060000001</v>
      </c>
      <c r="T25" s="1">
        <v>23.143831860000002</v>
      </c>
      <c r="U25" s="1">
        <v>22.960359990000001</v>
      </c>
      <c r="V25" s="1">
        <v>22.80863046</v>
      </c>
      <c r="W25" s="1">
        <v>22.714062350000003</v>
      </c>
      <c r="X25" s="1">
        <v>22.754771550000001</v>
      </c>
      <c r="Y25" s="1">
        <v>22.716177010000003</v>
      </c>
      <c r="Z25" s="1">
        <v>22.74777023</v>
      </c>
      <c r="AA25" s="1">
        <v>22.841334590000002</v>
      </c>
      <c r="AB25" s="1">
        <v>23.028544580000002</v>
      </c>
      <c r="AC25" s="1">
        <v>23.062131950000001</v>
      </c>
      <c r="AD25" s="1">
        <v>23.558293040000002</v>
      </c>
      <c r="AE25" s="1">
        <v>23.112910490000001</v>
      </c>
      <c r="AF25" s="1">
        <v>23.12207377</v>
      </c>
      <c r="AG25" s="1">
        <v>23.11260163</v>
      </c>
      <c r="AH25" s="1">
        <v>23.32957588</v>
      </c>
      <c r="AI25" s="1">
        <v>23.54655013</v>
      </c>
      <c r="AJ25" s="1">
        <v>23.815060630000001</v>
      </c>
      <c r="AK25" s="1">
        <v>24.12427813</v>
      </c>
      <c r="AL25" s="1">
        <v>24.485031880000001</v>
      </c>
      <c r="AM25" s="1">
        <v>24.856614880000002</v>
      </c>
      <c r="AN25" s="1">
        <v>25.244060380000001</v>
      </c>
      <c r="AO25" s="1">
        <v>25.619981380000002</v>
      </c>
      <c r="AP25" s="1">
        <v>25.94421088</v>
      </c>
      <c r="AQ25" s="1">
        <v>26.215853380000002</v>
      </c>
      <c r="AR25" s="1">
        <v>26.435676130000001</v>
      </c>
      <c r="AS25" s="1">
        <v>26.644224130000001</v>
      </c>
      <c r="AT25" s="1">
        <v>26.89445563</v>
      </c>
      <c r="AU25" s="1">
        <v>27.144689380000003</v>
      </c>
      <c r="AV25" s="1">
        <v>27.433719880000002</v>
      </c>
      <c r="AW25" s="1">
        <v>27.722752630000002</v>
      </c>
      <c r="AX25" s="1">
        <v>28.050579880000001</v>
      </c>
      <c r="AY25" s="1">
        <v>28.417203880000002</v>
      </c>
      <c r="AZ25" s="1">
        <v>28.826892880000003</v>
      </c>
      <c r="BA25" s="1">
        <v>29.197310380000001</v>
      </c>
      <c r="BB25" s="1">
        <v>29.528456380000002</v>
      </c>
      <c r="BC25" s="1">
        <v>29.820333130000002</v>
      </c>
      <c r="BD25" s="1">
        <v>30.07293838</v>
      </c>
      <c r="BE25" s="1">
        <v>30.286274380000002</v>
      </c>
      <c r="BF25" s="1">
        <v>30.544353879999999</v>
      </c>
      <c r="BG25" s="1">
        <v>30.802435630000002</v>
      </c>
      <c r="BH25" s="1">
        <v>31.100884629999999</v>
      </c>
      <c r="BI25" s="1">
        <v>31.399335880000002</v>
      </c>
      <c r="BJ25" s="1">
        <v>31.73815213</v>
      </c>
      <c r="BK25" s="1">
        <v>32.117333379999998</v>
      </c>
      <c r="BL25" s="1">
        <v>32.540063379999999</v>
      </c>
      <c r="BM25" s="1">
        <v>32.922072880000002</v>
      </c>
      <c r="BN25" s="1">
        <v>33.263364129999999</v>
      </c>
      <c r="BO25" s="1">
        <v>33.563934879999998</v>
      </c>
      <c r="BP25" s="1">
        <v>33.823785129999997</v>
      </c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</row>
    <row r="26" spans="1:152">
      <c r="A26" s="9"/>
      <c r="B26" s="9"/>
      <c r="C26" s="9"/>
      <c r="D26" s="9"/>
      <c r="E26" s="9"/>
      <c r="F26" s="76"/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</row>
    <row r="27" spans="1:152">
      <c r="A27" s="9"/>
      <c r="B27" s="9"/>
      <c r="C27" s="9"/>
      <c r="D27" s="9"/>
      <c r="E27" s="9"/>
      <c r="F27" s="76"/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>
        <v>0</v>
      </c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</row>
    <row r="28" spans="1:152">
      <c r="A28" s="9"/>
      <c r="B28" s="9"/>
      <c r="C28" s="9"/>
      <c r="D28" s="9"/>
      <c r="E28" s="9"/>
      <c r="F28" s="76"/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</row>
    <row r="29" spans="1:152">
      <c r="A29" s="9"/>
      <c r="B29" s="9"/>
      <c r="C29" s="9"/>
      <c r="D29" s="9"/>
      <c r="E29" s="9"/>
      <c r="F29" s="76"/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>
        <v>0</v>
      </c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</row>
    <row r="30" spans="1:152">
      <c r="A30" s="9"/>
      <c r="B30" s="9"/>
      <c r="C30" s="9"/>
      <c r="D30" s="9"/>
      <c r="E30" s="9"/>
      <c r="F30" s="76"/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>
        <v>0</v>
      </c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</row>
    <row r="31" spans="1:152">
      <c r="A31" s="9"/>
      <c r="B31" s="9"/>
      <c r="C31" s="9"/>
      <c r="D31" s="9"/>
      <c r="E31" s="9"/>
      <c r="F31" s="76"/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</row>
    <row r="32" spans="1:152">
      <c r="A32" s="9"/>
      <c r="B32" s="9"/>
      <c r="C32" s="9"/>
      <c r="D32" s="9"/>
      <c r="E32" s="9"/>
      <c r="F32" s="76"/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0</v>
      </c>
      <c r="BO32" s="1">
        <v>0</v>
      </c>
      <c r="BP32" s="1">
        <v>0</v>
      </c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</row>
    <row r="33" spans="1:152">
      <c r="A33" s="9"/>
      <c r="B33" s="9"/>
      <c r="C33" s="9"/>
      <c r="D33" s="9"/>
      <c r="E33" s="9"/>
      <c r="F33" s="76"/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</row>
    <row r="34" spans="1:152">
      <c r="A34" s="9"/>
      <c r="B34" s="9"/>
      <c r="C34" s="9"/>
      <c r="D34" s="9"/>
      <c r="E34" s="9"/>
      <c r="F34" s="76" t="s">
        <v>27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</row>
    <row r="35" spans="1:152">
      <c r="A35" s="9"/>
      <c r="B35" s="9"/>
      <c r="C35" s="9"/>
      <c r="D35" s="9"/>
      <c r="E35" s="9"/>
      <c r="F35" s="76" t="s">
        <v>28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</row>
    <row r="36" spans="1:152">
      <c r="A36" s="9"/>
      <c r="B36" s="9"/>
      <c r="C36" s="9"/>
      <c r="D36" s="9"/>
      <c r="E36" s="9"/>
      <c r="F36" s="76" t="s">
        <v>25</v>
      </c>
      <c r="G36" s="3">
        <v>21.729112609999998</v>
      </c>
      <c r="H36" s="3">
        <v>21.820558370000001</v>
      </c>
      <c r="I36" s="3">
        <v>22.747452929999998</v>
      </c>
      <c r="J36" s="3">
        <v>22.721427070000001</v>
      </c>
      <c r="K36" s="3">
        <v>22.672126979999998</v>
      </c>
      <c r="L36" s="3">
        <v>22.59939679</v>
      </c>
      <c r="M36" s="3">
        <v>22.315789670000001</v>
      </c>
      <c r="N36" s="3">
        <v>22.489442569999998</v>
      </c>
      <c r="O36" s="3">
        <v>22.563731699999998</v>
      </c>
      <c r="P36" s="3">
        <v>22.894463569999999</v>
      </c>
      <c r="Q36" s="3">
        <v>22.460058199999999</v>
      </c>
      <c r="R36" s="3">
        <v>22.639103349999999</v>
      </c>
      <c r="S36" s="3">
        <v>22.352241060000001</v>
      </c>
      <c r="T36" s="3">
        <v>23.143831860000002</v>
      </c>
      <c r="U36" s="3">
        <v>22.960359990000001</v>
      </c>
      <c r="V36" s="3">
        <v>22.80863046</v>
      </c>
      <c r="W36" s="3">
        <v>22.714062350000003</v>
      </c>
      <c r="X36" s="3">
        <v>22.754771550000001</v>
      </c>
      <c r="Y36" s="3">
        <v>22.716177010000003</v>
      </c>
      <c r="Z36" s="3">
        <v>22.74777023</v>
      </c>
      <c r="AA36" s="3">
        <v>22.841334590000002</v>
      </c>
      <c r="AB36" s="3">
        <v>23.028544580000002</v>
      </c>
      <c r="AC36" s="3">
        <v>23.062131950000001</v>
      </c>
      <c r="AD36" s="3">
        <v>23.558293040000002</v>
      </c>
      <c r="AE36" s="3">
        <v>23.112910490000001</v>
      </c>
      <c r="AF36" s="3">
        <v>23.12207377</v>
      </c>
      <c r="AG36" s="3">
        <v>23.11260163</v>
      </c>
      <c r="AH36" s="3">
        <v>23.32957588</v>
      </c>
      <c r="AI36" s="3">
        <v>23.54655013</v>
      </c>
      <c r="AJ36" s="3">
        <v>23.815060630000001</v>
      </c>
      <c r="AK36" s="3">
        <v>24.12427813</v>
      </c>
      <c r="AL36" s="3">
        <v>24.485031880000001</v>
      </c>
      <c r="AM36" s="3">
        <v>24.856614880000002</v>
      </c>
      <c r="AN36" s="3">
        <v>25.244060380000001</v>
      </c>
      <c r="AO36" s="3">
        <v>25.619981380000002</v>
      </c>
      <c r="AP36" s="3">
        <v>25.94421088</v>
      </c>
      <c r="AQ36" s="3">
        <v>26.215853380000002</v>
      </c>
      <c r="AR36" s="3">
        <v>26.435676130000001</v>
      </c>
      <c r="AS36" s="3">
        <v>26.644224130000001</v>
      </c>
      <c r="AT36" s="3">
        <v>26.89445563</v>
      </c>
      <c r="AU36" s="3">
        <v>27.144689380000003</v>
      </c>
      <c r="AV36" s="3">
        <v>27.433719880000002</v>
      </c>
      <c r="AW36" s="3">
        <v>27.722752630000002</v>
      </c>
      <c r="AX36" s="3">
        <v>28.050579880000001</v>
      </c>
      <c r="AY36" s="3">
        <v>28.417203880000002</v>
      </c>
      <c r="AZ36" s="3">
        <v>28.826892880000003</v>
      </c>
      <c r="BA36" s="3">
        <v>29.197310380000001</v>
      </c>
      <c r="BB36" s="3">
        <v>29.528456380000002</v>
      </c>
      <c r="BC36" s="3">
        <v>29.820333130000002</v>
      </c>
      <c r="BD36" s="3">
        <v>30.07293838</v>
      </c>
      <c r="BE36" s="3">
        <v>30.286274380000002</v>
      </c>
      <c r="BF36" s="3">
        <v>30.544353879999999</v>
      </c>
      <c r="BG36" s="3">
        <v>30.802435630000002</v>
      </c>
      <c r="BH36" s="3">
        <v>31.100884629999999</v>
      </c>
      <c r="BI36" s="3">
        <v>31.399335880000002</v>
      </c>
      <c r="BJ36" s="3">
        <v>31.73815213</v>
      </c>
      <c r="BK36" s="3">
        <v>32.117333379999998</v>
      </c>
      <c r="BL36" s="3">
        <v>32.540063379999999</v>
      </c>
      <c r="BM36" s="3">
        <v>32.922072880000002</v>
      </c>
      <c r="BN36" s="3">
        <v>33.263364129999999</v>
      </c>
      <c r="BO36" s="3">
        <v>33.563934879999998</v>
      </c>
      <c r="BP36" s="3">
        <v>33.823785129999997</v>
      </c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</row>
    <row r="37" spans="1:152">
      <c r="A37" s="9"/>
      <c r="B37" s="9"/>
      <c r="C37" s="9"/>
      <c r="D37" s="9"/>
      <c r="E37" s="9"/>
      <c r="F37" s="7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</row>
    <row r="38" spans="1:152">
      <c r="A38" s="9"/>
      <c r="B38" s="9"/>
      <c r="C38" s="9"/>
      <c r="D38" s="9"/>
      <c r="E38" s="9" t="s">
        <v>29</v>
      </c>
      <c r="F38" s="76"/>
      <c r="G38" s="1">
        <v>0</v>
      </c>
      <c r="H38" s="1">
        <v>222.74160999999998</v>
      </c>
      <c r="I38" s="1">
        <v>224.58844999999999</v>
      </c>
      <c r="J38" s="1">
        <v>168.84486000000001</v>
      </c>
      <c r="K38" s="1">
        <v>467.26483999999999</v>
      </c>
      <c r="L38" s="1">
        <v>236.38772</v>
      </c>
      <c r="M38" s="1">
        <v>0</v>
      </c>
      <c r="N38" s="1">
        <v>157.63655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>
        <v>0</v>
      </c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</row>
    <row r="39" spans="1:152">
      <c r="A39" s="9"/>
      <c r="B39" s="9"/>
      <c r="C39" s="9"/>
      <c r="D39" s="9"/>
      <c r="E39" s="9" t="s">
        <v>30</v>
      </c>
      <c r="F39" s="76"/>
      <c r="G39" s="4">
        <v>608.6179345700001</v>
      </c>
      <c r="H39" s="4">
        <v>853.1801029400001</v>
      </c>
      <c r="I39" s="4">
        <v>1901.7832186499998</v>
      </c>
      <c r="J39" s="4">
        <v>2093.3495057199998</v>
      </c>
      <c r="K39" s="4">
        <v>2583.2864726999992</v>
      </c>
      <c r="L39" s="4">
        <v>2842.2735894899997</v>
      </c>
      <c r="M39" s="4">
        <v>2864.5893791599997</v>
      </c>
      <c r="N39" s="4">
        <v>-698.29469017999998</v>
      </c>
      <c r="O39" s="4">
        <v>-675.73095847999991</v>
      </c>
      <c r="P39" s="4">
        <v>-652.83649490999994</v>
      </c>
      <c r="Q39" s="4">
        <v>-630.37643670999989</v>
      </c>
      <c r="R39" s="4">
        <v>-607.73733335999998</v>
      </c>
      <c r="S39" s="4">
        <v>-926.74320272699993</v>
      </c>
      <c r="T39" s="4">
        <v>-986.17798272699997</v>
      </c>
      <c r="U39" s="4">
        <v>-1041.5091427269999</v>
      </c>
      <c r="V39" s="4">
        <v>-1121.6663427269998</v>
      </c>
      <c r="W39" s="4">
        <v>-1117.7875027269999</v>
      </c>
      <c r="X39" s="4">
        <v>-1214.1314427269999</v>
      </c>
      <c r="Y39" s="4">
        <v>-1272.5062327269995</v>
      </c>
      <c r="Z39" s="4">
        <v>-1331.7100027269996</v>
      </c>
      <c r="AA39" s="4">
        <v>-1429.6394227269996</v>
      </c>
      <c r="AB39" s="4">
        <v>-1539.2835427269997</v>
      </c>
      <c r="AC39" s="4">
        <v>-1538.1099027269997</v>
      </c>
      <c r="AD39" s="4">
        <v>-1906.0707827269996</v>
      </c>
      <c r="AE39" s="4">
        <v>-1964.2823027269997</v>
      </c>
      <c r="AF39" s="4">
        <v>-2099.9538927269991</v>
      </c>
      <c r="AG39" s="4">
        <v>-2076.8412910969992</v>
      </c>
      <c r="AH39" s="4">
        <v>-2053.5117152169992</v>
      </c>
      <c r="AI39" s="4">
        <v>-2029.9651650869994</v>
      </c>
      <c r="AJ39" s="4">
        <v>-2006.1501044569993</v>
      </c>
      <c r="AK39" s="4">
        <v>-1982.0258263269993</v>
      </c>
      <c r="AL39" s="4">
        <v>-1957.5407944469991</v>
      </c>
      <c r="AM39" s="4">
        <v>-1932.6841795669993</v>
      </c>
      <c r="AN39" s="4">
        <v>-1907.440119186999</v>
      </c>
      <c r="AO39" s="4">
        <v>-1881.8201378069994</v>
      </c>
      <c r="AP39" s="4">
        <v>-1855.8759269269992</v>
      </c>
      <c r="AQ39" s="4">
        <v>-1829.6600735469995</v>
      </c>
      <c r="AR39" s="4">
        <v>-1803.2243974169994</v>
      </c>
      <c r="AS39" s="4">
        <v>-1776.5801732869995</v>
      </c>
      <c r="AT39" s="4">
        <v>-1749.6857176569993</v>
      </c>
      <c r="AU39" s="4">
        <v>-1722.5410282769992</v>
      </c>
      <c r="AV39" s="4">
        <v>-1695.1073083969993</v>
      </c>
      <c r="AW39" s="4">
        <v>-1667.3845557669993</v>
      </c>
      <c r="AX39" s="4">
        <v>-1639.3339758869993</v>
      </c>
      <c r="AY39" s="4">
        <v>-1610.9167720069993</v>
      </c>
      <c r="AZ39" s="4">
        <v>-1582.0898791269992</v>
      </c>
      <c r="BA39" s="4">
        <v>-1552.8925687469991</v>
      </c>
      <c r="BB39" s="4">
        <v>-1523.3641123669991</v>
      </c>
      <c r="BC39" s="4">
        <v>-1493.5437792369989</v>
      </c>
      <c r="BD39" s="4">
        <v>-1463.4708408569986</v>
      </c>
      <c r="BE39" s="4">
        <v>-1433.184566476999</v>
      </c>
      <c r="BF39" s="4">
        <v>-1402.6402125969987</v>
      </c>
      <c r="BG39" s="4">
        <v>-1371.8377769669989</v>
      </c>
      <c r="BH39" s="4">
        <v>-1340.7368923369988</v>
      </c>
      <c r="BI39" s="4">
        <v>-1309.3375564569988</v>
      </c>
      <c r="BJ39" s="4">
        <v>-1277.5994043269986</v>
      </c>
      <c r="BK39" s="4">
        <v>-1245.4820709469986</v>
      </c>
      <c r="BL39" s="4">
        <v>-1212.9420075669987</v>
      </c>
      <c r="BM39" s="4">
        <v>-1180.0199346869983</v>
      </c>
      <c r="BN39" s="4">
        <v>-1146.7565705569987</v>
      </c>
      <c r="BO39" s="4">
        <v>-1113.1926356769984</v>
      </c>
      <c r="BP39" s="4">
        <v>-1079.3688505469986</v>
      </c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</row>
    <row r="40" spans="1:152">
      <c r="A40" s="9"/>
      <c r="B40" s="9"/>
      <c r="C40" s="9"/>
      <c r="D40" s="9"/>
      <c r="E40" s="9" t="s">
        <v>31</v>
      </c>
      <c r="F40" s="76"/>
      <c r="G40" s="1">
        <v>23</v>
      </c>
      <c r="H40" s="1">
        <v>20</v>
      </c>
      <c r="I40" s="1">
        <v>15</v>
      </c>
      <c r="J40" s="1">
        <v>15</v>
      </c>
      <c r="K40" s="1">
        <v>14</v>
      </c>
      <c r="L40" s="1">
        <v>14</v>
      </c>
      <c r="M40" s="1">
        <v>14</v>
      </c>
      <c r="N40" s="1">
        <v>10</v>
      </c>
      <c r="O40" s="1">
        <v>13</v>
      </c>
      <c r="P40" s="1">
        <v>14</v>
      </c>
      <c r="Q40" s="1">
        <v>16</v>
      </c>
      <c r="R40" s="1">
        <v>16</v>
      </c>
      <c r="S40" s="1">
        <v>16</v>
      </c>
      <c r="T40" s="1">
        <v>17</v>
      </c>
      <c r="U40" s="1">
        <v>14</v>
      </c>
      <c r="V40" s="1">
        <v>17</v>
      </c>
      <c r="W40" s="1">
        <v>17</v>
      </c>
      <c r="X40" s="1">
        <v>17</v>
      </c>
      <c r="Y40" s="1">
        <v>17</v>
      </c>
      <c r="Z40" s="1">
        <v>17</v>
      </c>
      <c r="AA40" s="1">
        <v>17</v>
      </c>
      <c r="AB40" s="1">
        <v>17</v>
      </c>
      <c r="AC40" s="1">
        <v>17</v>
      </c>
      <c r="AD40" s="1">
        <v>14</v>
      </c>
      <c r="AE40" s="1">
        <v>14</v>
      </c>
      <c r="AF40" s="1">
        <v>18</v>
      </c>
      <c r="AG40" s="1">
        <v>18</v>
      </c>
      <c r="AH40" s="1">
        <v>18</v>
      </c>
      <c r="AI40" s="1">
        <v>15</v>
      </c>
      <c r="AJ40" s="1">
        <v>15</v>
      </c>
      <c r="AK40" s="1">
        <v>15</v>
      </c>
      <c r="AL40" s="1">
        <v>18</v>
      </c>
      <c r="AM40" s="1">
        <v>18</v>
      </c>
      <c r="AN40" s="1">
        <v>15</v>
      </c>
      <c r="AO40" s="1">
        <v>15</v>
      </c>
      <c r="AP40" s="1">
        <v>15</v>
      </c>
      <c r="AQ40" s="1">
        <v>15</v>
      </c>
      <c r="AR40" s="1">
        <v>19</v>
      </c>
      <c r="AS40" s="1">
        <v>19</v>
      </c>
      <c r="AT40" s="1">
        <v>16</v>
      </c>
      <c r="AU40" s="1">
        <v>16</v>
      </c>
      <c r="AV40" s="1">
        <v>16</v>
      </c>
      <c r="AW40" s="1">
        <v>16</v>
      </c>
      <c r="AX40" s="1">
        <v>16</v>
      </c>
      <c r="AY40" s="1">
        <v>16</v>
      </c>
      <c r="AZ40" s="1">
        <v>16</v>
      </c>
      <c r="BA40" s="1">
        <v>16</v>
      </c>
      <c r="BB40" s="1">
        <v>16</v>
      </c>
      <c r="BC40" s="1">
        <v>16</v>
      </c>
      <c r="BD40" s="1">
        <v>17</v>
      </c>
      <c r="BE40" s="1">
        <v>17</v>
      </c>
      <c r="BF40" s="1">
        <v>17</v>
      </c>
      <c r="BG40" s="1">
        <v>17</v>
      </c>
      <c r="BH40" s="1">
        <v>17</v>
      </c>
      <c r="BI40" s="1">
        <v>16</v>
      </c>
      <c r="BJ40" s="1">
        <v>17</v>
      </c>
      <c r="BK40" s="1">
        <v>17</v>
      </c>
      <c r="BL40" s="1">
        <v>17</v>
      </c>
      <c r="BM40" s="1">
        <v>17</v>
      </c>
      <c r="BN40" s="1">
        <v>17</v>
      </c>
      <c r="BO40" s="1">
        <v>14</v>
      </c>
      <c r="BP40" s="1">
        <v>18</v>
      </c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</row>
    <row r="41" spans="1:152">
      <c r="C41" s="8">
        <v>1000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</row>
    <row r="42" spans="1:152">
      <c r="E42" s="8" t="s">
        <v>32</v>
      </c>
      <c r="G42" s="1">
        <v>9698.0259400000032</v>
      </c>
      <c r="H42" s="1">
        <v>9705.3398500000021</v>
      </c>
      <c r="I42" s="1">
        <v>10098.412030000001</v>
      </c>
      <c r="J42" s="1">
        <v>10076.500880000001</v>
      </c>
      <c r="K42" s="1">
        <v>10044.176350000002</v>
      </c>
      <c r="L42" s="1">
        <v>9918.1287400000001</v>
      </c>
      <c r="M42" s="1">
        <v>9995.3078100000002</v>
      </c>
      <c r="N42" s="1">
        <v>10028.325199999999</v>
      </c>
      <c r="O42" s="1">
        <v>10175.317139999999</v>
      </c>
      <c r="P42" s="1">
        <v>9982.2480899999991</v>
      </c>
      <c r="Q42" s="1">
        <v>10061.823709999999</v>
      </c>
      <c r="R42" s="1">
        <v>9934.3293599999979</v>
      </c>
      <c r="S42" s="1">
        <v>10286.147489999999</v>
      </c>
      <c r="T42" s="1">
        <v>10204.604440000001</v>
      </c>
      <c r="U42" s="1">
        <v>10137.169089999999</v>
      </c>
      <c r="V42" s="1">
        <v>10095.13882</v>
      </c>
      <c r="W42" s="1">
        <v>10113.2318</v>
      </c>
      <c r="X42" s="1">
        <v>10096.078669999999</v>
      </c>
      <c r="Y42" s="1">
        <v>10110.120099999998</v>
      </c>
      <c r="Z42" s="1">
        <v>10151.704259999999</v>
      </c>
      <c r="AA42" s="1">
        <v>10234.908699999998</v>
      </c>
      <c r="AB42" s="1">
        <v>10249.83642</v>
      </c>
      <c r="AC42" s="1">
        <v>10470.352459999998</v>
      </c>
      <c r="AD42" s="1">
        <v>10272.404659999997</v>
      </c>
      <c r="AE42" s="1">
        <v>10276.477229999999</v>
      </c>
      <c r="AF42" s="1">
        <v>10272.267389999997</v>
      </c>
      <c r="AG42" s="1">
        <v>10368.700389999996</v>
      </c>
      <c r="AH42" s="1">
        <v>10465.133389999995</v>
      </c>
      <c r="AI42" s="1">
        <v>10584.471389999995</v>
      </c>
      <c r="AJ42" s="1">
        <v>10721.901389999995</v>
      </c>
      <c r="AK42" s="1">
        <v>10882.236389999995</v>
      </c>
      <c r="AL42" s="1">
        <v>11047.384389999994</v>
      </c>
      <c r="AM42" s="1">
        <v>11219.582389999994</v>
      </c>
      <c r="AN42" s="1">
        <v>11386.658389999993</v>
      </c>
      <c r="AO42" s="1">
        <v>11530.760389999994</v>
      </c>
      <c r="AP42" s="1">
        <v>11651.490389999994</v>
      </c>
      <c r="AQ42" s="1">
        <v>11749.189389999994</v>
      </c>
      <c r="AR42" s="1">
        <v>11841.877389999994</v>
      </c>
      <c r="AS42" s="1">
        <v>11953.091389999994</v>
      </c>
      <c r="AT42" s="1">
        <v>12064.306389999994</v>
      </c>
      <c r="AU42" s="1">
        <v>12192.764389999995</v>
      </c>
      <c r="AV42" s="1">
        <v>12321.223389999996</v>
      </c>
      <c r="AW42" s="1">
        <v>12466.924389999995</v>
      </c>
      <c r="AX42" s="1">
        <v>12629.868389999994</v>
      </c>
      <c r="AY42" s="1">
        <v>12811.952389999995</v>
      </c>
      <c r="AZ42" s="1">
        <v>12976.582389999994</v>
      </c>
      <c r="BA42" s="1">
        <v>13123.758389999994</v>
      </c>
      <c r="BB42" s="1">
        <v>13253.481389999994</v>
      </c>
      <c r="BC42" s="1">
        <v>13365.750389999994</v>
      </c>
      <c r="BD42" s="1">
        <v>13460.566389999994</v>
      </c>
      <c r="BE42" s="1">
        <v>13575.268389999994</v>
      </c>
      <c r="BF42" s="1">
        <v>13689.971389999993</v>
      </c>
      <c r="BG42" s="1">
        <v>13822.615389999994</v>
      </c>
      <c r="BH42" s="1">
        <v>13955.260389999994</v>
      </c>
      <c r="BI42" s="1">
        <v>14105.845389999993</v>
      </c>
      <c r="BJ42" s="1">
        <v>14274.370389999993</v>
      </c>
      <c r="BK42" s="1">
        <v>14462.250389999992</v>
      </c>
      <c r="BL42" s="1">
        <v>14632.032389999991</v>
      </c>
      <c r="BM42" s="1">
        <v>14783.717389999991</v>
      </c>
      <c r="BN42" s="1">
        <v>14917.30438999999</v>
      </c>
      <c r="BO42" s="1">
        <v>15032.79338999999</v>
      </c>
      <c r="BP42" s="1">
        <v>15130.184389999989</v>
      </c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</row>
    <row r="43" spans="1:152">
      <c r="A43" s="9"/>
      <c r="B43" s="9"/>
      <c r="C43" s="9"/>
      <c r="D43" s="9"/>
      <c r="E43" s="9" t="s">
        <v>33</v>
      </c>
      <c r="F43" s="9"/>
      <c r="G43" s="4">
        <v>-608.6179345700001</v>
      </c>
      <c r="H43" s="4">
        <v>-853.1801029400001</v>
      </c>
      <c r="I43" s="4">
        <v>-1901.7832186499998</v>
      </c>
      <c r="J43" s="4">
        <v>-2093.3495057199998</v>
      </c>
      <c r="K43" s="4">
        <v>-2583.2864726999992</v>
      </c>
      <c r="L43" s="4">
        <v>-2842.2735894899997</v>
      </c>
      <c r="M43" s="4">
        <v>-2864.5893791599997</v>
      </c>
      <c r="N43" s="4">
        <v>698.29469017999998</v>
      </c>
      <c r="O43" s="4">
        <v>675.73095847999991</v>
      </c>
      <c r="P43" s="4">
        <v>652.83649490999994</v>
      </c>
      <c r="Q43" s="4">
        <v>630.37643670999989</v>
      </c>
      <c r="R43" s="4">
        <v>607.73733335999998</v>
      </c>
      <c r="S43" s="4">
        <v>926.74320272699993</v>
      </c>
      <c r="T43" s="4">
        <v>986.17798272699997</v>
      </c>
      <c r="U43" s="4">
        <v>1041.5091427269999</v>
      </c>
      <c r="V43" s="4">
        <v>1121.6663427269998</v>
      </c>
      <c r="W43" s="4">
        <v>1117.7875027269999</v>
      </c>
      <c r="X43" s="4">
        <v>1214.1314427269999</v>
      </c>
      <c r="Y43" s="4">
        <v>1272.5062327269995</v>
      </c>
      <c r="Z43" s="4">
        <v>1331.7100027269996</v>
      </c>
      <c r="AA43" s="4">
        <v>1429.6394227269996</v>
      </c>
      <c r="AB43" s="4">
        <v>1539.2835427269997</v>
      </c>
      <c r="AC43" s="4">
        <v>1538.1099027269997</v>
      </c>
      <c r="AD43" s="4">
        <v>1906.0707827269996</v>
      </c>
      <c r="AE43" s="4">
        <v>1964.2823027269997</v>
      </c>
      <c r="AF43" s="4">
        <v>2099.9538927269991</v>
      </c>
      <c r="AG43" s="4">
        <v>2076.8412910969992</v>
      </c>
      <c r="AH43" s="4">
        <v>2053.5117152169992</v>
      </c>
      <c r="AI43" s="4">
        <v>2029.9651650869994</v>
      </c>
      <c r="AJ43" s="4">
        <v>2006.1501044569993</v>
      </c>
      <c r="AK43" s="4">
        <v>1982.0258263269993</v>
      </c>
      <c r="AL43" s="4">
        <v>1957.5407944469991</v>
      </c>
      <c r="AM43" s="4">
        <v>1932.6841795669993</v>
      </c>
      <c r="AN43" s="4">
        <v>1907.440119186999</v>
      </c>
      <c r="AO43" s="4">
        <v>1881.8201378069994</v>
      </c>
      <c r="AP43" s="4">
        <v>1855.8759269269992</v>
      </c>
      <c r="AQ43" s="4">
        <v>1829.6600735469995</v>
      </c>
      <c r="AR43" s="4">
        <v>1803.2243974169994</v>
      </c>
      <c r="AS43" s="4">
        <v>1776.5801732869995</v>
      </c>
      <c r="AT43" s="4">
        <v>1749.6857176569993</v>
      </c>
      <c r="AU43" s="4">
        <v>1722.5410282769992</v>
      </c>
      <c r="AV43" s="4">
        <v>1695.1073083969993</v>
      </c>
      <c r="AW43" s="4">
        <v>1667.3845557669993</v>
      </c>
      <c r="AX43" s="4">
        <v>1639.3339758869993</v>
      </c>
      <c r="AY43" s="4">
        <v>1610.9167720069993</v>
      </c>
      <c r="AZ43" s="4">
        <v>1582.0898791269992</v>
      </c>
      <c r="BA43" s="4">
        <v>1552.8925687469991</v>
      </c>
      <c r="BB43" s="4">
        <v>1523.3641123669991</v>
      </c>
      <c r="BC43" s="4">
        <v>1493.5437792369989</v>
      </c>
      <c r="BD43" s="4">
        <v>1463.4708408569986</v>
      </c>
      <c r="BE43" s="4">
        <v>1433.184566476999</v>
      </c>
      <c r="BF43" s="4">
        <v>1402.6402125969987</v>
      </c>
      <c r="BG43" s="4">
        <v>1371.8377769669989</v>
      </c>
      <c r="BH43" s="4">
        <v>1340.7368923369988</v>
      </c>
      <c r="BI43" s="4">
        <v>1309.3375564569988</v>
      </c>
      <c r="BJ43" s="4">
        <v>1277.5994043269986</v>
      </c>
      <c r="BK43" s="4">
        <v>1245.4820709469986</v>
      </c>
      <c r="BL43" s="4">
        <v>1212.9420075669987</v>
      </c>
      <c r="BM43" s="4">
        <v>1180.0199346869983</v>
      </c>
      <c r="BN43" s="4">
        <v>1146.7565705569987</v>
      </c>
      <c r="BO43" s="4">
        <v>1113.1926356769984</v>
      </c>
      <c r="BP43" s="4">
        <v>1079.3688505469986</v>
      </c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</row>
    <row r="44" spans="1:152">
      <c r="A44" s="9"/>
      <c r="B44" s="9"/>
      <c r="C44" s="9"/>
      <c r="D44" s="9"/>
      <c r="E44" s="9" t="s">
        <v>34</v>
      </c>
      <c r="F44" s="9"/>
      <c r="G44" s="3">
        <v>9089.408005430003</v>
      </c>
      <c r="H44" s="3">
        <v>8852.1597470600027</v>
      </c>
      <c r="I44" s="3">
        <v>8196.6288113500013</v>
      </c>
      <c r="J44" s="3">
        <v>7983.1513742800016</v>
      </c>
      <c r="K44" s="3">
        <v>7460.8898773000019</v>
      </c>
      <c r="L44" s="3">
        <v>7075.8551505100004</v>
      </c>
      <c r="M44" s="3">
        <v>7130.718430840001</v>
      </c>
      <c r="N44" s="3">
        <v>10726.61989018</v>
      </c>
      <c r="O44" s="3">
        <v>10851.04809848</v>
      </c>
      <c r="P44" s="3">
        <v>10635.084584909999</v>
      </c>
      <c r="Q44" s="3">
        <v>10692.200146709998</v>
      </c>
      <c r="R44" s="3">
        <v>10542.066693359999</v>
      </c>
      <c r="S44" s="3">
        <v>11212.890692727</v>
      </c>
      <c r="T44" s="3">
        <v>11190.782422727001</v>
      </c>
      <c r="U44" s="3">
        <v>11178.678232726999</v>
      </c>
      <c r="V44" s="3">
        <v>11216.805162727</v>
      </c>
      <c r="W44" s="3">
        <v>11231.019302727</v>
      </c>
      <c r="X44" s="3">
        <v>11310.210112727</v>
      </c>
      <c r="Y44" s="3">
        <v>11382.626332726997</v>
      </c>
      <c r="Z44" s="3">
        <v>11483.414262726998</v>
      </c>
      <c r="AA44" s="3">
        <v>11664.548122726997</v>
      </c>
      <c r="AB44" s="3">
        <v>11789.119962727</v>
      </c>
      <c r="AC44" s="3">
        <v>12008.462362726998</v>
      </c>
      <c r="AD44" s="3">
        <v>12178.475442726996</v>
      </c>
      <c r="AE44" s="3">
        <v>12240.759532726999</v>
      </c>
      <c r="AF44" s="3">
        <v>12372.221282726996</v>
      </c>
      <c r="AG44" s="3">
        <v>12445.541681096995</v>
      </c>
      <c r="AH44" s="3">
        <v>12518.645105216994</v>
      </c>
      <c r="AI44" s="3">
        <v>12614.436555086995</v>
      </c>
      <c r="AJ44" s="3">
        <v>12728.051494456995</v>
      </c>
      <c r="AK44" s="3">
        <v>12864.262216326993</v>
      </c>
      <c r="AL44" s="3">
        <v>13004.925184446993</v>
      </c>
      <c r="AM44" s="3">
        <v>13152.266569566993</v>
      </c>
      <c r="AN44" s="3">
        <v>13294.098509186992</v>
      </c>
      <c r="AO44" s="3">
        <v>13412.580527806993</v>
      </c>
      <c r="AP44" s="3">
        <v>13507.366316926993</v>
      </c>
      <c r="AQ44" s="3">
        <v>13578.849463546994</v>
      </c>
      <c r="AR44" s="3">
        <v>13645.101787416994</v>
      </c>
      <c r="AS44" s="3">
        <v>13729.671563286993</v>
      </c>
      <c r="AT44" s="3">
        <v>13813.992107656994</v>
      </c>
      <c r="AU44" s="3">
        <v>13915.305418276994</v>
      </c>
      <c r="AV44" s="3">
        <v>14016.330698396994</v>
      </c>
      <c r="AW44" s="3">
        <v>14134.308945766994</v>
      </c>
      <c r="AX44" s="3">
        <v>14269.202365886993</v>
      </c>
      <c r="AY44" s="3">
        <v>14422.869162006995</v>
      </c>
      <c r="AZ44" s="3">
        <v>14558.672269126993</v>
      </c>
      <c r="BA44" s="3">
        <v>14676.650958746992</v>
      </c>
      <c r="BB44" s="3">
        <v>14776.845502366992</v>
      </c>
      <c r="BC44" s="3">
        <v>14859.294169236993</v>
      </c>
      <c r="BD44" s="3">
        <v>14924.037230856993</v>
      </c>
      <c r="BE44" s="3">
        <v>15008.452956476993</v>
      </c>
      <c r="BF44" s="3">
        <v>15092.611602596991</v>
      </c>
      <c r="BG44" s="3">
        <v>15194.453166966992</v>
      </c>
      <c r="BH44" s="3">
        <v>15295.997282336994</v>
      </c>
      <c r="BI44" s="3">
        <v>15415.182946456993</v>
      </c>
      <c r="BJ44" s="3">
        <v>15551.969794326991</v>
      </c>
      <c r="BK44" s="3">
        <v>15707.732460946991</v>
      </c>
      <c r="BL44" s="3">
        <v>15844.97439756699</v>
      </c>
      <c r="BM44" s="3">
        <v>15963.737324686988</v>
      </c>
      <c r="BN44" s="3">
        <v>16064.060960556988</v>
      </c>
      <c r="BO44" s="3">
        <v>16145.986025676988</v>
      </c>
      <c r="BP44" s="3">
        <v>16209.553240546988</v>
      </c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</row>
    <row r="45" spans="1:152">
      <c r="E45" s="8" t="s">
        <v>35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>
        <v>0</v>
      </c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</row>
    <row r="46" spans="1:152" s="8" customFormat="1" ht="15.75">
      <c r="A46" s="9"/>
      <c r="B46" s="9"/>
      <c r="C46" s="9"/>
      <c r="D46" s="9"/>
      <c r="E46" s="9" t="s">
        <v>36</v>
      </c>
      <c r="F46" s="9"/>
      <c r="G46" s="77">
        <v>4293.3793599999999</v>
      </c>
      <c r="H46" s="77">
        <v>3645.7366299999999</v>
      </c>
      <c r="I46" s="77">
        <v>3586.3230000000003</v>
      </c>
      <c r="J46" s="77">
        <v>1543.7123799999999</v>
      </c>
      <c r="K46" s="77">
        <v>2054.0302299999998</v>
      </c>
      <c r="L46" s="77">
        <v>2045.0109500000001</v>
      </c>
      <c r="M46" s="77">
        <v>2029.8841299999999</v>
      </c>
      <c r="N46" s="77">
        <v>1923.0942600000001</v>
      </c>
      <c r="O46" s="77">
        <v>1844.11034</v>
      </c>
      <c r="P46" s="77">
        <v>1825.4358</v>
      </c>
      <c r="Q46" s="77">
        <v>1805.0493100000001</v>
      </c>
      <c r="R46" s="77">
        <v>1861.04331</v>
      </c>
      <c r="S46" s="77">
        <v>2209.1963300000002</v>
      </c>
      <c r="T46" s="77">
        <v>2188.6452999999901</v>
      </c>
      <c r="U46" s="77">
        <v>2218.0128599999998</v>
      </c>
      <c r="V46" s="77">
        <v>2305.5799900000002</v>
      </c>
      <c r="W46" s="77">
        <v>2170.8600099999999</v>
      </c>
      <c r="X46" s="77">
        <v>2129.96173</v>
      </c>
      <c r="Y46" s="77">
        <v>1952.5802000000001</v>
      </c>
      <c r="Z46" s="77">
        <v>1757.11232</v>
      </c>
      <c r="AA46" s="77">
        <v>1719.6396499999901</v>
      </c>
      <c r="AB46" s="77">
        <v>1779.31105</v>
      </c>
      <c r="AC46" s="77">
        <v>1890.70751</v>
      </c>
      <c r="AD46" s="77">
        <v>1810.41338</v>
      </c>
      <c r="AE46" s="77">
        <v>1806.0647100000001</v>
      </c>
      <c r="AF46" s="77">
        <v>1856.2740200000001</v>
      </c>
      <c r="AG46" s="78">
        <v>1710.24965756964</v>
      </c>
      <c r="AH46" s="77">
        <v>2369.0942787499998</v>
      </c>
      <c r="AI46" s="77">
        <v>2204.72059556668</v>
      </c>
      <c r="AJ46" s="77">
        <v>2051.8499346886201</v>
      </c>
      <c r="AK46" s="77">
        <v>1877.99886737518</v>
      </c>
      <c r="AL46" s="77">
        <v>2375.94901188211</v>
      </c>
      <c r="AM46" s="77">
        <v>2175.3713036454001</v>
      </c>
      <c r="AN46" s="77">
        <v>2002.60773028725</v>
      </c>
      <c r="AO46" s="77">
        <v>1826.0021219741</v>
      </c>
      <c r="AP46" s="77">
        <v>1673.0969999567501</v>
      </c>
      <c r="AQ46" s="77">
        <v>1520.1254183717299</v>
      </c>
      <c r="AR46" s="77">
        <v>2224.4875280905899</v>
      </c>
      <c r="AS46" s="77">
        <v>2072.3975868389498</v>
      </c>
      <c r="AT46" s="77">
        <v>1920.3076455873099</v>
      </c>
      <c r="AU46" s="77">
        <v>1757.03212745315</v>
      </c>
      <c r="AV46" s="77">
        <v>1593.7566093189801</v>
      </c>
      <c r="AW46" s="77">
        <v>1419.29551430228</v>
      </c>
      <c r="AX46" s="77">
        <v>2071.0941372030602</v>
      </c>
      <c r="AY46" s="77">
        <v>1890.4395814638499</v>
      </c>
      <c r="AZ46" s="77">
        <v>1721.1575284564201</v>
      </c>
      <c r="BA46" s="77">
        <v>1563.2479781807699</v>
      </c>
      <c r="BB46" s="77">
        <v>1416.71093063689</v>
      </c>
      <c r="BC46" s="77">
        <v>1281.5463858247999</v>
      </c>
      <c r="BD46" s="77">
        <v>2028.30787923249</v>
      </c>
      <c r="BE46" s="77">
        <v>1887.64477016196</v>
      </c>
      <c r="BF46" s="77">
        <v>1746.9816610914199</v>
      </c>
      <c r="BG46" s="77">
        <v>1594.66993030033</v>
      </c>
      <c r="BH46" s="77">
        <v>1442.35819950924</v>
      </c>
      <c r="BI46" s="77">
        <v>1278.3978469976</v>
      </c>
      <c r="BJ46" s="77">
        <v>1743.9009994854</v>
      </c>
      <c r="BK46" s="77">
        <v>1554.9917250430401</v>
      </c>
      <c r="BL46" s="77">
        <v>1377.86630032993</v>
      </c>
      <c r="BM46" s="77">
        <v>1212.52472534607</v>
      </c>
      <c r="BN46" s="77">
        <v>1058.96700009147</v>
      </c>
      <c r="BO46" s="77">
        <v>917.19312456612295</v>
      </c>
      <c r="BP46" s="77">
        <v>1692.5787756775401</v>
      </c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77"/>
      <c r="EH46" s="77"/>
      <c r="EI46" s="77"/>
      <c r="EJ46" s="77"/>
      <c r="EK46" s="77"/>
      <c r="EL46" s="77"/>
      <c r="EM46" s="77"/>
      <c r="EN46" s="77"/>
      <c r="EO46" s="77"/>
      <c r="EP46" s="77"/>
      <c r="EQ46" s="77"/>
      <c r="ER46" s="77"/>
      <c r="ES46" s="77"/>
      <c r="ET46" s="77"/>
      <c r="EU46" s="77"/>
      <c r="EV46" s="77"/>
    </row>
    <row r="47" spans="1:152"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</row>
    <row r="48" spans="1:152" ht="15.75" thickBot="1">
      <c r="A48" s="9"/>
      <c r="B48" s="9"/>
      <c r="C48" s="9"/>
      <c r="D48" s="9"/>
      <c r="E48" s="9" t="s">
        <v>37</v>
      </c>
      <c r="F48" s="9"/>
      <c r="G48" s="6">
        <v>13382.787365430002</v>
      </c>
      <c r="H48" s="6">
        <v>12497.896377060002</v>
      </c>
      <c r="I48" s="6">
        <v>11782.951811350002</v>
      </c>
      <c r="J48" s="6">
        <v>9526.8637542800025</v>
      </c>
      <c r="K48" s="6">
        <v>9514.9201073000022</v>
      </c>
      <c r="L48" s="6">
        <v>9120.8661005100003</v>
      </c>
      <c r="M48" s="6">
        <v>9160.6025608400014</v>
      </c>
      <c r="N48" s="6">
        <v>12649.71415018</v>
      </c>
      <c r="O48" s="6">
        <v>12695.158438479999</v>
      </c>
      <c r="P48" s="6">
        <v>12460.520384909998</v>
      </c>
      <c r="Q48" s="6">
        <v>12497.249456709998</v>
      </c>
      <c r="R48" s="6">
        <v>12403.110003359998</v>
      </c>
      <c r="S48" s="6">
        <v>13422.087022727001</v>
      </c>
      <c r="T48" s="6">
        <v>13379.427722726992</v>
      </c>
      <c r="U48" s="6">
        <v>13396.691092727</v>
      </c>
      <c r="V48" s="6">
        <v>13522.385152727</v>
      </c>
      <c r="W48" s="6">
        <v>13401.879312727</v>
      </c>
      <c r="X48" s="6">
        <v>13440.171842726999</v>
      </c>
      <c r="Y48" s="6">
        <v>13335.206532726997</v>
      </c>
      <c r="Z48" s="6">
        <v>13240.526582726998</v>
      </c>
      <c r="AA48" s="6">
        <v>13384.187772726988</v>
      </c>
      <c r="AB48" s="6">
        <v>13568.431012727</v>
      </c>
      <c r="AC48" s="6">
        <v>13899.169872726998</v>
      </c>
      <c r="AD48" s="6">
        <v>13988.888822726996</v>
      </c>
      <c r="AE48" s="6">
        <v>14046.824242727</v>
      </c>
      <c r="AF48" s="6">
        <v>14228.495302726997</v>
      </c>
      <c r="AG48" s="6">
        <v>14155.791338666635</v>
      </c>
      <c r="AH48" s="6">
        <v>14887.739383966993</v>
      </c>
      <c r="AI48" s="6">
        <v>14819.157150653675</v>
      </c>
      <c r="AJ48" s="6">
        <v>14779.901429145615</v>
      </c>
      <c r="AK48" s="6">
        <v>14742.261083702173</v>
      </c>
      <c r="AL48" s="6">
        <v>15380.874196329103</v>
      </c>
      <c r="AM48" s="6">
        <v>15327.637873212392</v>
      </c>
      <c r="AN48" s="6">
        <v>15296.706239474242</v>
      </c>
      <c r="AO48" s="6">
        <v>15238.582649781092</v>
      </c>
      <c r="AP48" s="6">
        <v>15180.463316883743</v>
      </c>
      <c r="AQ48" s="6">
        <v>15098.974881918724</v>
      </c>
      <c r="AR48" s="6">
        <v>15869.589315507583</v>
      </c>
      <c r="AS48" s="6">
        <v>15802.069150125943</v>
      </c>
      <c r="AT48" s="6">
        <v>15734.299753244304</v>
      </c>
      <c r="AU48" s="6">
        <v>15672.337545730144</v>
      </c>
      <c r="AV48" s="6">
        <v>15610.087307715974</v>
      </c>
      <c r="AW48" s="6">
        <v>15553.604460069273</v>
      </c>
      <c r="AX48" s="6">
        <v>16340.296503090052</v>
      </c>
      <c r="AY48" s="6">
        <v>16313.308743470845</v>
      </c>
      <c r="AZ48" s="6">
        <v>16279.829797583414</v>
      </c>
      <c r="BA48" s="6">
        <v>16239.898936927762</v>
      </c>
      <c r="BB48" s="6">
        <v>16193.556433003881</v>
      </c>
      <c r="BC48" s="6">
        <v>16140.840555061794</v>
      </c>
      <c r="BD48" s="6">
        <v>16952.345110089482</v>
      </c>
      <c r="BE48" s="6">
        <v>16896.097726638953</v>
      </c>
      <c r="BF48" s="6">
        <v>16839.59326368841</v>
      </c>
      <c r="BG48" s="6">
        <v>16789.123097267322</v>
      </c>
      <c r="BH48" s="6">
        <v>16738.355481846233</v>
      </c>
      <c r="BI48" s="6">
        <v>16693.580793454592</v>
      </c>
      <c r="BJ48" s="6">
        <v>17295.870793812392</v>
      </c>
      <c r="BK48" s="6">
        <v>17262.724185990031</v>
      </c>
      <c r="BL48" s="6">
        <v>17222.840697896921</v>
      </c>
      <c r="BM48" s="6">
        <v>17176.262050033059</v>
      </c>
      <c r="BN48" s="6">
        <v>17123.027960648458</v>
      </c>
      <c r="BO48" s="6">
        <v>17063.179150243112</v>
      </c>
      <c r="BP48" s="6">
        <v>17902.132016224528</v>
      </c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</row>
    <row r="49" spans="1:152" s="8" customFormat="1" ht="15.75" thickTop="1">
      <c r="A49" s="9"/>
      <c r="B49" s="9"/>
      <c r="C49" s="9"/>
      <c r="D49" s="9"/>
      <c r="E49" s="9" t="s">
        <v>38</v>
      </c>
      <c r="F49" s="9"/>
      <c r="G49" s="79">
        <v>9.4339999999999997E-3</v>
      </c>
      <c r="H49" s="79">
        <v>9.4339999999999997E-3</v>
      </c>
      <c r="I49" s="79">
        <v>9.4339999999999997E-3</v>
      </c>
      <c r="J49" s="79">
        <v>9.4339999999999997E-3</v>
      </c>
      <c r="K49" s="79">
        <v>9.4339999999999997E-3</v>
      </c>
      <c r="L49" s="79">
        <v>9.4339999999999997E-3</v>
      </c>
      <c r="M49" s="79">
        <v>9.4339999999999997E-3</v>
      </c>
      <c r="N49" s="79">
        <v>9.4339999999999997E-3</v>
      </c>
      <c r="O49" s="79">
        <v>9.4339999999999997E-3</v>
      </c>
      <c r="P49" s="79">
        <v>9.4339999999999997E-3</v>
      </c>
      <c r="Q49" s="79">
        <v>9.4339999999999997E-3</v>
      </c>
      <c r="R49" s="79">
        <v>9.4339999999999997E-3</v>
      </c>
      <c r="S49" s="79">
        <v>9.4339999999999997E-3</v>
      </c>
      <c r="T49" s="79">
        <v>9.4339999999999997E-3</v>
      </c>
      <c r="U49" s="79">
        <v>9.4339999999999997E-3</v>
      </c>
      <c r="V49" s="79">
        <v>9.4339999999999997E-3</v>
      </c>
      <c r="W49" s="79">
        <v>9.4339999999999997E-3</v>
      </c>
      <c r="X49" s="79">
        <v>9.4339999999999997E-3</v>
      </c>
      <c r="Y49" s="79">
        <v>9.4339999999999997E-3</v>
      </c>
      <c r="Z49" s="79">
        <v>9.4339999999999997E-3</v>
      </c>
      <c r="AA49" s="79">
        <v>9.4339999999999997E-3</v>
      </c>
      <c r="AB49" s="79">
        <v>9.4339999999999997E-3</v>
      </c>
      <c r="AC49" s="79">
        <v>9.4339999999999997E-3</v>
      </c>
      <c r="AD49" s="79">
        <v>9.4339999999999997E-3</v>
      </c>
      <c r="AE49" s="79">
        <v>9.4339999999999997E-3</v>
      </c>
      <c r="AF49" s="79">
        <v>9.4339999999999997E-3</v>
      </c>
      <c r="AG49" s="79">
        <v>9.4339999999999997E-3</v>
      </c>
      <c r="AH49" s="79">
        <v>9.4339999999999997E-3</v>
      </c>
      <c r="AI49" s="79">
        <v>9.4339999999999997E-3</v>
      </c>
      <c r="AJ49" s="79">
        <v>9.4339999999999997E-3</v>
      </c>
      <c r="AK49" s="79">
        <v>9.4339999999999997E-3</v>
      </c>
      <c r="AL49" s="79">
        <v>9.4339999999999997E-3</v>
      </c>
      <c r="AM49" s="79">
        <v>9.4339999999999997E-3</v>
      </c>
      <c r="AN49" s="79">
        <v>9.4339999999999997E-3</v>
      </c>
      <c r="AO49" s="79">
        <v>9.4339999999999997E-3</v>
      </c>
      <c r="AP49" s="79">
        <v>9.4339999999999997E-3</v>
      </c>
      <c r="AQ49" s="79">
        <v>9.4339999999999997E-3</v>
      </c>
      <c r="AR49" s="79">
        <v>9.4339999999999997E-3</v>
      </c>
      <c r="AS49" s="79">
        <v>9.4339999999999997E-3</v>
      </c>
      <c r="AT49" s="79">
        <v>9.4339999999999997E-3</v>
      </c>
      <c r="AU49" s="79">
        <v>9.4339999999999997E-3</v>
      </c>
      <c r="AV49" s="79">
        <v>9.4339999999999997E-3</v>
      </c>
      <c r="AW49" s="79">
        <v>9.4339999999999997E-3</v>
      </c>
      <c r="AX49" s="79">
        <v>9.4339999999999997E-3</v>
      </c>
      <c r="AY49" s="79">
        <v>9.4339999999999997E-3</v>
      </c>
      <c r="AZ49" s="79">
        <v>9.4339999999999997E-3</v>
      </c>
      <c r="BA49" s="79">
        <v>9.4339999999999997E-3</v>
      </c>
      <c r="BB49" s="79">
        <v>9.4339999999999997E-3</v>
      </c>
      <c r="BC49" s="79">
        <v>9.4339999999999997E-3</v>
      </c>
      <c r="BD49" s="79">
        <v>9.4339999999999997E-3</v>
      </c>
      <c r="BE49" s="79">
        <v>9.4339999999999997E-3</v>
      </c>
      <c r="BF49" s="79">
        <v>9.4339999999999997E-3</v>
      </c>
      <c r="BG49" s="79">
        <v>9.4339999999999997E-3</v>
      </c>
      <c r="BH49" s="79">
        <v>9.4339999999999997E-3</v>
      </c>
      <c r="BI49" s="79">
        <v>9.4339999999999997E-3</v>
      </c>
      <c r="BJ49" s="79">
        <v>9.4339999999999997E-3</v>
      </c>
      <c r="BK49" s="79">
        <v>9.4339999999999997E-3</v>
      </c>
      <c r="BL49" s="79">
        <v>9.4339999999999997E-3</v>
      </c>
      <c r="BM49" s="79">
        <v>9.4339999999999997E-3</v>
      </c>
      <c r="BN49" s="79">
        <v>9.4339999999999997E-3</v>
      </c>
      <c r="BO49" s="79">
        <v>9.4339999999999997E-3</v>
      </c>
      <c r="BP49" s="79">
        <v>9.4339999999999997E-3</v>
      </c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79"/>
      <c r="EN49" s="79"/>
      <c r="EO49" s="79"/>
      <c r="EP49" s="79"/>
      <c r="EQ49" s="79"/>
      <c r="ER49" s="79"/>
      <c r="ES49" s="79"/>
      <c r="ET49" s="79"/>
      <c r="EU49" s="79"/>
      <c r="EV49" s="79"/>
    </row>
    <row r="50" spans="1:152">
      <c r="A50" s="9"/>
      <c r="B50" s="9"/>
      <c r="C50" s="9"/>
      <c r="D50" s="9"/>
      <c r="E50" s="9" t="s">
        <v>39</v>
      </c>
      <c r="F50" s="9"/>
      <c r="G50" s="3">
        <v>13399</v>
      </c>
      <c r="H50" s="3">
        <v>12940</v>
      </c>
      <c r="I50" s="3">
        <v>12140</v>
      </c>
      <c r="J50" s="3">
        <v>10655</v>
      </c>
      <c r="K50" s="3">
        <v>9521</v>
      </c>
      <c r="L50" s="3">
        <v>9318</v>
      </c>
      <c r="M50" s="3">
        <v>9141</v>
      </c>
      <c r="N50" s="3">
        <v>10905</v>
      </c>
      <c r="O50" s="3">
        <v>12672</v>
      </c>
      <c r="P50" s="3">
        <v>12578</v>
      </c>
      <c r="Q50" s="3">
        <v>12479</v>
      </c>
      <c r="R50" s="3">
        <v>12450</v>
      </c>
      <c r="S50" s="3">
        <v>12913</v>
      </c>
      <c r="T50" s="3">
        <v>13401</v>
      </c>
      <c r="U50" s="3">
        <v>13388</v>
      </c>
      <c r="V50" s="3">
        <v>13460</v>
      </c>
      <c r="W50" s="3">
        <v>13462</v>
      </c>
      <c r="X50" s="3">
        <v>13421</v>
      </c>
      <c r="Y50" s="3">
        <v>13388</v>
      </c>
      <c r="Z50" s="3">
        <v>13288</v>
      </c>
      <c r="AA50" s="3">
        <v>13312</v>
      </c>
      <c r="AB50" s="3">
        <v>13476</v>
      </c>
      <c r="AC50" s="3">
        <v>13734</v>
      </c>
      <c r="AD50" s="3">
        <v>13944</v>
      </c>
      <c r="AE50" s="3">
        <v>14018</v>
      </c>
      <c r="AF50" s="3">
        <v>14138</v>
      </c>
      <c r="AG50" s="3">
        <v>14192</v>
      </c>
      <c r="AH50" s="3">
        <v>14522</v>
      </c>
      <c r="AI50" s="3">
        <v>14853</v>
      </c>
      <c r="AJ50" s="3">
        <v>14800</v>
      </c>
      <c r="AK50" s="3">
        <v>14761</v>
      </c>
      <c r="AL50" s="3">
        <v>15062</v>
      </c>
      <c r="AM50" s="3">
        <v>15354</v>
      </c>
      <c r="AN50" s="3">
        <v>15312</v>
      </c>
      <c r="AO50" s="3">
        <v>15268</v>
      </c>
      <c r="AP50" s="3">
        <v>15210</v>
      </c>
      <c r="AQ50" s="3">
        <v>15140</v>
      </c>
      <c r="AR50" s="3">
        <v>15484</v>
      </c>
      <c r="AS50" s="3">
        <v>15836</v>
      </c>
      <c r="AT50" s="3">
        <v>15768</v>
      </c>
      <c r="AU50" s="3">
        <v>15703</v>
      </c>
      <c r="AV50" s="3">
        <v>15641</v>
      </c>
      <c r="AW50" s="3">
        <v>15582</v>
      </c>
      <c r="AX50" s="3">
        <v>15947</v>
      </c>
      <c r="AY50" s="3">
        <v>16327</v>
      </c>
      <c r="AZ50" s="3">
        <v>16297</v>
      </c>
      <c r="BA50" s="3">
        <v>16260</v>
      </c>
      <c r="BB50" s="3">
        <v>16217</v>
      </c>
      <c r="BC50" s="3">
        <v>16167</v>
      </c>
      <c r="BD50" s="3">
        <v>16547</v>
      </c>
      <c r="BE50" s="3">
        <v>16924</v>
      </c>
      <c r="BF50" s="3">
        <v>16868</v>
      </c>
      <c r="BG50" s="3">
        <v>16814</v>
      </c>
      <c r="BH50" s="3">
        <v>16764</v>
      </c>
      <c r="BI50" s="3">
        <v>16716</v>
      </c>
      <c r="BJ50" s="3">
        <v>16995</v>
      </c>
      <c r="BK50" s="3">
        <v>17279</v>
      </c>
      <c r="BL50" s="3">
        <v>17243</v>
      </c>
      <c r="BM50" s="3">
        <v>17200</v>
      </c>
      <c r="BN50" s="3">
        <v>17150</v>
      </c>
      <c r="BO50" s="3">
        <v>17093</v>
      </c>
      <c r="BP50" s="3">
        <v>17483</v>
      </c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</row>
    <row r="51" spans="1:152">
      <c r="A51" s="9"/>
      <c r="B51" s="9"/>
      <c r="C51" s="9"/>
      <c r="D51" s="9"/>
      <c r="E51" s="9" t="s">
        <v>40</v>
      </c>
      <c r="F51" s="9"/>
      <c r="G51" s="3">
        <v>126</v>
      </c>
      <c r="H51" s="3">
        <v>122</v>
      </c>
      <c r="I51" s="3">
        <v>115</v>
      </c>
      <c r="J51" s="3">
        <v>101</v>
      </c>
      <c r="K51" s="3">
        <v>90</v>
      </c>
      <c r="L51" s="3">
        <v>88</v>
      </c>
      <c r="M51" s="3">
        <v>86</v>
      </c>
      <c r="N51" s="3">
        <v>103</v>
      </c>
      <c r="O51" s="3">
        <v>120</v>
      </c>
      <c r="P51" s="3">
        <v>119</v>
      </c>
      <c r="Q51" s="3">
        <v>118</v>
      </c>
      <c r="R51" s="3">
        <v>117</v>
      </c>
      <c r="S51" s="3">
        <v>122</v>
      </c>
      <c r="T51" s="3">
        <v>126</v>
      </c>
      <c r="U51" s="3">
        <v>126</v>
      </c>
      <c r="V51" s="3">
        <v>127</v>
      </c>
      <c r="W51" s="3">
        <v>127</v>
      </c>
      <c r="X51" s="3">
        <v>127</v>
      </c>
      <c r="Y51" s="3">
        <v>126</v>
      </c>
      <c r="Z51" s="3">
        <v>125</v>
      </c>
      <c r="AA51" s="3">
        <v>126</v>
      </c>
      <c r="AB51" s="3">
        <v>127</v>
      </c>
      <c r="AC51" s="3">
        <v>130</v>
      </c>
      <c r="AD51" s="3">
        <v>132</v>
      </c>
      <c r="AE51" s="3">
        <v>132</v>
      </c>
      <c r="AF51" s="3">
        <v>133</v>
      </c>
      <c r="AG51" s="3">
        <v>134</v>
      </c>
      <c r="AH51" s="3">
        <v>137</v>
      </c>
      <c r="AI51" s="3">
        <v>140</v>
      </c>
      <c r="AJ51" s="3">
        <v>140</v>
      </c>
      <c r="AK51" s="3">
        <v>139</v>
      </c>
      <c r="AL51" s="3">
        <v>142</v>
      </c>
      <c r="AM51" s="3">
        <v>145</v>
      </c>
      <c r="AN51" s="3">
        <v>144</v>
      </c>
      <c r="AO51" s="3">
        <v>144</v>
      </c>
      <c r="AP51" s="3">
        <v>143</v>
      </c>
      <c r="AQ51" s="3">
        <v>143</v>
      </c>
      <c r="AR51" s="3">
        <v>146</v>
      </c>
      <c r="AS51" s="3">
        <v>149</v>
      </c>
      <c r="AT51" s="3">
        <v>149</v>
      </c>
      <c r="AU51" s="3">
        <v>148</v>
      </c>
      <c r="AV51" s="3">
        <v>148</v>
      </c>
      <c r="AW51" s="3">
        <v>147</v>
      </c>
      <c r="AX51" s="3">
        <v>150</v>
      </c>
      <c r="AY51" s="3">
        <v>154</v>
      </c>
      <c r="AZ51" s="3">
        <v>154</v>
      </c>
      <c r="BA51" s="3">
        <v>153</v>
      </c>
      <c r="BB51" s="3">
        <v>153</v>
      </c>
      <c r="BC51" s="3">
        <v>153</v>
      </c>
      <c r="BD51" s="3">
        <v>156</v>
      </c>
      <c r="BE51" s="3">
        <v>160</v>
      </c>
      <c r="BF51" s="3">
        <v>159</v>
      </c>
      <c r="BG51" s="3">
        <v>159</v>
      </c>
      <c r="BH51" s="3">
        <v>158</v>
      </c>
      <c r="BI51" s="3">
        <v>158</v>
      </c>
      <c r="BJ51" s="3">
        <v>160</v>
      </c>
      <c r="BK51" s="3">
        <v>163</v>
      </c>
      <c r="BL51" s="3">
        <v>163</v>
      </c>
      <c r="BM51" s="3">
        <v>162</v>
      </c>
      <c r="BN51" s="3">
        <v>162</v>
      </c>
      <c r="BO51" s="3">
        <v>161</v>
      </c>
      <c r="BP51" s="3">
        <v>165</v>
      </c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</row>
    <row r="52" spans="1:152">
      <c r="A52" s="9"/>
      <c r="B52" s="9"/>
      <c r="C52" s="9"/>
      <c r="D52" s="9"/>
      <c r="E52" s="9"/>
      <c r="F52" s="9"/>
      <c r="G52" s="80">
        <v>8131.1094900000007</v>
      </c>
      <c r="H52" s="80">
        <v>145.34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80">
        <v>169.6272079</v>
      </c>
      <c r="T52" s="80">
        <v>9399.358086799999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80">
        <v>294.40891652400001</v>
      </c>
      <c r="AF52" s="80">
        <v>17081.816772473001</v>
      </c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80">
        <v>362.68580667199996</v>
      </c>
      <c r="AR52" s="80">
        <v>20590.3982</v>
      </c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80">
        <v>371.51370832100002</v>
      </c>
      <c r="BD52" s="80">
        <v>20773.11853</v>
      </c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80">
        <v>381.30719984699999</v>
      </c>
      <c r="BP52" s="80">
        <v>20968.271130000001</v>
      </c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80"/>
      <c r="CB52" s="80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80"/>
      <c r="CN52" s="80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</row>
    <row r="53" spans="1:152" s="15" customFormat="1">
      <c r="A53" s="14"/>
      <c r="B53" s="14">
        <v>1000</v>
      </c>
      <c r="C53" s="14"/>
      <c r="D53" s="14"/>
      <c r="E53" s="81" t="s">
        <v>41</v>
      </c>
      <c r="F53" s="14"/>
      <c r="G53" s="82">
        <v>584.17132000000004</v>
      </c>
      <c r="H53" s="82">
        <v>1385.84239</v>
      </c>
      <c r="I53" s="83">
        <v>759.13707879999993</v>
      </c>
      <c r="J53" s="83">
        <v>759.13707879999993</v>
      </c>
      <c r="K53" s="83">
        <v>759.13707879999993</v>
      </c>
      <c r="L53" s="83">
        <v>759.13707879999993</v>
      </c>
      <c r="M53" s="83">
        <v>759.13707879999993</v>
      </c>
      <c r="N53" s="83">
        <v>759.13707879999993</v>
      </c>
      <c r="O53" s="83">
        <v>834.20332819999999</v>
      </c>
      <c r="P53" s="83">
        <v>770.29765540000005</v>
      </c>
      <c r="Q53" s="83">
        <v>760.50617099999999</v>
      </c>
      <c r="R53" s="83">
        <v>792.11518119999994</v>
      </c>
      <c r="S53" s="83">
        <v>941.61469</v>
      </c>
      <c r="T53" s="83">
        <v>745.79858820000004</v>
      </c>
      <c r="U53" s="83">
        <v>1409.502806359</v>
      </c>
      <c r="V53" s="83">
        <v>1331.9408951999999</v>
      </c>
      <c r="W53" s="83">
        <v>1389.0499926140001</v>
      </c>
      <c r="X53" s="83">
        <v>1415.7210611149999</v>
      </c>
      <c r="Y53" s="83">
        <v>1404.8428100039998</v>
      </c>
      <c r="Z53" s="83">
        <v>1534.614618844</v>
      </c>
      <c r="AA53" s="83">
        <v>1471.81014325</v>
      </c>
      <c r="AB53" s="83">
        <v>1401.5477705829999</v>
      </c>
      <c r="AC53" s="83">
        <v>1404.3033299310002</v>
      </c>
      <c r="AD53" s="83">
        <v>1421.439002995</v>
      </c>
      <c r="AE53" s="83">
        <v>1408.142981874</v>
      </c>
      <c r="AF53" s="83">
        <v>1488.901359704</v>
      </c>
      <c r="AG53" s="83">
        <v>1713.1663000000001</v>
      </c>
      <c r="AH53" s="83">
        <v>1698.62393</v>
      </c>
      <c r="AI53" s="83">
        <v>1726.2656700000002</v>
      </c>
      <c r="AJ53" s="83">
        <v>1695.94767</v>
      </c>
      <c r="AK53" s="83">
        <v>1742.05828</v>
      </c>
      <c r="AL53" s="83">
        <v>1701.31954</v>
      </c>
      <c r="AM53" s="83">
        <v>1700.81106</v>
      </c>
      <c r="AN53" s="83">
        <v>1722.9982600000001</v>
      </c>
      <c r="AO53" s="83">
        <v>1701.1916699999999</v>
      </c>
      <c r="AP53" s="83">
        <v>1714.76594</v>
      </c>
      <c r="AQ53" s="83">
        <v>1731.20686</v>
      </c>
      <c r="AR53" s="83">
        <v>1742.0430200000001</v>
      </c>
      <c r="AS53" s="83">
        <v>1731.98828</v>
      </c>
      <c r="AT53" s="83">
        <v>1699.4701699999998</v>
      </c>
      <c r="AU53" s="83">
        <v>1742.32636</v>
      </c>
      <c r="AV53" s="83">
        <v>1710.7386600000002</v>
      </c>
      <c r="AW53" s="83">
        <v>1757.1424399999999</v>
      </c>
      <c r="AX53" s="83">
        <v>1716.57545</v>
      </c>
      <c r="AY53" s="83">
        <v>1717.0692099999999</v>
      </c>
      <c r="AZ53" s="83">
        <v>1738.3037400000001</v>
      </c>
      <c r="BA53" s="83">
        <v>1716.45812</v>
      </c>
      <c r="BB53" s="83">
        <v>1733.1027199999999</v>
      </c>
      <c r="BC53" s="83">
        <v>1749.1162400000001</v>
      </c>
      <c r="BD53" s="83">
        <v>1760.8271399999999</v>
      </c>
      <c r="BE53" s="83">
        <v>1747.0647300000001</v>
      </c>
      <c r="BF53" s="83">
        <v>1715.21344</v>
      </c>
      <c r="BG53" s="83">
        <v>1759.2752</v>
      </c>
      <c r="BH53" s="83">
        <v>1726.11895</v>
      </c>
      <c r="BI53" s="83">
        <v>1773.3579199999999</v>
      </c>
      <c r="BJ53" s="83">
        <v>1732.18848</v>
      </c>
      <c r="BK53" s="83">
        <v>1733.32447</v>
      </c>
      <c r="BL53" s="83">
        <v>1754.69849</v>
      </c>
      <c r="BM53" s="83">
        <v>1732.4209499999999</v>
      </c>
      <c r="BN53" s="83">
        <v>1750.63528</v>
      </c>
      <c r="BO53" s="83">
        <v>1766.3121800000001</v>
      </c>
      <c r="BP53" s="83">
        <v>1777.66104</v>
      </c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2"/>
      <c r="EL53" s="82"/>
      <c r="EM53" s="82"/>
      <c r="EN53" s="82"/>
      <c r="EO53" s="82"/>
      <c r="EP53" s="82"/>
      <c r="EQ53" s="82"/>
      <c r="ER53" s="82"/>
      <c r="ES53" s="82"/>
      <c r="ET53" s="82"/>
      <c r="EU53" s="82"/>
      <c r="EV53" s="82"/>
    </row>
    <row r="54" spans="1:152" s="8" customFormat="1">
      <c r="A54" s="9"/>
      <c r="B54" s="9"/>
      <c r="C54" s="9"/>
      <c r="D54" s="9"/>
      <c r="E54" s="9" t="s">
        <v>42</v>
      </c>
      <c r="F54" s="9"/>
      <c r="G54" s="82">
        <v>12.628</v>
      </c>
      <c r="H54" s="82">
        <v>13.932</v>
      </c>
      <c r="I54" s="82">
        <v>12.848201483333332</v>
      </c>
      <c r="J54" s="82">
        <v>12.848201483333332</v>
      </c>
      <c r="K54" s="82">
        <v>12.848201483333332</v>
      </c>
      <c r="L54" s="82">
        <v>12.848201483333332</v>
      </c>
      <c r="M54" s="82">
        <v>12.848201483333332</v>
      </c>
      <c r="N54" s="82">
        <v>12.848201483333332</v>
      </c>
      <c r="O54" s="82">
        <v>15.541853699999999</v>
      </c>
      <c r="P54" s="82">
        <v>15.646178900000001</v>
      </c>
      <c r="Q54" s="82">
        <v>15.166873499999999</v>
      </c>
      <c r="R54" s="82">
        <v>15.509164200000001</v>
      </c>
      <c r="S54" s="82">
        <v>15.153165000000001</v>
      </c>
      <c r="T54" s="82">
        <v>15.5207637</v>
      </c>
      <c r="U54" s="82">
        <v>26.098118291999999</v>
      </c>
      <c r="V54" s="82">
        <v>21.868137600000001</v>
      </c>
      <c r="W54" s="82">
        <v>25.177580232000004</v>
      </c>
      <c r="X54" s="82">
        <v>24.139447620000002</v>
      </c>
      <c r="Y54" s="82">
        <v>24.943437551999999</v>
      </c>
      <c r="Z54" s="82">
        <v>24.140027471999996</v>
      </c>
      <c r="AA54" s="82">
        <v>24.939831000000002</v>
      </c>
      <c r="AB54" s="82">
        <v>24.944973204</v>
      </c>
      <c r="AC54" s="82">
        <v>24.139572228000006</v>
      </c>
      <c r="AD54" s="82">
        <v>24.944217060000003</v>
      </c>
      <c r="AE54" s="82">
        <v>24.139553112000002</v>
      </c>
      <c r="AF54" s="82">
        <v>24.934021152</v>
      </c>
      <c r="AG54" s="82">
        <v>29.925813742999999</v>
      </c>
      <c r="AH54" s="82">
        <v>28.337854502999999</v>
      </c>
      <c r="AI54" s="82">
        <v>31.041831618</v>
      </c>
      <c r="AJ54" s="82">
        <v>29.883141357999996</v>
      </c>
      <c r="AK54" s="82">
        <v>30.768951864000002</v>
      </c>
      <c r="AL54" s="82">
        <v>29.883976996999998</v>
      </c>
      <c r="AM54" s="82">
        <v>30.768815595</v>
      </c>
      <c r="AN54" s="82">
        <v>30.768950422</v>
      </c>
      <c r="AO54" s="82">
        <v>29.883141357999996</v>
      </c>
      <c r="AP54" s="82">
        <v>30.768930233999995</v>
      </c>
      <c r="AQ54" s="82">
        <v>29.883996463999999</v>
      </c>
      <c r="AR54" s="82">
        <v>30.770402516000001</v>
      </c>
      <c r="AS54" s="82">
        <v>30.854822964</v>
      </c>
      <c r="AT54" s="82">
        <v>28.197372699999999</v>
      </c>
      <c r="AU54" s="82">
        <v>31.883023039000001</v>
      </c>
      <c r="AV54" s="82">
        <v>30.670029943000003</v>
      </c>
      <c r="AW54" s="82">
        <v>31.579458966999997</v>
      </c>
      <c r="AX54" s="82">
        <v>30.670016964999999</v>
      </c>
      <c r="AY54" s="82">
        <v>31.579205174999998</v>
      </c>
      <c r="AZ54" s="82">
        <v>31.579235456999999</v>
      </c>
      <c r="BA54" s="82">
        <v>30.670060224999997</v>
      </c>
      <c r="BB54" s="82">
        <v>31.579234736</v>
      </c>
      <c r="BC54" s="82">
        <v>30.670245522000002</v>
      </c>
      <c r="BD54" s="82">
        <v>31.581002627999997</v>
      </c>
      <c r="BE54" s="82">
        <v>31.667269556999997</v>
      </c>
      <c r="BF54" s="82">
        <v>28.939714299999999</v>
      </c>
      <c r="BG54" s="82">
        <v>32.744211395000001</v>
      </c>
      <c r="BH54" s="82">
        <v>31.476026470000001</v>
      </c>
      <c r="BI54" s="82">
        <v>32.411780645999997</v>
      </c>
      <c r="BJ54" s="82">
        <v>31.475636409</v>
      </c>
      <c r="BK54" s="82">
        <v>32.409161253000001</v>
      </c>
      <c r="BL54" s="82">
        <v>32.409164136999998</v>
      </c>
      <c r="BM54" s="82">
        <v>31.476026470000001</v>
      </c>
      <c r="BN54" s="82">
        <v>32.411740269999996</v>
      </c>
      <c r="BO54" s="82">
        <v>31.475676784999997</v>
      </c>
      <c r="BP54" s="82">
        <v>32.410792154999996</v>
      </c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82"/>
      <c r="ER54" s="82"/>
      <c r="ES54" s="82"/>
      <c r="ET54" s="82"/>
      <c r="EU54" s="82"/>
      <c r="EV54" s="82"/>
    </row>
    <row r="55" spans="1:152" s="8" customFormat="1">
      <c r="E55" s="8" t="s">
        <v>31</v>
      </c>
      <c r="G55" s="84">
        <v>13.20598</v>
      </c>
      <c r="H55" s="84">
        <v>13.20598</v>
      </c>
      <c r="I55" s="84">
        <v>15</v>
      </c>
      <c r="J55" s="84">
        <v>15</v>
      </c>
      <c r="K55" s="84">
        <v>14</v>
      </c>
      <c r="L55" s="84">
        <v>14</v>
      </c>
      <c r="M55" s="84">
        <v>14</v>
      </c>
      <c r="N55" s="84">
        <v>10</v>
      </c>
      <c r="O55" s="84">
        <v>13</v>
      </c>
      <c r="P55" s="84">
        <v>14</v>
      </c>
      <c r="Q55" s="84">
        <v>16</v>
      </c>
      <c r="R55" s="84">
        <v>16</v>
      </c>
      <c r="S55" s="84">
        <v>16</v>
      </c>
      <c r="T55" s="84">
        <v>17</v>
      </c>
      <c r="U55" s="84">
        <v>14</v>
      </c>
      <c r="V55" s="84">
        <v>17</v>
      </c>
      <c r="W55" s="84">
        <v>17</v>
      </c>
      <c r="X55" s="84">
        <v>17</v>
      </c>
      <c r="Y55" s="84">
        <v>17</v>
      </c>
      <c r="Z55" s="84">
        <v>17</v>
      </c>
      <c r="AA55" s="84">
        <v>17</v>
      </c>
      <c r="AB55" s="84">
        <v>17</v>
      </c>
      <c r="AC55" s="84">
        <v>17</v>
      </c>
      <c r="AD55" s="84">
        <v>14</v>
      </c>
      <c r="AE55" s="84">
        <v>14</v>
      </c>
      <c r="AF55" s="84">
        <v>18</v>
      </c>
      <c r="AG55" s="84">
        <v>18</v>
      </c>
      <c r="AH55" s="84">
        <v>18</v>
      </c>
      <c r="AI55" s="84">
        <v>15</v>
      </c>
      <c r="AJ55" s="84">
        <v>15</v>
      </c>
      <c r="AK55" s="84">
        <v>15</v>
      </c>
      <c r="AL55" s="84">
        <v>18</v>
      </c>
      <c r="AM55" s="84">
        <v>18</v>
      </c>
      <c r="AN55" s="84">
        <v>15</v>
      </c>
      <c r="AO55" s="84">
        <v>15</v>
      </c>
      <c r="AP55" s="84">
        <v>15</v>
      </c>
      <c r="AQ55" s="84">
        <v>15</v>
      </c>
      <c r="AR55" s="84">
        <v>19</v>
      </c>
      <c r="AS55" s="84">
        <v>19</v>
      </c>
      <c r="AT55" s="84">
        <v>16</v>
      </c>
      <c r="AU55" s="84">
        <v>16</v>
      </c>
      <c r="AV55" s="84">
        <v>16</v>
      </c>
      <c r="AW55" s="84">
        <v>16</v>
      </c>
      <c r="AX55" s="84">
        <v>16</v>
      </c>
      <c r="AY55" s="84">
        <v>16</v>
      </c>
      <c r="AZ55" s="84">
        <v>16</v>
      </c>
      <c r="BA55" s="84">
        <v>16</v>
      </c>
      <c r="BB55" s="84">
        <v>16</v>
      </c>
      <c r="BC55" s="84">
        <v>16</v>
      </c>
      <c r="BD55" s="84">
        <v>17</v>
      </c>
      <c r="BE55" s="84">
        <v>17</v>
      </c>
      <c r="BF55" s="84">
        <v>17</v>
      </c>
      <c r="BG55" s="84">
        <v>17</v>
      </c>
      <c r="BH55" s="84">
        <v>17</v>
      </c>
      <c r="BI55" s="84">
        <v>16</v>
      </c>
      <c r="BJ55" s="84">
        <v>17</v>
      </c>
      <c r="BK55" s="84">
        <v>17</v>
      </c>
      <c r="BL55" s="84">
        <v>17</v>
      </c>
      <c r="BM55" s="84">
        <v>17</v>
      </c>
      <c r="BN55" s="84">
        <v>17</v>
      </c>
      <c r="BO55" s="84">
        <v>14</v>
      </c>
      <c r="BP55" s="84">
        <v>18</v>
      </c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</row>
    <row r="56" spans="1:152">
      <c r="A56" s="9"/>
      <c r="B56" s="9"/>
      <c r="C56" s="9"/>
      <c r="D56" s="9"/>
      <c r="E56" s="9" t="s">
        <v>26</v>
      </c>
      <c r="F56" s="9"/>
      <c r="G56" s="4">
        <v>21.729112609999998</v>
      </c>
      <c r="H56" s="4">
        <v>21.820558370000001</v>
      </c>
      <c r="I56" s="4">
        <v>22.747452929999998</v>
      </c>
      <c r="J56" s="4">
        <v>22.721427070000001</v>
      </c>
      <c r="K56" s="4">
        <v>22.672126979999998</v>
      </c>
      <c r="L56" s="4">
        <v>22.59939679</v>
      </c>
      <c r="M56" s="4">
        <v>22.315789670000001</v>
      </c>
      <c r="N56" s="4">
        <v>22.489442569999998</v>
      </c>
      <c r="O56" s="4">
        <v>22.563731699999998</v>
      </c>
      <c r="P56" s="4">
        <v>22.894463569999999</v>
      </c>
      <c r="Q56" s="4">
        <v>22.460058199999999</v>
      </c>
      <c r="R56" s="4">
        <v>22.639103349999999</v>
      </c>
      <c r="S56" s="4">
        <v>22.352241060000001</v>
      </c>
      <c r="T56" s="4">
        <v>23.143831860000002</v>
      </c>
      <c r="U56" s="4">
        <v>22.960359990000001</v>
      </c>
      <c r="V56" s="4">
        <v>22.80863046</v>
      </c>
      <c r="W56" s="4">
        <v>22.714062350000003</v>
      </c>
      <c r="X56" s="4">
        <v>22.754771550000001</v>
      </c>
      <c r="Y56" s="4">
        <v>22.716177010000003</v>
      </c>
      <c r="Z56" s="4">
        <v>22.74777023</v>
      </c>
      <c r="AA56" s="4">
        <v>22.841334590000002</v>
      </c>
      <c r="AB56" s="4">
        <v>23.028544580000002</v>
      </c>
      <c r="AC56" s="4">
        <v>23.062131950000001</v>
      </c>
      <c r="AD56" s="4">
        <v>23.558293040000002</v>
      </c>
      <c r="AE56" s="4">
        <v>23.112910490000001</v>
      </c>
      <c r="AF56" s="4">
        <v>23.12207377</v>
      </c>
      <c r="AG56" s="4">
        <v>23.11260163</v>
      </c>
      <c r="AH56" s="4">
        <v>23.32957588</v>
      </c>
      <c r="AI56" s="4">
        <v>23.54655013</v>
      </c>
      <c r="AJ56" s="4">
        <v>23.815060630000001</v>
      </c>
      <c r="AK56" s="4">
        <v>24.12427813</v>
      </c>
      <c r="AL56" s="4">
        <v>24.485031880000001</v>
      </c>
      <c r="AM56" s="4">
        <v>24.856614880000002</v>
      </c>
      <c r="AN56" s="4">
        <v>25.244060380000001</v>
      </c>
      <c r="AO56" s="4">
        <v>25.619981380000002</v>
      </c>
      <c r="AP56" s="4">
        <v>25.94421088</v>
      </c>
      <c r="AQ56" s="4">
        <v>26.215853380000002</v>
      </c>
      <c r="AR56" s="4">
        <v>26.435676130000001</v>
      </c>
      <c r="AS56" s="4">
        <v>26.644224130000001</v>
      </c>
      <c r="AT56" s="4">
        <v>26.89445563</v>
      </c>
      <c r="AU56" s="4">
        <v>27.144689380000003</v>
      </c>
      <c r="AV56" s="4">
        <v>27.433719880000002</v>
      </c>
      <c r="AW56" s="4">
        <v>27.722752630000002</v>
      </c>
      <c r="AX56" s="4">
        <v>28.050579880000001</v>
      </c>
      <c r="AY56" s="4">
        <v>28.417203880000002</v>
      </c>
      <c r="AZ56" s="4">
        <v>28.826892880000003</v>
      </c>
      <c r="BA56" s="4">
        <v>29.197310380000001</v>
      </c>
      <c r="BB56" s="4">
        <v>29.528456380000002</v>
      </c>
      <c r="BC56" s="4">
        <v>29.820333130000002</v>
      </c>
      <c r="BD56" s="4">
        <v>30.07293838</v>
      </c>
      <c r="BE56" s="4">
        <v>30.286274380000002</v>
      </c>
      <c r="BF56" s="4">
        <v>30.544353879999999</v>
      </c>
      <c r="BG56" s="4">
        <v>30.802435630000002</v>
      </c>
      <c r="BH56" s="4">
        <v>31.100884629999999</v>
      </c>
      <c r="BI56" s="4">
        <v>31.399335880000002</v>
      </c>
      <c r="BJ56" s="4">
        <v>31.73815213</v>
      </c>
      <c r="BK56" s="4">
        <v>32.117333379999998</v>
      </c>
      <c r="BL56" s="4">
        <v>32.540063379999999</v>
      </c>
      <c r="BM56" s="4">
        <v>32.922072880000002</v>
      </c>
      <c r="BN56" s="4">
        <v>33.263364129999999</v>
      </c>
      <c r="BO56" s="4">
        <v>33.563934879999998</v>
      </c>
      <c r="BP56" s="4">
        <v>33.823785129999997</v>
      </c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</row>
    <row r="57" spans="1:152">
      <c r="E57" s="8" t="s">
        <v>43</v>
      </c>
      <c r="G57" s="1">
        <v>-108</v>
      </c>
      <c r="H57" s="1">
        <v>-109</v>
      </c>
      <c r="I57" s="1">
        <v>-109</v>
      </c>
      <c r="J57" s="1">
        <v>-110</v>
      </c>
      <c r="K57" s="1">
        <v>-111</v>
      </c>
      <c r="L57" s="1">
        <v>-111</v>
      </c>
      <c r="M57" s="1">
        <v>-111</v>
      </c>
      <c r="N57" s="1">
        <v>-112</v>
      </c>
      <c r="O57" s="1">
        <v>-113</v>
      </c>
      <c r="P57" s="1">
        <v>-114</v>
      </c>
      <c r="Q57" s="1">
        <v>-115</v>
      </c>
      <c r="R57" s="1">
        <v>-115</v>
      </c>
      <c r="S57" s="1">
        <v>-116</v>
      </c>
      <c r="T57" s="1">
        <v>-116</v>
      </c>
      <c r="U57" s="1">
        <v>-117</v>
      </c>
      <c r="V57" s="1">
        <v>-117</v>
      </c>
      <c r="W57" s="1">
        <v>-118</v>
      </c>
      <c r="X57" s="1">
        <v>-118</v>
      </c>
      <c r="Y57" s="1">
        <v>-119</v>
      </c>
      <c r="Z57" s="1">
        <v>-120</v>
      </c>
      <c r="AA57" s="1">
        <v>-121</v>
      </c>
      <c r="AB57" s="1">
        <v>-122</v>
      </c>
      <c r="AC57" s="1">
        <v>-122</v>
      </c>
      <c r="AD57" s="1">
        <v>-123</v>
      </c>
      <c r="AE57" s="1">
        <v>-123</v>
      </c>
      <c r="AF57" s="1">
        <v>-124</v>
      </c>
      <c r="AG57" s="1">
        <v>-124</v>
      </c>
      <c r="AH57" s="1">
        <v>-125</v>
      </c>
      <c r="AI57" s="1">
        <v>-126</v>
      </c>
      <c r="AJ57" s="1">
        <v>-127</v>
      </c>
      <c r="AK57" s="1">
        <v>-127</v>
      </c>
      <c r="AL57" s="1">
        <v>-128</v>
      </c>
      <c r="AM57" s="1">
        <v>-129</v>
      </c>
      <c r="AN57" s="1">
        <v>-130</v>
      </c>
      <c r="AO57" s="1">
        <v>-131</v>
      </c>
      <c r="AP57" s="1">
        <v>-132</v>
      </c>
      <c r="AQ57" s="1">
        <v>-133</v>
      </c>
      <c r="AR57" s="1">
        <v>-133</v>
      </c>
      <c r="AS57" s="1">
        <v>-134</v>
      </c>
      <c r="AT57" s="1">
        <v>-134</v>
      </c>
      <c r="AU57" s="1">
        <v>-135</v>
      </c>
      <c r="AV57" s="1">
        <v>-136</v>
      </c>
      <c r="AW57" s="1">
        <v>-137</v>
      </c>
      <c r="AX57" s="1">
        <v>-138</v>
      </c>
      <c r="AY57" s="1">
        <v>-139</v>
      </c>
      <c r="AZ57" s="1">
        <v>-140</v>
      </c>
      <c r="BA57" s="1">
        <v>-141</v>
      </c>
      <c r="BB57" s="1">
        <v>-141</v>
      </c>
      <c r="BC57" s="1">
        <v>-142</v>
      </c>
      <c r="BD57" s="1">
        <v>-143</v>
      </c>
      <c r="BE57" s="1">
        <v>-143</v>
      </c>
      <c r="BF57" s="1">
        <v>-144</v>
      </c>
      <c r="BG57" s="1">
        <v>-145</v>
      </c>
      <c r="BH57" s="1">
        <v>-145</v>
      </c>
      <c r="BI57" s="1">
        <v>-146</v>
      </c>
      <c r="BJ57" s="1">
        <v>-147</v>
      </c>
      <c r="BK57" s="1">
        <v>-148</v>
      </c>
      <c r="BL57" s="1">
        <v>-149</v>
      </c>
      <c r="BM57" s="1">
        <v>-150</v>
      </c>
      <c r="BN57" s="1">
        <v>-151</v>
      </c>
      <c r="BO57" s="1">
        <v>-152</v>
      </c>
      <c r="BP57" s="1">
        <v>-152</v>
      </c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</row>
    <row r="58" spans="1:152">
      <c r="A58" s="9"/>
      <c r="B58" s="9">
        <v>1000</v>
      </c>
      <c r="C58" s="9"/>
      <c r="D58" s="9"/>
      <c r="E58" s="9" t="s">
        <v>44</v>
      </c>
      <c r="F58" s="9"/>
      <c r="G58" s="3">
        <v>523.73441261000005</v>
      </c>
      <c r="H58" s="3">
        <v>1325.8009283700001</v>
      </c>
      <c r="I58" s="3">
        <v>700.73273321333329</v>
      </c>
      <c r="J58" s="3">
        <v>699.70670735333329</v>
      </c>
      <c r="K58" s="3">
        <v>697.65740726333331</v>
      </c>
      <c r="L58" s="3">
        <v>697.5846770733333</v>
      </c>
      <c r="M58" s="3">
        <v>697.30106995333324</v>
      </c>
      <c r="N58" s="3">
        <v>692.47472285333333</v>
      </c>
      <c r="O58" s="3">
        <v>772.30891359999998</v>
      </c>
      <c r="P58" s="3">
        <v>708.83829787000002</v>
      </c>
      <c r="Q58" s="3">
        <v>699.13310269999999</v>
      </c>
      <c r="R58" s="3">
        <v>731.26344874999995</v>
      </c>
      <c r="S58" s="3">
        <v>879.12009606000004</v>
      </c>
      <c r="T58" s="3">
        <v>685.46318375999999</v>
      </c>
      <c r="U58" s="3">
        <v>1355.5612846409999</v>
      </c>
      <c r="V58" s="3">
        <v>1276.6176632599997</v>
      </c>
      <c r="W58" s="3">
        <v>1335.9416351960001</v>
      </c>
      <c r="X58" s="3">
        <v>1361.6152802849999</v>
      </c>
      <c r="Y58" s="3">
        <v>1350.5024245659997</v>
      </c>
      <c r="Z58" s="3">
        <v>1478.5024165459999</v>
      </c>
      <c r="AA58" s="3">
        <v>1415.59130884</v>
      </c>
      <c r="AB58" s="3">
        <v>1344.5212883669999</v>
      </c>
      <c r="AC58" s="3">
        <v>1346.5050341090002</v>
      </c>
      <c r="AD58" s="3">
        <v>1360.9415130950001</v>
      </c>
      <c r="AE58" s="3">
        <v>1346.3954454760001</v>
      </c>
      <c r="AF58" s="3">
        <v>1430.9574546260001</v>
      </c>
      <c r="AG58" s="3">
        <v>1660.204715373</v>
      </c>
      <c r="AH58" s="3">
        <v>1643.291360383</v>
      </c>
      <c r="AI58" s="3">
        <v>1669.8540517480003</v>
      </c>
      <c r="AJ58" s="3">
        <v>1637.6458719880002</v>
      </c>
      <c r="AK58" s="3">
        <v>1684.9515099939999</v>
      </c>
      <c r="AL58" s="3">
        <v>1645.6885488769999</v>
      </c>
      <c r="AM58" s="3">
        <v>1645.436490475</v>
      </c>
      <c r="AN58" s="3">
        <v>1664.0112708020001</v>
      </c>
      <c r="AO58" s="3">
        <v>1640.6947927379999</v>
      </c>
      <c r="AP58" s="3">
        <v>1654.4790811139999</v>
      </c>
      <c r="AQ58" s="3">
        <v>1669.3067098439999</v>
      </c>
      <c r="AR58" s="3">
        <v>1685.2490986460002</v>
      </c>
      <c r="AS58" s="3">
        <v>1674.4873270940002</v>
      </c>
      <c r="AT58" s="3">
        <v>1636.5619983299998</v>
      </c>
      <c r="AU58" s="3">
        <v>1682.354072419</v>
      </c>
      <c r="AV58" s="3">
        <v>1648.842409823</v>
      </c>
      <c r="AW58" s="3">
        <v>1695.4446515969998</v>
      </c>
      <c r="AX58" s="3">
        <v>1653.2960468450001</v>
      </c>
      <c r="AY58" s="3">
        <v>1654.0656190549998</v>
      </c>
      <c r="AZ58" s="3">
        <v>1674.7098683370002</v>
      </c>
      <c r="BA58" s="3">
        <v>1651.3254906050001</v>
      </c>
      <c r="BB58" s="3">
        <v>1669.2104111159999</v>
      </c>
      <c r="BC58" s="3">
        <v>1683.6068186520001</v>
      </c>
      <c r="BD58" s="3">
        <v>1696.481081008</v>
      </c>
      <c r="BE58" s="3">
        <v>1683.018273937</v>
      </c>
      <c r="BF58" s="3">
        <v>1647.6975081800001</v>
      </c>
      <c r="BG58" s="3">
        <v>1694.8218470250001</v>
      </c>
      <c r="BH58" s="3">
        <v>1660.6958611000002</v>
      </c>
      <c r="BI58" s="3">
        <v>1707.1690365259999</v>
      </c>
      <c r="BJ58" s="3">
        <v>1665.4022685389998</v>
      </c>
      <c r="BK58" s="3">
        <v>1666.8509646330001</v>
      </c>
      <c r="BL58" s="3">
        <v>1687.647717517</v>
      </c>
      <c r="BM58" s="3">
        <v>1663.8190493500001</v>
      </c>
      <c r="BN58" s="3">
        <v>1682.3103843999997</v>
      </c>
      <c r="BO58" s="3">
        <v>1693.3517916650001</v>
      </c>
      <c r="BP58" s="3">
        <v>1709.8956172850001</v>
      </c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</row>
    <row r="59" spans="1:152">
      <c r="G59" s="1">
        <v>108</v>
      </c>
      <c r="H59" s="1">
        <v>109</v>
      </c>
      <c r="I59" s="1">
        <v>109</v>
      </c>
      <c r="J59" s="1">
        <v>110</v>
      </c>
      <c r="K59" s="1">
        <v>111</v>
      </c>
      <c r="L59" s="1">
        <v>111</v>
      </c>
      <c r="M59" s="1">
        <v>111</v>
      </c>
      <c r="N59" s="1">
        <v>112</v>
      </c>
      <c r="O59" s="1">
        <v>113</v>
      </c>
      <c r="P59" s="1">
        <v>114</v>
      </c>
      <c r="Q59" s="1">
        <v>115</v>
      </c>
      <c r="R59" s="1">
        <v>115</v>
      </c>
      <c r="S59" s="1">
        <v>116</v>
      </c>
      <c r="T59" s="1">
        <v>116</v>
      </c>
      <c r="U59" s="1">
        <v>117</v>
      </c>
      <c r="V59" s="1">
        <v>117</v>
      </c>
      <c r="W59" s="1">
        <v>118</v>
      </c>
      <c r="X59" s="1">
        <v>118</v>
      </c>
      <c r="Y59" s="1">
        <v>119</v>
      </c>
      <c r="Z59" s="1">
        <v>120</v>
      </c>
      <c r="AA59" s="1">
        <v>121</v>
      </c>
      <c r="AB59" s="1">
        <v>122</v>
      </c>
      <c r="AC59" s="1">
        <v>122</v>
      </c>
      <c r="AD59" s="1">
        <v>123</v>
      </c>
      <c r="AE59" s="1">
        <v>123</v>
      </c>
      <c r="AF59" s="1">
        <v>124</v>
      </c>
      <c r="AG59" s="1">
        <v>124</v>
      </c>
      <c r="AH59" s="1">
        <v>125</v>
      </c>
      <c r="AI59" s="1">
        <v>126</v>
      </c>
      <c r="AJ59" s="1">
        <v>127</v>
      </c>
      <c r="AK59" s="1">
        <v>127</v>
      </c>
      <c r="AL59" s="1">
        <v>128</v>
      </c>
      <c r="AM59" s="1">
        <v>129</v>
      </c>
      <c r="AN59" s="1">
        <v>130</v>
      </c>
      <c r="AO59" s="1">
        <v>131</v>
      </c>
      <c r="AP59" s="1">
        <v>132</v>
      </c>
      <c r="AQ59" s="1">
        <v>133</v>
      </c>
      <c r="AR59" s="1">
        <v>133</v>
      </c>
      <c r="AS59" s="1">
        <v>134</v>
      </c>
      <c r="AT59" s="1">
        <v>134</v>
      </c>
      <c r="AU59" s="1">
        <v>135</v>
      </c>
      <c r="AV59" s="1">
        <v>136</v>
      </c>
      <c r="AW59" s="1">
        <v>137</v>
      </c>
      <c r="AX59" s="1">
        <v>138</v>
      </c>
      <c r="AY59" s="1">
        <v>139</v>
      </c>
      <c r="AZ59" s="1">
        <v>140</v>
      </c>
      <c r="BA59" s="1">
        <v>141</v>
      </c>
      <c r="BB59" s="1">
        <v>141</v>
      </c>
      <c r="BC59" s="1">
        <v>142</v>
      </c>
      <c r="BD59" s="1">
        <v>143</v>
      </c>
      <c r="BE59" s="1">
        <v>143</v>
      </c>
      <c r="BF59" s="1">
        <v>144</v>
      </c>
      <c r="BG59" s="1">
        <v>145</v>
      </c>
      <c r="BH59" s="1">
        <v>145</v>
      </c>
      <c r="BI59" s="1">
        <v>146</v>
      </c>
      <c r="BJ59" s="1">
        <v>147</v>
      </c>
      <c r="BK59" s="1">
        <v>148</v>
      </c>
      <c r="BL59" s="1">
        <v>149</v>
      </c>
      <c r="BM59" s="1">
        <v>150</v>
      </c>
      <c r="BN59" s="1">
        <v>151</v>
      </c>
      <c r="BO59" s="1">
        <v>152</v>
      </c>
      <c r="BP59" s="1">
        <v>152</v>
      </c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</row>
    <row r="60" spans="1:152">
      <c r="A60" s="9"/>
      <c r="B60" s="9"/>
      <c r="C60" s="9"/>
      <c r="D60" s="9"/>
      <c r="E60" s="9" t="s">
        <v>45</v>
      </c>
      <c r="F60" s="9"/>
      <c r="G60" s="4">
        <v>649.73441261000005</v>
      </c>
      <c r="H60" s="4">
        <v>1447.8009283700001</v>
      </c>
      <c r="I60" s="4">
        <v>815.73273321333329</v>
      </c>
      <c r="J60" s="4">
        <v>800.70670735333329</v>
      </c>
      <c r="K60" s="4">
        <v>787.65740726333331</v>
      </c>
      <c r="L60" s="4">
        <v>785.5846770733333</v>
      </c>
      <c r="M60" s="4">
        <v>783.30106995333324</v>
      </c>
      <c r="N60" s="4">
        <v>795.47472285333333</v>
      </c>
      <c r="O60" s="4">
        <v>892.30891359999998</v>
      </c>
      <c r="P60" s="4">
        <v>827.83829787000002</v>
      </c>
      <c r="Q60" s="4">
        <v>817.13310269999999</v>
      </c>
      <c r="R60" s="4">
        <v>848.26344874999995</v>
      </c>
      <c r="S60" s="4">
        <v>1001.12009606</v>
      </c>
      <c r="T60" s="4">
        <v>811.46318375999999</v>
      </c>
      <c r="U60" s="4">
        <v>1481.5612846409999</v>
      </c>
      <c r="V60" s="4">
        <v>1403.6176632599997</v>
      </c>
      <c r="W60" s="4">
        <v>1462.9416351960001</v>
      </c>
      <c r="X60" s="4">
        <v>1488.6152802849999</v>
      </c>
      <c r="Y60" s="4">
        <v>1476.5024245659997</v>
      </c>
      <c r="Z60" s="4">
        <v>1603.5024165459999</v>
      </c>
      <c r="AA60" s="4">
        <v>1541.59130884</v>
      </c>
      <c r="AB60" s="4">
        <v>1471.5212883669999</v>
      </c>
      <c r="AC60" s="4">
        <v>1476.5050341090002</v>
      </c>
      <c r="AD60" s="4">
        <v>1492.9415130950001</v>
      </c>
      <c r="AE60" s="4">
        <v>1478.3954454760001</v>
      </c>
      <c r="AF60" s="4">
        <v>1563.9574546260001</v>
      </c>
      <c r="AG60" s="4">
        <v>1794.204715373</v>
      </c>
      <c r="AH60" s="4">
        <v>1780.291360383</v>
      </c>
      <c r="AI60" s="4">
        <v>1809.8540517480003</v>
      </c>
      <c r="AJ60" s="4">
        <v>1777.6458719880002</v>
      </c>
      <c r="AK60" s="4">
        <v>1823.9515099939999</v>
      </c>
      <c r="AL60" s="4">
        <v>1787.6885488769999</v>
      </c>
      <c r="AM60" s="4">
        <v>1790.436490475</v>
      </c>
      <c r="AN60" s="4">
        <v>1808.0112708020001</v>
      </c>
      <c r="AO60" s="4">
        <v>1784.6947927379999</v>
      </c>
      <c r="AP60" s="4">
        <v>1797.4790811139999</v>
      </c>
      <c r="AQ60" s="4">
        <v>1812.3067098439999</v>
      </c>
      <c r="AR60" s="4">
        <v>1831.2490986460002</v>
      </c>
      <c r="AS60" s="4">
        <v>1823.4873270940002</v>
      </c>
      <c r="AT60" s="4">
        <v>1785.5619983299998</v>
      </c>
      <c r="AU60" s="4">
        <v>1830.354072419</v>
      </c>
      <c r="AV60" s="4">
        <v>1796.842409823</v>
      </c>
      <c r="AW60" s="4">
        <v>1842.4446515969998</v>
      </c>
      <c r="AX60" s="4">
        <v>1803.2960468450001</v>
      </c>
      <c r="AY60" s="4">
        <v>1808.0656190549998</v>
      </c>
      <c r="AZ60" s="4">
        <v>1828.7098683370002</v>
      </c>
      <c r="BA60" s="4">
        <v>1804.3254906050001</v>
      </c>
      <c r="BB60" s="4">
        <v>1822.2104111159999</v>
      </c>
      <c r="BC60" s="4">
        <v>1836.6068186520001</v>
      </c>
      <c r="BD60" s="4">
        <v>1852.481081008</v>
      </c>
      <c r="BE60" s="4">
        <v>1843.018273937</v>
      </c>
      <c r="BF60" s="4">
        <v>1806.6975081800001</v>
      </c>
      <c r="BG60" s="4">
        <v>1853.8218470250001</v>
      </c>
      <c r="BH60" s="4">
        <v>1818.6958611000002</v>
      </c>
      <c r="BI60" s="4">
        <v>1865.1690365259999</v>
      </c>
      <c r="BJ60" s="4">
        <v>1825.4022685389998</v>
      </c>
      <c r="BK60" s="4">
        <v>1829.8509646330001</v>
      </c>
      <c r="BL60" s="4">
        <v>1850.647717517</v>
      </c>
      <c r="BM60" s="4">
        <v>1825.8190493500001</v>
      </c>
      <c r="BN60" s="4">
        <v>1844.3103843999997</v>
      </c>
      <c r="BO60" s="4">
        <v>1854.3517916650001</v>
      </c>
      <c r="BP60" s="4">
        <v>1874.8956172850001</v>
      </c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</row>
    <row r="61" spans="1:152" s="8" customFormat="1">
      <c r="E61" s="8" t="s">
        <v>46</v>
      </c>
      <c r="G61" s="85">
        <v>1.00072052</v>
      </c>
      <c r="H61" s="85">
        <v>1.00072052</v>
      </c>
      <c r="I61" s="85">
        <v>1.00072052</v>
      </c>
      <c r="J61" s="85">
        <v>1.00072052</v>
      </c>
      <c r="K61" s="85">
        <v>1.00072052</v>
      </c>
      <c r="L61" s="85">
        <v>1.00072052</v>
      </c>
      <c r="M61" s="85">
        <v>1.00072052</v>
      </c>
      <c r="N61" s="85">
        <v>1.00072052</v>
      </c>
      <c r="O61" s="85">
        <v>1.00072052</v>
      </c>
      <c r="P61" s="85">
        <v>1.00072052</v>
      </c>
      <c r="Q61" s="85">
        <v>1.00072052</v>
      </c>
      <c r="R61" s="85">
        <v>1.00072052</v>
      </c>
      <c r="S61" s="85">
        <v>1.00072052</v>
      </c>
      <c r="T61" s="85">
        <v>1.00072052</v>
      </c>
      <c r="U61" s="85">
        <v>1.00072052</v>
      </c>
      <c r="V61" s="85">
        <v>1.00072052</v>
      </c>
      <c r="W61" s="85">
        <v>1.00072052</v>
      </c>
      <c r="X61" s="85">
        <v>1.00072052</v>
      </c>
      <c r="Y61" s="85">
        <v>1.00072052</v>
      </c>
      <c r="Z61" s="85">
        <v>1.00072052</v>
      </c>
      <c r="AA61" s="85">
        <v>1.00072052</v>
      </c>
      <c r="AB61" s="85">
        <v>1.00072052</v>
      </c>
      <c r="AC61" s="85">
        <v>1.00072052</v>
      </c>
      <c r="AD61" s="85">
        <v>1.00072052</v>
      </c>
      <c r="AE61" s="85">
        <v>1.00072052</v>
      </c>
      <c r="AF61" s="85">
        <v>1.00072052</v>
      </c>
      <c r="AG61" s="85">
        <v>1.00072052</v>
      </c>
      <c r="AH61" s="85">
        <v>1.00072052</v>
      </c>
      <c r="AI61" s="85">
        <v>1.00072052</v>
      </c>
      <c r="AJ61" s="85">
        <v>1.00072052</v>
      </c>
      <c r="AK61" s="85">
        <v>1.00072052</v>
      </c>
      <c r="AL61" s="85">
        <v>1.00072052</v>
      </c>
      <c r="AM61" s="85">
        <v>1.00072052</v>
      </c>
      <c r="AN61" s="85">
        <v>1.00072052</v>
      </c>
      <c r="AO61" s="85">
        <v>1.00072052</v>
      </c>
      <c r="AP61" s="85">
        <v>1.00072052</v>
      </c>
      <c r="AQ61" s="85">
        <v>1.00072052</v>
      </c>
      <c r="AR61" s="85">
        <v>1.00072052</v>
      </c>
      <c r="AS61" s="85">
        <v>1.00072052</v>
      </c>
      <c r="AT61" s="85">
        <v>1.00072052</v>
      </c>
      <c r="AU61" s="85">
        <v>1.00072052</v>
      </c>
      <c r="AV61" s="85">
        <v>1.00072052</v>
      </c>
      <c r="AW61" s="85">
        <v>1.00072052</v>
      </c>
      <c r="AX61" s="85">
        <v>1.00072052</v>
      </c>
      <c r="AY61" s="85">
        <v>1.00072052</v>
      </c>
      <c r="AZ61" s="85">
        <v>1.00072052</v>
      </c>
      <c r="BA61" s="85">
        <v>1.00072052</v>
      </c>
      <c r="BB61" s="85">
        <v>1.00072052</v>
      </c>
      <c r="BC61" s="85">
        <v>1.00072052</v>
      </c>
      <c r="BD61" s="85">
        <v>1.00072052</v>
      </c>
      <c r="BE61" s="85">
        <v>1.00072052</v>
      </c>
      <c r="BF61" s="85">
        <v>1.00072052</v>
      </c>
      <c r="BG61" s="85">
        <v>1.00072052</v>
      </c>
      <c r="BH61" s="85">
        <v>1.00072052</v>
      </c>
      <c r="BI61" s="85">
        <v>1.00072052</v>
      </c>
      <c r="BJ61" s="85">
        <v>1.00072052</v>
      </c>
      <c r="BK61" s="85">
        <v>1.00072052</v>
      </c>
      <c r="BL61" s="85">
        <v>1.00072052</v>
      </c>
      <c r="BM61" s="85">
        <v>1.00072052</v>
      </c>
      <c r="BN61" s="85">
        <v>1.00072052</v>
      </c>
      <c r="BO61" s="85">
        <v>1.00072052</v>
      </c>
      <c r="BP61" s="85">
        <v>1.00072052</v>
      </c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/>
      <c r="CC61" s="85"/>
      <c r="CD61" s="85"/>
      <c r="CE61" s="85"/>
      <c r="CF61" s="85"/>
      <c r="CG61" s="85"/>
      <c r="CH61" s="85"/>
      <c r="CI61" s="85"/>
      <c r="CJ61" s="85"/>
      <c r="CK61" s="85"/>
      <c r="CL61" s="85"/>
      <c r="CM61" s="85"/>
      <c r="CN61" s="85"/>
      <c r="CO61" s="85"/>
      <c r="CP61" s="85"/>
      <c r="CQ61" s="85"/>
      <c r="CR61" s="85"/>
      <c r="CS61" s="85"/>
      <c r="CT61" s="85"/>
      <c r="CU61" s="85"/>
      <c r="CV61" s="85"/>
      <c r="CW61" s="85"/>
      <c r="CX61" s="85"/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85"/>
      <c r="DS61" s="85"/>
      <c r="DT61" s="85"/>
      <c r="DU61" s="85"/>
      <c r="DV61" s="85"/>
      <c r="DW61" s="85"/>
      <c r="DX61" s="85"/>
      <c r="DY61" s="85"/>
      <c r="DZ61" s="85"/>
      <c r="EA61" s="85"/>
      <c r="EB61" s="85"/>
      <c r="EC61" s="85"/>
      <c r="ED61" s="85"/>
      <c r="EE61" s="85"/>
      <c r="EF61" s="85"/>
      <c r="EG61" s="85"/>
      <c r="EH61" s="85"/>
      <c r="EI61" s="85"/>
      <c r="EJ61" s="85"/>
      <c r="EK61" s="85"/>
      <c r="EL61" s="85"/>
      <c r="EM61" s="85"/>
      <c r="EN61" s="85"/>
      <c r="EO61" s="85"/>
      <c r="EP61" s="85"/>
      <c r="EQ61" s="85"/>
      <c r="ER61" s="85"/>
      <c r="ES61" s="85"/>
      <c r="ET61" s="85"/>
      <c r="EU61" s="85"/>
      <c r="EV61" s="85"/>
    </row>
    <row r="62" spans="1:152" ht="15.75" thickBot="1">
      <c r="A62" s="9"/>
      <c r="B62" s="9"/>
      <c r="C62" s="9"/>
      <c r="D62" s="9"/>
      <c r="E62" s="9" t="s">
        <v>47</v>
      </c>
      <c r="F62" s="9"/>
      <c r="G62" s="6">
        <v>650</v>
      </c>
      <c r="H62" s="6">
        <v>1449</v>
      </c>
      <c r="I62" s="6">
        <v>816</v>
      </c>
      <c r="J62" s="6">
        <v>801</v>
      </c>
      <c r="K62" s="6">
        <v>788</v>
      </c>
      <c r="L62" s="6">
        <v>786</v>
      </c>
      <c r="M62" s="6">
        <v>784</v>
      </c>
      <c r="N62" s="6">
        <v>796</v>
      </c>
      <c r="O62" s="6">
        <v>893</v>
      </c>
      <c r="P62" s="6">
        <v>828</v>
      </c>
      <c r="Q62" s="6">
        <v>818</v>
      </c>
      <c r="R62" s="6">
        <v>849</v>
      </c>
      <c r="S62" s="6">
        <v>1002</v>
      </c>
      <c r="T62" s="6">
        <v>812</v>
      </c>
      <c r="U62" s="6">
        <v>1483</v>
      </c>
      <c r="V62" s="6">
        <v>1405</v>
      </c>
      <c r="W62" s="6">
        <v>1464</v>
      </c>
      <c r="X62" s="6">
        <v>1490</v>
      </c>
      <c r="Y62" s="6">
        <v>1478</v>
      </c>
      <c r="Z62" s="6">
        <v>1605</v>
      </c>
      <c r="AA62" s="6">
        <v>1543</v>
      </c>
      <c r="AB62" s="6">
        <v>1473</v>
      </c>
      <c r="AC62" s="6">
        <v>1478</v>
      </c>
      <c r="AD62" s="6">
        <v>1494</v>
      </c>
      <c r="AE62" s="6">
        <v>1479</v>
      </c>
      <c r="AF62" s="6">
        <v>1565</v>
      </c>
      <c r="AG62" s="6">
        <v>1795</v>
      </c>
      <c r="AH62" s="6">
        <v>1782</v>
      </c>
      <c r="AI62" s="6">
        <v>1811</v>
      </c>
      <c r="AJ62" s="6">
        <v>1779</v>
      </c>
      <c r="AK62" s="6">
        <v>1825</v>
      </c>
      <c r="AL62" s="6">
        <v>1789</v>
      </c>
      <c r="AM62" s="6">
        <v>1792</v>
      </c>
      <c r="AN62" s="6">
        <v>1809</v>
      </c>
      <c r="AO62" s="6">
        <v>1786</v>
      </c>
      <c r="AP62" s="6">
        <v>1799</v>
      </c>
      <c r="AQ62" s="6">
        <v>1814</v>
      </c>
      <c r="AR62" s="6">
        <v>1833</v>
      </c>
      <c r="AS62" s="6">
        <v>1825</v>
      </c>
      <c r="AT62" s="6">
        <v>1787</v>
      </c>
      <c r="AU62" s="6">
        <v>1832</v>
      </c>
      <c r="AV62" s="6">
        <v>1798</v>
      </c>
      <c r="AW62" s="6">
        <v>1844</v>
      </c>
      <c r="AX62" s="6">
        <v>1805</v>
      </c>
      <c r="AY62" s="6">
        <v>1809</v>
      </c>
      <c r="AZ62" s="6">
        <v>1830</v>
      </c>
      <c r="BA62" s="6">
        <v>1806</v>
      </c>
      <c r="BB62" s="6">
        <v>1824</v>
      </c>
      <c r="BC62" s="6">
        <v>1838</v>
      </c>
      <c r="BD62" s="6">
        <v>1854</v>
      </c>
      <c r="BE62" s="6">
        <v>1844</v>
      </c>
      <c r="BF62" s="6">
        <v>1808</v>
      </c>
      <c r="BG62" s="6">
        <v>1855</v>
      </c>
      <c r="BH62" s="6">
        <v>1820</v>
      </c>
      <c r="BI62" s="6">
        <v>1867</v>
      </c>
      <c r="BJ62" s="6">
        <v>1827</v>
      </c>
      <c r="BK62" s="6">
        <v>1831</v>
      </c>
      <c r="BL62" s="6">
        <v>1852</v>
      </c>
      <c r="BM62" s="6">
        <v>1827</v>
      </c>
      <c r="BN62" s="6">
        <v>1846</v>
      </c>
      <c r="BO62" s="6">
        <v>1856</v>
      </c>
      <c r="BP62" s="6">
        <v>1876</v>
      </c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</row>
    <row r="63" spans="1:152" ht="15.75" thickTop="1">
      <c r="G63" s="1"/>
      <c r="H63" s="1">
        <v>11259513.442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>
        <v>10916553.2302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>
        <v>11310154.720880002</v>
      </c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>
        <v>11594841.277590001</v>
      </c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>
        <v>11793541.800530002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>
        <v>12053881.41656</v>
      </c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</row>
    <row r="64" spans="1:152" s="8" customFormat="1" ht="15.75">
      <c r="A64" s="9"/>
      <c r="B64" s="9"/>
      <c r="C64" s="9"/>
      <c r="D64" s="9"/>
      <c r="E64" s="75" t="s">
        <v>48</v>
      </c>
      <c r="F64" s="9"/>
      <c r="G64" s="86">
        <v>790412.46499999997</v>
      </c>
      <c r="H64" s="86">
        <v>878432.32699999993</v>
      </c>
      <c r="I64" s="86">
        <v>840942.44200000004</v>
      </c>
      <c r="J64" s="86">
        <v>748132.49699999997</v>
      </c>
      <c r="K64" s="86">
        <v>754313.30799999996</v>
      </c>
      <c r="L64" s="86">
        <v>778555.71600000001</v>
      </c>
      <c r="M64" s="86">
        <v>925257.94900000002</v>
      </c>
      <c r="N64" s="86">
        <v>1121099.889</v>
      </c>
      <c r="O64" s="86">
        <v>1155147.7259200001</v>
      </c>
      <c r="P64" s="86">
        <v>1140251.61472</v>
      </c>
      <c r="Q64" s="86">
        <v>998719.34272000007</v>
      </c>
      <c r="R64" s="86">
        <v>874549.23073000007</v>
      </c>
      <c r="S64" s="86">
        <v>746694.03810999996</v>
      </c>
      <c r="T64" s="86">
        <v>832889.47699999996</v>
      </c>
      <c r="U64" s="87">
        <v>904801.45600000012</v>
      </c>
      <c r="V64" s="87">
        <v>800468.82300000009</v>
      </c>
      <c r="W64" s="87">
        <v>742288.52600000007</v>
      </c>
      <c r="X64" s="87">
        <v>852890.15399999998</v>
      </c>
      <c r="Y64" s="87">
        <v>928325.38300000003</v>
      </c>
      <c r="Z64" s="87">
        <v>1105525.1542</v>
      </c>
      <c r="AA64" s="87">
        <v>1188264.9760300003</v>
      </c>
      <c r="AB64" s="87">
        <v>1173427.1253</v>
      </c>
      <c r="AC64" s="87">
        <v>1046791.14523</v>
      </c>
      <c r="AD64" s="87">
        <v>891307.78135000006</v>
      </c>
      <c r="AE64" s="87">
        <v>794557.10750999989</v>
      </c>
      <c r="AF64" s="87">
        <v>881507.08925999992</v>
      </c>
      <c r="AG64" s="12">
        <v>937798.61586000002</v>
      </c>
      <c r="AH64" s="12">
        <v>813155.01130000001</v>
      </c>
      <c r="AI64" s="12">
        <v>790201.29772000003</v>
      </c>
      <c r="AJ64" s="12">
        <v>807549.57003000018</v>
      </c>
      <c r="AK64" s="12">
        <v>980849.42468000005</v>
      </c>
      <c r="AL64" s="12">
        <v>1161110.91502</v>
      </c>
      <c r="AM64" s="12">
        <v>1234738.76942</v>
      </c>
      <c r="AN64" s="12">
        <v>1185102.1955500003</v>
      </c>
      <c r="AO64" s="12">
        <v>1081596.92977</v>
      </c>
      <c r="AP64" s="12">
        <v>911344.30633000017</v>
      </c>
      <c r="AQ64" s="12">
        <v>787323.81916999992</v>
      </c>
      <c r="AR64" s="12">
        <v>904070.42274000007</v>
      </c>
      <c r="AS64" s="12">
        <v>959481.3589300001</v>
      </c>
      <c r="AT64" s="12">
        <v>817915.95240000007</v>
      </c>
      <c r="AU64" s="12">
        <v>797694.82243000006</v>
      </c>
      <c r="AV64" s="12">
        <v>826729.41218999994</v>
      </c>
      <c r="AW64" s="12">
        <v>1001540.5129300002</v>
      </c>
      <c r="AX64" s="12">
        <v>1181528.74593</v>
      </c>
      <c r="AY64" s="12">
        <v>1254331.9341900004</v>
      </c>
      <c r="AZ64" s="12">
        <v>1203916.46597</v>
      </c>
      <c r="BA64" s="12">
        <v>1099645.1534800003</v>
      </c>
      <c r="BB64" s="12">
        <v>928043.27656999999</v>
      </c>
      <c r="BC64" s="12">
        <v>802411.25006999995</v>
      </c>
      <c r="BD64" s="12">
        <v>920302.91544000001</v>
      </c>
      <c r="BE64" s="12">
        <v>974983.18782999995</v>
      </c>
      <c r="BF64" s="12">
        <v>832925.3711600001</v>
      </c>
      <c r="BG64" s="12">
        <v>814954.16027000011</v>
      </c>
      <c r="BH64" s="12">
        <v>847240.79002999992</v>
      </c>
      <c r="BI64" s="12">
        <v>1024868.8874499999</v>
      </c>
      <c r="BJ64" s="12">
        <v>1207156.67628</v>
      </c>
      <c r="BK64" s="12">
        <v>1280650.7780300002</v>
      </c>
      <c r="BL64" s="12">
        <v>1229811.9528700002</v>
      </c>
      <c r="BM64" s="12">
        <v>1124987.49101</v>
      </c>
      <c r="BN64" s="12">
        <v>951087.16911000002</v>
      </c>
      <c r="BO64" s="12">
        <v>822754.37806000013</v>
      </c>
      <c r="BP64" s="12">
        <v>942460.57446000003</v>
      </c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87"/>
      <c r="DZ64" s="87"/>
      <c r="EA64" s="87"/>
      <c r="EB64" s="87"/>
      <c r="EC64" s="87"/>
      <c r="ED64" s="87"/>
      <c r="EE64" s="87"/>
      <c r="EF64" s="87"/>
      <c r="EG64" s="87"/>
      <c r="EH64" s="87"/>
      <c r="EI64" s="87"/>
      <c r="EJ64" s="87"/>
      <c r="EK64" s="87"/>
      <c r="EL64" s="87"/>
      <c r="EM64" s="87"/>
      <c r="EN64" s="87"/>
      <c r="EO64" s="87"/>
      <c r="EP64" s="87"/>
      <c r="EQ64" s="87"/>
      <c r="ER64" s="87"/>
      <c r="ES64" s="87"/>
      <c r="ET64" s="87"/>
      <c r="EU64" s="87"/>
      <c r="EV64" s="87"/>
    </row>
    <row r="65" spans="1:152">
      <c r="A65" s="9"/>
      <c r="B65" s="9"/>
      <c r="C65" s="9"/>
      <c r="D65" s="9"/>
      <c r="E65" s="88" t="s">
        <v>291</v>
      </c>
      <c r="F65" s="9"/>
      <c r="G65" s="7">
        <v>8.2200000000000003E-4</v>
      </c>
      <c r="H65" s="7">
        <v>1.65E-3</v>
      </c>
      <c r="I65" s="7">
        <v>9.7000000000000005E-4</v>
      </c>
      <c r="J65" s="7">
        <v>1.0709999999999999E-3</v>
      </c>
      <c r="K65" s="7">
        <v>1.0449999999999999E-3</v>
      </c>
      <c r="L65" s="7">
        <v>1.01E-3</v>
      </c>
      <c r="M65" s="7">
        <v>8.4699999999999999E-4</v>
      </c>
      <c r="N65" s="7">
        <v>7.1000000000000002E-4</v>
      </c>
      <c r="O65" s="7">
        <v>7.7300000000000003E-4</v>
      </c>
      <c r="P65" s="7">
        <v>7.2599999999999997E-4</v>
      </c>
      <c r="Q65" s="7">
        <v>8.1899999999999996E-4</v>
      </c>
      <c r="R65" s="7">
        <v>9.7099999999999997E-4</v>
      </c>
      <c r="S65" s="7">
        <v>1.3420000000000001E-3</v>
      </c>
      <c r="T65" s="7">
        <v>9.7499999999999996E-4</v>
      </c>
      <c r="U65" s="7">
        <v>1.639E-3</v>
      </c>
      <c r="V65" s="7">
        <v>1.755E-3</v>
      </c>
      <c r="W65" s="7">
        <v>1.9719999999999998E-3</v>
      </c>
      <c r="X65" s="7">
        <v>1.7470000000000001E-3</v>
      </c>
      <c r="Y65" s="7">
        <v>1.5920000000000001E-3</v>
      </c>
      <c r="Z65" s="7">
        <v>1.4519999999999999E-3</v>
      </c>
      <c r="AA65" s="7">
        <v>1.299E-3</v>
      </c>
      <c r="AB65" s="7">
        <v>1.255E-3</v>
      </c>
      <c r="AC65" s="7">
        <v>1.4120000000000001E-3</v>
      </c>
      <c r="AD65" s="7">
        <v>1.676E-3</v>
      </c>
      <c r="AE65" s="7">
        <v>1.861E-3</v>
      </c>
      <c r="AF65" s="7">
        <v>1.7750000000000001E-3</v>
      </c>
      <c r="AG65" s="7">
        <v>1.9139999999999999E-3</v>
      </c>
      <c r="AH65" s="7">
        <v>2.1909999999999998E-3</v>
      </c>
      <c r="AI65" s="7">
        <v>2.2920000000000002E-3</v>
      </c>
      <c r="AJ65" s="7">
        <v>2.2030000000000001E-3</v>
      </c>
      <c r="AK65" s="7">
        <v>1.861E-3</v>
      </c>
      <c r="AL65" s="7">
        <v>1.5410000000000001E-3</v>
      </c>
      <c r="AM65" s="7">
        <v>1.451E-3</v>
      </c>
      <c r="AN65" s="7">
        <v>1.526E-3</v>
      </c>
      <c r="AO65" s="7">
        <v>1.6509999999999999E-3</v>
      </c>
      <c r="AP65" s="7">
        <v>1.9740000000000001E-3</v>
      </c>
      <c r="AQ65" s="7">
        <v>2.3040000000000001E-3</v>
      </c>
      <c r="AR65" s="7">
        <v>2.0270000000000002E-3</v>
      </c>
      <c r="AS65" s="7">
        <v>1.902E-3</v>
      </c>
      <c r="AT65" s="7">
        <v>2.1849999999999999E-3</v>
      </c>
      <c r="AU65" s="7">
        <v>2.297E-3</v>
      </c>
      <c r="AV65" s="7">
        <v>2.1749999999999999E-3</v>
      </c>
      <c r="AW65" s="7">
        <v>1.841E-3</v>
      </c>
      <c r="AX65" s="7">
        <v>1.5280000000000001E-3</v>
      </c>
      <c r="AY65" s="7">
        <v>1.4419999999999999E-3</v>
      </c>
      <c r="AZ65" s="7">
        <v>1.5200000000000001E-3</v>
      </c>
      <c r="BA65" s="7">
        <v>1.642E-3</v>
      </c>
      <c r="BB65" s="7">
        <v>1.9650000000000002E-3</v>
      </c>
      <c r="BC65" s="7">
        <v>2.2910000000000001E-3</v>
      </c>
      <c r="BD65" s="7">
        <v>2.0149999999999999E-3</v>
      </c>
      <c r="BE65" s="7">
        <v>1.8910000000000001E-3</v>
      </c>
      <c r="BF65" s="7">
        <v>2.1710000000000002E-3</v>
      </c>
      <c r="BG65" s="7">
        <v>2.2759999999999998E-3</v>
      </c>
      <c r="BH65" s="7">
        <v>2.1480000000000002E-3</v>
      </c>
      <c r="BI65" s="7">
        <v>1.8220000000000001E-3</v>
      </c>
      <c r="BJ65" s="7">
        <v>1.513E-3</v>
      </c>
      <c r="BK65" s="7">
        <v>1.4300000000000001E-3</v>
      </c>
      <c r="BL65" s="7">
        <v>1.506E-3</v>
      </c>
      <c r="BM65" s="7">
        <v>1.624E-3</v>
      </c>
      <c r="BN65" s="7">
        <v>1.941E-3</v>
      </c>
      <c r="BO65" s="7">
        <v>2.2560000000000002E-3</v>
      </c>
      <c r="BP65" s="7">
        <v>1.9910000000000001E-3</v>
      </c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</row>
    <row r="66" spans="1:152">
      <c r="A66" s="9"/>
      <c r="B66" s="9"/>
      <c r="C66" s="9"/>
      <c r="D66" s="9"/>
      <c r="E66" s="9"/>
      <c r="F66" s="9"/>
      <c r="G66" s="4"/>
      <c r="H66" s="4">
        <v>1221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>
        <v>1353</v>
      </c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>
        <v>1444</v>
      </c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>
        <v>1545</v>
      </c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>
        <v>1660</v>
      </c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>
        <v>1772</v>
      </c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</row>
    <row r="67" spans="1:152">
      <c r="A67" s="9"/>
      <c r="B67" s="9"/>
      <c r="C67" s="9"/>
      <c r="D67" s="9"/>
      <c r="E67" s="89" t="s">
        <v>87</v>
      </c>
      <c r="F67" s="9"/>
      <c r="G67" s="4"/>
      <c r="H67" s="7">
        <v>8.1833333333333356E-4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7">
        <v>9.3824999999999985E-4</v>
      </c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7">
        <v>1.6195833333333333E-3</v>
      </c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7">
        <v>1.91125E-3</v>
      </c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7">
        <v>1.9002500000000002E-3</v>
      </c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7">
        <v>1.8807500000000005E-3</v>
      </c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7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7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7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</row>
    <row r="68" spans="1:152" s="90" customFormat="1">
      <c r="E68" s="90" t="s">
        <v>50</v>
      </c>
      <c r="G68" s="90">
        <v>160</v>
      </c>
      <c r="H68" s="90">
        <v>144</v>
      </c>
      <c r="I68" s="90">
        <v>107</v>
      </c>
      <c r="J68" s="90">
        <v>94</v>
      </c>
      <c r="K68" s="90">
        <v>115</v>
      </c>
      <c r="L68" s="90">
        <v>108</v>
      </c>
      <c r="M68" s="90">
        <v>38</v>
      </c>
      <c r="N68" s="90">
        <v>237</v>
      </c>
      <c r="O68" s="90">
        <v>175</v>
      </c>
      <c r="P68" s="90">
        <v>175</v>
      </c>
      <c r="Q68" s="90">
        <v>150</v>
      </c>
      <c r="R68" s="90">
        <v>125</v>
      </c>
      <c r="S68" s="90">
        <v>100</v>
      </c>
      <c r="T68" s="90">
        <v>75</v>
      </c>
      <c r="U68" s="90">
        <v>107</v>
      </c>
      <c r="V68" s="90">
        <v>94</v>
      </c>
      <c r="W68" s="90">
        <v>115</v>
      </c>
      <c r="X68" s="90">
        <v>108</v>
      </c>
      <c r="Y68" s="90">
        <v>38</v>
      </c>
      <c r="Z68" s="90">
        <v>237</v>
      </c>
      <c r="AA68" s="90">
        <v>175</v>
      </c>
      <c r="AB68" s="90">
        <v>175</v>
      </c>
      <c r="AC68" s="90">
        <v>150</v>
      </c>
      <c r="AD68" s="90">
        <v>125</v>
      </c>
      <c r="AE68" s="90">
        <v>100</v>
      </c>
      <c r="AF68" s="90">
        <v>75</v>
      </c>
      <c r="AG68" s="90">
        <v>125</v>
      </c>
      <c r="AH68" s="90">
        <v>125</v>
      </c>
      <c r="AI68" s="90">
        <v>150</v>
      </c>
      <c r="AJ68" s="90">
        <v>150</v>
      </c>
      <c r="AK68" s="90">
        <v>175</v>
      </c>
      <c r="AL68" s="90">
        <v>200</v>
      </c>
      <c r="AM68" s="90">
        <v>225</v>
      </c>
      <c r="AN68" s="90">
        <v>200</v>
      </c>
      <c r="AO68" s="90">
        <v>175</v>
      </c>
      <c r="AP68" s="90">
        <v>150</v>
      </c>
      <c r="AQ68" s="90">
        <v>125</v>
      </c>
      <c r="AR68" s="90">
        <v>100</v>
      </c>
      <c r="AS68" s="90">
        <v>125</v>
      </c>
      <c r="AT68" s="90">
        <v>125</v>
      </c>
      <c r="AU68" s="90">
        <v>150</v>
      </c>
      <c r="AV68" s="90">
        <v>150</v>
      </c>
      <c r="AW68" s="90">
        <v>175</v>
      </c>
      <c r="AX68" s="90">
        <v>200</v>
      </c>
      <c r="AY68" s="90">
        <v>225</v>
      </c>
      <c r="AZ68" s="90">
        <v>200</v>
      </c>
      <c r="BA68" s="90">
        <v>175</v>
      </c>
      <c r="BB68" s="90">
        <v>150</v>
      </c>
      <c r="BC68" s="90">
        <v>125</v>
      </c>
      <c r="BD68" s="90">
        <v>100</v>
      </c>
      <c r="BE68" s="90">
        <v>125</v>
      </c>
      <c r="BF68" s="90">
        <v>125</v>
      </c>
      <c r="BG68" s="90">
        <v>150</v>
      </c>
      <c r="BH68" s="90">
        <v>150</v>
      </c>
      <c r="BI68" s="90">
        <v>175</v>
      </c>
      <c r="BJ68" s="90">
        <v>200</v>
      </c>
      <c r="BK68" s="90">
        <v>225</v>
      </c>
      <c r="BL68" s="90">
        <v>200</v>
      </c>
      <c r="BM68" s="90">
        <v>175</v>
      </c>
      <c r="BN68" s="90">
        <v>150</v>
      </c>
      <c r="BO68" s="90">
        <v>125</v>
      </c>
      <c r="BP68" s="90">
        <v>100</v>
      </c>
    </row>
    <row r="69" spans="1:152">
      <c r="A69" s="9"/>
      <c r="B69" s="9"/>
      <c r="C69" s="9"/>
      <c r="D69" s="9"/>
      <c r="E69" s="9" t="s">
        <v>51</v>
      </c>
      <c r="F69" s="9"/>
      <c r="G69" s="4">
        <v>21865</v>
      </c>
      <c r="H69" s="4">
        <v>22009</v>
      </c>
      <c r="I69" s="4">
        <v>22116</v>
      </c>
      <c r="J69" s="4">
        <v>22210</v>
      </c>
      <c r="K69" s="4">
        <v>22325</v>
      </c>
      <c r="L69" s="4">
        <v>22433</v>
      </c>
      <c r="M69" s="4">
        <v>22471</v>
      </c>
      <c r="N69" s="4">
        <v>22708</v>
      </c>
      <c r="O69" s="4">
        <v>22883</v>
      </c>
      <c r="P69" s="4">
        <v>23058</v>
      </c>
      <c r="Q69" s="4">
        <v>23208</v>
      </c>
      <c r="R69" s="4">
        <v>23333</v>
      </c>
      <c r="S69" s="4">
        <v>23433</v>
      </c>
      <c r="T69" s="4">
        <v>23508</v>
      </c>
      <c r="U69" s="4">
        <v>23615</v>
      </c>
      <c r="V69" s="4">
        <v>23709</v>
      </c>
      <c r="W69" s="4">
        <v>23824</v>
      </c>
      <c r="X69" s="4">
        <v>23932</v>
      </c>
      <c r="Y69" s="4">
        <v>23970</v>
      </c>
      <c r="Z69" s="4">
        <v>24207</v>
      </c>
      <c r="AA69" s="4">
        <v>24382</v>
      </c>
      <c r="AB69" s="4">
        <v>24557</v>
      </c>
      <c r="AC69" s="4">
        <v>24707</v>
      </c>
      <c r="AD69" s="4">
        <v>24832</v>
      </c>
      <c r="AE69" s="4">
        <v>24932</v>
      </c>
      <c r="AF69" s="4">
        <v>25007</v>
      </c>
      <c r="AG69" s="4">
        <v>25132</v>
      </c>
      <c r="AH69" s="4">
        <v>25257</v>
      </c>
      <c r="AI69" s="4">
        <v>25407</v>
      </c>
      <c r="AJ69" s="4">
        <v>25557</v>
      </c>
      <c r="AK69" s="4">
        <v>25732</v>
      </c>
      <c r="AL69" s="4">
        <v>25932</v>
      </c>
      <c r="AM69" s="4">
        <v>26157</v>
      </c>
      <c r="AN69" s="4">
        <v>26357</v>
      </c>
      <c r="AO69" s="4">
        <v>26532</v>
      </c>
      <c r="AP69" s="4">
        <v>26682</v>
      </c>
      <c r="AQ69" s="4">
        <v>26807</v>
      </c>
      <c r="AR69" s="4">
        <v>26907</v>
      </c>
      <c r="AS69" s="4">
        <v>27032</v>
      </c>
      <c r="AT69" s="4">
        <v>27157</v>
      </c>
      <c r="AU69" s="4">
        <v>27307</v>
      </c>
      <c r="AV69" s="4">
        <v>27457</v>
      </c>
      <c r="AW69" s="4">
        <v>27632</v>
      </c>
      <c r="AX69" s="4">
        <v>27832</v>
      </c>
      <c r="AY69" s="4">
        <v>28057</v>
      </c>
      <c r="AZ69" s="4">
        <v>28257</v>
      </c>
      <c r="BA69" s="4">
        <v>28432</v>
      </c>
      <c r="BB69" s="4">
        <v>28582</v>
      </c>
      <c r="BC69" s="4">
        <v>28707</v>
      </c>
      <c r="BD69" s="4">
        <v>28807</v>
      </c>
      <c r="BE69" s="4">
        <v>28932</v>
      </c>
      <c r="BF69" s="4">
        <v>29057</v>
      </c>
      <c r="BG69" s="4">
        <v>29207</v>
      </c>
      <c r="BH69" s="4">
        <v>29357</v>
      </c>
      <c r="BI69" s="4">
        <v>29532</v>
      </c>
      <c r="BJ69" s="4">
        <v>29732</v>
      </c>
      <c r="BK69" s="4">
        <v>29957</v>
      </c>
      <c r="BL69" s="4">
        <v>30157</v>
      </c>
      <c r="BM69" s="4">
        <v>30332</v>
      </c>
      <c r="BN69" s="4">
        <v>30482</v>
      </c>
      <c r="BO69" s="4">
        <v>30607</v>
      </c>
      <c r="BP69" s="4">
        <v>30707</v>
      </c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</row>
    <row r="70" spans="1:152" s="8" customFormat="1">
      <c r="A70" s="9"/>
      <c r="B70" s="9"/>
      <c r="C70" s="9"/>
      <c r="D70" s="9"/>
      <c r="E70" s="9" t="s">
        <v>52</v>
      </c>
      <c r="F70" s="9"/>
      <c r="G70" s="91">
        <v>4.95</v>
      </c>
      <c r="H70" s="91">
        <v>4.95</v>
      </c>
      <c r="I70" s="91">
        <v>4.95</v>
      </c>
      <c r="J70" s="91">
        <v>4.95</v>
      </c>
      <c r="K70" s="91">
        <v>4.95</v>
      </c>
      <c r="L70" s="91">
        <v>4.95</v>
      </c>
      <c r="M70" s="91">
        <v>4.95</v>
      </c>
      <c r="N70" s="91">
        <v>4.95</v>
      </c>
      <c r="O70" s="91">
        <v>4.95</v>
      </c>
      <c r="P70" s="91">
        <v>4.95</v>
      </c>
      <c r="Q70" s="91">
        <v>4.95</v>
      </c>
      <c r="R70" s="91">
        <v>4.95</v>
      </c>
      <c r="S70" s="91">
        <v>4.95</v>
      </c>
      <c r="T70" s="91">
        <v>4.95</v>
      </c>
      <c r="U70" s="91">
        <v>4.95</v>
      </c>
      <c r="V70" s="91">
        <v>4.95</v>
      </c>
      <c r="W70" s="91">
        <v>4.95</v>
      </c>
      <c r="X70" s="91">
        <v>4.95</v>
      </c>
      <c r="Y70" s="91">
        <v>4.95</v>
      </c>
      <c r="Z70" s="91">
        <v>4.95</v>
      </c>
      <c r="AA70" s="91">
        <v>4.95</v>
      </c>
      <c r="AB70" s="91">
        <v>4.95</v>
      </c>
      <c r="AC70" s="91">
        <v>4.95</v>
      </c>
      <c r="AD70" s="91">
        <v>4.95</v>
      </c>
      <c r="AE70" s="91">
        <v>4.95</v>
      </c>
      <c r="AF70" s="91">
        <v>4.95</v>
      </c>
      <c r="AG70" s="91">
        <v>4.95</v>
      </c>
      <c r="AH70" s="91">
        <v>4.95</v>
      </c>
      <c r="AI70" s="91">
        <v>4.95</v>
      </c>
      <c r="AJ70" s="91">
        <v>4.95</v>
      </c>
      <c r="AK70" s="91">
        <v>4.95</v>
      </c>
      <c r="AL70" s="91">
        <v>4.95</v>
      </c>
      <c r="AM70" s="91">
        <v>4.95</v>
      </c>
      <c r="AN70" s="91">
        <v>4.95</v>
      </c>
      <c r="AO70" s="91">
        <v>4.95</v>
      </c>
      <c r="AP70" s="91">
        <v>4.95</v>
      </c>
      <c r="AQ70" s="91">
        <v>4.95</v>
      </c>
      <c r="AR70" s="91">
        <v>4.95</v>
      </c>
      <c r="AS70" s="91">
        <v>4.95</v>
      </c>
      <c r="AT70" s="91">
        <v>4.95</v>
      </c>
      <c r="AU70" s="91">
        <v>4.95</v>
      </c>
      <c r="AV70" s="91">
        <v>4.95</v>
      </c>
      <c r="AW70" s="91">
        <v>4.95</v>
      </c>
      <c r="AX70" s="91">
        <v>4.95</v>
      </c>
      <c r="AY70" s="91">
        <v>4.95</v>
      </c>
      <c r="AZ70" s="91">
        <v>4.95</v>
      </c>
      <c r="BA70" s="91">
        <v>4.95</v>
      </c>
      <c r="BB70" s="91">
        <v>4.95</v>
      </c>
      <c r="BC70" s="91">
        <v>4.95</v>
      </c>
      <c r="BD70" s="91">
        <v>4.95</v>
      </c>
      <c r="BE70" s="91">
        <v>4.95</v>
      </c>
      <c r="BF70" s="91">
        <v>4.95</v>
      </c>
      <c r="BG70" s="91">
        <v>4.95</v>
      </c>
      <c r="BH70" s="91">
        <v>4.95</v>
      </c>
      <c r="BI70" s="91">
        <v>4.95</v>
      </c>
      <c r="BJ70" s="91">
        <v>4.95</v>
      </c>
      <c r="BK70" s="91">
        <v>4.95</v>
      </c>
      <c r="BL70" s="91">
        <v>4.95</v>
      </c>
      <c r="BM70" s="91">
        <v>4.95</v>
      </c>
      <c r="BN70" s="91">
        <v>4.95</v>
      </c>
      <c r="BO70" s="91">
        <v>4.95</v>
      </c>
      <c r="BP70" s="91">
        <v>4.95</v>
      </c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1"/>
      <c r="ES70" s="91"/>
      <c r="ET70" s="91"/>
      <c r="EU70" s="91"/>
      <c r="EV70" s="91"/>
    </row>
    <row r="71" spans="1:152">
      <c r="A71" s="9"/>
      <c r="B71" s="9"/>
      <c r="C71" s="9"/>
      <c r="D71" s="9"/>
      <c r="E71" s="88" t="s">
        <v>76</v>
      </c>
      <c r="F71" s="9"/>
      <c r="G71" s="4">
        <v>108231.75</v>
      </c>
      <c r="H71" s="4">
        <v>108944.55</v>
      </c>
      <c r="I71" s="4">
        <v>109474.2</v>
      </c>
      <c r="J71" s="4">
        <v>109939.5</v>
      </c>
      <c r="K71" s="4">
        <v>110508.75</v>
      </c>
      <c r="L71" s="4">
        <v>111043.35</v>
      </c>
      <c r="M71" s="4">
        <v>111231.45</v>
      </c>
      <c r="N71" s="4">
        <v>112404.6</v>
      </c>
      <c r="O71" s="4">
        <v>113270.85</v>
      </c>
      <c r="P71" s="4">
        <v>114137.1</v>
      </c>
      <c r="Q71" s="4">
        <v>114879.6</v>
      </c>
      <c r="R71" s="4">
        <v>115498.35</v>
      </c>
      <c r="S71" s="4">
        <v>115993.35</v>
      </c>
      <c r="T71" s="4">
        <v>116364.6</v>
      </c>
      <c r="U71" s="4">
        <v>116894.25</v>
      </c>
      <c r="V71" s="4">
        <v>117359.55</v>
      </c>
      <c r="W71" s="4">
        <v>117928.8</v>
      </c>
      <c r="X71" s="4">
        <v>118463.40000000001</v>
      </c>
      <c r="Y71" s="4">
        <v>118651.5</v>
      </c>
      <c r="Z71" s="4">
        <v>119824.65000000001</v>
      </c>
      <c r="AA71" s="4">
        <v>120690.90000000001</v>
      </c>
      <c r="AB71" s="4">
        <v>121557.15000000001</v>
      </c>
      <c r="AC71" s="4">
        <v>122299.65000000001</v>
      </c>
      <c r="AD71" s="4">
        <v>122918.40000000001</v>
      </c>
      <c r="AE71" s="4">
        <v>123413.40000000001</v>
      </c>
      <c r="AF71" s="4">
        <v>123784.65000000001</v>
      </c>
      <c r="AG71" s="4">
        <v>124403.40000000001</v>
      </c>
      <c r="AH71" s="4">
        <v>125022.15000000001</v>
      </c>
      <c r="AI71" s="4">
        <v>125764.65000000001</v>
      </c>
      <c r="AJ71" s="4">
        <v>126507.15000000001</v>
      </c>
      <c r="AK71" s="4">
        <v>127373.40000000001</v>
      </c>
      <c r="AL71" s="4">
        <v>128363.40000000001</v>
      </c>
      <c r="AM71" s="4">
        <v>129477.15000000001</v>
      </c>
      <c r="AN71" s="4">
        <v>130467.15000000001</v>
      </c>
      <c r="AO71" s="4">
        <v>131333.4</v>
      </c>
      <c r="AP71" s="4">
        <v>132075.9</v>
      </c>
      <c r="AQ71" s="4">
        <v>132694.65</v>
      </c>
      <c r="AR71" s="4">
        <v>133189.65</v>
      </c>
      <c r="AS71" s="4">
        <v>133808.4</v>
      </c>
      <c r="AT71" s="4">
        <v>134427.15</v>
      </c>
      <c r="AU71" s="4">
        <v>135169.65</v>
      </c>
      <c r="AV71" s="4">
        <v>135912.15</v>
      </c>
      <c r="AW71" s="4">
        <v>136778.4</v>
      </c>
      <c r="AX71" s="4">
        <v>137768.4</v>
      </c>
      <c r="AY71" s="4">
        <v>138882.15</v>
      </c>
      <c r="AZ71" s="4">
        <v>139872.15</v>
      </c>
      <c r="BA71" s="4">
        <v>140738.4</v>
      </c>
      <c r="BB71" s="4">
        <v>141480.9</v>
      </c>
      <c r="BC71" s="4">
        <v>142099.65</v>
      </c>
      <c r="BD71" s="4">
        <v>142594.65</v>
      </c>
      <c r="BE71" s="4">
        <v>143213.4</v>
      </c>
      <c r="BF71" s="4">
        <v>143832.15</v>
      </c>
      <c r="BG71" s="4">
        <v>144574.65</v>
      </c>
      <c r="BH71" s="4">
        <v>145317.15</v>
      </c>
      <c r="BI71" s="4">
        <v>146183.4</v>
      </c>
      <c r="BJ71" s="4">
        <v>147173.4</v>
      </c>
      <c r="BK71" s="4">
        <v>148287.15</v>
      </c>
      <c r="BL71" s="4">
        <v>149277.15</v>
      </c>
      <c r="BM71" s="4">
        <v>150143.4</v>
      </c>
      <c r="BN71" s="4">
        <v>150885.9</v>
      </c>
      <c r="BO71" s="4">
        <v>151504.65</v>
      </c>
      <c r="BP71" s="4">
        <v>151999.65</v>
      </c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</row>
    <row r="72" spans="1:152">
      <c r="A72" s="9"/>
      <c r="B72" s="9"/>
      <c r="C72" s="9"/>
      <c r="D72" s="9"/>
      <c r="E72" s="9" t="s">
        <v>89</v>
      </c>
      <c r="F72" s="9"/>
      <c r="G72" s="4">
        <v>108.23175000000001</v>
      </c>
      <c r="H72" s="4">
        <v>108.94455000000001</v>
      </c>
      <c r="I72" s="4">
        <v>109.4742</v>
      </c>
      <c r="J72" s="4">
        <v>109.9395</v>
      </c>
      <c r="K72" s="4">
        <v>110.50875000000001</v>
      </c>
      <c r="L72" s="4">
        <v>111.04335</v>
      </c>
      <c r="M72" s="4">
        <v>111.23145</v>
      </c>
      <c r="N72" s="4">
        <v>112.4046</v>
      </c>
      <c r="O72" s="4">
        <v>113.27085000000001</v>
      </c>
      <c r="P72" s="4">
        <v>114.1371</v>
      </c>
      <c r="Q72" s="4">
        <v>114.87960000000001</v>
      </c>
      <c r="R72" s="4">
        <v>115.49835</v>
      </c>
      <c r="S72" s="4">
        <v>115.99335000000001</v>
      </c>
      <c r="T72" s="4">
        <v>116.36460000000001</v>
      </c>
      <c r="U72" s="4">
        <v>116.89425</v>
      </c>
      <c r="V72" s="4">
        <v>117.35955</v>
      </c>
      <c r="W72" s="4">
        <v>117.92880000000001</v>
      </c>
      <c r="X72" s="4">
        <v>118.46340000000001</v>
      </c>
      <c r="Y72" s="4">
        <v>118.6515</v>
      </c>
      <c r="Z72" s="4">
        <v>119.82465000000001</v>
      </c>
      <c r="AA72" s="4">
        <v>120.69090000000001</v>
      </c>
      <c r="AB72" s="4">
        <v>121.55715000000001</v>
      </c>
      <c r="AC72" s="4">
        <v>122.29965000000001</v>
      </c>
      <c r="AD72" s="4">
        <v>122.91840000000001</v>
      </c>
      <c r="AE72" s="4">
        <v>123.41340000000001</v>
      </c>
      <c r="AF72" s="4">
        <v>123.78465000000001</v>
      </c>
      <c r="AG72" s="4">
        <v>124.4034</v>
      </c>
      <c r="AH72" s="4">
        <v>125.02215000000001</v>
      </c>
      <c r="AI72" s="4">
        <v>125.76465</v>
      </c>
      <c r="AJ72" s="4">
        <v>126.50715000000001</v>
      </c>
      <c r="AK72" s="4">
        <v>127.3734</v>
      </c>
      <c r="AL72" s="4">
        <v>128.36340000000001</v>
      </c>
      <c r="AM72" s="4">
        <v>129.47714999999999</v>
      </c>
      <c r="AN72" s="4">
        <v>130.46715</v>
      </c>
      <c r="AO72" s="4">
        <v>131.33339999999998</v>
      </c>
      <c r="AP72" s="4">
        <v>132.07589999999999</v>
      </c>
      <c r="AQ72" s="4">
        <v>132.69465</v>
      </c>
      <c r="AR72" s="4">
        <v>133.18965</v>
      </c>
      <c r="AS72" s="4">
        <v>133.80840000000001</v>
      </c>
      <c r="AT72" s="4">
        <v>134.42714999999998</v>
      </c>
      <c r="AU72" s="4">
        <v>135.16964999999999</v>
      </c>
      <c r="AV72" s="4">
        <v>135.91215</v>
      </c>
      <c r="AW72" s="4">
        <v>136.7784</v>
      </c>
      <c r="AX72" s="4">
        <v>137.76839999999999</v>
      </c>
      <c r="AY72" s="4">
        <v>138.88215</v>
      </c>
      <c r="AZ72" s="4">
        <v>139.87215</v>
      </c>
      <c r="BA72" s="4">
        <v>140.73839999999998</v>
      </c>
      <c r="BB72" s="4">
        <v>141.48089999999999</v>
      </c>
      <c r="BC72" s="4">
        <v>142.09965</v>
      </c>
      <c r="BD72" s="4">
        <v>142.59465</v>
      </c>
      <c r="BE72" s="4">
        <v>143.21340000000001</v>
      </c>
      <c r="BF72" s="4">
        <v>143.83214999999998</v>
      </c>
      <c r="BG72" s="4">
        <v>144.57464999999999</v>
      </c>
      <c r="BH72" s="4">
        <v>145.31715</v>
      </c>
      <c r="BI72" s="4">
        <v>146.18340000000001</v>
      </c>
      <c r="BJ72" s="4">
        <v>147.17339999999999</v>
      </c>
      <c r="BK72" s="4">
        <v>148.28715</v>
      </c>
      <c r="BL72" s="4">
        <v>149.27715000000001</v>
      </c>
      <c r="BM72" s="4">
        <v>150.14339999999999</v>
      </c>
      <c r="BN72" s="4">
        <v>150.88589999999999</v>
      </c>
      <c r="BO72" s="4">
        <v>151.50465</v>
      </c>
      <c r="BP72" s="4">
        <v>151.99965</v>
      </c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</row>
    <row r="73" spans="1:152" ht="15.75">
      <c r="A73" s="9"/>
      <c r="B73" s="9"/>
      <c r="C73" s="9"/>
      <c r="D73" s="9" t="s">
        <v>53</v>
      </c>
      <c r="E73" s="9" t="s">
        <v>50</v>
      </c>
      <c r="F73" s="9"/>
      <c r="G73" s="4"/>
      <c r="H73" s="4">
        <v>3000</v>
      </c>
      <c r="I73" s="1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">
        <v>1499</v>
      </c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">
        <v>1499</v>
      </c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">
        <v>1900</v>
      </c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">
        <v>1900</v>
      </c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">
        <v>1900</v>
      </c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1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1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1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</row>
    <row r="74" spans="1:152">
      <c r="A74" s="9"/>
      <c r="B74" s="9"/>
      <c r="C74" s="9"/>
      <c r="D74" s="9" t="s">
        <v>53</v>
      </c>
      <c r="E74" s="9" t="s">
        <v>49</v>
      </c>
      <c r="F74" s="9"/>
      <c r="G74" s="4"/>
      <c r="H74" s="4">
        <v>1221204.6000000001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>
        <v>1354745.7000000002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>
        <v>1443786.2999999998</v>
      </c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>
        <v>1546672.0499999998</v>
      </c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>
        <v>1659532.0499999996</v>
      </c>
      <c r="BE74" s="4">
        <v>1659.5320499999996</v>
      </c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>
        <v>1772392.0499999996</v>
      </c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</row>
    <row r="75" spans="1:152">
      <c r="A75" s="9"/>
      <c r="B75" s="9"/>
      <c r="C75" s="9"/>
      <c r="D75" s="9" t="s">
        <v>53</v>
      </c>
      <c r="E75" s="9" t="s">
        <v>54</v>
      </c>
      <c r="F75" s="9"/>
      <c r="G75" s="4"/>
      <c r="H75" s="4">
        <v>10224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>
        <v>11328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>
        <v>19401</v>
      </c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>
        <v>23161</v>
      </c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>
        <v>23512</v>
      </c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>
        <v>23881</v>
      </c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</row>
    <row r="76" spans="1:152">
      <c r="A76" s="9"/>
      <c r="B76" s="9"/>
      <c r="C76" s="9"/>
      <c r="D76" s="9"/>
      <c r="E76" s="9"/>
      <c r="F76" s="9"/>
      <c r="G76" s="4"/>
      <c r="H76" s="4"/>
      <c r="I76" s="4"/>
      <c r="J76" s="4"/>
      <c r="K76" s="4"/>
      <c r="L76" s="4">
        <v>1000</v>
      </c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>
        <v>1000</v>
      </c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>
        <v>1659.5320500000003</v>
      </c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>
        <v>1772.3920499999999</v>
      </c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</row>
    <row r="77" spans="1:152"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>
        <v>1000</v>
      </c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</row>
    <row r="78" spans="1:152">
      <c r="A78" s="9"/>
      <c r="B78" s="9"/>
      <c r="C78" s="9"/>
      <c r="D78" s="9" t="s">
        <v>53</v>
      </c>
      <c r="E78" s="9" t="s">
        <v>37</v>
      </c>
      <c r="F78" s="9" t="s">
        <v>55</v>
      </c>
      <c r="G78" s="1"/>
      <c r="H78" s="1">
        <v>13511.437204963338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>
        <v>11551.122626114498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>
        <v>13621.071461893664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>
        <v>15064.806571603498</v>
      </c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>
        <v>16069.372858009405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>
        <v>17083.565601478669</v>
      </c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</row>
    <row r="79" spans="1:152">
      <c r="D79" s="8" t="s">
        <v>53</v>
      </c>
      <c r="E79" s="8" t="s">
        <v>56</v>
      </c>
      <c r="G79" s="1"/>
      <c r="H79" s="1">
        <v>13527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>
        <v>11514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>
        <v>13586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>
        <v>14997</v>
      </c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>
        <v>16024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>
        <v>17044</v>
      </c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</row>
    <row r="80" spans="1:152">
      <c r="A80" s="9"/>
      <c r="B80" s="9"/>
      <c r="C80" s="9"/>
      <c r="D80" s="9" t="s">
        <v>53</v>
      </c>
      <c r="E80" s="9" t="s">
        <v>41</v>
      </c>
      <c r="F80" s="9"/>
      <c r="G80" s="4"/>
      <c r="H80" s="4">
        <v>8131.1094900000007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>
        <v>9399.358086799999</v>
      </c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>
        <v>17081.816772473001</v>
      </c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>
        <v>20590.3982</v>
      </c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>
        <v>20773.11853</v>
      </c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>
        <v>20968.271130000001</v>
      </c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</row>
    <row r="81" spans="1:152">
      <c r="A81" s="9"/>
      <c r="B81" s="9"/>
      <c r="C81" s="9"/>
      <c r="D81" s="9" t="s">
        <v>53</v>
      </c>
      <c r="E81" s="9" t="s">
        <v>42</v>
      </c>
      <c r="F81" s="9"/>
      <c r="G81" s="4"/>
      <c r="H81" s="80">
        <v>145.34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92">
        <v>169.6272079</v>
      </c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80">
        <v>294.40891652400001</v>
      </c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92">
        <v>362.68580667199996</v>
      </c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92">
        <v>371.51370832100002</v>
      </c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>
        <v>381.30719984699999</v>
      </c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</row>
    <row r="82" spans="1:152">
      <c r="D82" s="8" t="s">
        <v>53</v>
      </c>
      <c r="E82" s="8" t="s">
        <v>31</v>
      </c>
      <c r="G82" s="1"/>
      <c r="H82" s="1">
        <v>158.47188000000003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>
        <v>174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>
        <v>196</v>
      </c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>
        <v>196</v>
      </c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>
        <v>196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>
        <v>201</v>
      </c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</row>
    <row r="83" spans="1:152">
      <c r="D83" s="8" t="s">
        <v>53</v>
      </c>
      <c r="E83" s="8" t="s">
        <v>26</v>
      </c>
      <c r="H83" s="52">
        <v>252.69587969999992</v>
      </c>
      <c r="T83" s="52">
        <v>271.59906575000002</v>
      </c>
      <c r="AF83" s="52">
        <v>275.42706000999999</v>
      </c>
      <c r="AR83" s="52">
        <v>296.72949531</v>
      </c>
      <c r="BD83" s="52">
        <v>339.75355655999994</v>
      </c>
      <c r="BP83" s="52">
        <v>384.10199030999996</v>
      </c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</row>
    <row r="84" spans="1:152">
      <c r="D84" s="8" t="s">
        <v>53</v>
      </c>
      <c r="E84" s="8" t="s">
        <v>44</v>
      </c>
      <c r="H84" s="52">
        <v>7466.6172496999998</v>
      </c>
      <c r="T84" s="52">
        <v>8661.5843604500005</v>
      </c>
      <c r="AF84" s="52">
        <v>16403.652749007</v>
      </c>
      <c r="AR84" s="52">
        <v>19900.813501982004</v>
      </c>
      <c r="BD84" s="52">
        <v>20020.385794881</v>
      </c>
      <c r="BP84" s="52">
        <v>20162.680320157004</v>
      </c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</row>
    <row r="85" spans="1:152">
      <c r="D85" s="8" t="s">
        <v>53</v>
      </c>
      <c r="E85" s="8" t="s">
        <v>47</v>
      </c>
      <c r="H85" s="52">
        <v>9003</v>
      </c>
      <c r="T85" s="52">
        <v>9973</v>
      </c>
      <c r="AF85" s="52">
        <v>17957</v>
      </c>
      <c r="AR85" s="52">
        <v>21614</v>
      </c>
      <c r="BD85" s="52">
        <v>21852</v>
      </c>
      <c r="BP85" s="52">
        <v>22109</v>
      </c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</row>
    <row r="86" spans="1:152">
      <c r="D86" s="8" t="s">
        <v>53</v>
      </c>
      <c r="E86" s="8" t="s">
        <v>57</v>
      </c>
      <c r="H86" s="52">
        <v>11259513.442</v>
      </c>
      <c r="T86" s="52">
        <v>10916553.2302</v>
      </c>
      <c r="AF86" s="52">
        <v>11310154.720880002</v>
      </c>
      <c r="AR86" s="52">
        <v>11594841.277590001</v>
      </c>
      <c r="BD86" s="52">
        <v>11793541.800530002</v>
      </c>
      <c r="BP86" s="52">
        <v>12053881.41656</v>
      </c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</row>
    <row r="87" spans="1:152">
      <c r="A87" s="9"/>
      <c r="B87" s="9"/>
      <c r="C87" s="9"/>
      <c r="D87" s="9" t="s">
        <v>58</v>
      </c>
      <c r="E87" s="9"/>
      <c r="F87" s="9"/>
      <c r="G87" s="9"/>
      <c r="H87" s="10">
        <v>8.0000000000000004E-4</v>
      </c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>
        <v>9.1399999999999999E-4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10">
        <v>1.588E-3</v>
      </c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10">
        <v>1.864E-3</v>
      </c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10">
        <v>1.853E-3</v>
      </c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10">
        <v>1.8339999999999999E-3</v>
      </c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10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10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10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</row>
    <row r="88" spans="1:152">
      <c r="H88" s="93">
        <v>10224</v>
      </c>
      <c r="T88" s="93">
        <v>11326</v>
      </c>
      <c r="AF88" s="93">
        <v>19401</v>
      </c>
      <c r="AR88" s="93">
        <v>23159</v>
      </c>
      <c r="BD88" s="93">
        <v>23512</v>
      </c>
      <c r="BP88" s="93">
        <v>23881</v>
      </c>
      <c r="CB88" s="93"/>
      <c r="CN88" s="93"/>
      <c r="CZ88" s="93"/>
      <c r="DL88" s="93"/>
      <c r="DM88" s="93"/>
      <c r="DN88" s="93"/>
      <c r="DO88" s="93"/>
      <c r="DP88" s="93"/>
      <c r="DQ88" s="93"/>
      <c r="DR88" s="93"/>
      <c r="DS88" s="93"/>
      <c r="DT88" s="93"/>
      <c r="DU88" s="93"/>
      <c r="DV88" s="93"/>
      <c r="DW88" s="93"/>
      <c r="DX88" s="93"/>
      <c r="DY88" s="93"/>
      <c r="DZ88" s="93"/>
      <c r="EA88" s="93"/>
      <c r="EB88" s="93"/>
      <c r="EC88" s="93"/>
      <c r="ED88" s="93"/>
      <c r="EE88" s="93"/>
      <c r="EF88" s="93"/>
      <c r="EG88" s="93"/>
      <c r="EH88" s="93"/>
      <c r="EI88" s="93"/>
      <c r="EJ88" s="93"/>
      <c r="EK88" s="93"/>
      <c r="EL88" s="93"/>
      <c r="EM88" s="93"/>
      <c r="EN88" s="93"/>
      <c r="EO88" s="93"/>
      <c r="EP88" s="93"/>
      <c r="EQ88" s="93"/>
      <c r="ER88" s="93"/>
      <c r="ES88" s="93"/>
      <c r="ET88" s="93"/>
      <c r="EU88" s="93"/>
      <c r="EV88" s="93"/>
    </row>
    <row r="89" spans="1:152" s="8" customFormat="1">
      <c r="A89" s="9"/>
      <c r="B89" s="9"/>
      <c r="C89" s="9"/>
      <c r="D89" s="9" t="s">
        <v>78</v>
      </c>
      <c r="E89" s="9"/>
      <c r="F89" s="9"/>
      <c r="T89" s="1"/>
      <c r="AF89" s="1"/>
      <c r="AR89" s="1">
        <v>1546.6720499999999</v>
      </c>
      <c r="BD89" s="1">
        <v>1659.5320500000003</v>
      </c>
      <c r="BP89" s="1">
        <v>1772.3920499999999</v>
      </c>
      <c r="CB89" s="1"/>
      <c r="CN89" s="1"/>
      <c r="CZ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</row>
    <row r="90" spans="1:152">
      <c r="E90" s="8" t="s">
        <v>79</v>
      </c>
      <c r="G90" s="52">
        <v>13205.98</v>
      </c>
      <c r="H90" s="52">
        <v>13205.98</v>
      </c>
      <c r="I90" s="52">
        <v>15000</v>
      </c>
      <c r="J90" s="52">
        <v>15000</v>
      </c>
      <c r="K90" s="52">
        <v>14000</v>
      </c>
      <c r="L90" s="52">
        <v>14000</v>
      </c>
      <c r="M90" s="52">
        <v>14000</v>
      </c>
      <c r="N90" s="52">
        <v>10000</v>
      </c>
      <c r="O90" s="52">
        <v>13000</v>
      </c>
      <c r="P90" s="52">
        <v>14000</v>
      </c>
      <c r="Q90" s="52">
        <v>16000</v>
      </c>
      <c r="R90" s="52">
        <v>16000</v>
      </c>
      <c r="S90" s="52">
        <v>16000</v>
      </c>
      <c r="T90" s="52">
        <v>17000</v>
      </c>
      <c r="U90" s="52">
        <v>14000</v>
      </c>
      <c r="V90" s="52">
        <v>17000</v>
      </c>
      <c r="W90" s="52">
        <v>17000</v>
      </c>
      <c r="X90" s="52">
        <v>17000</v>
      </c>
      <c r="Y90" s="52">
        <v>17000</v>
      </c>
      <c r="Z90" s="52">
        <v>17000</v>
      </c>
      <c r="AA90" s="52">
        <v>17000</v>
      </c>
      <c r="AB90" s="52">
        <v>17000</v>
      </c>
      <c r="AC90" s="52">
        <v>17000</v>
      </c>
      <c r="AD90" s="52">
        <v>14000</v>
      </c>
      <c r="AE90" s="52">
        <v>14000</v>
      </c>
      <c r="AF90" s="52">
        <v>18000</v>
      </c>
      <c r="AG90" s="52">
        <v>18000</v>
      </c>
      <c r="AH90" s="52">
        <v>18000</v>
      </c>
      <c r="AI90" s="52">
        <v>15000</v>
      </c>
      <c r="AJ90" s="52">
        <v>15000</v>
      </c>
      <c r="AK90" s="52">
        <v>15000</v>
      </c>
      <c r="AL90" s="52">
        <v>18000</v>
      </c>
      <c r="AM90" s="52">
        <v>18000</v>
      </c>
      <c r="AN90" s="52">
        <v>15000</v>
      </c>
      <c r="AO90" s="52">
        <v>15000</v>
      </c>
      <c r="AP90" s="52">
        <v>15000</v>
      </c>
      <c r="AQ90" s="52">
        <v>15000</v>
      </c>
      <c r="AR90" s="52">
        <v>19000</v>
      </c>
      <c r="AS90" s="52">
        <v>19000</v>
      </c>
      <c r="AT90" s="52">
        <v>16000</v>
      </c>
      <c r="AU90" s="52">
        <v>16000</v>
      </c>
      <c r="AV90" s="52">
        <v>16000</v>
      </c>
      <c r="AW90" s="52">
        <v>16000</v>
      </c>
      <c r="AX90" s="52">
        <v>16000</v>
      </c>
      <c r="AY90" s="52">
        <v>16000</v>
      </c>
      <c r="AZ90" s="52">
        <v>16000</v>
      </c>
      <c r="BA90" s="52">
        <v>16000</v>
      </c>
      <c r="BB90" s="52">
        <v>16000</v>
      </c>
      <c r="BC90" s="52">
        <v>16000</v>
      </c>
      <c r="BD90" s="52">
        <v>17000</v>
      </c>
      <c r="BE90" s="52">
        <v>17000</v>
      </c>
      <c r="BF90" s="52">
        <v>17000</v>
      </c>
      <c r="BG90" s="52">
        <v>17000</v>
      </c>
      <c r="BH90" s="52">
        <v>17000</v>
      </c>
      <c r="BI90" s="52">
        <v>16000</v>
      </c>
      <c r="BJ90" s="52">
        <v>17000</v>
      </c>
      <c r="BK90" s="52">
        <v>17000</v>
      </c>
      <c r="BL90" s="52">
        <v>17000</v>
      </c>
      <c r="BM90" s="52">
        <v>17000</v>
      </c>
      <c r="BN90" s="52">
        <v>17000</v>
      </c>
      <c r="BO90" s="52">
        <v>14000</v>
      </c>
      <c r="BP90" s="52">
        <v>18000</v>
      </c>
    </row>
    <row r="91" spans="1:152">
      <c r="E91" s="8" t="s">
        <v>80</v>
      </c>
      <c r="G91" s="94">
        <v>21729.112609999996</v>
      </c>
      <c r="H91" s="94">
        <v>21820.558369999999</v>
      </c>
      <c r="I91" s="94">
        <v>22747.452929999999</v>
      </c>
      <c r="J91" s="94">
        <v>22721.427070000002</v>
      </c>
      <c r="K91" s="94">
        <v>22672.126979999997</v>
      </c>
      <c r="L91" s="94">
        <v>22599.396789999999</v>
      </c>
      <c r="M91" s="94">
        <v>22315.789670000002</v>
      </c>
      <c r="N91" s="94">
        <v>22489.442569999999</v>
      </c>
      <c r="O91" s="94">
        <v>22563.731699999997</v>
      </c>
      <c r="P91" s="94">
        <v>22894.46357</v>
      </c>
      <c r="Q91" s="94">
        <v>22460.058199999999</v>
      </c>
      <c r="R91" s="94">
        <v>22639.103349999998</v>
      </c>
      <c r="S91" s="94">
        <v>22352.24106</v>
      </c>
      <c r="T91" s="94">
        <v>23143.831860000002</v>
      </c>
      <c r="U91" s="94">
        <v>22960.359990000001</v>
      </c>
      <c r="V91" s="94">
        <v>22808.63046</v>
      </c>
      <c r="W91" s="94">
        <v>22714.062350000004</v>
      </c>
      <c r="X91" s="94">
        <v>22754.771550000001</v>
      </c>
      <c r="Y91" s="94">
        <v>22716.177010000003</v>
      </c>
      <c r="Z91" s="94">
        <v>22747.770230000002</v>
      </c>
      <c r="AA91" s="94">
        <v>22841.334590000002</v>
      </c>
      <c r="AB91" s="94">
        <v>23028.544580000002</v>
      </c>
      <c r="AC91" s="94">
        <v>23062.131950000003</v>
      </c>
      <c r="AD91" s="94">
        <v>23558.293040000004</v>
      </c>
      <c r="AE91" s="94">
        <v>23112.910490000002</v>
      </c>
      <c r="AF91" s="94">
        <v>23122.073769999999</v>
      </c>
      <c r="AG91" s="94">
        <v>23112.601630000001</v>
      </c>
      <c r="AH91" s="94">
        <v>23329.57588</v>
      </c>
      <c r="AI91" s="94">
        <v>23546.55013</v>
      </c>
      <c r="AJ91" s="94">
        <v>23815.06063</v>
      </c>
      <c r="AK91" s="94">
        <v>24124.278129999999</v>
      </c>
      <c r="AL91" s="94">
        <v>24485.031880000002</v>
      </c>
      <c r="AM91" s="94">
        <v>24856.614880000001</v>
      </c>
      <c r="AN91" s="94">
        <v>25244.060379999999</v>
      </c>
      <c r="AO91" s="94">
        <v>25619.981380000001</v>
      </c>
      <c r="AP91" s="94">
        <v>25944.210879999999</v>
      </c>
      <c r="AQ91" s="94">
        <v>26215.85338</v>
      </c>
      <c r="AR91" s="94">
        <v>26435.67613</v>
      </c>
      <c r="AS91" s="94">
        <v>26644.224130000002</v>
      </c>
      <c r="AT91" s="94">
        <v>26894.45563</v>
      </c>
      <c r="AU91" s="94">
        <v>27144.689380000003</v>
      </c>
      <c r="AV91" s="94">
        <v>27433.719880000001</v>
      </c>
      <c r="AW91" s="94">
        <v>27722.752630000003</v>
      </c>
      <c r="AX91" s="94">
        <v>28050.579880000001</v>
      </c>
      <c r="AY91" s="94">
        <v>28417.203880000001</v>
      </c>
      <c r="AZ91" s="94">
        <v>28826.892880000003</v>
      </c>
      <c r="BA91" s="94">
        <v>29197.310380000003</v>
      </c>
      <c r="BB91" s="94">
        <v>29528.456380000003</v>
      </c>
      <c r="BC91" s="94">
        <v>29820.333130000003</v>
      </c>
      <c r="BD91" s="94">
        <v>30072.93838</v>
      </c>
      <c r="BE91" s="94">
        <v>30286.274380000003</v>
      </c>
      <c r="BF91" s="94">
        <v>30544.353879999999</v>
      </c>
      <c r="BG91" s="94">
        <v>30802.43563</v>
      </c>
      <c r="BH91" s="94">
        <v>31100.88463</v>
      </c>
      <c r="BI91" s="94">
        <v>31399.335880000002</v>
      </c>
      <c r="BJ91" s="94">
        <v>31738.152129999999</v>
      </c>
      <c r="BK91" s="94">
        <v>32117.333379999996</v>
      </c>
      <c r="BL91" s="94">
        <v>32540.06338</v>
      </c>
      <c r="BM91" s="94">
        <v>32922.07288</v>
      </c>
      <c r="BN91" s="94">
        <v>33263.364130000002</v>
      </c>
      <c r="BO91" s="94">
        <v>33563.934880000001</v>
      </c>
      <c r="BP91" s="94">
        <v>33823.785129999997</v>
      </c>
      <c r="BQ91" s="94"/>
      <c r="BR91" s="94"/>
      <c r="BS91" s="94"/>
      <c r="BT91" s="94"/>
      <c r="BU91" s="94"/>
      <c r="BV91" s="94"/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  <c r="DS91" s="94"/>
      <c r="DT91" s="94"/>
      <c r="DU91" s="94"/>
      <c r="DV91" s="94"/>
      <c r="DW91" s="94"/>
      <c r="DX91" s="94"/>
      <c r="DY91" s="94"/>
      <c r="DZ91" s="94"/>
      <c r="EA91" s="94"/>
      <c r="EB91" s="94"/>
      <c r="EC91" s="94"/>
      <c r="ED91" s="94"/>
      <c r="EE91" s="94"/>
      <c r="EF91" s="94"/>
      <c r="EG91" s="94"/>
      <c r="EH91" s="94"/>
      <c r="EI91" s="94"/>
      <c r="EJ91" s="94"/>
      <c r="EK91" s="94"/>
      <c r="EL91" s="94"/>
      <c r="EM91" s="94"/>
      <c r="EN91" s="94"/>
      <c r="EO91" s="94"/>
      <c r="EP91" s="94"/>
      <c r="EQ91" s="94"/>
      <c r="ER91" s="94"/>
      <c r="ES91" s="94"/>
      <c r="ET91" s="94"/>
      <c r="EU91" s="94"/>
      <c r="EV91" s="94"/>
    </row>
    <row r="92" spans="1:152">
      <c r="E92" s="8" t="s">
        <v>81</v>
      </c>
      <c r="G92" s="1">
        <v>9698025.9400000032</v>
      </c>
      <c r="H92" s="1">
        <v>9705339.8500000015</v>
      </c>
      <c r="I92" s="1">
        <v>10098412.030000001</v>
      </c>
      <c r="J92" s="1">
        <v>10076500.880000001</v>
      </c>
      <c r="K92" s="1">
        <v>10044176.350000001</v>
      </c>
      <c r="L92" s="1">
        <v>9918128.7400000002</v>
      </c>
      <c r="M92" s="1">
        <v>9995307.8100000005</v>
      </c>
      <c r="N92" s="1">
        <v>10028325.199999999</v>
      </c>
      <c r="O92" s="1">
        <v>10175317.139999999</v>
      </c>
      <c r="P92" s="1">
        <v>9982248.0899999999</v>
      </c>
      <c r="Q92" s="1">
        <v>10061823.709999999</v>
      </c>
      <c r="R92" s="1">
        <v>9934329.3599999975</v>
      </c>
      <c r="S92" s="1">
        <v>10286147.49</v>
      </c>
      <c r="T92" s="1">
        <v>10204604.440000001</v>
      </c>
      <c r="U92" s="1">
        <v>10137169.09</v>
      </c>
      <c r="V92" s="1">
        <v>10095138.82</v>
      </c>
      <c r="W92" s="1">
        <v>10113231.799999999</v>
      </c>
      <c r="X92" s="1">
        <v>10096078.669999998</v>
      </c>
      <c r="Y92" s="1">
        <v>10110120.099999998</v>
      </c>
      <c r="Z92" s="1">
        <v>10151704.259999998</v>
      </c>
      <c r="AA92" s="1">
        <v>10234908.699999997</v>
      </c>
      <c r="AB92" s="1">
        <v>10249836.42</v>
      </c>
      <c r="AC92" s="1">
        <v>10470352.459999999</v>
      </c>
      <c r="AD92" s="1">
        <v>10272404.659999996</v>
      </c>
      <c r="AE92" s="1">
        <v>10276477.229999999</v>
      </c>
      <c r="AF92" s="1">
        <v>10272267.389999997</v>
      </c>
      <c r="AG92" s="1">
        <v>10368700.389999997</v>
      </c>
      <c r="AH92" s="1">
        <v>10465133.389999995</v>
      </c>
      <c r="AI92" s="1">
        <v>10584471.389999995</v>
      </c>
      <c r="AJ92" s="1">
        <v>10721901.389999995</v>
      </c>
      <c r="AK92" s="1">
        <v>10882236.389999995</v>
      </c>
      <c r="AL92" s="1">
        <v>11047384.389999993</v>
      </c>
      <c r="AM92" s="1">
        <v>11219582.389999995</v>
      </c>
      <c r="AN92" s="1">
        <v>11386658.389999993</v>
      </c>
      <c r="AO92" s="1">
        <v>11530760.389999993</v>
      </c>
      <c r="AP92" s="1">
        <v>11651490.389999993</v>
      </c>
      <c r="AQ92" s="1">
        <v>11749189.389999995</v>
      </c>
      <c r="AR92" s="1">
        <v>11841877.389999995</v>
      </c>
      <c r="AS92" s="1">
        <v>11953091.389999995</v>
      </c>
      <c r="AT92" s="1">
        <v>12064306.389999995</v>
      </c>
      <c r="AU92" s="1">
        <v>12192764.389999995</v>
      </c>
      <c r="AV92" s="1">
        <v>12321223.389999995</v>
      </c>
      <c r="AW92" s="1">
        <v>12466924.389999995</v>
      </c>
      <c r="AX92" s="1">
        <v>12629868.389999995</v>
      </c>
      <c r="AY92" s="1">
        <v>12811952.389999995</v>
      </c>
      <c r="AZ92" s="1">
        <v>12976582.389999995</v>
      </c>
      <c r="BA92" s="1">
        <v>13123758.389999993</v>
      </c>
      <c r="BB92" s="1">
        <v>13253481.389999993</v>
      </c>
      <c r="BC92" s="1">
        <v>13365750.389999993</v>
      </c>
      <c r="BD92" s="1">
        <v>13460566.389999995</v>
      </c>
      <c r="BE92" s="1">
        <v>13575268.389999993</v>
      </c>
      <c r="BF92" s="1">
        <v>13689971.389999993</v>
      </c>
      <c r="BG92" s="1">
        <v>13822615.389999993</v>
      </c>
      <c r="BH92" s="1">
        <v>13955260.389999993</v>
      </c>
      <c r="BI92" s="1">
        <v>14105845.389999993</v>
      </c>
      <c r="BJ92" s="1">
        <v>14274370.389999993</v>
      </c>
      <c r="BK92" s="1">
        <v>14462250.389999991</v>
      </c>
      <c r="BL92" s="1">
        <v>14632032.389999991</v>
      </c>
      <c r="BM92" s="1">
        <v>14783717.389999991</v>
      </c>
      <c r="BN92" s="1">
        <v>14917304.389999989</v>
      </c>
      <c r="BO92" s="1">
        <v>15032793.389999989</v>
      </c>
      <c r="BP92" s="1">
        <v>15130184.389999989</v>
      </c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</row>
    <row r="93" spans="1:152">
      <c r="E93" s="8" t="s">
        <v>82</v>
      </c>
      <c r="G93" s="1">
        <v>-608617.93457000016</v>
      </c>
      <c r="H93" s="1">
        <v>-853180.10294000013</v>
      </c>
      <c r="I93" s="1">
        <v>-1901783.2186499997</v>
      </c>
      <c r="J93" s="1">
        <v>-2093349.5057199998</v>
      </c>
      <c r="K93" s="1">
        <v>-2583286.4726999993</v>
      </c>
      <c r="L93" s="1">
        <v>-2842273.5894899997</v>
      </c>
      <c r="M93" s="1">
        <v>-2864589.3791599995</v>
      </c>
      <c r="N93" s="1">
        <v>698294.69017999992</v>
      </c>
      <c r="O93" s="1">
        <v>675730.95847999991</v>
      </c>
      <c r="P93" s="1">
        <v>652836.49490999989</v>
      </c>
      <c r="Q93" s="1">
        <v>630376.43670999992</v>
      </c>
      <c r="R93" s="1">
        <v>607737.33335999993</v>
      </c>
      <c r="S93" s="1">
        <v>926743.20272699988</v>
      </c>
      <c r="T93" s="1">
        <v>986177.98272700002</v>
      </c>
      <c r="U93" s="1">
        <v>1041509.1427269999</v>
      </c>
      <c r="V93" s="1">
        <v>1121666.3427269999</v>
      </c>
      <c r="W93" s="1">
        <v>1117787.502727</v>
      </c>
      <c r="X93" s="1">
        <v>1214131.442727</v>
      </c>
      <c r="Y93" s="1">
        <v>1272506.2327269996</v>
      </c>
      <c r="Z93" s="1">
        <v>1331710.0027269996</v>
      </c>
      <c r="AA93" s="1">
        <v>1429639.4227269995</v>
      </c>
      <c r="AB93" s="1">
        <v>1539283.5427269996</v>
      </c>
      <c r="AC93" s="1">
        <v>1538109.9027269997</v>
      </c>
      <c r="AD93" s="1">
        <v>1906070.7827269996</v>
      </c>
      <c r="AE93" s="1">
        <v>1964282.3027269996</v>
      </c>
      <c r="AF93" s="1">
        <v>2099953.8927269992</v>
      </c>
      <c r="AG93" s="1">
        <v>2076841.2910969991</v>
      </c>
      <c r="AH93" s="1">
        <v>2053511.7152169992</v>
      </c>
      <c r="AI93" s="1">
        <v>2029965.1650869993</v>
      </c>
      <c r="AJ93" s="1">
        <v>2006150.1044569993</v>
      </c>
      <c r="AK93" s="1">
        <v>1982025.8263269993</v>
      </c>
      <c r="AL93" s="1">
        <v>1957540.7944469992</v>
      </c>
      <c r="AM93" s="1">
        <v>1932684.1795669994</v>
      </c>
      <c r="AN93" s="1">
        <v>1907440.119186999</v>
      </c>
      <c r="AO93" s="1">
        <v>1881820.1378069993</v>
      </c>
      <c r="AP93" s="1">
        <v>1855875.9269269991</v>
      </c>
      <c r="AQ93" s="1">
        <v>1829660.0735469994</v>
      </c>
      <c r="AR93" s="1">
        <v>1803224.3974169993</v>
      </c>
      <c r="AS93" s="1">
        <v>1776580.1732869996</v>
      </c>
      <c r="AT93" s="1">
        <v>1749685.7176569994</v>
      </c>
      <c r="AU93" s="1">
        <v>1722541.0282769992</v>
      </c>
      <c r="AV93" s="1">
        <v>1695107.3083969993</v>
      </c>
      <c r="AW93" s="1">
        <v>1667384.5557669993</v>
      </c>
      <c r="AX93" s="1">
        <v>1639333.9758869992</v>
      </c>
      <c r="AY93" s="1">
        <v>1610916.7720069992</v>
      </c>
      <c r="AZ93" s="1">
        <v>1582089.8791269993</v>
      </c>
      <c r="BA93" s="1">
        <v>1552892.5687469991</v>
      </c>
      <c r="BB93" s="1">
        <v>1523364.112366999</v>
      </c>
      <c r="BC93" s="1">
        <v>1493543.7792369989</v>
      </c>
      <c r="BD93" s="1">
        <v>1463470.8408569987</v>
      </c>
      <c r="BE93" s="1">
        <v>1433184.5664769989</v>
      </c>
      <c r="BF93" s="1">
        <v>1402640.2125969988</v>
      </c>
      <c r="BG93" s="1">
        <v>1371837.7769669991</v>
      </c>
      <c r="BH93" s="1">
        <v>1340736.8923369988</v>
      </c>
      <c r="BI93" s="1">
        <v>1309337.5564569987</v>
      </c>
      <c r="BJ93" s="1">
        <v>1277599.4043269986</v>
      </c>
      <c r="BK93" s="1">
        <v>1245482.0709469987</v>
      </c>
      <c r="BL93" s="1">
        <v>1212942.0075669987</v>
      </c>
      <c r="BM93" s="1">
        <v>1180019.9346869984</v>
      </c>
      <c r="BN93" s="1">
        <v>1146756.5705569987</v>
      </c>
      <c r="BO93" s="1">
        <v>1113192.6356769984</v>
      </c>
      <c r="BP93" s="1">
        <v>1079368.8505469987</v>
      </c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</row>
    <row r="94" spans="1:152">
      <c r="E94" s="8" t="s">
        <v>19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>
        <v>0</v>
      </c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</row>
    <row r="95" spans="1:152" ht="15.75">
      <c r="AA95" s="95"/>
      <c r="AB95" s="95"/>
      <c r="AC95" s="95"/>
      <c r="AD95" s="95"/>
      <c r="AE95" s="95"/>
      <c r="AF95" s="95"/>
      <c r="AG95" s="95"/>
      <c r="AH95" s="95"/>
      <c r="AI95" s="95"/>
      <c r="AY95" s="52">
        <v>2013</v>
      </c>
      <c r="AZ95" s="52">
        <v>2014</v>
      </c>
      <c r="BA95" s="52">
        <v>2015</v>
      </c>
      <c r="BB95" s="52">
        <v>2016</v>
      </c>
      <c r="BC95" s="52">
        <v>2017</v>
      </c>
      <c r="BD95" s="52">
        <v>2018</v>
      </c>
      <c r="BE95" s="52">
        <v>2019</v>
      </c>
      <c r="BF95" s="52">
        <v>2020</v>
      </c>
      <c r="BG95" s="52">
        <v>2021</v>
      </c>
    </row>
    <row r="96" spans="1:152">
      <c r="AY96" s="52">
        <v>21852</v>
      </c>
      <c r="AZ96" s="52">
        <v>22109</v>
      </c>
      <c r="BA96" s="52">
        <v>22371</v>
      </c>
      <c r="BB96" s="52">
        <v>22656</v>
      </c>
      <c r="BC96" s="52">
        <v>23160</v>
      </c>
      <c r="BD96" s="52">
        <v>23692</v>
      </c>
      <c r="BE96" s="52">
        <v>24228</v>
      </c>
      <c r="BF96" s="52">
        <v>24767</v>
      </c>
      <c r="BG96" s="52">
        <v>25308</v>
      </c>
    </row>
    <row r="97" spans="9:59">
      <c r="AY97" s="52">
        <v>11793541.800530002</v>
      </c>
      <c r="AZ97" s="52">
        <v>12053881.41656</v>
      </c>
      <c r="BA97" s="52">
        <v>12286903.19179</v>
      </c>
      <c r="BB97" s="52">
        <v>12492167.143090002</v>
      </c>
      <c r="BC97" s="52">
        <v>12668239.343139999</v>
      </c>
      <c r="BD97" s="52">
        <v>12842207.18371</v>
      </c>
      <c r="BE97" s="52">
        <v>13023615.05236</v>
      </c>
      <c r="BF97" s="52">
        <v>13238566.796890002</v>
      </c>
      <c r="BG97" s="52">
        <v>13419785.316890001</v>
      </c>
    </row>
    <row r="98" spans="9:59">
      <c r="AY98" s="52">
        <v>1.8528784965189992E-3</v>
      </c>
      <c r="AZ98" s="52">
        <v>1.8341809775584788E-3</v>
      </c>
      <c r="BA98" s="52">
        <v>1.8207191552504544E-3</v>
      </c>
      <c r="BB98" s="52">
        <v>1.8136164638600826E-3</v>
      </c>
      <c r="BC98" s="52">
        <v>1.8281940664897063E-3</v>
      </c>
      <c r="BD98" s="52">
        <v>1.844854210890841E-3</v>
      </c>
      <c r="BE98" s="52">
        <v>1.8603129701387836E-3</v>
      </c>
      <c r="BF98" s="52">
        <v>1.8708218480129022E-3</v>
      </c>
      <c r="BG98" s="52">
        <v>1.8858721955967222E-3</v>
      </c>
    </row>
    <row r="100" spans="9:59">
      <c r="AY100" s="52">
        <v>10219</v>
      </c>
      <c r="AZ100" s="52">
        <v>10690</v>
      </c>
      <c r="BA100" s="52">
        <v>10814</v>
      </c>
      <c r="BB100" s="52">
        <v>11243</v>
      </c>
      <c r="BC100" s="52">
        <v>11670</v>
      </c>
      <c r="BD100" s="52">
        <v>12090</v>
      </c>
      <c r="BE100" s="52">
        <v>12494</v>
      </c>
      <c r="BF100" s="52">
        <v>12900</v>
      </c>
      <c r="BG100" s="52">
        <v>13002</v>
      </c>
    </row>
    <row r="101" spans="9:59">
      <c r="S101" s="52" t="s">
        <v>100</v>
      </c>
      <c r="AE101" s="52" t="s">
        <v>100</v>
      </c>
    </row>
    <row r="102" spans="9:59">
      <c r="AY102" s="52">
        <v>-11633</v>
      </c>
      <c r="AZ102" s="52">
        <v>-11419</v>
      </c>
      <c r="BA102" s="52">
        <v>-11557</v>
      </c>
      <c r="BB102" s="52">
        <v>-11413</v>
      </c>
      <c r="BC102" s="52">
        <v>-11490</v>
      </c>
      <c r="BD102" s="52">
        <v>-11602</v>
      </c>
      <c r="BE102" s="52">
        <v>-11734</v>
      </c>
      <c r="BF102" s="52">
        <v>-11867</v>
      </c>
      <c r="BG102" s="52">
        <v>-12306</v>
      </c>
    </row>
    <row r="104" spans="9:59">
      <c r="Y104" s="8"/>
      <c r="AW104" s="52" t="s">
        <v>79</v>
      </c>
      <c r="AY104" s="52">
        <v>196000</v>
      </c>
      <c r="AZ104" s="52">
        <v>201000</v>
      </c>
      <c r="BA104" s="52">
        <v>210000</v>
      </c>
      <c r="BB104" s="52">
        <v>223000</v>
      </c>
      <c r="BC104" s="52">
        <v>236000</v>
      </c>
      <c r="BD104" s="52">
        <v>248000</v>
      </c>
      <c r="BE104" s="52">
        <v>323000</v>
      </c>
      <c r="BF104" s="52">
        <v>272000</v>
      </c>
      <c r="BG104" s="52">
        <v>283000</v>
      </c>
    </row>
    <row r="105" spans="9:59"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8"/>
      <c r="Z105" s="1"/>
      <c r="AJ105" s="1"/>
      <c r="AK105" s="1"/>
      <c r="AL105" s="1"/>
      <c r="AM105" s="1"/>
      <c r="AN105" s="1"/>
      <c r="AO105" s="1"/>
      <c r="AP105" s="1"/>
      <c r="AQ105" s="1"/>
      <c r="AR105" s="1"/>
      <c r="AW105" s="52" t="s">
        <v>80</v>
      </c>
      <c r="AY105" s="52">
        <v>339753.55656000006</v>
      </c>
      <c r="AZ105" s="52">
        <v>384101.99031000002</v>
      </c>
      <c r="BA105" s="52">
        <v>429859.90956</v>
      </c>
      <c r="BB105" s="52">
        <v>477177.00681000005</v>
      </c>
      <c r="BC105" s="52">
        <v>525370.9583099999</v>
      </c>
      <c r="BD105" s="52">
        <v>573565.06731000007</v>
      </c>
      <c r="BE105" s="52">
        <v>770165.4439500001</v>
      </c>
      <c r="BF105" s="52">
        <v>669953.28530999995</v>
      </c>
      <c r="BG105" s="52">
        <v>718147.39431</v>
      </c>
    </row>
    <row r="106" spans="9:59">
      <c r="Y106" s="8"/>
      <c r="AB106" s="1"/>
      <c r="AC106" s="1"/>
      <c r="AD106" s="1"/>
      <c r="AE106" s="1"/>
      <c r="AF106" s="1"/>
      <c r="AG106" s="1"/>
      <c r="AH106" s="1"/>
      <c r="AI106" s="1"/>
      <c r="AW106" s="52" t="s">
        <v>81</v>
      </c>
      <c r="AY106" s="52">
        <v>13460566.389999995</v>
      </c>
      <c r="AZ106" s="52">
        <v>15130184.389999989</v>
      </c>
      <c r="BA106" s="52">
        <v>16855411.389999993</v>
      </c>
      <c r="BB106" s="52">
        <v>18640378.389999997</v>
      </c>
      <c r="BC106" s="52">
        <v>20425345.389999993</v>
      </c>
      <c r="BD106" s="52">
        <v>22210312.389999993</v>
      </c>
      <c r="BE106" s="52">
        <v>23995279.389999989</v>
      </c>
      <c r="BF106" s="52">
        <v>25780246.389999986</v>
      </c>
      <c r="BG106" s="52">
        <v>27565213.389999982</v>
      </c>
    </row>
    <row r="107" spans="9:59">
      <c r="Y107" s="8"/>
      <c r="AB107" s="1"/>
      <c r="AC107" s="1"/>
      <c r="AD107" s="1"/>
      <c r="AE107" s="1"/>
      <c r="AF107" s="1"/>
      <c r="AG107" s="1"/>
      <c r="AH107" s="1"/>
      <c r="AI107" s="1"/>
      <c r="AW107" s="52" t="s">
        <v>82</v>
      </c>
      <c r="AY107" s="52">
        <v>1463470.8408569987</v>
      </c>
      <c r="AZ107" s="52">
        <v>1079368.8505469987</v>
      </c>
      <c r="BA107" s="52">
        <v>649508.94098699884</v>
      </c>
      <c r="BB107" s="52">
        <v>172331.93417699868</v>
      </c>
      <c r="BC107" s="52">
        <v>-353039.02413300122</v>
      </c>
      <c r="BD107" s="52">
        <v>-926604.09144300141</v>
      </c>
      <c r="BE107" s="52">
        <v>-1548363.2677530013</v>
      </c>
      <c r="BF107" s="52">
        <v>-2218316.5530630015</v>
      </c>
      <c r="BG107" s="52">
        <v>-2936463.9473730014</v>
      </c>
    </row>
    <row r="108" spans="9:59">
      <c r="Y108" s="8"/>
      <c r="AB108" s="1"/>
      <c r="AC108" s="1"/>
      <c r="AD108" s="1"/>
      <c r="AE108" s="1"/>
      <c r="AF108" s="1"/>
      <c r="AG108" s="1"/>
      <c r="AH108" s="1"/>
      <c r="AI108" s="1"/>
      <c r="AW108" s="52" t="s">
        <v>19</v>
      </c>
      <c r="AY108" s="52">
        <v>0</v>
      </c>
      <c r="AZ108" s="52">
        <v>0</v>
      </c>
      <c r="BA108" s="52">
        <v>0</v>
      </c>
      <c r="BB108" s="52">
        <v>0</v>
      </c>
      <c r="BC108" s="52">
        <v>0</v>
      </c>
      <c r="BD108" s="52">
        <v>0</v>
      </c>
      <c r="BE108" s="52">
        <v>0</v>
      </c>
      <c r="BF108" s="52">
        <v>0</v>
      </c>
      <c r="BG108" s="52">
        <v>0</v>
      </c>
    </row>
    <row r="110" spans="9:59">
      <c r="AC110" s="1"/>
      <c r="AD110" s="96"/>
      <c r="AE110" s="96"/>
      <c r="AF110" s="96"/>
      <c r="AG110" s="96"/>
      <c r="AH110" s="96"/>
      <c r="AI110" s="96"/>
      <c r="AW110" s="52" t="s">
        <v>90</v>
      </c>
      <c r="BA110" s="52">
        <v>1885.2520499999996</v>
      </c>
      <c r="BB110" s="52">
        <v>1998.1120499999995</v>
      </c>
      <c r="BC110" s="52">
        <v>2110.9720499999999</v>
      </c>
      <c r="BD110" s="52">
        <v>2223.8320499999995</v>
      </c>
      <c r="BE110" s="52">
        <v>2336.6920499999992</v>
      </c>
      <c r="BF110" s="52">
        <v>2449.5520499999993</v>
      </c>
      <c r="BG110" s="52">
        <v>2562.4120499999995</v>
      </c>
    </row>
    <row r="115" spans="9:68"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</row>
    <row r="117" spans="9:68">
      <c r="T117" s="52" t="s">
        <v>100</v>
      </c>
      <c r="AF117" s="52" t="s">
        <v>100</v>
      </c>
      <c r="AG117" s="52">
        <v>13045.877662559998</v>
      </c>
      <c r="AH117" s="52">
        <v>13050.903222192988</v>
      </c>
      <c r="AI117" s="52">
        <v>13055.493982025979</v>
      </c>
      <c r="AJ117" s="52">
        <v>13097.796507158972</v>
      </c>
      <c r="AK117" s="52">
        <v>13156.368037175027</v>
      </c>
      <c r="AL117" s="52">
        <v>13231.558830559319</v>
      </c>
      <c r="AM117" s="52">
        <v>14159.195356072883</v>
      </c>
      <c r="AN117" s="52">
        <v>14212.94606846711</v>
      </c>
      <c r="AO117" s="52">
        <v>14226.583879253838</v>
      </c>
      <c r="AP117" s="52">
        <v>14221.759439458885</v>
      </c>
      <c r="AQ117" s="52">
        <v>14199.022774904977</v>
      </c>
      <c r="AR117" s="52">
        <v>14159.046232872945</v>
      </c>
      <c r="AS117" s="52">
        <v>15044.808154001123</v>
      </c>
      <c r="AT117" s="52">
        <v>15044.254239709437</v>
      </c>
      <c r="AU117" s="52">
        <v>15084.411433267753</v>
      </c>
      <c r="AV117" s="52">
        <v>15141.731117719615</v>
      </c>
      <c r="AW117" s="52">
        <v>15216.215244615027</v>
      </c>
      <c r="AX117" s="52">
        <v>15266.554821103988</v>
      </c>
      <c r="AY117" s="52">
        <v>16313.308756442946</v>
      </c>
      <c r="AZ117" s="52">
        <v>16362.743393680132</v>
      </c>
      <c r="BA117" s="52">
        <v>16369.792236417317</v>
      </c>
      <c r="BB117" s="52">
        <v>16358.529661640352</v>
      </c>
      <c r="BC117" s="52">
        <v>16329.12453534924</v>
      </c>
      <c r="BD117" s="52">
        <v>16323.332366443976</v>
      </c>
      <c r="BE117" s="52">
        <v>17311.85606433871</v>
      </c>
      <c r="BF117" s="52">
        <v>17305.431155851165</v>
      </c>
      <c r="BG117" s="52">
        <v>17340.461653813625</v>
      </c>
      <c r="BH117" s="52">
        <v>17392.864670279439</v>
      </c>
      <c r="BI117" s="52">
        <v>17462.640417998613</v>
      </c>
      <c r="BJ117" s="52">
        <v>17507.750187521138</v>
      </c>
      <c r="BK117" s="52">
        <v>18233.24975309366</v>
      </c>
      <c r="BL117" s="52">
        <v>18274.365577470431</v>
      </c>
      <c r="BM117" s="52">
        <v>18275.618656697203</v>
      </c>
      <c r="BN117" s="52">
        <v>18259.252885265731</v>
      </c>
      <c r="BO117" s="52">
        <v>18225.434658976021</v>
      </c>
      <c r="BP117" s="52">
        <v>18213.405207928074</v>
      </c>
    </row>
    <row r="118" spans="9:68">
      <c r="T118" s="52" t="s">
        <v>101</v>
      </c>
      <c r="AF118" s="52" t="s">
        <v>101</v>
      </c>
      <c r="AG118" s="52">
        <v>1109.9136761066366</v>
      </c>
      <c r="AH118" s="52">
        <v>1836.8361617740047</v>
      </c>
      <c r="AI118" s="52">
        <v>1763.663168627696</v>
      </c>
      <c r="AJ118" s="52">
        <v>1682.1049219866436</v>
      </c>
      <c r="AK118" s="52">
        <v>1585.893046527146</v>
      </c>
      <c r="AL118" s="52">
        <v>2149.315365769784</v>
      </c>
      <c r="AM118" s="52">
        <v>1168.4425171395087</v>
      </c>
      <c r="AN118" s="52">
        <v>1083.7601710071322</v>
      </c>
      <c r="AO118" s="52">
        <v>1011.9987705272542</v>
      </c>
      <c r="AP118" s="52">
        <v>958.70387742485764</v>
      </c>
      <c r="AQ118" s="52">
        <v>899.95210701374708</v>
      </c>
      <c r="AR118" s="52">
        <v>1710.5430826346383</v>
      </c>
      <c r="AS118" s="52">
        <v>757.26099612481994</v>
      </c>
      <c r="AT118" s="52">
        <v>690.0455135348675</v>
      </c>
      <c r="AU118" s="52">
        <v>587.92611246239176</v>
      </c>
      <c r="AV118" s="52">
        <v>468.35618999635881</v>
      </c>
      <c r="AW118" s="52">
        <v>337.38921545424637</v>
      </c>
      <c r="AX118" s="52">
        <v>1073.7416819860646</v>
      </c>
      <c r="AY118" s="52">
        <v>-1.2972101103514433E-5</v>
      </c>
      <c r="AZ118" s="52">
        <v>-82.913596096717811</v>
      </c>
      <c r="BA118" s="52">
        <v>-129.89329948955492</v>
      </c>
      <c r="BB118" s="52">
        <v>-164.97322863647059</v>
      </c>
      <c r="BC118" s="52">
        <v>-188.28398028744596</v>
      </c>
      <c r="BD118" s="52">
        <v>629.01274364550591</v>
      </c>
      <c r="BE118" s="52">
        <v>-415.75833769975725</v>
      </c>
      <c r="BF118" s="52">
        <v>-465.83789216275545</v>
      </c>
      <c r="BG118" s="52">
        <v>-551.33855654630315</v>
      </c>
      <c r="BH118" s="52">
        <v>-654.50918843320687</v>
      </c>
      <c r="BI118" s="52">
        <v>-769.05962454402106</v>
      </c>
      <c r="BJ118" s="52">
        <v>-211.87939370874665</v>
      </c>
      <c r="BK118" s="52">
        <v>-970.52556710362842</v>
      </c>
      <c r="BL118" s="52">
        <v>-1051.5248795735097</v>
      </c>
      <c r="BM118" s="52">
        <v>-1099.3566066641433</v>
      </c>
      <c r="BN118" s="52">
        <v>-1136.2249246172723</v>
      </c>
      <c r="BO118" s="52">
        <v>-1162.2555087329092</v>
      </c>
      <c r="BP118" s="52">
        <v>-311.27319170354531</v>
      </c>
    </row>
    <row r="119" spans="9:68">
      <c r="T119" s="52" t="s">
        <v>102</v>
      </c>
      <c r="AF119" s="52" t="s">
        <v>102</v>
      </c>
      <c r="AG119" s="52">
        <v>7.3472499999999996E-3</v>
      </c>
      <c r="AH119" s="52">
        <v>7.3472499999999996E-3</v>
      </c>
      <c r="AI119" s="52">
        <v>7.3472499999999996E-3</v>
      </c>
      <c r="AJ119" s="52">
        <v>7.3472499999999996E-3</v>
      </c>
      <c r="AK119" s="52">
        <v>7.3472499999999996E-3</v>
      </c>
      <c r="AL119" s="52">
        <v>7.3472499999999996E-3</v>
      </c>
      <c r="AM119" s="52">
        <v>7.3472499999999996E-3</v>
      </c>
      <c r="AN119" s="52">
        <v>7.3472499999999996E-3</v>
      </c>
      <c r="AO119" s="52">
        <v>7.3472499999999996E-3</v>
      </c>
      <c r="AP119" s="52">
        <v>7.3472499999999996E-3</v>
      </c>
      <c r="AQ119" s="52">
        <v>7.3472499999999996E-3</v>
      </c>
      <c r="AR119" s="52">
        <v>7.3472499999999996E-3</v>
      </c>
      <c r="AS119" s="52">
        <v>7.3472499999999996E-3</v>
      </c>
      <c r="AT119" s="52">
        <v>7.3472499999999996E-3</v>
      </c>
      <c r="AU119" s="52">
        <v>7.3472499999999996E-3</v>
      </c>
      <c r="AV119" s="52">
        <v>7.3472499999999996E-3</v>
      </c>
      <c r="AW119" s="52">
        <v>7.3472499999999996E-3</v>
      </c>
      <c r="AX119" s="52">
        <v>7.3472499999999996E-3</v>
      </c>
      <c r="AY119" s="52">
        <v>7.3472499999999996E-3</v>
      </c>
      <c r="AZ119" s="52">
        <v>7.3472499999999996E-3</v>
      </c>
      <c r="BA119" s="52">
        <v>7.3472499999999996E-3</v>
      </c>
      <c r="BB119" s="52">
        <v>7.3472499999999996E-3</v>
      </c>
      <c r="BC119" s="52">
        <v>7.3472499999999996E-3</v>
      </c>
      <c r="BD119" s="52">
        <v>7.3472499999999996E-3</v>
      </c>
      <c r="BE119" s="52">
        <v>7.3472499999999996E-3</v>
      </c>
      <c r="BF119" s="52">
        <v>7.3472499999999996E-3</v>
      </c>
      <c r="BG119" s="52">
        <v>7.3472499999999996E-3</v>
      </c>
      <c r="BH119" s="52">
        <v>7.3472499999999996E-3</v>
      </c>
      <c r="BI119" s="52">
        <v>7.3472499999999996E-3</v>
      </c>
      <c r="BJ119" s="52">
        <v>7.3472499999999996E-3</v>
      </c>
      <c r="BK119" s="52">
        <v>7.3472499999999996E-3</v>
      </c>
      <c r="BL119" s="52">
        <v>7.3472499999999996E-3</v>
      </c>
      <c r="BM119" s="52">
        <v>7.3472499999999996E-3</v>
      </c>
      <c r="BN119" s="52">
        <v>7.3472499999999996E-3</v>
      </c>
      <c r="BO119" s="52">
        <v>7.3472499999999996E-3</v>
      </c>
      <c r="BP119" s="52">
        <v>7.3472499999999996E-3</v>
      </c>
    </row>
    <row r="120" spans="9:68">
      <c r="AG120" s="52">
        <v>8.1548132567744851</v>
      </c>
      <c r="AH120" s="52">
        <v>13.495694489594056</v>
      </c>
      <c r="AI120" s="52">
        <v>12.958074215699838</v>
      </c>
      <c r="AJ120" s="52">
        <v>12.358845388066367</v>
      </c>
      <c r="AK120" s="52">
        <v>11.651952686096573</v>
      </c>
      <c r="AL120" s="52">
        <v>15.791557321152045</v>
      </c>
      <c r="AM120" s="52">
        <v>8.5848392840532544</v>
      </c>
      <c r="AN120" s="52">
        <v>7.9626569164321515</v>
      </c>
      <c r="AO120" s="52">
        <v>7.4354079667563679</v>
      </c>
      <c r="AP120" s="52">
        <v>7.0438370634097849</v>
      </c>
      <c r="AQ120" s="52">
        <v>6.6121731182567531</v>
      </c>
      <c r="AR120" s="52">
        <v>12.567787663887346</v>
      </c>
      <c r="AS120" s="52">
        <v>5.5637858537780831</v>
      </c>
      <c r="AT120" s="52">
        <v>5.069936899319055</v>
      </c>
      <c r="AU120" s="52">
        <v>4.3196401297893079</v>
      </c>
      <c r="AV120" s="52">
        <v>3.4411300169507473</v>
      </c>
      <c r="AW120" s="52">
        <v>2.4788829132462116</v>
      </c>
      <c r="AX120" s="52">
        <v>7.8890485729721123</v>
      </c>
      <c r="AY120" s="52">
        <v>-9.5309269832796408E-8</v>
      </c>
      <c r="AZ120" s="52">
        <v>-0.60918691892160992</v>
      </c>
      <c r="BA120" s="52">
        <v>-0.95435854467463233</v>
      </c>
      <c r="BB120" s="52">
        <v>-1.2120995540993085</v>
      </c>
      <c r="BC120" s="52">
        <v>-1.3833694741669373</v>
      </c>
      <c r="BD120" s="52">
        <v>4.6215138807494434</v>
      </c>
      <c r="BE120" s="52">
        <v>-3.0546804466645412</v>
      </c>
      <c r="BF120" s="52">
        <v>-3.4226274531928049</v>
      </c>
      <c r="BG120" s="52">
        <v>-4.0508222095848252</v>
      </c>
      <c r="BH120" s="52">
        <v>-4.8088426347158792</v>
      </c>
      <c r="BI120" s="52">
        <v>-5.650473326431058</v>
      </c>
      <c r="BJ120" s="52">
        <v>-1.5567308754265887</v>
      </c>
      <c r="BK120" s="52">
        <v>-7.1306939729021339</v>
      </c>
      <c r="BL120" s="52">
        <v>-7.7258161714464686</v>
      </c>
      <c r="BM120" s="52">
        <v>-8.0772478283131264</v>
      </c>
      <c r="BN120" s="52">
        <v>-8.3481285773942542</v>
      </c>
      <c r="BO120" s="52">
        <v>-8.5393817865378665</v>
      </c>
      <c r="BP120" s="52">
        <v>-2.2870019577438732</v>
      </c>
    </row>
    <row r="121" spans="9:68">
      <c r="AR121" s="52">
        <v>124.61763937017902</v>
      </c>
    </row>
    <row r="123" spans="9:68">
      <c r="T123" s="52" t="s">
        <v>103</v>
      </c>
      <c r="AF123" s="52" t="s">
        <v>103</v>
      </c>
      <c r="AG123" s="52">
        <v>2.0869166666666701E-3</v>
      </c>
      <c r="AH123" s="52">
        <v>2.0869166666666701E-3</v>
      </c>
      <c r="AI123" s="52">
        <v>2.0869166666666701E-3</v>
      </c>
      <c r="AJ123" s="52">
        <v>2.0869166666666701E-3</v>
      </c>
      <c r="AK123" s="52">
        <v>2.0869166666666701E-3</v>
      </c>
      <c r="AL123" s="52">
        <v>2.0869166666666701E-3</v>
      </c>
      <c r="AM123" s="52">
        <v>2.0869166666666701E-3</v>
      </c>
      <c r="AN123" s="52">
        <v>2.0869166666666701E-3</v>
      </c>
      <c r="AO123" s="52">
        <v>2.0869166666666701E-3</v>
      </c>
      <c r="AP123" s="52">
        <v>2.0869166666666701E-3</v>
      </c>
      <c r="AQ123" s="52">
        <v>2.0869166666666701E-3</v>
      </c>
      <c r="AR123" s="52">
        <v>2.0869166666666701E-3</v>
      </c>
      <c r="AS123" s="52">
        <v>2.0869166666666701E-3</v>
      </c>
      <c r="AT123" s="52">
        <v>2.0869166666666701E-3</v>
      </c>
      <c r="AU123" s="52">
        <v>2.0869166666666701E-3</v>
      </c>
      <c r="AV123" s="52">
        <v>2.0869166666666701E-3</v>
      </c>
      <c r="AW123" s="52">
        <v>2.0869166666666701E-3</v>
      </c>
      <c r="AX123" s="52">
        <v>2.0869166666666701E-3</v>
      </c>
      <c r="AY123" s="52">
        <v>2.0869166666666701E-3</v>
      </c>
      <c r="AZ123" s="52">
        <v>2.0869166666666701E-3</v>
      </c>
      <c r="BA123" s="52">
        <v>2.0869166666666701E-3</v>
      </c>
      <c r="BB123" s="52">
        <v>2.0869166666666701E-3</v>
      </c>
      <c r="BC123" s="52">
        <v>2.0869166666666701E-3</v>
      </c>
      <c r="BD123" s="52">
        <v>2.0869166666666701E-3</v>
      </c>
      <c r="BE123" s="52">
        <v>2.0869166666666701E-3</v>
      </c>
      <c r="BF123" s="52">
        <v>2.0869166666666701E-3</v>
      </c>
      <c r="BG123" s="52">
        <v>2.0869166666666701E-3</v>
      </c>
      <c r="BH123" s="52">
        <v>2.0869166666666701E-3</v>
      </c>
      <c r="BI123" s="52">
        <v>2.0869166666666701E-3</v>
      </c>
      <c r="BJ123" s="52">
        <v>2.0869166666666701E-3</v>
      </c>
      <c r="BK123" s="52">
        <v>2.0869166666666701E-3</v>
      </c>
      <c r="BL123" s="52">
        <v>2.0869166666666701E-3</v>
      </c>
      <c r="BM123" s="52">
        <v>2.0869166666666701E-3</v>
      </c>
      <c r="BN123" s="52">
        <v>2.0869166666666701E-3</v>
      </c>
      <c r="BO123" s="52">
        <v>2.0869166666666701E-3</v>
      </c>
      <c r="BP123" s="52">
        <v>2.0869166666666701E-3</v>
      </c>
    </row>
    <row r="124" spans="9:68">
      <c r="AG124" s="52">
        <v>2.3162973492282122</v>
      </c>
      <c r="AH124" s="52">
        <v>3.8333239999422064</v>
      </c>
      <c r="AI124" s="52">
        <v>3.6806180609952888</v>
      </c>
      <c r="AJ124" s="52">
        <v>3.5104127967759653</v>
      </c>
      <c r="AK124" s="52">
        <v>3.3096266303482818</v>
      </c>
      <c r="AL124" s="52">
        <v>4.4854420587477319</v>
      </c>
      <c r="AM124" s="52">
        <v>2.438442163060397</v>
      </c>
      <c r="AN124" s="52">
        <v>2.2617171635443047</v>
      </c>
      <c r="AO124" s="52">
        <v>2.1119571008595059</v>
      </c>
      <c r="AP124" s="52">
        <v>2.0007351001958957</v>
      </c>
      <c r="AQ124" s="52">
        <v>1.8781250513287755</v>
      </c>
      <c r="AR124" s="52">
        <v>3.5697608682016098</v>
      </c>
      <c r="AS124" s="52">
        <v>1.5803405938294914</v>
      </c>
      <c r="AT124" s="52">
        <v>1.4400674829544762</v>
      </c>
      <c r="AU124" s="52">
        <v>1.2269528028663084</v>
      </c>
      <c r="AV124" s="52">
        <v>0.97742033883990276</v>
      </c>
      <c r="AW124" s="52">
        <v>0.70410317688505875</v>
      </c>
      <c r="AX124" s="52">
        <v>2.2408094118314215</v>
      </c>
      <c r="AY124" s="52">
        <v>-2.7071693994609374E-8</v>
      </c>
      <c r="AZ124" s="52">
        <v>-0.17303376558750896</v>
      </c>
      <c r="BA124" s="52">
        <v>-0.27107649159307745</v>
      </c>
      <c r="BB124" s="52">
        <v>-0.34428538039526163</v>
      </c>
      <c r="BC124" s="52">
        <v>-0.39293297652820974</v>
      </c>
      <c r="BD124" s="52">
        <v>1.3126971782595358</v>
      </c>
      <c r="BE124" s="52">
        <v>-0.86765300425125313</v>
      </c>
      <c r="BF124" s="52">
        <v>-0.97216486111932532</v>
      </c>
      <c r="BG124" s="52">
        <v>-1.1505976226324244</v>
      </c>
      <c r="BH124" s="52">
        <v>-1.3659061338277356</v>
      </c>
      <c r="BI124" s="52">
        <v>-1.6049633481213292</v>
      </c>
      <c r="BJ124" s="52">
        <v>-0.44217463805401258</v>
      </c>
      <c r="BK124" s="52">
        <v>-2.0254059814146839</v>
      </c>
      <c r="BL124" s="52">
        <v>-2.1944447965966205</v>
      </c>
      <c r="BM124" s="52">
        <v>-2.2942656250575157</v>
      </c>
      <c r="BN124" s="52">
        <v>-2.3712067322658665</v>
      </c>
      <c r="BO124" s="52">
        <v>-2.4255303920998577</v>
      </c>
      <c r="BP124" s="52">
        <v>-0.64960121165265816</v>
      </c>
    </row>
    <row r="125" spans="9:68">
      <c r="AR125" s="52">
        <v>35.396458343228176</v>
      </c>
    </row>
  </sheetData>
  <phoneticPr fontId="23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21"/>
  <sheetViews>
    <sheetView workbookViewId="0"/>
  </sheetViews>
  <sheetFormatPr defaultRowHeight="12.75"/>
  <cols>
    <col min="1" max="16384" width="8.88671875" style="67"/>
  </cols>
  <sheetData>
    <row r="1" spans="1:1">
      <c r="A1" s="66" t="s">
        <v>67</v>
      </c>
    </row>
    <row r="3" spans="1:1">
      <c r="A3" s="67" t="s">
        <v>68</v>
      </c>
    </row>
    <row r="5" spans="1:1">
      <c r="A5" s="66" t="s">
        <v>69</v>
      </c>
    </row>
    <row r="7" spans="1:1">
      <c r="A7" s="67" t="s">
        <v>70</v>
      </c>
    </row>
    <row r="8" spans="1:1">
      <c r="A8" s="67" t="s">
        <v>71</v>
      </c>
    </row>
    <row r="9" spans="1:1">
      <c r="A9" s="67" t="s">
        <v>72</v>
      </c>
    </row>
    <row r="10" spans="1:1">
      <c r="A10" s="67" t="s">
        <v>73</v>
      </c>
    </row>
    <row r="12" spans="1:1">
      <c r="A12" s="68" t="s">
        <v>74</v>
      </c>
    </row>
    <row r="14" spans="1:1">
      <c r="A14" s="67" t="s">
        <v>75</v>
      </c>
    </row>
    <row r="16" spans="1:1">
      <c r="A16" s="66" t="s">
        <v>85</v>
      </c>
    </row>
    <row r="18" spans="1:1">
      <c r="A18" s="69" t="s">
        <v>84</v>
      </c>
    </row>
    <row r="19" spans="1:1">
      <c r="A19" s="68" t="s">
        <v>83</v>
      </c>
    </row>
    <row r="21" spans="1:1">
      <c r="A21" s="69" t="s">
        <v>86</v>
      </c>
    </row>
  </sheetData>
  <phoneticPr fontId="23" type="noConversion"/>
  <pageMargins left="0.75" right="0.75" top="1" bottom="1" header="0.5" footer="0.5"/>
  <pageSetup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5"/>
  <sheetViews>
    <sheetView showGridLines="0" workbookViewId="0">
      <pane xSplit="1" ySplit="1" topLeftCell="B2" activePane="bottomRight" state="frozen"/>
      <selection activeCell="D7" sqref="D7"/>
      <selection pane="topRight" activeCell="D7" sqref="D7"/>
      <selection pane="bottomLeft" activeCell="D7" sqref="D7"/>
      <selection pane="bottomRight" activeCell="B2" sqref="B2"/>
    </sheetView>
  </sheetViews>
  <sheetFormatPr defaultRowHeight="15"/>
  <cols>
    <col min="1" max="1" width="30.33203125" style="191" customWidth="1"/>
    <col min="2" max="144" width="12.109375" style="191" customWidth="1"/>
    <col min="145" max="16384" width="8.88671875" style="191"/>
  </cols>
  <sheetData>
    <row r="1" spans="1:144" ht="15.75" thickBot="1">
      <c r="A1" s="190" t="s">
        <v>480</v>
      </c>
      <c r="B1" s="190" t="s">
        <v>479</v>
      </c>
      <c r="C1" s="190" t="s">
        <v>478</v>
      </c>
      <c r="D1" s="190" t="s">
        <v>477</v>
      </c>
      <c r="E1" s="190" t="s">
        <v>476</v>
      </c>
      <c r="F1" s="190" t="s">
        <v>475</v>
      </c>
      <c r="G1" s="190" t="s">
        <v>474</v>
      </c>
      <c r="H1" s="190" t="s">
        <v>473</v>
      </c>
      <c r="I1" s="190" t="s">
        <v>472</v>
      </c>
      <c r="J1" s="190" t="s">
        <v>471</v>
      </c>
      <c r="K1" s="190" t="s">
        <v>470</v>
      </c>
      <c r="L1" s="190" t="s">
        <v>469</v>
      </c>
      <c r="M1" s="190" t="s">
        <v>468</v>
      </c>
      <c r="N1" s="190" t="s">
        <v>467</v>
      </c>
      <c r="O1" s="190" t="s">
        <v>466</v>
      </c>
      <c r="P1" s="190" t="s">
        <v>465</v>
      </c>
      <c r="Q1" s="190" t="s">
        <v>464</v>
      </c>
      <c r="R1" s="190" t="s">
        <v>463</v>
      </c>
      <c r="S1" s="190" t="s">
        <v>462</v>
      </c>
      <c r="T1" s="190" t="s">
        <v>461</v>
      </c>
      <c r="U1" s="190" t="s">
        <v>460</v>
      </c>
      <c r="V1" s="190" t="s">
        <v>459</v>
      </c>
      <c r="W1" s="190" t="s">
        <v>458</v>
      </c>
      <c r="X1" s="190" t="s">
        <v>457</v>
      </c>
      <c r="Y1" s="190" t="s">
        <v>456</v>
      </c>
      <c r="Z1" s="190" t="s">
        <v>455</v>
      </c>
      <c r="AA1" s="190" t="s">
        <v>454</v>
      </c>
      <c r="AB1" s="190" t="s">
        <v>453</v>
      </c>
      <c r="AC1" s="190" t="s">
        <v>452</v>
      </c>
      <c r="AD1" s="190" t="s">
        <v>451</v>
      </c>
      <c r="AE1" s="190" t="s">
        <v>450</v>
      </c>
      <c r="AF1" s="190" t="s">
        <v>449</v>
      </c>
      <c r="AG1" s="190" t="s">
        <v>448</v>
      </c>
      <c r="AH1" s="190" t="s">
        <v>447</v>
      </c>
      <c r="AI1" s="190" t="s">
        <v>446</v>
      </c>
      <c r="AJ1" s="190" t="s">
        <v>445</v>
      </c>
      <c r="AK1" s="190" t="s">
        <v>444</v>
      </c>
      <c r="AL1" s="190" t="s">
        <v>443</v>
      </c>
      <c r="AM1" s="190" t="s">
        <v>442</v>
      </c>
      <c r="AN1" s="190" t="s">
        <v>441</v>
      </c>
      <c r="AO1" s="190" t="s">
        <v>440</v>
      </c>
      <c r="AP1" s="190" t="s">
        <v>439</v>
      </c>
      <c r="AQ1" s="190" t="s">
        <v>438</v>
      </c>
      <c r="AR1" s="190" t="s">
        <v>437</v>
      </c>
      <c r="AS1" s="190" t="s">
        <v>436</v>
      </c>
      <c r="AT1" s="190" t="s">
        <v>435</v>
      </c>
      <c r="AU1" s="190" t="s">
        <v>434</v>
      </c>
      <c r="AV1" s="190" t="s">
        <v>433</v>
      </c>
      <c r="AW1" s="190" t="s">
        <v>432</v>
      </c>
      <c r="AX1" s="190" t="s">
        <v>431</v>
      </c>
      <c r="AY1" s="190" t="s">
        <v>430</v>
      </c>
      <c r="AZ1" s="190" t="s">
        <v>429</v>
      </c>
      <c r="BA1" s="190" t="s">
        <v>428</v>
      </c>
      <c r="BB1" s="190" t="s">
        <v>427</v>
      </c>
      <c r="BC1" s="190" t="s">
        <v>426</v>
      </c>
      <c r="BD1" s="190" t="s">
        <v>425</v>
      </c>
      <c r="BE1" s="190" t="s">
        <v>424</v>
      </c>
      <c r="BF1" s="190" t="s">
        <v>423</v>
      </c>
      <c r="BG1" s="190" t="s">
        <v>422</v>
      </c>
      <c r="BH1" s="190" t="s">
        <v>421</v>
      </c>
      <c r="BI1" s="190" t="s">
        <v>420</v>
      </c>
      <c r="BJ1" s="190" t="s">
        <v>419</v>
      </c>
      <c r="BK1" s="190" t="s">
        <v>418</v>
      </c>
      <c r="BL1" s="190" t="s">
        <v>417</v>
      </c>
      <c r="BM1" s="190" t="s">
        <v>416</v>
      </c>
      <c r="BN1" s="190" t="s">
        <v>415</v>
      </c>
      <c r="BO1" s="190" t="s">
        <v>414</v>
      </c>
      <c r="BP1" s="190" t="s">
        <v>413</v>
      </c>
      <c r="BQ1" s="190" t="s">
        <v>412</v>
      </c>
      <c r="BR1" s="190" t="s">
        <v>411</v>
      </c>
      <c r="BS1" s="190" t="s">
        <v>410</v>
      </c>
      <c r="BT1" s="190" t="s">
        <v>409</v>
      </c>
      <c r="BU1" s="190" t="s">
        <v>408</v>
      </c>
      <c r="BV1" s="190" t="s">
        <v>407</v>
      </c>
      <c r="BW1" s="190" t="s">
        <v>406</v>
      </c>
      <c r="BX1" s="190" t="s">
        <v>405</v>
      </c>
      <c r="BY1" s="190" t="s">
        <v>404</v>
      </c>
      <c r="BZ1" s="190" t="s">
        <v>403</v>
      </c>
      <c r="CA1" s="190" t="s">
        <v>402</v>
      </c>
      <c r="CB1" s="190" t="s">
        <v>401</v>
      </c>
      <c r="CC1" s="190" t="s">
        <v>400</v>
      </c>
      <c r="CD1" s="190" t="s">
        <v>399</v>
      </c>
      <c r="CE1" s="190" t="s">
        <v>398</v>
      </c>
      <c r="CF1" s="190" t="s">
        <v>397</v>
      </c>
      <c r="CG1" s="190" t="s">
        <v>396</v>
      </c>
      <c r="CH1" s="190" t="s">
        <v>395</v>
      </c>
      <c r="CI1" s="190" t="s">
        <v>394</v>
      </c>
      <c r="CJ1" s="190" t="s">
        <v>393</v>
      </c>
      <c r="CK1" s="190" t="s">
        <v>392</v>
      </c>
      <c r="CL1" s="190" t="s">
        <v>391</v>
      </c>
      <c r="CM1" s="190" t="s">
        <v>390</v>
      </c>
      <c r="CN1" s="190" t="s">
        <v>389</v>
      </c>
      <c r="CO1" s="190" t="s">
        <v>388</v>
      </c>
      <c r="CP1" s="190" t="s">
        <v>387</v>
      </c>
      <c r="CQ1" s="190" t="s">
        <v>386</v>
      </c>
      <c r="CR1" s="190" t="s">
        <v>385</v>
      </c>
      <c r="CS1" s="190" t="s">
        <v>384</v>
      </c>
      <c r="CT1" s="190" t="s">
        <v>383</v>
      </c>
      <c r="CU1" s="190" t="s">
        <v>382</v>
      </c>
      <c r="CV1" s="190" t="s">
        <v>381</v>
      </c>
      <c r="CW1" s="190" t="s">
        <v>380</v>
      </c>
      <c r="CX1" s="190" t="s">
        <v>379</v>
      </c>
      <c r="CY1" s="190" t="s">
        <v>378</v>
      </c>
      <c r="CZ1" s="190" t="s">
        <v>377</v>
      </c>
      <c r="DA1" s="190" t="s">
        <v>376</v>
      </c>
      <c r="DB1" s="190" t="s">
        <v>375</v>
      </c>
      <c r="DC1" s="190" t="s">
        <v>374</v>
      </c>
      <c r="DD1" s="190" t="s">
        <v>373</v>
      </c>
      <c r="DE1" s="190" t="s">
        <v>372</v>
      </c>
      <c r="DF1" s="190" t="s">
        <v>371</v>
      </c>
      <c r="DG1" s="190" t="s">
        <v>370</v>
      </c>
      <c r="DH1" s="190" t="s">
        <v>369</v>
      </c>
      <c r="DI1" s="190" t="s">
        <v>368</v>
      </c>
      <c r="DJ1" s="190" t="s">
        <v>367</v>
      </c>
      <c r="DK1" s="190" t="s">
        <v>366</v>
      </c>
      <c r="DL1" s="190" t="s">
        <v>365</v>
      </c>
      <c r="DM1" s="190" t="s">
        <v>364</v>
      </c>
      <c r="DN1" s="190" t="s">
        <v>363</v>
      </c>
      <c r="DO1" s="190" t="s">
        <v>362</v>
      </c>
      <c r="DP1" s="190" t="s">
        <v>361</v>
      </c>
      <c r="DQ1" s="190" t="s">
        <v>360</v>
      </c>
      <c r="DR1" s="190" t="s">
        <v>359</v>
      </c>
      <c r="DS1" s="190" t="s">
        <v>358</v>
      </c>
      <c r="DT1" s="190" t="s">
        <v>357</v>
      </c>
      <c r="DU1" s="190" t="s">
        <v>356</v>
      </c>
      <c r="DV1" s="190" t="s">
        <v>355</v>
      </c>
      <c r="DW1" s="190" t="s">
        <v>354</v>
      </c>
      <c r="DX1" s="190" t="s">
        <v>353</v>
      </c>
      <c r="DY1" s="190" t="s">
        <v>352</v>
      </c>
      <c r="DZ1" s="190" t="s">
        <v>351</v>
      </c>
      <c r="EA1" s="190" t="s">
        <v>350</v>
      </c>
      <c r="EB1" s="190" t="s">
        <v>349</v>
      </c>
      <c r="EC1" s="190" t="s">
        <v>348</v>
      </c>
      <c r="ED1" s="190" t="s">
        <v>347</v>
      </c>
      <c r="EE1" s="190" t="s">
        <v>346</v>
      </c>
      <c r="EF1" s="190" t="s">
        <v>345</v>
      </c>
      <c r="EG1" s="190" t="s">
        <v>344</v>
      </c>
      <c r="EH1" s="190" t="s">
        <v>343</v>
      </c>
      <c r="EI1" s="190" t="s">
        <v>342</v>
      </c>
      <c r="EJ1" s="190" t="s">
        <v>341</v>
      </c>
      <c r="EK1" s="190" t="s">
        <v>340</v>
      </c>
      <c r="EL1" s="190" t="s">
        <v>339</v>
      </c>
      <c r="EM1" s="190" t="s">
        <v>338</v>
      </c>
      <c r="EN1" s="190" t="s">
        <v>337</v>
      </c>
    </row>
    <row r="3" spans="1:144">
      <c r="A3" s="192" t="s">
        <v>336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3"/>
      <c r="CA3" s="193"/>
      <c r="CB3" s="193"/>
      <c r="CC3" s="193"/>
      <c r="CD3" s="193"/>
      <c r="CE3" s="193"/>
      <c r="CF3" s="193"/>
      <c r="CG3" s="193"/>
      <c r="CH3" s="193"/>
      <c r="CI3" s="193"/>
      <c r="CJ3" s="193"/>
      <c r="CK3" s="193"/>
      <c r="CL3" s="193"/>
      <c r="CM3" s="193"/>
      <c r="CN3" s="193"/>
      <c r="CO3" s="193"/>
      <c r="CP3" s="193"/>
      <c r="CQ3" s="193"/>
      <c r="CR3" s="193"/>
      <c r="CS3" s="193"/>
      <c r="CT3" s="193"/>
      <c r="CU3" s="193"/>
      <c r="CV3" s="193"/>
      <c r="CW3" s="193"/>
      <c r="CX3" s="193"/>
      <c r="CY3" s="193"/>
      <c r="CZ3" s="193"/>
      <c r="DA3" s="193"/>
      <c r="DB3" s="193"/>
      <c r="DC3" s="193"/>
      <c r="DD3" s="193"/>
      <c r="DE3" s="193"/>
      <c r="DF3" s="193"/>
      <c r="DG3" s="193"/>
      <c r="DH3" s="193"/>
      <c r="DI3" s="193"/>
      <c r="DJ3" s="193"/>
      <c r="DK3" s="193"/>
      <c r="DL3" s="193"/>
      <c r="DM3" s="193"/>
      <c r="DN3" s="193"/>
      <c r="DO3" s="193"/>
      <c r="DP3" s="193"/>
      <c r="DQ3" s="193"/>
      <c r="DR3" s="193"/>
      <c r="DS3" s="193"/>
      <c r="DT3" s="193"/>
      <c r="DU3" s="193"/>
      <c r="DV3" s="193"/>
      <c r="DW3" s="193"/>
      <c r="DX3" s="193"/>
      <c r="DY3" s="193"/>
      <c r="DZ3" s="193"/>
      <c r="EA3" s="193"/>
      <c r="EB3" s="193"/>
      <c r="EC3" s="193"/>
      <c r="ED3" s="193"/>
      <c r="EE3" s="193"/>
      <c r="EF3" s="193"/>
      <c r="EG3" s="193"/>
      <c r="EH3" s="193"/>
      <c r="EI3" s="193"/>
      <c r="EJ3" s="193"/>
      <c r="EK3" s="193"/>
      <c r="EL3" s="193"/>
      <c r="EM3" s="193"/>
      <c r="EN3" s="193"/>
    </row>
    <row r="4" spans="1:144" ht="15.75" thickBot="1">
      <c r="A4" s="194" t="s">
        <v>335</v>
      </c>
      <c r="B4" s="195">
        <v>152943.88</v>
      </c>
      <c r="C4" s="195">
        <v>196410.58000000002</v>
      </c>
      <c r="D4" s="195">
        <v>163074</v>
      </c>
      <c r="E4" s="195">
        <v>150077.37</v>
      </c>
      <c r="F4" s="195">
        <v>334371.8</v>
      </c>
      <c r="G4" s="195">
        <v>32996.230000000003</v>
      </c>
      <c r="H4" s="195">
        <v>174782.73</v>
      </c>
      <c r="I4" s="195">
        <v>240881.85</v>
      </c>
      <c r="J4" s="195">
        <v>251384.45</v>
      </c>
      <c r="K4" s="195">
        <v>283387.33</v>
      </c>
      <c r="L4" s="195">
        <v>250188.3</v>
      </c>
      <c r="M4" s="195">
        <v>296434.08</v>
      </c>
      <c r="N4" s="195">
        <v>189759</v>
      </c>
      <c r="O4" s="195">
        <v>206888</v>
      </c>
      <c r="P4" s="195">
        <v>227496</v>
      </c>
      <c r="Q4" s="195">
        <v>241414</v>
      </c>
      <c r="R4" s="195">
        <v>258542</v>
      </c>
      <c r="S4" s="195">
        <v>282630</v>
      </c>
      <c r="T4" s="195">
        <v>282630</v>
      </c>
      <c r="U4" s="195">
        <v>275671</v>
      </c>
      <c r="V4" s="195">
        <v>241145</v>
      </c>
      <c r="W4" s="195">
        <v>224016</v>
      </c>
      <c r="X4" s="195">
        <v>172362</v>
      </c>
      <c r="Y4" s="195">
        <v>155231</v>
      </c>
      <c r="Z4" s="195">
        <v>190659</v>
      </c>
      <c r="AA4" s="195">
        <v>207938</v>
      </c>
      <c r="AB4" s="195">
        <v>225216</v>
      </c>
      <c r="AC4" s="195">
        <v>225216</v>
      </c>
      <c r="AD4" s="195">
        <v>242495</v>
      </c>
      <c r="AE4" s="195">
        <v>259773</v>
      </c>
      <c r="AF4" s="195">
        <v>264434</v>
      </c>
      <c r="AG4" s="195">
        <v>264434</v>
      </c>
      <c r="AH4" s="195">
        <v>246842</v>
      </c>
      <c r="AI4" s="195">
        <v>229250</v>
      </c>
      <c r="AJ4" s="195">
        <v>176363</v>
      </c>
      <c r="AK4" s="195">
        <v>158772</v>
      </c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  <c r="BX4" s="195"/>
      <c r="BY4" s="195"/>
      <c r="BZ4" s="195"/>
      <c r="CA4" s="195"/>
      <c r="CB4" s="195"/>
      <c r="CC4" s="195"/>
      <c r="CD4" s="195"/>
      <c r="CE4" s="195"/>
      <c r="CF4" s="195"/>
      <c r="CG4" s="195"/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  <c r="DF4" s="195"/>
      <c r="DG4" s="195"/>
      <c r="DH4" s="195"/>
      <c r="DI4" s="195"/>
      <c r="DJ4" s="195"/>
      <c r="DK4" s="195"/>
      <c r="DL4" s="195"/>
      <c r="DM4" s="195"/>
      <c r="DN4" s="195"/>
      <c r="DO4" s="195"/>
      <c r="DP4" s="195"/>
      <c r="DQ4" s="195"/>
      <c r="DR4" s="195"/>
      <c r="DS4" s="195"/>
      <c r="DT4" s="195"/>
      <c r="DU4" s="195"/>
      <c r="DV4" s="195"/>
      <c r="DW4" s="195"/>
      <c r="DX4" s="195"/>
      <c r="DY4" s="195"/>
      <c r="DZ4" s="195"/>
      <c r="EA4" s="195"/>
      <c r="EB4" s="195"/>
      <c r="EC4" s="195"/>
      <c r="ED4" s="195"/>
      <c r="EE4" s="195"/>
      <c r="EF4" s="195"/>
      <c r="EG4" s="195"/>
      <c r="EH4" s="195"/>
      <c r="EI4" s="195"/>
      <c r="EJ4" s="195"/>
      <c r="EK4" s="195"/>
      <c r="EL4" s="195"/>
      <c r="EM4" s="195"/>
      <c r="EN4" s="195"/>
    </row>
    <row r="5" spans="1:144" ht="15.75" thickBot="1">
      <c r="A5" s="196" t="s">
        <v>334</v>
      </c>
      <c r="B5" s="197">
        <v>152943.88</v>
      </c>
      <c r="C5" s="197">
        <v>196410.58000000002</v>
      </c>
      <c r="D5" s="197">
        <v>163074</v>
      </c>
      <c r="E5" s="197">
        <v>150077.37</v>
      </c>
      <c r="F5" s="197">
        <v>334371.8</v>
      </c>
      <c r="G5" s="197">
        <v>32996.230000000003</v>
      </c>
      <c r="H5" s="197">
        <v>174782.73</v>
      </c>
      <c r="I5" s="197">
        <v>240881.85</v>
      </c>
      <c r="J5" s="197">
        <v>251384.45</v>
      </c>
      <c r="K5" s="197">
        <v>283387.33</v>
      </c>
      <c r="L5" s="197">
        <v>250188.3</v>
      </c>
      <c r="M5" s="197">
        <v>296434.08</v>
      </c>
      <c r="N5" s="197">
        <v>189759</v>
      </c>
      <c r="O5" s="197">
        <v>206888</v>
      </c>
      <c r="P5" s="197">
        <v>227496</v>
      </c>
      <c r="Q5" s="197">
        <v>241414</v>
      </c>
      <c r="R5" s="197">
        <v>258542</v>
      </c>
      <c r="S5" s="197">
        <v>282630</v>
      </c>
      <c r="T5" s="197">
        <v>282630</v>
      </c>
      <c r="U5" s="197">
        <v>275671</v>
      </c>
      <c r="V5" s="197">
        <v>241145</v>
      </c>
      <c r="W5" s="197">
        <v>224016</v>
      </c>
      <c r="X5" s="197">
        <v>172362</v>
      </c>
      <c r="Y5" s="197">
        <v>155231</v>
      </c>
      <c r="Z5" s="197">
        <v>190659</v>
      </c>
      <c r="AA5" s="197">
        <v>207938</v>
      </c>
      <c r="AB5" s="197">
        <v>225216</v>
      </c>
      <c r="AC5" s="197">
        <v>225216</v>
      </c>
      <c r="AD5" s="197">
        <v>242495</v>
      </c>
      <c r="AE5" s="197">
        <v>259773</v>
      </c>
      <c r="AF5" s="197">
        <v>264434</v>
      </c>
      <c r="AG5" s="197">
        <v>264434</v>
      </c>
      <c r="AH5" s="197">
        <v>246842</v>
      </c>
      <c r="AI5" s="197">
        <v>229250</v>
      </c>
      <c r="AJ5" s="197">
        <v>176363</v>
      </c>
      <c r="AK5" s="197">
        <v>158772</v>
      </c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97"/>
      <c r="CB5" s="197"/>
      <c r="CC5" s="197"/>
      <c r="CD5" s="197"/>
      <c r="CE5" s="197"/>
      <c r="CF5" s="197"/>
      <c r="CG5" s="197"/>
      <c r="CH5" s="197"/>
      <c r="CI5" s="197"/>
      <c r="CJ5" s="197"/>
      <c r="CK5" s="197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97"/>
      <c r="ED5" s="197"/>
      <c r="EE5" s="197"/>
      <c r="EF5" s="197"/>
      <c r="EG5" s="197"/>
      <c r="EH5" s="197"/>
      <c r="EI5" s="197"/>
      <c r="EJ5" s="197"/>
      <c r="EK5" s="197"/>
      <c r="EL5" s="197"/>
      <c r="EM5" s="197"/>
      <c r="EN5" s="19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6"/>
  <sheetViews>
    <sheetView workbookViewId="0">
      <pane xSplit="1" ySplit="3" topLeftCell="B4" activePane="bottomRight" state="frozen"/>
      <selection activeCell="D7" sqref="D7"/>
      <selection pane="topRight" activeCell="D7" sqref="D7"/>
      <selection pane="bottomLeft" activeCell="D7" sqref="D7"/>
      <selection pane="bottomRight" activeCell="B4" sqref="B4"/>
    </sheetView>
  </sheetViews>
  <sheetFormatPr defaultRowHeight="11.25"/>
  <cols>
    <col min="1" max="1" width="23.88671875" style="189" customWidth="1"/>
    <col min="2" max="133" width="8.33203125" style="188" customWidth="1"/>
    <col min="134" max="16384" width="8.88671875" style="188"/>
  </cols>
  <sheetData>
    <row r="1" spans="1:133" s="186" customFormat="1">
      <c r="A1" s="185"/>
    </row>
    <row r="2" spans="1:133" s="186" customFormat="1">
      <c r="A2" s="185" t="s">
        <v>547</v>
      </c>
      <c r="B2" s="186" t="s">
        <v>489</v>
      </c>
      <c r="C2" s="186" t="s">
        <v>488</v>
      </c>
      <c r="D2" s="186" t="s">
        <v>487</v>
      </c>
      <c r="E2" s="186" t="s">
        <v>486</v>
      </c>
      <c r="F2" s="186" t="s">
        <v>485</v>
      </c>
      <c r="G2" s="186" t="s">
        <v>484</v>
      </c>
      <c r="H2" s="186" t="s">
        <v>483</v>
      </c>
      <c r="I2" s="186" t="s">
        <v>482</v>
      </c>
      <c r="J2" s="186" t="s">
        <v>481</v>
      </c>
      <c r="K2" s="186" t="s">
        <v>546</v>
      </c>
      <c r="L2" s="186" t="s">
        <v>545</v>
      </c>
      <c r="M2" s="186" t="s">
        <v>544</v>
      </c>
      <c r="N2" s="186" t="s">
        <v>116</v>
      </c>
      <c r="O2" s="186" t="s">
        <v>117</v>
      </c>
      <c r="P2" s="186" t="s">
        <v>118</v>
      </c>
      <c r="Q2" s="186" t="s">
        <v>119</v>
      </c>
      <c r="R2" s="186" t="s">
        <v>120</v>
      </c>
      <c r="S2" s="186" t="s">
        <v>121</v>
      </c>
      <c r="T2" s="186" t="s">
        <v>122</v>
      </c>
      <c r="U2" s="186" t="s">
        <v>123</v>
      </c>
      <c r="V2" s="186" t="s">
        <v>124</v>
      </c>
      <c r="W2" s="186" t="s">
        <v>125</v>
      </c>
      <c r="X2" s="186" t="s">
        <v>126</v>
      </c>
      <c r="Y2" s="186" t="s">
        <v>127</v>
      </c>
      <c r="Z2" s="186" t="s">
        <v>128</v>
      </c>
      <c r="AA2" s="186" t="s">
        <v>129</v>
      </c>
      <c r="AB2" s="186" t="s">
        <v>130</v>
      </c>
      <c r="AC2" s="186" t="s">
        <v>131</v>
      </c>
      <c r="AD2" s="186" t="s">
        <v>132</v>
      </c>
      <c r="AE2" s="186" t="s">
        <v>133</v>
      </c>
      <c r="AF2" s="186" t="s">
        <v>134</v>
      </c>
      <c r="AG2" s="186" t="s">
        <v>135</v>
      </c>
      <c r="AH2" s="186" t="s">
        <v>136</v>
      </c>
      <c r="AI2" s="186" t="s">
        <v>137</v>
      </c>
      <c r="AJ2" s="186" t="s">
        <v>138</v>
      </c>
      <c r="AK2" s="186" t="s">
        <v>139</v>
      </c>
      <c r="AL2" s="186" t="s">
        <v>140</v>
      </c>
      <c r="AM2" s="186" t="s">
        <v>141</v>
      </c>
      <c r="AN2" s="186" t="s">
        <v>142</v>
      </c>
      <c r="AO2" s="186" t="s">
        <v>143</v>
      </c>
      <c r="AP2" s="186" t="s">
        <v>144</v>
      </c>
      <c r="AQ2" s="186" t="s">
        <v>145</v>
      </c>
      <c r="AR2" s="186" t="s">
        <v>146</v>
      </c>
      <c r="AS2" s="186" t="s">
        <v>147</v>
      </c>
      <c r="AT2" s="186" t="s">
        <v>148</v>
      </c>
      <c r="AU2" s="186" t="s">
        <v>149</v>
      </c>
      <c r="AV2" s="186" t="s">
        <v>150</v>
      </c>
      <c r="AW2" s="186" t="s">
        <v>151</v>
      </c>
      <c r="AX2" s="186" t="s">
        <v>152</v>
      </c>
      <c r="AY2" s="186" t="s">
        <v>153</v>
      </c>
      <c r="AZ2" s="186" t="s">
        <v>154</v>
      </c>
      <c r="BA2" s="186" t="s">
        <v>155</v>
      </c>
      <c r="BB2" s="186" t="s">
        <v>156</v>
      </c>
      <c r="BC2" s="186" t="s">
        <v>157</v>
      </c>
      <c r="BD2" s="186" t="s">
        <v>158</v>
      </c>
      <c r="BE2" s="186" t="s">
        <v>159</v>
      </c>
      <c r="BF2" s="186" t="s">
        <v>160</v>
      </c>
      <c r="BG2" s="186" t="s">
        <v>161</v>
      </c>
      <c r="BH2" s="186" t="s">
        <v>162</v>
      </c>
      <c r="BI2" s="186" t="s">
        <v>163</v>
      </c>
      <c r="BJ2" s="186" t="s">
        <v>164</v>
      </c>
      <c r="BK2" s="186" t="s">
        <v>165</v>
      </c>
      <c r="BL2" s="186" t="s">
        <v>166</v>
      </c>
      <c r="BM2" s="186" t="s">
        <v>167</v>
      </c>
      <c r="BN2" s="186" t="s">
        <v>168</v>
      </c>
      <c r="BO2" s="186" t="s">
        <v>169</v>
      </c>
      <c r="BP2" s="186" t="s">
        <v>170</v>
      </c>
      <c r="BQ2" s="186" t="s">
        <v>171</v>
      </c>
      <c r="BR2" s="186" t="s">
        <v>172</v>
      </c>
      <c r="BS2" s="186" t="s">
        <v>173</v>
      </c>
      <c r="BT2" s="186" t="s">
        <v>174</v>
      </c>
      <c r="BU2" s="186" t="s">
        <v>175</v>
      </c>
      <c r="BV2" s="186" t="s">
        <v>176</v>
      </c>
      <c r="BW2" s="186" t="s">
        <v>177</v>
      </c>
      <c r="BX2" s="186" t="s">
        <v>178</v>
      </c>
      <c r="BY2" s="186" t="s">
        <v>179</v>
      </c>
      <c r="BZ2" s="186" t="s">
        <v>180</v>
      </c>
      <c r="CA2" s="186" t="s">
        <v>181</v>
      </c>
      <c r="CB2" s="186" t="s">
        <v>182</v>
      </c>
      <c r="CC2" s="186" t="s">
        <v>183</v>
      </c>
      <c r="CD2" s="186" t="s">
        <v>184</v>
      </c>
      <c r="CE2" s="186" t="s">
        <v>185</v>
      </c>
      <c r="CF2" s="186" t="s">
        <v>186</v>
      </c>
      <c r="CG2" s="186" t="s">
        <v>187</v>
      </c>
      <c r="CH2" s="186" t="s">
        <v>188</v>
      </c>
      <c r="CI2" s="186" t="s">
        <v>189</v>
      </c>
      <c r="CJ2" s="186" t="s">
        <v>190</v>
      </c>
      <c r="CK2" s="186" t="s">
        <v>191</v>
      </c>
      <c r="CL2" s="186" t="s">
        <v>192</v>
      </c>
      <c r="CM2" s="186" t="s">
        <v>193</v>
      </c>
      <c r="CN2" s="186" t="s">
        <v>194</v>
      </c>
      <c r="CO2" s="186" t="s">
        <v>195</v>
      </c>
      <c r="CP2" s="186" t="s">
        <v>196</v>
      </c>
      <c r="CQ2" s="186" t="s">
        <v>197</v>
      </c>
      <c r="CR2" s="186" t="s">
        <v>198</v>
      </c>
      <c r="CS2" s="186" t="s">
        <v>199</v>
      </c>
      <c r="CT2" s="186" t="s">
        <v>200</v>
      </c>
      <c r="CU2" s="186" t="s">
        <v>201</v>
      </c>
      <c r="CV2" s="186" t="s">
        <v>202</v>
      </c>
      <c r="CW2" s="186" t="s">
        <v>203</v>
      </c>
      <c r="CX2" s="186" t="s">
        <v>204</v>
      </c>
      <c r="CY2" s="186" t="s">
        <v>205</v>
      </c>
      <c r="CZ2" s="186" t="s">
        <v>206</v>
      </c>
      <c r="DA2" s="186" t="s">
        <v>207</v>
      </c>
      <c r="DB2" s="186" t="s">
        <v>208</v>
      </c>
      <c r="DC2" s="186" t="s">
        <v>209</v>
      </c>
      <c r="DD2" s="186" t="s">
        <v>210</v>
      </c>
      <c r="DE2" s="186" t="s">
        <v>211</v>
      </c>
      <c r="DF2" s="186" t="s">
        <v>212</v>
      </c>
      <c r="DG2" s="186" t="s">
        <v>213</v>
      </c>
      <c r="DH2" s="186" t="s">
        <v>214</v>
      </c>
      <c r="DI2" s="186" t="s">
        <v>215</v>
      </c>
      <c r="DJ2" s="186" t="s">
        <v>216</v>
      </c>
      <c r="DK2" s="186" t="s">
        <v>217</v>
      </c>
      <c r="DL2" s="186" t="s">
        <v>218</v>
      </c>
      <c r="DM2" s="186" t="s">
        <v>219</v>
      </c>
      <c r="DN2" s="186" t="s">
        <v>220</v>
      </c>
      <c r="DO2" s="186" t="s">
        <v>221</v>
      </c>
      <c r="DP2" s="186" t="s">
        <v>222</v>
      </c>
      <c r="DQ2" s="186" t="s">
        <v>223</v>
      </c>
      <c r="DR2" s="186" t="s">
        <v>510</v>
      </c>
      <c r="DS2" s="186" t="s">
        <v>511</v>
      </c>
      <c r="DT2" s="186" t="s">
        <v>512</v>
      </c>
      <c r="DU2" s="186" t="s">
        <v>513</v>
      </c>
      <c r="DV2" s="186" t="s">
        <v>514</v>
      </c>
      <c r="DW2" s="186" t="s">
        <v>515</v>
      </c>
      <c r="DX2" s="186" t="s">
        <v>516</v>
      </c>
      <c r="DY2" s="186" t="s">
        <v>517</v>
      </c>
      <c r="DZ2" s="186" t="s">
        <v>518</v>
      </c>
      <c r="EA2" s="186" t="s">
        <v>519</v>
      </c>
      <c r="EB2" s="186" t="s">
        <v>520</v>
      </c>
      <c r="EC2" s="186" t="s">
        <v>521</v>
      </c>
    </row>
    <row r="3" spans="1:133" s="186" customFormat="1">
      <c r="A3" s="185"/>
    </row>
    <row r="4" spans="1:133">
      <c r="A4" s="187" t="s">
        <v>286</v>
      </c>
    </row>
    <row r="5" spans="1:133">
      <c r="A5" s="187" t="s">
        <v>285</v>
      </c>
    </row>
    <row r="6" spans="1:133">
      <c r="A6" s="189" t="s">
        <v>284</v>
      </c>
      <c r="B6" s="188">
        <v>1826.08123</v>
      </c>
      <c r="C6" s="188">
        <v>1682.6465599999999</v>
      </c>
      <c r="D6" s="188">
        <v>1597.90193</v>
      </c>
      <c r="E6" s="188">
        <v>1687.5685000000001</v>
      </c>
      <c r="F6" s="188">
        <v>1689.16319</v>
      </c>
      <c r="G6" s="188">
        <v>1906.41473</v>
      </c>
      <c r="H6" s="188">
        <v>2765.0978399999999</v>
      </c>
      <c r="I6" s="188">
        <v>3158.9494599999998</v>
      </c>
      <c r="J6" s="188">
        <v>3253.5025000000001</v>
      </c>
      <c r="K6" s="188">
        <v>3076.2250600000002</v>
      </c>
      <c r="L6" s="188">
        <v>2954.8472299999999</v>
      </c>
      <c r="M6" s="188">
        <v>2867.2230800000002</v>
      </c>
      <c r="N6" s="188">
        <v>2756.3769793749998</v>
      </c>
      <c r="O6" s="188">
        <v>2594.9420859375</v>
      </c>
      <c r="P6" s="188">
        <v>2842.9471425000002</v>
      </c>
      <c r="Q6" s="188">
        <v>3344.6737631249998</v>
      </c>
      <c r="R6" s="188">
        <v>3147.0755899999999</v>
      </c>
      <c r="S6" s="188">
        <v>2935.5195543750001</v>
      </c>
      <c r="T6" s="188">
        <v>2681.5870743750002</v>
      </c>
      <c r="U6" s="188">
        <v>2461.3720293749998</v>
      </c>
      <c r="V6" s="188">
        <v>2253.2334437499999</v>
      </c>
      <c r="W6" s="188">
        <v>2468.4293378124999</v>
      </c>
      <c r="X6" s="188">
        <v>3008.576531875</v>
      </c>
      <c r="Y6" s="188">
        <v>2868.275443125</v>
      </c>
      <c r="Z6" s="188">
        <v>2707.1680293750001</v>
      </c>
      <c r="AA6" s="188">
        <v>2566.9201509374998</v>
      </c>
      <c r="AB6" s="188">
        <v>2414.5100349999998</v>
      </c>
      <c r="AC6" s="188">
        <v>2254.5851815625001</v>
      </c>
      <c r="AD6" s="188">
        <v>2090.0128281249999</v>
      </c>
      <c r="AE6" s="188">
        <v>2352.6782371875001</v>
      </c>
      <c r="AF6" s="188">
        <v>2902.43541353311</v>
      </c>
      <c r="AG6" s="188">
        <v>2713.67169058529</v>
      </c>
      <c r="AH6" s="188">
        <v>2529.6720815069302</v>
      </c>
      <c r="AI6" s="188">
        <v>2358.1326985511801</v>
      </c>
      <c r="AJ6" s="188">
        <v>2208.4193564841498</v>
      </c>
      <c r="AK6" s="188">
        <v>2086.3894928648201</v>
      </c>
    </row>
  </sheetData>
  <pageMargins left="0.75" right="0.75" top="1" bottom="1" header="0.5" footer="0.5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69"/>
  <sheetViews>
    <sheetView workbookViewId="0"/>
  </sheetViews>
  <sheetFormatPr defaultColWidth="0" defaultRowHeight="15"/>
  <cols>
    <col min="1" max="1" width="23.88671875" style="182" customWidth="1"/>
    <col min="2" max="2" width="62.77734375" style="182" customWidth="1"/>
    <col min="3" max="106" width="0" style="182" hidden="1" customWidth="1"/>
    <col min="107" max="16384" width="7.109375" style="182" hidden="1"/>
  </cols>
  <sheetData>
    <row r="1" spans="1:106">
      <c r="A1" s="182" t="s">
        <v>224</v>
      </c>
      <c r="B1" s="182" t="s">
        <v>547</v>
      </c>
      <c r="D1" s="182" t="s">
        <v>225</v>
      </c>
      <c r="E1" s="182" t="s">
        <v>547</v>
      </c>
      <c r="H1" s="182">
        <v>144</v>
      </c>
      <c r="L1" s="182" t="s">
        <v>226</v>
      </c>
      <c r="N1" s="182">
        <v>100</v>
      </c>
      <c r="O1" s="182">
        <v>0</v>
      </c>
      <c r="P1" s="182">
        <v>0</v>
      </c>
      <c r="Q1" s="182">
        <v>1</v>
      </c>
      <c r="R1" s="182">
        <v>255</v>
      </c>
      <c r="T1" s="182">
        <v>0</v>
      </c>
      <c r="V1" s="182">
        <v>0</v>
      </c>
      <c r="W1" s="182">
        <v>0</v>
      </c>
      <c r="CM1" s="182">
        <v>30</v>
      </c>
      <c r="CN1" s="182">
        <v>10</v>
      </c>
      <c r="CO1" s="182" t="s">
        <v>598</v>
      </c>
      <c r="CW1" s="182" t="s">
        <v>290</v>
      </c>
      <c r="CX1" s="182" t="s">
        <v>290</v>
      </c>
      <c r="CY1" s="182" t="s">
        <v>509</v>
      </c>
      <c r="CZ1" s="182" t="s">
        <v>227</v>
      </c>
      <c r="DA1" s="182">
        <v>6</v>
      </c>
      <c r="DB1" s="182" t="s">
        <v>228</v>
      </c>
    </row>
    <row r="2" spans="1:106">
      <c r="A2" s="182" t="s">
        <v>229</v>
      </c>
      <c r="CL2" s="182">
        <v>1</v>
      </c>
      <c r="CZ2" s="182" t="s">
        <v>230</v>
      </c>
    </row>
    <row r="3" spans="1:106">
      <c r="CZ3" s="182" t="s">
        <v>231</v>
      </c>
    </row>
    <row r="4" spans="1:106">
      <c r="A4" s="182" t="s">
        <v>508</v>
      </c>
      <c r="B4" s="182" t="s">
        <v>597</v>
      </c>
      <c r="CZ4" s="182" t="s">
        <v>232</v>
      </c>
    </row>
    <row r="5" spans="1:106">
      <c r="A5" s="182" t="s">
        <v>507</v>
      </c>
      <c r="B5" s="183">
        <v>41295.365162037036</v>
      </c>
      <c r="CZ5" s="182" t="s">
        <v>227</v>
      </c>
    </row>
    <row r="6" spans="1:106">
      <c r="A6" s="182" t="s">
        <v>506</v>
      </c>
      <c r="B6" s="182">
        <v>31858494</v>
      </c>
      <c r="CZ6" s="182" t="s">
        <v>230</v>
      </c>
    </row>
    <row r="7" spans="1:106">
      <c r="A7" s="182" t="s">
        <v>289</v>
      </c>
      <c r="B7" s="182" t="s">
        <v>505</v>
      </c>
      <c r="CZ7" s="182" t="s">
        <v>227</v>
      </c>
    </row>
    <row r="8" spans="1:106">
      <c r="A8" s="182" t="s">
        <v>504</v>
      </c>
      <c r="B8" s="182" t="s">
        <v>596</v>
      </c>
      <c r="CZ8" s="182" t="s">
        <v>233</v>
      </c>
    </row>
    <row r="9" spans="1:106">
      <c r="A9" s="182" t="s">
        <v>595</v>
      </c>
      <c r="CZ9" s="182" t="s">
        <v>234</v>
      </c>
    </row>
    <row r="10" spans="1:106">
      <c r="CZ10" s="182" t="s">
        <v>235</v>
      </c>
    </row>
    <row r="11" spans="1:106">
      <c r="A11" s="182" t="s">
        <v>503</v>
      </c>
      <c r="CZ11" s="182" t="s">
        <v>236</v>
      </c>
    </row>
    <row r="12" spans="1:106">
      <c r="A12" s="182" t="s">
        <v>594</v>
      </c>
      <c r="B12" s="182" t="s">
        <v>502</v>
      </c>
      <c r="CZ12" s="182" t="s">
        <v>237</v>
      </c>
    </row>
    <row r="13" spans="1:106">
      <c r="A13" s="182" t="s">
        <v>593</v>
      </c>
      <c r="B13" s="182" t="s">
        <v>501</v>
      </c>
      <c r="CZ13" s="182" t="s">
        <v>238</v>
      </c>
    </row>
    <row r="14" spans="1:106">
      <c r="CZ14" s="182" t="s">
        <v>239</v>
      </c>
    </row>
    <row r="15" spans="1:106">
      <c r="A15" s="182" t="s">
        <v>592</v>
      </c>
      <c r="B15" s="182" t="s">
        <v>500</v>
      </c>
      <c r="CZ15" s="182" t="s">
        <v>240</v>
      </c>
    </row>
    <row r="16" spans="1:106">
      <c r="CZ16" s="182" t="s">
        <v>232</v>
      </c>
    </row>
    <row r="17" spans="1:104">
      <c r="A17" s="182" t="s">
        <v>591</v>
      </c>
      <c r="B17" s="182" t="s">
        <v>590</v>
      </c>
      <c r="CZ17" s="182" t="s">
        <v>241</v>
      </c>
    </row>
    <row r="18" spans="1:104">
      <c r="A18" s="182" t="s">
        <v>589</v>
      </c>
      <c r="B18" s="182" t="s">
        <v>588</v>
      </c>
      <c r="CZ18" s="182" t="s">
        <v>242</v>
      </c>
    </row>
    <row r="19" spans="1:104">
      <c r="A19" s="182" t="s">
        <v>587</v>
      </c>
      <c r="B19" s="182" t="s">
        <v>586</v>
      </c>
      <c r="CZ19" s="182" t="s">
        <v>243</v>
      </c>
    </row>
    <row r="20" spans="1:104">
      <c r="A20" s="182" t="s">
        <v>585</v>
      </c>
      <c r="B20" s="182" t="s">
        <v>584</v>
      </c>
      <c r="K20" s="182" t="s">
        <v>244</v>
      </c>
      <c r="CZ20" s="182" t="s">
        <v>245</v>
      </c>
    </row>
    <row r="21" spans="1:104">
      <c r="A21" s="182" t="s">
        <v>583</v>
      </c>
      <c r="B21" s="182" t="s">
        <v>582</v>
      </c>
      <c r="K21" s="182" t="s">
        <v>581</v>
      </c>
      <c r="CZ21" s="182" t="s">
        <v>231</v>
      </c>
    </row>
    <row r="22" spans="1:104">
      <c r="A22" s="182" t="s">
        <v>580</v>
      </c>
      <c r="B22" s="182" t="s">
        <v>579</v>
      </c>
      <c r="K22" s="182" t="s">
        <v>246</v>
      </c>
      <c r="CZ22" s="182" t="s">
        <v>247</v>
      </c>
    </row>
    <row r="23" spans="1:104">
      <c r="A23" s="182" t="s">
        <v>578</v>
      </c>
      <c r="B23" s="182" t="s">
        <v>577</v>
      </c>
      <c r="K23" s="182">
        <v>1</v>
      </c>
      <c r="CZ23" s="182" t="s">
        <v>248</v>
      </c>
    </row>
    <row r="24" spans="1:104">
      <c r="A24" s="182" t="s">
        <v>576</v>
      </c>
      <c r="B24" s="182" t="s">
        <v>575</v>
      </c>
      <c r="CZ24" s="182" t="s">
        <v>249</v>
      </c>
    </row>
    <row r="25" spans="1:104">
      <c r="A25" s="182" t="s">
        <v>574</v>
      </c>
      <c r="B25" s="182" t="s">
        <v>573</v>
      </c>
      <c r="CZ25" s="182" t="s">
        <v>250</v>
      </c>
    </row>
    <row r="26" spans="1:104">
      <c r="A26" s="182" t="s">
        <v>572</v>
      </c>
      <c r="B26" s="182" t="s">
        <v>571</v>
      </c>
      <c r="CZ26" s="182" t="s">
        <v>251</v>
      </c>
    </row>
    <row r="27" spans="1:104">
      <c r="A27" s="182" t="s">
        <v>570</v>
      </c>
      <c r="B27" s="182" t="s">
        <v>569</v>
      </c>
      <c r="CZ27" s="182" t="s">
        <v>252</v>
      </c>
    </row>
    <row r="28" spans="1:104">
      <c r="A28" s="182" t="s">
        <v>568</v>
      </c>
      <c r="B28" s="182" t="s">
        <v>567</v>
      </c>
      <c r="CZ28" s="182" t="s">
        <v>254</v>
      </c>
    </row>
    <row r="29" spans="1:104">
      <c r="A29" s="182" t="s">
        <v>566</v>
      </c>
      <c r="B29" s="182" t="s">
        <v>565</v>
      </c>
      <c r="CZ29" s="182" t="s">
        <v>256</v>
      </c>
    </row>
    <row r="30" spans="1:104">
      <c r="A30" s="182" t="s">
        <v>564</v>
      </c>
      <c r="B30" s="182" t="s">
        <v>563</v>
      </c>
      <c r="CZ30" s="182" t="s">
        <v>257</v>
      </c>
    </row>
    <row r="31" spans="1:104">
      <c r="A31" s="182" t="s">
        <v>562</v>
      </c>
      <c r="B31" s="182" t="s">
        <v>561</v>
      </c>
      <c r="CZ31" s="182" t="s">
        <v>259</v>
      </c>
    </row>
    <row r="32" spans="1:104">
      <c r="A32" s="182" t="s">
        <v>560</v>
      </c>
      <c r="B32" s="182" t="s">
        <v>559</v>
      </c>
      <c r="CZ32" s="182" t="s">
        <v>260</v>
      </c>
    </row>
    <row r="33" spans="1:104">
      <c r="A33" s="182" t="s">
        <v>558</v>
      </c>
      <c r="B33" s="182" t="s">
        <v>557</v>
      </c>
      <c r="CZ33" s="182" t="s">
        <v>261</v>
      </c>
    </row>
    <row r="34" spans="1:104">
      <c r="A34" s="182" t="s">
        <v>556</v>
      </c>
      <c r="B34" s="182" t="s">
        <v>555</v>
      </c>
      <c r="CZ34" s="182" t="s">
        <v>262</v>
      </c>
    </row>
    <row r="35" spans="1:104">
      <c r="A35" s="182" t="s">
        <v>554</v>
      </c>
      <c r="B35" s="182" t="s">
        <v>553</v>
      </c>
      <c r="CZ35" s="182" t="s">
        <v>494</v>
      </c>
    </row>
    <row r="36" spans="1:104">
      <c r="A36" s="182" t="s">
        <v>552</v>
      </c>
      <c r="B36" s="182" t="s">
        <v>551</v>
      </c>
      <c r="CZ36" s="182" t="s">
        <v>263</v>
      </c>
    </row>
    <row r="37" spans="1:104">
      <c r="A37" s="182" t="s">
        <v>253</v>
      </c>
      <c r="B37" s="182" t="s">
        <v>550</v>
      </c>
      <c r="CZ37" s="182" t="s">
        <v>264</v>
      </c>
    </row>
    <row r="38" spans="1:104">
      <c r="A38" s="182" t="s">
        <v>549</v>
      </c>
      <c r="B38" s="182" t="s">
        <v>255</v>
      </c>
      <c r="CZ38" s="182" t="s">
        <v>265</v>
      </c>
    </row>
    <row r="39" spans="1:104">
      <c r="CZ39" s="182" t="s">
        <v>266</v>
      </c>
    </row>
    <row r="40" spans="1:104">
      <c r="A40" s="182" t="s">
        <v>258</v>
      </c>
      <c r="CZ40" s="182" t="s">
        <v>267</v>
      </c>
    </row>
    <row r="41" spans="1:104">
      <c r="A41" s="182" t="s">
        <v>288</v>
      </c>
      <c r="B41" s="182">
        <v>201212</v>
      </c>
      <c r="CZ41" s="182" t="s">
        <v>268</v>
      </c>
    </row>
    <row r="42" spans="1:104">
      <c r="A42" s="182" t="s">
        <v>548</v>
      </c>
      <c r="B42" s="182">
        <v>201112</v>
      </c>
      <c r="CZ42" s="182" t="s">
        <v>269</v>
      </c>
    </row>
    <row r="43" spans="1:104">
      <c r="A43" s="182" t="s">
        <v>499</v>
      </c>
      <c r="B43" s="182">
        <v>201201</v>
      </c>
      <c r="CZ43" s="182" t="s">
        <v>270</v>
      </c>
    </row>
    <row r="44" spans="1:104">
      <c r="CZ44" s="182" t="s">
        <v>271</v>
      </c>
    </row>
    <row r="45" spans="1:104">
      <c r="A45" s="182" t="s">
        <v>498</v>
      </c>
      <c r="B45" s="182" t="s">
        <v>497</v>
      </c>
      <c r="CZ45" s="182" t="s">
        <v>272</v>
      </c>
    </row>
    <row r="46" spans="1:104">
      <c r="A46" s="182" t="s">
        <v>496</v>
      </c>
      <c r="B46" s="182" t="s">
        <v>495</v>
      </c>
      <c r="CZ46" s="182" t="s">
        <v>273</v>
      </c>
    </row>
    <row r="47" spans="1:104">
      <c r="CZ47" s="182" t="s">
        <v>274</v>
      </c>
    </row>
    <row r="48" spans="1:104">
      <c r="CZ48" s="182" t="s">
        <v>275</v>
      </c>
    </row>
    <row r="49" spans="104:104">
      <c r="CZ49" s="182" t="s">
        <v>276</v>
      </c>
    </row>
    <row r="50" spans="104:104">
      <c r="CZ50" s="182" t="s">
        <v>277</v>
      </c>
    </row>
    <row r="51" spans="104:104">
      <c r="CZ51" s="182" t="s">
        <v>278</v>
      </c>
    </row>
    <row r="52" spans="104:104">
      <c r="CZ52" s="182" t="s">
        <v>279</v>
      </c>
    </row>
    <row r="53" spans="104:104">
      <c r="CZ53" s="182" t="s">
        <v>280</v>
      </c>
    </row>
    <row r="54" spans="104:104">
      <c r="CZ54" s="182" t="s">
        <v>281</v>
      </c>
    </row>
    <row r="55" spans="104:104">
      <c r="CZ55" s="182" t="s">
        <v>282</v>
      </c>
    </row>
    <row r="56" spans="104:104">
      <c r="CZ56" s="182" t="s">
        <v>283</v>
      </c>
    </row>
    <row r="57" spans="104:104">
      <c r="CZ57" s="182" t="s">
        <v>287</v>
      </c>
    </row>
    <row r="58" spans="104:104">
      <c r="CZ58" s="184">
        <v>0</v>
      </c>
    </row>
    <row r="59" spans="104:104">
      <c r="CZ59" s="182" t="s">
        <v>493</v>
      </c>
    </row>
    <row r="60" spans="104:104">
      <c r="CZ60" s="182">
        <v>0</v>
      </c>
    </row>
    <row r="61" spans="104:104">
      <c r="CZ61" s="182" t="s">
        <v>492</v>
      </c>
    </row>
    <row r="62" spans="104:104">
      <c r="CZ62" s="182" t="s">
        <v>491</v>
      </c>
    </row>
    <row r="63" spans="104:104">
      <c r="CZ63" s="182" t="s">
        <v>490</v>
      </c>
    </row>
    <row r="64" spans="104:104">
      <c r="CZ64" s="182" t="s">
        <v>232</v>
      </c>
    </row>
    <row r="65" spans="104:104">
      <c r="CZ65" s="182" t="s">
        <v>232</v>
      </c>
    </row>
    <row r="66" spans="104:104">
      <c r="CZ66" s="182" t="s">
        <v>232</v>
      </c>
    </row>
    <row r="67" spans="104:104">
      <c r="CZ67" s="182" t="s">
        <v>232</v>
      </c>
    </row>
    <row r="68" spans="104:104">
      <c r="CZ68" s="182" t="s">
        <v>232</v>
      </c>
    </row>
    <row r="69" spans="104:104">
      <c r="CZ69" s="182" t="s">
        <v>232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9"/>
  <sheetViews>
    <sheetView zoomScale="90" workbookViewId="0">
      <pane ySplit="6" topLeftCell="A7" activePane="bottomLeft" state="frozen"/>
      <selection activeCell="D7" sqref="D7"/>
      <selection pane="bottomLeft" activeCell="A7" sqref="A7"/>
    </sheetView>
  </sheetViews>
  <sheetFormatPr defaultColWidth="8.5546875" defaultRowHeight="15.75"/>
  <cols>
    <col min="1" max="1" width="38.33203125" style="31" customWidth="1"/>
    <col min="2" max="2" width="6.5546875" style="31" customWidth="1"/>
    <col min="3" max="7" width="12.21875" style="31" customWidth="1"/>
    <col min="8" max="8" width="12.109375" style="31" customWidth="1"/>
    <col min="9" max="10" width="12.21875" style="31" customWidth="1"/>
    <col min="11" max="14" width="8.5546875" style="31"/>
    <col min="15" max="15" width="12.109375" style="31" customWidth="1"/>
    <col min="16" max="16" width="9.44140625" style="31" customWidth="1"/>
    <col min="17" max="16384" width="8.5546875" style="31"/>
  </cols>
  <sheetData>
    <row r="1" spans="1:23">
      <c r="A1" s="160" t="s">
        <v>522</v>
      </c>
      <c r="B1" s="161"/>
      <c r="C1" s="161"/>
      <c r="D1" s="161"/>
      <c r="E1" s="161"/>
      <c r="F1" s="161"/>
      <c r="G1" s="161"/>
      <c r="I1" s="161"/>
      <c r="J1" s="161"/>
    </row>
    <row r="2" spans="1:23">
      <c r="A2" s="181" t="s">
        <v>523</v>
      </c>
      <c r="B2" s="161"/>
      <c r="C2" s="161"/>
      <c r="D2" s="161"/>
      <c r="E2" s="161"/>
      <c r="F2" s="161"/>
      <c r="G2" s="161"/>
      <c r="I2" s="161"/>
      <c r="J2" s="161"/>
    </row>
    <row r="3" spans="1:23">
      <c r="A3" s="162" t="s">
        <v>603</v>
      </c>
      <c r="B3" s="161"/>
      <c r="C3" s="161"/>
      <c r="D3" s="161"/>
      <c r="E3" s="161"/>
      <c r="F3" s="161"/>
      <c r="G3" s="161"/>
      <c r="I3" s="161"/>
      <c r="J3" s="161"/>
    </row>
    <row r="4" spans="1:23">
      <c r="A4" s="162"/>
      <c r="B4" s="161"/>
      <c r="C4" s="161"/>
      <c r="D4" s="161"/>
      <c r="E4" s="161"/>
      <c r="F4" s="161"/>
      <c r="G4" s="161"/>
      <c r="I4" s="161"/>
      <c r="J4" s="161"/>
    </row>
    <row r="5" spans="1:23">
      <c r="A5" s="163"/>
      <c r="B5" s="161"/>
      <c r="C5" s="161"/>
      <c r="D5" s="161"/>
      <c r="E5" s="161"/>
      <c r="F5" s="161"/>
      <c r="G5" s="161"/>
      <c r="I5" s="161" t="s">
        <v>538</v>
      </c>
      <c r="J5" s="161"/>
    </row>
    <row r="6" spans="1:23">
      <c r="A6" s="164" t="s">
        <v>524</v>
      </c>
      <c r="B6" s="164" t="s">
        <v>525</v>
      </c>
      <c r="C6" s="164">
        <v>2013</v>
      </c>
      <c r="D6" s="164">
        <f>C6+1</f>
        <v>2014</v>
      </c>
      <c r="E6" s="164">
        <f>D6+1</f>
        <v>2015</v>
      </c>
      <c r="F6" s="164">
        <f>E6+1</f>
        <v>2016</v>
      </c>
      <c r="G6" s="164">
        <f>F6+1</f>
        <v>2017</v>
      </c>
      <c r="I6" s="164">
        <f>F$6</f>
        <v>2016</v>
      </c>
      <c r="J6" s="164">
        <f>G$6</f>
        <v>2017</v>
      </c>
    </row>
    <row r="7" spans="1:23">
      <c r="A7" s="30"/>
      <c r="B7" s="30"/>
      <c r="C7" s="166"/>
      <c r="D7" s="166"/>
      <c r="E7" s="166"/>
      <c r="F7" s="166"/>
      <c r="G7" s="166"/>
      <c r="I7" s="166"/>
      <c r="J7" s="166"/>
    </row>
    <row r="8" spans="1:23">
      <c r="A8" s="28" t="s">
        <v>526</v>
      </c>
      <c r="B8" s="30"/>
      <c r="C8" s="24">
        <v>5048686.96</v>
      </c>
      <c r="D8" s="24">
        <v>5189009.75</v>
      </c>
      <c r="E8" s="24"/>
      <c r="F8" s="24"/>
      <c r="G8" s="24"/>
      <c r="I8" s="24"/>
      <c r="J8" s="24"/>
      <c r="S8" s="166"/>
      <c r="T8" s="166"/>
      <c r="U8" s="166"/>
      <c r="V8" s="166"/>
      <c r="W8" s="166"/>
    </row>
    <row r="9" spans="1:23">
      <c r="A9" s="28" t="s">
        <v>527</v>
      </c>
      <c r="B9" s="30"/>
      <c r="C9" s="25">
        <v>16692824</v>
      </c>
      <c r="D9" s="25">
        <v>16742226</v>
      </c>
      <c r="E9" s="25"/>
      <c r="F9" s="25"/>
      <c r="G9" s="25"/>
      <c r="I9" s="25"/>
      <c r="J9" s="25"/>
      <c r="S9" s="166"/>
      <c r="T9" s="166"/>
      <c r="U9" s="166"/>
      <c r="V9" s="166"/>
      <c r="W9" s="166"/>
    </row>
    <row r="10" spans="1:23" ht="16.5" thickBot="1">
      <c r="A10" s="42" t="s">
        <v>528</v>
      </c>
      <c r="B10" s="30"/>
      <c r="C10" s="26">
        <f>+C9+C8</f>
        <v>21741510.960000001</v>
      </c>
      <c r="D10" s="26">
        <f t="shared" ref="D10" si="0">+D9+D8</f>
        <v>21931235.75</v>
      </c>
      <c r="E10" s="26"/>
      <c r="F10" s="26"/>
      <c r="G10" s="26"/>
      <c r="I10" s="26"/>
      <c r="J10" s="26"/>
      <c r="S10" s="166"/>
      <c r="T10" s="166"/>
      <c r="U10" s="166"/>
      <c r="V10" s="166"/>
      <c r="W10" s="166"/>
    </row>
    <row r="11" spans="1:23" ht="16.5" thickTop="1">
      <c r="A11" s="30"/>
      <c r="B11" s="30"/>
      <c r="C11" s="27"/>
      <c r="D11" s="27"/>
      <c r="E11" s="27"/>
      <c r="F11" s="27"/>
      <c r="G11" s="27"/>
      <c r="I11" s="27"/>
      <c r="J11" s="27"/>
      <c r="S11" s="166"/>
      <c r="T11" s="166"/>
      <c r="U11" s="166"/>
      <c r="V11" s="166"/>
      <c r="W11" s="166"/>
    </row>
    <row r="12" spans="1:23">
      <c r="A12" s="28" t="s">
        <v>529</v>
      </c>
      <c r="B12" s="30"/>
      <c r="C12" s="29">
        <v>1520317.89</v>
      </c>
      <c r="D12" s="29">
        <v>1588305</v>
      </c>
      <c r="E12" s="29"/>
      <c r="F12" s="29"/>
      <c r="G12" s="29"/>
      <c r="I12" s="29"/>
      <c r="J12" s="29"/>
      <c r="S12" s="166"/>
      <c r="T12" s="166"/>
      <c r="U12" s="166"/>
      <c r="V12" s="166"/>
      <c r="W12" s="166"/>
    </row>
    <row r="13" spans="1:23">
      <c r="A13" s="30"/>
      <c r="B13" s="30"/>
      <c r="C13" s="43"/>
      <c r="D13" s="43"/>
      <c r="E13" s="43"/>
      <c r="F13" s="43"/>
      <c r="G13" s="43"/>
      <c r="I13" s="43"/>
      <c r="J13" s="43"/>
    </row>
    <row r="14" spans="1:23">
      <c r="A14" s="42" t="s">
        <v>530</v>
      </c>
      <c r="B14" s="30"/>
      <c r="C14" s="171">
        <f>+C12+C10</f>
        <v>23261828.850000001</v>
      </c>
      <c r="D14" s="171">
        <f>+D12+D10</f>
        <v>23519540.75</v>
      </c>
      <c r="E14" s="171"/>
      <c r="F14" s="171"/>
      <c r="G14" s="171"/>
      <c r="I14" s="171">
        <f>F$14 / 12</f>
        <v>0</v>
      </c>
      <c r="J14" s="171">
        <f>G$14 / 12</f>
        <v>0</v>
      </c>
    </row>
    <row r="15" spans="1:23">
      <c r="A15" s="28" t="s">
        <v>531</v>
      </c>
      <c r="B15" s="30"/>
      <c r="C15" s="43">
        <f>+C8*0.0712</f>
        <v>359466.51155200001</v>
      </c>
      <c r="D15" s="43">
        <f>+D8*0.0712</f>
        <v>369457.49420000002</v>
      </c>
      <c r="E15" s="43"/>
      <c r="F15" s="43"/>
      <c r="G15" s="43"/>
      <c r="I15" s="43">
        <f>F$15 / 12</f>
        <v>0</v>
      </c>
      <c r="J15" s="43">
        <f>G$15 / 12</f>
        <v>0</v>
      </c>
    </row>
    <row r="16" spans="1:23">
      <c r="A16" s="30" t="s">
        <v>228</v>
      </c>
      <c r="B16" s="30"/>
      <c r="C16" s="29"/>
      <c r="D16" s="29"/>
      <c r="E16" s="29"/>
      <c r="F16" s="29"/>
      <c r="G16" s="29"/>
      <c r="I16" s="29"/>
      <c r="J16" s="29"/>
    </row>
    <row r="17" spans="1:10" ht="16.5" thickBot="1">
      <c r="A17" s="42" t="s">
        <v>532</v>
      </c>
      <c r="B17" s="30"/>
      <c r="C17" s="173">
        <f>+C15+C14</f>
        <v>23621295.361552</v>
      </c>
      <c r="D17" s="173">
        <f>+D15+D14</f>
        <v>23888998.244199999</v>
      </c>
      <c r="E17" s="173"/>
      <c r="F17" s="173"/>
      <c r="G17" s="173"/>
      <c r="I17" s="173"/>
      <c r="J17" s="173"/>
    </row>
    <row r="18" spans="1:10" ht="16.5" thickTop="1">
      <c r="A18" s="30"/>
      <c r="B18" s="30"/>
      <c r="C18" s="29"/>
      <c r="D18" s="29"/>
      <c r="E18" s="29"/>
      <c r="F18" s="29"/>
      <c r="G18" s="29"/>
      <c r="I18" s="29"/>
      <c r="J18" s="29"/>
    </row>
    <row r="20" spans="1:10">
      <c r="A20" s="31" t="s">
        <v>533</v>
      </c>
      <c r="B20" s="31">
        <v>908</v>
      </c>
      <c r="C20" s="32">
        <v>20691808.780000001</v>
      </c>
      <c r="D20" s="32">
        <v>20881370.640000001</v>
      </c>
      <c r="E20" s="32"/>
      <c r="F20" s="32"/>
      <c r="G20" s="32"/>
      <c r="I20" s="32"/>
      <c r="J20" s="32"/>
    </row>
    <row r="21" spans="1:10">
      <c r="A21" s="31" t="s">
        <v>534</v>
      </c>
      <c r="B21" s="31">
        <v>909</v>
      </c>
      <c r="C21" s="33">
        <v>1049702.1800000002</v>
      </c>
      <c r="D21" s="33">
        <v>1049865.1099999999</v>
      </c>
      <c r="E21" s="33"/>
      <c r="F21" s="33"/>
      <c r="G21" s="33"/>
      <c r="I21" s="33"/>
      <c r="J21" s="33"/>
    </row>
    <row r="22" spans="1:10" s="176" customFormat="1">
      <c r="A22" s="175" t="s">
        <v>528</v>
      </c>
      <c r="C22" s="178">
        <f>+C21+C20</f>
        <v>21741510.960000001</v>
      </c>
      <c r="D22" s="178">
        <f>+D21+D20</f>
        <v>21931235.75</v>
      </c>
      <c r="E22" s="178"/>
      <c r="F22" s="178"/>
      <c r="G22" s="178"/>
      <c r="I22" s="178"/>
      <c r="J22" s="178"/>
    </row>
    <row r="23" spans="1:10">
      <c r="C23" s="174"/>
      <c r="D23" s="174"/>
      <c r="E23" s="174"/>
      <c r="F23" s="174"/>
      <c r="G23" s="174"/>
      <c r="I23" s="174"/>
      <c r="J23" s="174"/>
    </row>
    <row r="24" spans="1:10">
      <c r="C24" s="174"/>
      <c r="D24" s="174"/>
      <c r="E24" s="174"/>
      <c r="F24" s="174"/>
      <c r="G24" s="174"/>
      <c r="I24" s="174"/>
      <c r="J24" s="174"/>
    </row>
    <row r="25" spans="1:10">
      <c r="C25" s="179"/>
      <c r="D25" s="179"/>
      <c r="E25" s="179"/>
      <c r="F25" s="179"/>
      <c r="G25" s="179"/>
      <c r="I25" s="179"/>
      <c r="J25" s="179"/>
    </row>
    <row r="26" spans="1:10">
      <c r="C26" s="179"/>
      <c r="D26" s="179"/>
      <c r="E26" s="179"/>
      <c r="F26" s="179"/>
      <c r="G26" s="179"/>
      <c r="I26" s="179"/>
      <c r="J26" s="179"/>
    </row>
    <row r="27" spans="1:10">
      <c r="C27" s="179"/>
      <c r="D27" s="179"/>
      <c r="E27" s="179"/>
      <c r="F27" s="179"/>
      <c r="G27" s="179"/>
      <c r="I27" s="179"/>
      <c r="J27" s="179"/>
    </row>
    <row r="28" spans="1:10">
      <c r="C28" s="179"/>
      <c r="D28" s="179"/>
      <c r="E28" s="179"/>
      <c r="F28" s="179"/>
      <c r="G28" s="179"/>
      <c r="I28" s="179"/>
      <c r="J28" s="179"/>
    </row>
    <row r="29" spans="1:10">
      <c r="C29" s="179"/>
      <c r="D29" s="179"/>
      <c r="E29" s="179"/>
      <c r="F29" s="179"/>
      <c r="G29" s="179"/>
      <c r="I29" s="179"/>
      <c r="J29" s="179"/>
    </row>
  </sheetData>
  <pageMargins left="0.75" right="0.75" top="1" bottom="1" header="0.5" footer="0.5"/>
  <pageSetup scale="6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9"/>
  <sheetViews>
    <sheetView zoomScale="90" workbookViewId="0">
      <pane xSplit="1" ySplit="6" topLeftCell="B7" activePane="bottomRight" state="frozen"/>
      <selection activeCell="D7" sqref="D7"/>
      <selection pane="topRight" activeCell="D7" sqref="D7"/>
      <selection pane="bottomLeft" activeCell="D7" sqref="D7"/>
      <selection pane="bottomRight" activeCell="B7" sqref="B7"/>
    </sheetView>
  </sheetViews>
  <sheetFormatPr defaultColWidth="8.5546875" defaultRowHeight="12.75"/>
  <cols>
    <col min="1" max="1" width="36.6640625" style="36" customWidth="1"/>
    <col min="2" max="2" width="4.44140625" style="36" customWidth="1"/>
    <col min="3" max="13" width="9.33203125" style="36" customWidth="1"/>
    <col min="14" max="14" width="9.44140625" style="36" customWidth="1"/>
    <col min="15" max="15" width="10.77734375" style="36" customWidth="1"/>
    <col min="16" max="16" width="4.109375" style="35" customWidth="1"/>
    <col min="17" max="22" width="8.5546875" style="36"/>
    <col min="23" max="23" width="12.109375" style="36" customWidth="1"/>
    <col min="24" max="24" width="9.44140625" style="36" customWidth="1"/>
    <col min="25" max="16384" width="8.5546875" style="36"/>
  </cols>
  <sheetData>
    <row r="1" spans="1:31" ht="15.75">
      <c r="A1" s="160" t="s">
        <v>522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</row>
    <row r="2" spans="1:31" ht="15.75">
      <c r="A2" s="160" t="s">
        <v>523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</row>
    <row r="3" spans="1:31" ht="15.75">
      <c r="A3" s="160" t="s">
        <v>603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31" ht="15.75">
      <c r="A4" s="162" t="s">
        <v>535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</row>
    <row r="5" spans="1:31" ht="15.75">
      <c r="A5" s="163"/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</row>
    <row r="6" spans="1:31" ht="15.75">
      <c r="A6" s="164" t="s">
        <v>524</v>
      </c>
      <c r="B6" s="164" t="s">
        <v>525</v>
      </c>
      <c r="C6" s="165" t="s">
        <v>321</v>
      </c>
      <c r="D6" s="165" t="s">
        <v>322</v>
      </c>
      <c r="E6" s="165" t="s">
        <v>323</v>
      </c>
      <c r="F6" s="165" t="s">
        <v>324</v>
      </c>
      <c r="G6" s="165" t="s">
        <v>325</v>
      </c>
      <c r="H6" s="165" t="s">
        <v>326</v>
      </c>
      <c r="I6" s="165" t="s">
        <v>327</v>
      </c>
      <c r="J6" s="165" t="s">
        <v>328</v>
      </c>
      <c r="K6" s="165" t="s">
        <v>329</v>
      </c>
      <c r="L6" s="165" t="s">
        <v>330</v>
      </c>
      <c r="M6" s="165" t="s">
        <v>331</v>
      </c>
      <c r="N6" s="165" t="s">
        <v>332</v>
      </c>
      <c r="O6" s="164">
        <v>2013</v>
      </c>
    </row>
    <row r="7" spans="1:31" ht="15.7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166"/>
    </row>
    <row r="8" spans="1:31" ht="15.75">
      <c r="A8" s="28" t="s">
        <v>526</v>
      </c>
      <c r="B8" s="30"/>
      <c r="C8" s="34">
        <v>428468.12</v>
      </c>
      <c r="D8" s="34">
        <v>381935</v>
      </c>
      <c r="E8" s="34">
        <v>432807.03</v>
      </c>
      <c r="F8" s="34">
        <v>416084.81</v>
      </c>
      <c r="G8" s="34">
        <v>428234.53</v>
      </c>
      <c r="H8" s="34">
        <v>416082.66</v>
      </c>
      <c r="I8" s="34">
        <v>428217.7</v>
      </c>
      <c r="J8" s="34">
        <v>428218.05</v>
      </c>
      <c r="K8" s="34">
        <v>416085.14</v>
      </c>
      <c r="L8" s="34">
        <v>428218.06</v>
      </c>
      <c r="M8" s="34">
        <v>416101.44</v>
      </c>
      <c r="N8" s="34">
        <v>428234.42</v>
      </c>
      <c r="O8" s="24">
        <f>SUM(C8:N8)</f>
        <v>5048686.96</v>
      </c>
      <c r="P8" s="35">
        <v>0</v>
      </c>
      <c r="AA8" s="37"/>
      <c r="AB8" s="37"/>
      <c r="AC8" s="37"/>
      <c r="AD8" s="37"/>
      <c r="AE8" s="37"/>
    </row>
    <row r="9" spans="1:31" ht="15.75">
      <c r="A9" s="28" t="s">
        <v>527</v>
      </c>
      <c r="B9" s="30"/>
      <c r="C9" s="38">
        <v>994545</v>
      </c>
      <c r="D9" s="38">
        <v>1120261</v>
      </c>
      <c r="E9" s="38">
        <v>1457364</v>
      </c>
      <c r="F9" s="38">
        <v>1445109</v>
      </c>
      <c r="G9" s="38">
        <v>1415373</v>
      </c>
      <c r="H9" s="38">
        <v>1823900</v>
      </c>
      <c r="I9" s="38">
        <v>1445555</v>
      </c>
      <c r="J9" s="38">
        <v>1450791</v>
      </c>
      <c r="K9" s="38">
        <v>1700603</v>
      </c>
      <c r="L9" s="38">
        <v>1319357</v>
      </c>
      <c r="M9" s="38">
        <v>1251892</v>
      </c>
      <c r="N9" s="38">
        <v>1268074</v>
      </c>
      <c r="O9" s="39">
        <f>SUM(C9:N9)</f>
        <v>16692824</v>
      </c>
      <c r="P9" s="35">
        <v>0</v>
      </c>
      <c r="AA9" s="37"/>
      <c r="AB9" s="37"/>
      <c r="AC9" s="37"/>
      <c r="AD9" s="37"/>
      <c r="AE9" s="37"/>
    </row>
    <row r="10" spans="1:31" s="169" customFormat="1" ht="15.75">
      <c r="A10" s="42" t="s">
        <v>528</v>
      </c>
      <c r="B10" s="161"/>
      <c r="C10" s="167">
        <f>C8+C9</f>
        <v>1423013.12</v>
      </c>
      <c r="D10" s="167">
        <f t="shared" ref="D10:N10" si="0">D8+D9</f>
        <v>1502196</v>
      </c>
      <c r="E10" s="167">
        <f t="shared" si="0"/>
        <v>1890171.03</v>
      </c>
      <c r="F10" s="167">
        <f t="shared" si="0"/>
        <v>1861193.81</v>
      </c>
      <c r="G10" s="167">
        <f t="shared" si="0"/>
        <v>1843607.53</v>
      </c>
      <c r="H10" s="167">
        <f t="shared" si="0"/>
        <v>2239982.66</v>
      </c>
      <c r="I10" s="167">
        <f t="shared" si="0"/>
        <v>1873772.7</v>
      </c>
      <c r="J10" s="167">
        <f t="shared" si="0"/>
        <v>1879009.05</v>
      </c>
      <c r="K10" s="167">
        <f t="shared" si="0"/>
        <v>2116688.14</v>
      </c>
      <c r="L10" s="167">
        <f t="shared" si="0"/>
        <v>1747575.06</v>
      </c>
      <c r="M10" s="167">
        <f t="shared" si="0"/>
        <v>1667993.44</v>
      </c>
      <c r="N10" s="167">
        <f t="shared" si="0"/>
        <v>1696308.42</v>
      </c>
      <c r="O10" s="168">
        <f>SUM(C10:N10)</f>
        <v>21741510.960000001</v>
      </c>
      <c r="P10" s="35">
        <v>0</v>
      </c>
      <c r="AA10" s="170"/>
      <c r="AB10" s="170"/>
      <c r="AC10" s="170"/>
      <c r="AD10" s="170"/>
      <c r="AE10" s="170"/>
    </row>
    <row r="11" spans="1:31" ht="15.75">
      <c r="A11" s="30"/>
      <c r="B11" s="30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27"/>
      <c r="AA11" s="37"/>
      <c r="AB11" s="37"/>
      <c r="AC11" s="37"/>
      <c r="AD11" s="37"/>
      <c r="AE11" s="37"/>
    </row>
    <row r="12" spans="1:31" ht="15.75">
      <c r="A12" s="28" t="s">
        <v>529</v>
      </c>
      <c r="B12" s="30"/>
      <c r="C12" s="34">
        <v>129355.29</v>
      </c>
      <c r="D12" s="34">
        <v>113362.38</v>
      </c>
      <c r="E12" s="34">
        <v>130846.53</v>
      </c>
      <c r="F12" s="34">
        <v>125099.27</v>
      </c>
      <c r="G12" s="34">
        <v>129275.02</v>
      </c>
      <c r="H12" s="34">
        <v>125098.54</v>
      </c>
      <c r="I12" s="34">
        <v>129269.25</v>
      </c>
      <c r="J12" s="34">
        <v>129269.36</v>
      </c>
      <c r="K12" s="34">
        <v>125099.41</v>
      </c>
      <c r="L12" s="34">
        <v>129269.39</v>
      </c>
      <c r="M12" s="34">
        <v>125105.01</v>
      </c>
      <c r="N12" s="34">
        <v>129268.44</v>
      </c>
      <c r="O12" s="24">
        <f>SUM(C12:N12)</f>
        <v>1520317.89</v>
      </c>
      <c r="P12" s="35">
        <v>0</v>
      </c>
      <c r="AA12" s="37"/>
      <c r="AB12" s="37"/>
      <c r="AC12" s="37"/>
      <c r="AD12" s="37"/>
      <c r="AE12" s="37"/>
    </row>
    <row r="13" spans="1:31" ht="15.75">
      <c r="A13" s="30"/>
      <c r="B13" s="30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43"/>
    </row>
    <row r="14" spans="1:31" ht="15.75">
      <c r="A14" s="42" t="s">
        <v>530</v>
      </c>
      <c r="B14" s="30"/>
      <c r="C14" s="167">
        <f>C10+C12</f>
        <v>1552368.4100000001</v>
      </c>
      <c r="D14" s="167">
        <f t="shared" ref="D14:N14" si="1">D10+D12</f>
        <v>1615558.38</v>
      </c>
      <c r="E14" s="167">
        <f t="shared" si="1"/>
        <v>2021017.56</v>
      </c>
      <c r="F14" s="167">
        <f t="shared" si="1"/>
        <v>1986293.08</v>
      </c>
      <c r="G14" s="167">
        <f t="shared" si="1"/>
        <v>1972882.55</v>
      </c>
      <c r="H14" s="167">
        <f t="shared" si="1"/>
        <v>2365081.2000000002</v>
      </c>
      <c r="I14" s="167">
        <f t="shared" si="1"/>
        <v>2003041.95</v>
      </c>
      <c r="J14" s="167">
        <f t="shared" si="1"/>
        <v>2008278.4100000001</v>
      </c>
      <c r="K14" s="167">
        <f t="shared" si="1"/>
        <v>2241787.5500000003</v>
      </c>
      <c r="L14" s="167">
        <f t="shared" si="1"/>
        <v>1876844.45</v>
      </c>
      <c r="M14" s="167">
        <f t="shared" si="1"/>
        <v>1793098.45</v>
      </c>
      <c r="N14" s="167">
        <f t="shared" si="1"/>
        <v>1825576.8599999999</v>
      </c>
      <c r="O14" s="171">
        <f>SUM(C14:N14)</f>
        <v>23261828.849999998</v>
      </c>
      <c r="P14" s="35">
        <v>0</v>
      </c>
    </row>
    <row r="15" spans="1:31" ht="15.75">
      <c r="A15" s="28" t="s">
        <v>531</v>
      </c>
      <c r="B15" s="30"/>
      <c r="C15" s="38">
        <f t="shared" ref="C15:N15" si="2">C8*0.0712</f>
        <v>30506.930143999998</v>
      </c>
      <c r="D15" s="38">
        <f t="shared" si="2"/>
        <v>27193.772000000001</v>
      </c>
      <c r="E15" s="38">
        <f t="shared" si="2"/>
        <v>30815.860536</v>
      </c>
      <c r="F15" s="38">
        <f t="shared" si="2"/>
        <v>29625.238472000001</v>
      </c>
      <c r="G15" s="38">
        <f t="shared" si="2"/>
        <v>30490.298536000002</v>
      </c>
      <c r="H15" s="38">
        <f t="shared" si="2"/>
        <v>29625.085391999997</v>
      </c>
      <c r="I15" s="38">
        <f t="shared" si="2"/>
        <v>30489.10024</v>
      </c>
      <c r="J15" s="38">
        <f t="shared" si="2"/>
        <v>30489.12516</v>
      </c>
      <c r="K15" s="38">
        <f t="shared" si="2"/>
        <v>29625.261968000003</v>
      </c>
      <c r="L15" s="38">
        <f t="shared" si="2"/>
        <v>30489.125872000001</v>
      </c>
      <c r="M15" s="38">
        <f t="shared" si="2"/>
        <v>29626.422527999999</v>
      </c>
      <c r="N15" s="38">
        <f t="shared" si="2"/>
        <v>30490.290703999999</v>
      </c>
      <c r="O15" s="39">
        <f>SUM(C15:N15)</f>
        <v>359466.51155200001</v>
      </c>
      <c r="P15" s="35">
        <v>0</v>
      </c>
    </row>
    <row r="16" spans="1:31" ht="15.75">
      <c r="A16" s="30" t="s">
        <v>228</v>
      </c>
      <c r="B16" s="30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29"/>
    </row>
    <row r="17" spans="1:16" s="169" customFormat="1" ht="16.5" thickBot="1">
      <c r="A17" s="42" t="s">
        <v>532</v>
      </c>
      <c r="B17" s="161"/>
      <c r="C17" s="172">
        <f>C14+C15</f>
        <v>1582875.3401440002</v>
      </c>
      <c r="D17" s="172">
        <f t="shared" ref="D17:N17" si="3">D14+D15</f>
        <v>1642752.152</v>
      </c>
      <c r="E17" s="172">
        <f t="shared" si="3"/>
        <v>2051833.420536</v>
      </c>
      <c r="F17" s="172">
        <f t="shared" si="3"/>
        <v>2015918.3184720001</v>
      </c>
      <c r="G17" s="172">
        <f t="shared" si="3"/>
        <v>2003372.8485360001</v>
      </c>
      <c r="H17" s="172">
        <f t="shared" si="3"/>
        <v>2394706.2853920003</v>
      </c>
      <c r="I17" s="172">
        <f t="shared" si="3"/>
        <v>2033531.05024</v>
      </c>
      <c r="J17" s="172">
        <f t="shared" si="3"/>
        <v>2038767.5351600002</v>
      </c>
      <c r="K17" s="172">
        <f t="shared" si="3"/>
        <v>2271412.8119680001</v>
      </c>
      <c r="L17" s="172">
        <f t="shared" si="3"/>
        <v>1907333.5758719998</v>
      </c>
      <c r="M17" s="172">
        <f t="shared" si="3"/>
        <v>1822724.872528</v>
      </c>
      <c r="N17" s="172">
        <f t="shared" si="3"/>
        <v>1856067.1507039999</v>
      </c>
      <c r="O17" s="173">
        <f>SUM(C17:N17)</f>
        <v>23621295.361552</v>
      </c>
      <c r="P17" s="35">
        <v>0</v>
      </c>
    </row>
    <row r="18" spans="1:16" ht="16.5" thickTop="1">
      <c r="A18" s="30"/>
      <c r="B18" s="30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29"/>
    </row>
    <row r="19" spans="1:16" ht="15.75">
      <c r="A19" s="31"/>
      <c r="B19" s="31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31"/>
    </row>
    <row r="20" spans="1:16" ht="15.75">
      <c r="A20" s="31" t="s">
        <v>533</v>
      </c>
      <c r="B20" s="31">
        <v>908</v>
      </c>
      <c r="C20" s="40">
        <v>1334395.8600000001</v>
      </c>
      <c r="D20" s="40">
        <v>1415245</v>
      </c>
      <c r="E20" s="40">
        <v>1802659.58</v>
      </c>
      <c r="F20" s="40">
        <v>1773865.59</v>
      </c>
      <c r="G20" s="40">
        <v>1756144.46</v>
      </c>
      <c r="H20" s="40">
        <v>2152654.7000000002</v>
      </c>
      <c r="I20" s="40">
        <v>1786311.37</v>
      </c>
      <c r="J20" s="40">
        <v>1791547.73</v>
      </c>
      <c r="K20" s="40">
        <v>2029359.93</v>
      </c>
      <c r="L20" s="40">
        <v>1660113.74</v>
      </c>
      <c r="M20" s="40">
        <v>1580663.44</v>
      </c>
      <c r="N20" s="40">
        <v>1608847.38</v>
      </c>
      <c r="O20" s="24">
        <f>SUM(C20:N20)</f>
        <v>20691808.780000001</v>
      </c>
      <c r="P20" s="35">
        <v>0</v>
      </c>
    </row>
    <row r="21" spans="1:16" ht="15.75">
      <c r="A21" s="31" t="s">
        <v>534</v>
      </c>
      <c r="B21" s="31">
        <v>909</v>
      </c>
      <c r="C21" s="41">
        <v>88617.26</v>
      </c>
      <c r="D21" s="41">
        <v>86951</v>
      </c>
      <c r="E21" s="41">
        <v>87511.45</v>
      </c>
      <c r="F21" s="41">
        <v>87328.22</v>
      </c>
      <c r="G21" s="41">
        <v>87463.07</v>
      </c>
      <c r="H21" s="41">
        <v>87327.96</v>
      </c>
      <c r="I21" s="41">
        <v>87461.33</v>
      </c>
      <c r="J21" s="41">
        <v>87461.32</v>
      </c>
      <c r="K21" s="41">
        <v>87328.21</v>
      </c>
      <c r="L21" s="41">
        <v>87461.32</v>
      </c>
      <c r="M21" s="41">
        <v>87330</v>
      </c>
      <c r="N21" s="41">
        <v>87461.04</v>
      </c>
      <c r="O21" s="39">
        <f>SUM(C21:N21)</f>
        <v>1049702.1800000002</v>
      </c>
      <c r="P21" s="35">
        <v>0</v>
      </c>
    </row>
    <row r="22" spans="1:16" s="169" customFormat="1" ht="15.75">
      <c r="A22" s="175" t="s">
        <v>528</v>
      </c>
      <c r="B22" s="176"/>
      <c r="C22" s="177">
        <f>SUM(C20:C21)</f>
        <v>1423013.12</v>
      </c>
      <c r="D22" s="177">
        <f t="shared" ref="D22:N22" si="4">SUM(D20:D21)</f>
        <v>1502196</v>
      </c>
      <c r="E22" s="177">
        <f t="shared" si="4"/>
        <v>1890171.03</v>
      </c>
      <c r="F22" s="177">
        <f t="shared" si="4"/>
        <v>1861193.81</v>
      </c>
      <c r="G22" s="177">
        <f t="shared" si="4"/>
        <v>1843607.53</v>
      </c>
      <c r="H22" s="177">
        <f t="shared" si="4"/>
        <v>2239982.66</v>
      </c>
      <c r="I22" s="177">
        <f t="shared" si="4"/>
        <v>1873772.7000000002</v>
      </c>
      <c r="J22" s="177">
        <f t="shared" si="4"/>
        <v>1879009.05</v>
      </c>
      <c r="K22" s="177">
        <f t="shared" si="4"/>
        <v>2116688.14</v>
      </c>
      <c r="L22" s="177">
        <f t="shared" si="4"/>
        <v>1747575.06</v>
      </c>
      <c r="M22" s="177">
        <f t="shared" si="4"/>
        <v>1667993.44</v>
      </c>
      <c r="N22" s="177">
        <f t="shared" si="4"/>
        <v>1696308.42</v>
      </c>
      <c r="O22" s="178">
        <f>SUM(C22:N22)</f>
        <v>21741510.960000001</v>
      </c>
      <c r="P22" s="35">
        <v>0</v>
      </c>
    </row>
    <row r="23" spans="1:16" ht="15.75">
      <c r="A23" s="31"/>
      <c r="B23" s="31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35">
        <f>O23-'2013 FINMOD ECCR 01-18-13 16-17'!C23</f>
        <v>0</v>
      </c>
    </row>
    <row r="24" spans="1:16" ht="15.75">
      <c r="A24" s="31"/>
      <c r="B24" s="31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</row>
    <row r="25" spans="1:16" ht="15.75">
      <c r="A25" s="31"/>
      <c r="B25" s="31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9"/>
    </row>
    <row r="26" spans="1:16" ht="15.75">
      <c r="A26" s="31"/>
      <c r="B26" s="31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9"/>
    </row>
    <row r="27" spans="1:16" ht="15.75">
      <c r="A27" s="31"/>
      <c r="B27" s="31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9"/>
    </row>
    <row r="28" spans="1:16">
      <c r="O28" s="180"/>
    </row>
    <row r="29" spans="1:16">
      <c r="O29" s="180"/>
    </row>
  </sheetData>
  <pageMargins left="0.75" right="0.75" top="1" bottom="1" header="0.5" footer="0.5"/>
  <pageSetup scale="5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9"/>
  <sheetViews>
    <sheetView zoomScale="90" workbookViewId="0">
      <pane xSplit="1" ySplit="6" topLeftCell="B7" activePane="bottomRight" state="frozen"/>
      <selection activeCell="D7" sqref="D7"/>
      <selection pane="topRight" activeCell="D7" sqref="D7"/>
      <selection pane="bottomLeft" activeCell="D7" sqref="D7"/>
      <selection pane="bottomRight" activeCell="B7" sqref="B7"/>
    </sheetView>
  </sheetViews>
  <sheetFormatPr defaultColWidth="8.5546875" defaultRowHeight="12.75"/>
  <cols>
    <col min="1" max="1" width="36.6640625" style="36" customWidth="1"/>
    <col min="2" max="2" width="4.44140625" style="36" customWidth="1"/>
    <col min="3" max="13" width="9.33203125" style="36" customWidth="1"/>
    <col min="14" max="14" width="9.44140625" style="36" customWidth="1"/>
    <col min="15" max="15" width="10.77734375" style="36" customWidth="1"/>
    <col min="16" max="16" width="4.109375" style="35" customWidth="1"/>
    <col min="17" max="22" width="8.5546875" style="36"/>
    <col min="23" max="23" width="12.109375" style="36" customWidth="1"/>
    <col min="24" max="24" width="9.44140625" style="36" customWidth="1"/>
    <col min="25" max="16384" width="8.5546875" style="36"/>
  </cols>
  <sheetData>
    <row r="1" spans="1:31" ht="15.75">
      <c r="A1" s="160" t="s">
        <v>522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</row>
    <row r="2" spans="1:31" ht="15.75">
      <c r="A2" s="160" t="s">
        <v>523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</row>
    <row r="3" spans="1:31" ht="15.75">
      <c r="A3" s="160" t="s">
        <v>603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31" ht="15.75">
      <c r="A4" s="162" t="s">
        <v>536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</row>
    <row r="5" spans="1:31" ht="15.75">
      <c r="A5" s="163"/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</row>
    <row r="6" spans="1:31" ht="15.75">
      <c r="A6" s="164" t="s">
        <v>524</v>
      </c>
      <c r="B6" s="164" t="s">
        <v>525</v>
      </c>
      <c r="C6" s="165" t="s">
        <v>321</v>
      </c>
      <c r="D6" s="165" t="s">
        <v>322</v>
      </c>
      <c r="E6" s="165" t="s">
        <v>323</v>
      </c>
      <c r="F6" s="165" t="s">
        <v>324</v>
      </c>
      <c r="G6" s="165" t="s">
        <v>325</v>
      </c>
      <c r="H6" s="165" t="s">
        <v>326</v>
      </c>
      <c r="I6" s="165" t="s">
        <v>327</v>
      </c>
      <c r="J6" s="165" t="s">
        <v>328</v>
      </c>
      <c r="K6" s="165" t="s">
        <v>329</v>
      </c>
      <c r="L6" s="165" t="s">
        <v>330</v>
      </c>
      <c r="M6" s="165" t="s">
        <v>331</v>
      </c>
      <c r="N6" s="165" t="s">
        <v>332</v>
      </c>
      <c r="O6" s="164">
        <v>2014</v>
      </c>
    </row>
    <row r="7" spans="1:31" ht="15.7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166"/>
    </row>
    <row r="8" spans="1:31" ht="15.75">
      <c r="A8" s="28" t="s">
        <v>526</v>
      </c>
      <c r="B8" s="30"/>
      <c r="C8" s="34">
        <v>429776.04</v>
      </c>
      <c r="D8" s="34">
        <v>393377</v>
      </c>
      <c r="E8" s="34">
        <v>446181.77</v>
      </c>
      <c r="F8" s="34">
        <v>428579.94</v>
      </c>
      <c r="G8" s="34">
        <v>441039.68</v>
      </c>
      <c r="H8" s="34">
        <v>428586.38</v>
      </c>
      <c r="I8" s="34">
        <v>441077.74</v>
      </c>
      <c r="J8" s="34">
        <v>441077.78</v>
      </c>
      <c r="K8" s="34">
        <v>428579.94</v>
      </c>
      <c r="L8" s="34">
        <v>441040.63</v>
      </c>
      <c r="M8" s="34">
        <v>428585.43</v>
      </c>
      <c r="N8" s="34">
        <v>441107.42</v>
      </c>
      <c r="O8" s="24">
        <f>SUM(C8:N8)</f>
        <v>5189009.75</v>
      </c>
      <c r="P8" s="35">
        <v>0</v>
      </c>
      <c r="AA8" s="37"/>
      <c r="AB8" s="37"/>
      <c r="AC8" s="37"/>
      <c r="AD8" s="37"/>
      <c r="AE8" s="37"/>
    </row>
    <row r="9" spans="1:31" ht="15.75">
      <c r="A9" s="28" t="s">
        <v>527</v>
      </c>
      <c r="B9" s="30"/>
      <c r="C9" s="38">
        <v>996939</v>
      </c>
      <c r="D9" s="38">
        <v>1124468</v>
      </c>
      <c r="E9" s="38">
        <v>1460581</v>
      </c>
      <c r="F9" s="38">
        <v>1447899</v>
      </c>
      <c r="G9" s="38">
        <v>1419018</v>
      </c>
      <c r="H9" s="38">
        <v>1826820</v>
      </c>
      <c r="I9" s="38">
        <v>1450474</v>
      </c>
      <c r="J9" s="38">
        <v>1453731</v>
      </c>
      <c r="K9" s="38">
        <v>1703490</v>
      </c>
      <c r="L9" s="38">
        <v>1325034</v>
      </c>
      <c r="M9" s="38">
        <v>1258823</v>
      </c>
      <c r="N9" s="38">
        <v>1274949</v>
      </c>
      <c r="O9" s="39">
        <f>SUM(C9:N9)</f>
        <v>16742226</v>
      </c>
      <c r="P9" s="35">
        <v>0</v>
      </c>
      <c r="AA9" s="37"/>
      <c r="AB9" s="37"/>
      <c r="AC9" s="37"/>
      <c r="AD9" s="37"/>
      <c r="AE9" s="37"/>
    </row>
    <row r="10" spans="1:31" s="169" customFormat="1" ht="15.75">
      <c r="A10" s="42" t="s">
        <v>528</v>
      </c>
      <c r="B10" s="161"/>
      <c r="C10" s="167">
        <f>C8+C9</f>
        <v>1426715.04</v>
      </c>
      <c r="D10" s="167">
        <f t="shared" ref="D10:N10" si="0">D8+D9</f>
        <v>1517845</v>
      </c>
      <c r="E10" s="167">
        <f t="shared" si="0"/>
        <v>1906762.77</v>
      </c>
      <c r="F10" s="167">
        <f t="shared" si="0"/>
        <v>1876478.94</v>
      </c>
      <c r="G10" s="167">
        <f t="shared" si="0"/>
        <v>1860057.68</v>
      </c>
      <c r="H10" s="167">
        <f t="shared" si="0"/>
        <v>2255406.38</v>
      </c>
      <c r="I10" s="167">
        <f t="shared" si="0"/>
        <v>1891551.74</v>
      </c>
      <c r="J10" s="167">
        <f t="shared" si="0"/>
        <v>1894808.78</v>
      </c>
      <c r="K10" s="167">
        <f t="shared" si="0"/>
        <v>2132069.94</v>
      </c>
      <c r="L10" s="167">
        <f t="shared" si="0"/>
        <v>1766074.63</v>
      </c>
      <c r="M10" s="167">
        <f t="shared" si="0"/>
        <v>1687408.43</v>
      </c>
      <c r="N10" s="167">
        <f t="shared" si="0"/>
        <v>1716056.42</v>
      </c>
      <c r="O10" s="168">
        <f>SUM(C10:N10)</f>
        <v>21931235.75</v>
      </c>
      <c r="P10" s="35">
        <v>0</v>
      </c>
      <c r="AA10" s="170"/>
      <c r="AB10" s="170"/>
      <c r="AC10" s="170"/>
      <c r="AD10" s="170"/>
      <c r="AE10" s="170"/>
    </row>
    <row r="11" spans="1:31" ht="15.75">
      <c r="A11" s="30"/>
      <c r="B11" s="30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27"/>
      <c r="AA11" s="37"/>
      <c r="AB11" s="37"/>
      <c r="AC11" s="37"/>
      <c r="AD11" s="37"/>
      <c r="AE11" s="37"/>
    </row>
    <row r="12" spans="1:31" ht="15.75">
      <c r="A12" s="28" t="s">
        <v>529</v>
      </c>
      <c r="B12" s="30"/>
      <c r="C12" s="34">
        <v>131436.57</v>
      </c>
      <c r="D12" s="34">
        <v>118716.92</v>
      </c>
      <c r="E12" s="34">
        <v>137169.56</v>
      </c>
      <c r="F12" s="34">
        <v>131018.61</v>
      </c>
      <c r="G12" s="34">
        <v>135372.67000000001</v>
      </c>
      <c r="H12" s="34">
        <v>131020.82</v>
      </c>
      <c r="I12" s="34">
        <v>135385.94</v>
      </c>
      <c r="J12" s="34">
        <v>135385.95000000001</v>
      </c>
      <c r="K12" s="34">
        <v>131018.61</v>
      </c>
      <c r="L12" s="34">
        <v>135373</v>
      </c>
      <c r="M12" s="34">
        <v>131020.53</v>
      </c>
      <c r="N12" s="34">
        <v>135385.82</v>
      </c>
      <c r="O12" s="24">
        <f>SUM(C12:N12)</f>
        <v>1588305</v>
      </c>
      <c r="P12" s="35">
        <v>0</v>
      </c>
      <c r="AA12" s="37"/>
      <c r="AB12" s="37"/>
      <c r="AC12" s="37"/>
      <c r="AD12" s="37"/>
      <c r="AE12" s="37"/>
    </row>
    <row r="13" spans="1:31" ht="15.75">
      <c r="A13" s="30"/>
      <c r="B13" s="30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43"/>
    </row>
    <row r="14" spans="1:31" ht="15.75">
      <c r="A14" s="42" t="s">
        <v>530</v>
      </c>
      <c r="B14" s="30"/>
      <c r="C14" s="167">
        <f>C10+C12</f>
        <v>1558151.61</v>
      </c>
      <c r="D14" s="167">
        <f t="shared" ref="D14:N14" si="1">D10+D12</f>
        <v>1636561.9199999999</v>
      </c>
      <c r="E14" s="167">
        <f t="shared" si="1"/>
        <v>2043932.33</v>
      </c>
      <c r="F14" s="167">
        <f t="shared" si="1"/>
        <v>2007497.55</v>
      </c>
      <c r="G14" s="167">
        <f t="shared" si="1"/>
        <v>1995430.3499999999</v>
      </c>
      <c r="H14" s="167">
        <f t="shared" si="1"/>
        <v>2386427.1999999997</v>
      </c>
      <c r="I14" s="167">
        <f t="shared" si="1"/>
        <v>2026937.68</v>
      </c>
      <c r="J14" s="167">
        <f t="shared" si="1"/>
        <v>2030194.73</v>
      </c>
      <c r="K14" s="167">
        <f t="shared" si="1"/>
        <v>2263088.5499999998</v>
      </c>
      <c r="L14" s="167">
        <f t="shared" si="1"/>
        <v>1901447.63</v>
      </c>
      <c r="M14" s="167">
        <f t="shared" si="1"/>
        <v>1818428.96</v>
      </c>
      <c r="N14" s="167">
        <f t="shared" si="1"/>
        <v>1851442.24</v>
      </c>
      <c r="O14" s="171">
        <f>SUM(C14:N14)</f>
        <v>23519540.749999996</v>
      </c>
      <c r="P14" s="35">
        <v>0</v>
      </c>
    </row>
    <row r="15" spans="1:31" ht="15.75">
      <c r="A15" s="28" t="s">
        <v>531</v>
      </c>
      <c r="B15" s="30"/>
      <c r="C15" s="38">
        <f t="shared" ref="C15:N15" si="2">C8*0.0712</f>
        <v>30600.054047999998</v>
      </c>
      <c r="D15" s="38">
        <f t="shared" si="2"/>
        <v>28008.4424</v>
      </c>
      <c r="E15" s="38">
        <f t="shared" si="2"/>
        <v>31768.142024000001</v>
      </c>
      <c r="F15" s="38">
        <f t="shared" si="2"/>
        <v>30514.891727999999</v>
      </c>
      <c r="G15" s="38">
        <f t="shared" si="2"/>
        <v>31402.025215999998</v>
      </c>
      <c r="H15" s="38">
        <f t="shared" si="2"/>
        <v>30515.350256000002</v>
      </c>
      <c r="I15" s="38">
        <f t="shared" si="2"/>
        <v>31404.735087999998</v>
      </c>
      <c r="J15" s="38">
        <f t="shared" si="2"/>
        <v>31404.737936000001</v>
      </c>
      <c r="K15" s="38">
        <f t="shared" si="2"/>
        <v>30514.891727999999</v>
      </c>
      <c r="L15" s="38">
        <f t="shared" si="2"/>
        <v>31402.092855999999</v>
      </c>
      <c r="M15" s="38">
        <f t="shared" si="2"/>
        <v>30515.282616</v>
      </c>
      <c r="N15" s="38">
        <f t="shared" si="2"/>
        <v>31406.848303999999</v>
      </c>
      <c r="O15" s="39">
        <f>SUM(C15:N15)</f>
        <v>369457.49419999996</v>
      </c>
      <c r="P15" s="35">
        <v>0</v>
      </c>
    </row>
    <row r="16" spans="1:31" ht="15.75">
      <c r="A16" s="30" t="s">
        <v>228</v>
      </c>
      <c r="B16" s="30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29"/>
    </row>
    <row r="17" spans="1:16" s="169" customFormat="1" ht="16.5" thickBot="1">
      <c r="A17" s="42" t="s">
        <v>532</v>
      </c>
      <c r="B17" s="161"/>
      <c r="C17" s="172">
        <f>C14+C15</f>
        <v>1588751.664048</v>
      </c>
      <c r="D17" s="172">
        <f t="shared" ref="D17:N17" si="3">D14+D15</f>
        <v>1664570.3624</v>
      </c>
      <c r="E17" s="172">
        <f t="shared" si="3"/>
        <v>2075700.472024</v>
      </c>
      <c r="F17" s="172">
        <f t="shared" si="3"/>
        <v>2038012.4417280001</v>
      </c>
      <c r="G17" s="172">
        <f t="shared" si="3"/>
        <v>2026832.3752159998</v>
      </c>
      <c r="H17" s="172">
        <f t="shared" si="3"/>
        <v>2416942.5502559999</v>
      </c>
      <c r="I17" s="172">
        <f t="shared" si="3"/>
        <v>2058342.415088</v>
      </c>
      <c r="J17" s="172">
        <f t="shared" si="3"/>
        <v>2061599.4679360001</v>
      </c>
      <c r="K17" s="172">
        <f t="shared" si="3"/>
        <v>2293603.4417279996</v>
      </c>
      <c r="L17" s="172">
        <f t="shared" si="3"/>
        <v>1932849.7228559998</v>
      </c>
      <c r="M17" s="172">
        <f t="shared" si="3"/>
        <v>1848944.2426159999</v>
      </c>
      <c r="N17" s="172">
        <f t="shared" si="3"/>
        <v>1882849.088304</v>
      </c>
      <c r="O17" s="173">
        <f>SUM(C17:N17)</f>
        <v>23888998.244199999</v>
      </c>
      <c r="P17" s="35">
        <v>0</v>
      </c>
    </row>
    <row r="18" spans="1:16" ht="16.5" thickTop="1">
      <c r="A18" s="30"/>
      <c r="B18" s="30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29"/>
    </row>
    <row r="19" spans="1:16" ht="15.75">
      <c r="A19" s="31"/>
      <c r="B19" s="31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31"/>
    </row>
    <row r="20" spans="1:16" ht="15.75">
      <c r="A20" s="31" t="s">
        <v>533</v>
      </c>
      <c r="B20" s="31">
        <v>908</v>
      </c>
      <c r="C20" s="40">
        <v>1339270.72</v>
      </c>
      <c r="D20" s="40">
        <v>1430786</v>
      </c>
      <c r="E20" s="40">
        <v>1819121.46</v>
      </c>
      <c r="F20" s="40">
        <v>1789030.71</v>
      </c>
      <c r="G20" s="40">
        <v>1772471.76</v>
      </c>
      <c r="H20" s="40">
        <v>2167958.2799999998</v>
      </c>
      <c r="I20" s="40">
        <v>1803966.4</v>
      </c>
      <c r="J20" s="40">
        <v>1807223.47</v>
      </c>
      <c r="K20" s="40">
        <v>2044621.71</v>
      </c>
      <c r="L20" s="40">
        <v>1678488.74</v>
      </c>
      <c r="M20" s="40">
        <v>1599960.3</v>
      </c>
      <c r="N20" s="40">
        <v>1628471.09</v>
      </c>
      <c r="O20" s="24">
        <f>SUM(C20:N20)</f>
        <v>20881370.640000001</v>
      </c>
      <c r="P20" s="35">
        <v>0</v>
      </c>
    </row>
    <row r="21" spans="1:16" ht="15.75">
      <c r="A21" s="31" t="s">
        <v>534</v>
      </c>
      <c r="B21" s="31">
        <v>909</v>
      </c>
      <c r="C21" s="41">
        <v>87444.32</v>
      </c>
      <c r="D21" s="41">
        <v>87059</v>
      </c>
      <c r="E21" s="41">
        <v>87641.31</v>
      </c>
      <c r="F21" s="41">
        <v>87448.23</v>
      </c>
      <c r="G21" s="41">
        <v>87585.919999999998</v>
      </c>
      <c r="H21" s="41">
        <v>87448.1</v>
      </c>
      <c r="I21" s="41">
        <v>87585.34</v>
      </c>
      <c r="J21" s="41">
        <v>87585.31</v>
      </c>
      <c r="K21" s="41">
        <v>87448.23</v>
      </c>
      <c r="L21" s="41">
        <v>87585.89</v>
      </c>
      <c r="M21" s="41">
        <v>87448.13</v>
      </c>
      <c r="N21" s="41">
        <v>87585.33</v>
      </c>
      <c r="O21" s="39">
        <f>SUM(C21:N21)</f>
        <v>1049865.1100000001</v>
      </c>
      <c r="P21" s="35">
        <v>0</v>
      </c>
    </row>
    <row r="22" spans="1:16" s="169" customFormat="1" ht="15.75">
      <c r="A22" s="175" t="s">
        <v>528</v>
      </c>
      <c r="B22" s="176"/>
      <c r="C22" s="177">
        <f>SUM(C20:C21)</f>
        <v>1426715.04</v>
      </c>
      <c r="D22" s="177">
        <f t="shared" ref="D22:N22" si="4">SUM(D20:D21)</f>
        <v>1517845</v>
      </c>
      <c r="E22" s="177">
        <f t="shared" si="4"/>
        <v>1906762.77</v>
      </c>
      <c r="F22" s="177">
        <f t="shared" si="4"/>
        <v>1876478.94</v>
      </c>
      <c r="G22" s="177">
        <f t="shared" si="4"/>
        <v>1860057.68</v>
      </c>
      <c r="H22" s="177">
        <f t="shared" si="4"/>
        <v>2255406.38</v>
      </c>
      <c r="I22" s="177">
        <f t="shared" si="4"/>
        <v>1891551.74</v>
      </c>
      <c r="J22" s="177">
        <f t="shared" si="4"/>
        <v>1894808.78</v>
      </c>
      <c r="K22" s="177">
        <f t="shared" si="4"/>
        <v>2132069.94</v>
      </c>
      <c r="L22" s="177">
        <f t="shared" si="4"/>
        <v>1766074.63</v>
      </c>
      <c r="M22" s="177">
        <f t="shared" si="4"/>
        <v>1687408.4300000002</v>
      </c>
      <c r="N22" s="177">
        <f t="shared" si="4"/>
        <v>1716056.4200000002</v>
      </c>
      <c r="O22" s="178">
        <f>SUM(C22:N22)</f>
        <v>21931235.75</v>
      </c>
      <c r="P22" s="35">
        <v>0</v>
      </c>
    </row>
    <row r="23" spans="1:16" ht="15.75">
      <c r="A23" s="31"/>
      <c r="B23" s="31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</row>
    <row r="24" spans="1:16" ht="15.75">
      <c r="A24" s="31"/>
      <c r="B24" s="31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</row>
    <row r="25" spans="1:16" ht="15.75">
      <c r="A25" s="31"/>
      <c r="B25" s="31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9"/>
    </row>
    <row r="26" spans="1:16" ht="15.75">
      <c r="A26" s="31"/>
      <c r="B26" s="31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9"/>
    </row>
    <row r="27" spans="1:16" ht="15.75">
      <c r="A27" s="31"/>
      <c r="B27" s="31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9"/>
    </row>
    <row r="28" spans="1:16">
      <c r="O28" s="180"/>
    </row>
    <row r="29" spans="1:16">
      <c r="O29" s="180"/>
    </row>
  </sheetData>
  <pageMargins left="0.75" right="0.75" top="1" bottom="1" header="0.5" footer="0.5"/>
  <pageSetup scale="5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9"/>
  <sheetViews>
    <sheetView zoomScale="90" workbookViewId="0">
      <pane xSplit="1" ySplit="6" topLeftCell="B7" activePane="bottomRight" state="frozen"/>
      <selection activeCell="D7" sqref="D7"/>
      <selection pane="topRight" activeCell="D7" sqref="D7"/>
      <selection pane="bottomLeft" activeCell="D7" sqref="D7"/>
      <selection pane="bottomRight" activeCell="B7" sqref="B7"/>
    </sheetView>
  </sheetViews>
  <sheetFormatPr defaultColWidth="8.5546875" defaultRowHeight="12.75"/>
  <cols>
    <col min="1" max="1" width="36.6640625" style="36" customWidth="1"/>
    <col min="2" max="2" width="4.44140625" style="36" customWidth="1"/>
    <col min="3" max="13" width="9.33203125" style="36" customWidth="1"/>
    <col min="14" max="14" width="9.44140625" style="36" customWidth="1"/>
    <col min="15" max="15" width="10.77734375" style="36" customWidth="1"/>
    <col min="16" max="16" width="4.109375" style="35" customWidth="1"/>
    <col min="17" max="22" width="8.5546875" style="36"/>
    <col min="23" max="23" width="12.109375" style="36" customWidth="1"/>
    <col min="24" max="24" width="9.44140625" style="36" customWidth="1"/>
    <col min="25" max="16384" width="8.5546875" style="36"/>
  </cols>
  <sheetData>
    <row r="1" spans="1:31" ht="15.75">
      <c r="A1" s="160" t="s">
        <v>522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</row>
    <row r="2" spans="1:31" ht="15.75">
      <c r="A2" s="160" t="s">
        <v>523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</row>
    <row r="3" spans="1:31" ht="15.75">
      <c r="A3" s="160" t="s">
        <v>603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31" ht="15.75">
      <c r="A4" s="162" t="s">
        <v>537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</row>
    <row r="5" spans="1:31" ht="15.75">
      <c r="A5" s="163"/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</row>
    <row r="6" spans="1:31" ht="15.75">
      <c r="A6" s="164" t="s">
        <v>524</v>
      </c>
      <c r="B6" s="164" t="s">
        <v>525</v>
      </c>
      <c r="C6" s="165" t="s">
        <v>321</v>
      </c>
      <c r="D6" s="165" t="s">
        <v>322</v>
      </c>
      <c r="E6" s="165" t="s">
        <v>323</v>
      </c>
      <c r="F6" s="165" t="s">
        <v>324</v>
      </c>
      <c r="G6" s="165" t="s">
        <v>325</v>
      </c>
      <c r="H6" s="165" t="s">
        <v>326</v>
      </c>
      <c r="I6" s="165" t="s">
        <v>327</v>
      </c>
      <c r="J6" s="165" t="s">
        <v>328</v>
      </c>
      <c r="K6" s="165" t="s">
        <v>329</v>
      </c>
      <c r="L6" s="165" t="s">
        <v>330</v>
      </c>
      <c r="M6" s="165" t="s">
        <v>331</v>
      </c>
      <c r="N6" s="165" t="s">
        <v>332</v>
      </c>
      <c r="O6" s="164">
        <v>2015</v>
      </c>
    </row>
    <row r="7" spans="1:31" ht="15.7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166"/>
    </row>
    <row r="8" spans="1:31" ht="15.75">
      <c r="A8" s="28" t="s">
        <v>526</v>
      </c>
      <c r="B8" s="30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24"/>
      <c r="AA8" s="37"/>
      <c r="AB8" s="37"/>
      <c r="AC8" s="37"/>
      <c r="AD8" s="37"/>
      <c r="AE8" s="37"/>
    </row>
    <row r="9" spans="1:31" ht="15.75">
      <c r="A9" s="28" t="s">
        <v>527</v>
      </c>
      <c r="B9" s="30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9"/>
      <c r="AA9" s="37"/>
      <c r="AB9" s="37"/>
      <c r="AC9" s="37"/>
      <c r="AD9" s="37"/>
      <c r="AE9" s="37"/>
    </row>
    <row r="10" spans="1:31" s="169" customFormat="1" ht="15.75">
      <c r="A10" s="42" t="s">
        <v>528</v>
      </c>
      <c r="B10" s="161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8"/>
      <c r="P10" s="35"/>
      <c r="AA10" s="170"/>
      <c r="AB10" s="170"/>
      <c r="AC10" s="170"/>
      <c r="AD10" s="170"/>
      <c r="AE10" s="170"/>
    </row>
    <row r="11" spans="1:31" ht="15.75">
      <c r="A11" s="30"/>
      <c r="B11" s="30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27"/>
      <c r="AA11" s="37"/>
      <c r="AB11" s="37"/>
      <c r="AC11" s="37"/>
      <c r="AD11" s="37"/>
      <c r="AE11" s="37"/>
    </row>
    <row r="12" spans="1:31" ht="15.75">
      <c r="A12" s="28" t="s">
        <v>529</v>
      </c>
      <c r="B12" s="30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24"/>
      <c r="AA12" s="37"/>
      <c r="AB12" s="37"/>
      <c r="AC12" s="37"/>
      <c r="AD12" s="37"/>
      <c r="AE12" s="37"/>
    </row>
    <row r="13" spans="1:31" ht="15.75">
      <c r="A13" s="30"/>
      <c r="B13" s="30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43"/>
    </row>
    <row r="14" spans="1:31" ht="15.75">
      <c r="A14" s="42" t="s">
        <v>530</v>
      </c>
      <c r="B14" s="30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71"/>
    </row>
    <row r="15" spans="1:31" ht="15.75">
      <c r="A15" s="28" t="s">
        <v>531</v>
      </c>
      <c r="B15" s="3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9"/>
    </row>
    <row r="16" spans="1:31" ht="15.75">
      <c r="A16" s="30" t="s">
        <v>228</v>
      </c>
      <c r="B16" s="30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29"/>
    </row>
    <row r="17" spans="1:16" s="169" customFormat="1" ht="16.5" thickBot="1">
      <c r="A17" s="42" t="s">
        <v>532</v>
      </c>
      <c r="B17" s="16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3"/>
      <c r="P17" s="35"/>
    </row>
    <row r="18" spans="1:16" ht="16.5" thickTop="1">
      <c r="A18" s="30"/>
      <c r="B18" s="30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29"/>
    </row>
    <row r="19" spans="1:16" ht="15.75">
      <c r="A19" s="31"/>
      <c r="B19" s="31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31"/>
    </row>
    <row r="20" spans="1:16" ht="15.75">
      <c r="A20" s="31" t="s">
        <v>533</v>
      </c>
      <c r="B20" s="31">
        <v>908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24"/>
    </row>
    <row r="21" spans="1:16" ht="15.75">
      <c r="A21" s="31" t="s">
        <v>534</v>
      </c>
      <c r="B21" s="31">
        <v>909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39"/>
    </row>
    <row r="22" spans="1:16" s="169" customFormat="1" ht="15.75">
      <c r="A22" s="175" t="s">
        <v>528</v>
      </c>
      <c r="B22" s="176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8"/>
      <c r="P22" s="35"/>
    </row>
    <row r="23" spans="1:16" ht="15.75">
      <c r="A23" s="31"/>
      <c r="B23" s="31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</row>
    <row r="24" spans="1:16" ht="15.75">
      <c r="A24" s="31"/>
      <c r="B24" s="31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</row>
    <row r="25" spans="1:16" ht="15.75">
      <c r="A25" s="31"/>
      <c r="B25" s="31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9"/>
    </row>
    <row r="26" spans="1:16" ht="15.75">
      <c r="A26" s="31"/>
      <c r="B26" s="31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9"/>
    </row>
    <row r="27" spans="1:16" ht="15.75">
      <c r="A27" s="31"/>
      <c r="B27" s="31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9"/>
    </row>
    <row r="28" spans="1:16">
      <c r="O28" s="180"/>
    </row>
    <row r="29" spans="1:16">
      <c r="O29" s="180"/>
    </row>
  </sheetData>
  <pageMargins left="0.75" right="0.75" top="1" bottom="1" header="0.5" footer="0.5"/>
  <pageSetup scale="5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60"/>
  <sheetViews>
    <sheetView workbookViewId="0">
      <pane xSplit="3" ySplit="6" topLeftCell="D7" activePane="bottomRight" state="frozen"/>
      <selection activeCell="C43" sqref="C43"/>
      <selection pane="topRight" activeCell="C43" sqref="C43"/>
      <selection pane="bottomLeft" activeCell="C43" sqref="C43"/>
      <selection pane="bottomRight" activeCell="D7" sqref="D7"/>
    </sheetView>
  </sheetViews>
  <sheetFormatPr defaultRowHeight="11.25" outlineLevelCol="1"/>
  <cols>
    <col min="1" max="1" width="8.21875" style="51" bestFit="1" customWidth="1"/>
    <col min="2" max="2" width="14.109375" style="51" bestFit="1" customWidth="1"/>
    <col min="3" max="3" width="7.109375" style="51" customWidth="1" outlineLevel="1"/>
    <col min="4" max="4" width="8.88671875" style="51"/>
    <col min="5" max="5" width="8.88671875" style="51" customWidth="1" outlineLevel="1"/>
    <col min="6" max="6" width="7.109375" style="51" customWidth="1" outlineLevel="1"/>
    <col min="7" max="7" width="7.109375" style="59" customWidth="1" outlineLevel="1"/>
    <col min="8" max="19" width="8.44140625" style="59" customWidth="1" outlineLevel="1"/>
    <col min="20" max="20" width="8.44140625" style="51" customWidth="1" outlineLevel="1"/>
    <col min="21" max="31" width="7.109375" style="51" customWidth="1" outlineLevel="1"/>
    <col min="32" max="44" width="8.88671875" style="51"/>
    <col min="45" max="152" width="7.109375" style="51" customWidth="1" outlineLevel="1"/>
    <col min="153" max="16384" width="8.88671875" style="51"/>
  </cols>
  <sheetData>
    <row r="1" spans="1:257" s="44" customFormat="1" ht="15.75">
      <c r="B1" s="44" t="s">
        <v>104</v>
      </c>
      <c r="G1" s="45">
        <f ca="1">G$15</f>
        <v>10102.665170000002</v>
      </c>
      <c r="H1" s="46">
        <f t="shared" ref="H1:S1" si="0">H$15</f>
        <v>10272.267389999997</v>
      </c>
      <c r="I1" s="46">
        <f t="shared" si="0"/>
        <v>10272.267389999997</v>
      </c>
      <c r="J1" s="46">
        <f t="shared" si="0"/>
        <v>10272.267389999997</v>
      </c>
      <c r="K1" s="46">
        <f t="shared" si="0"/>
        <v>10272.267389999997</v>
      </c>
      <c r="L1" s="46">
        <f t="shared" si="0"/>
        <v>10272.267389999997</v>
      </c>
      <c r="M1" s="46">
        <f t="shared" si="0"/>
        <v>10272.267389999997</v>
      </c>
      <c r="N1" s="46">
        <f t="shared" si="0"/>
        <v>10272.267389999997</v>
      </c>
      <c r="O1" s="46">
        <f t="shared" si="0"/>
        <v>10272.267389999997</v>
      </c>
      <c r="P1" s="46">
        <f t="shared" si="0"/>
        <v>10272.267389999997</v>
      </c>
      <c r="Q1" s="46">
        <f t="shared" si="0"/>
        <v>10272.267389999997</v>
      </c>
      <c r="R1" s="46">
        <f t="shared" si="0"/>
        <v>10272.267389999997</v>
      </c>
      <c r="S1" s="46">
        <f t="shared" si="0"/>
        <v>10272.267389999997</v>
      </c>
      <c r="T1" s="47">
        <f t="shared" ref="T1:BP1" si="1">T$15</f>
        <v>10272.267389999997</v>
      </c>
      <c r="U1" s="48">
        <f t="shared" ca="1" si="1"/>
        <v>10137.169089999999</v>
      </c>
      <c r="V1" s="48">
        <f t="shared" ca="1" si="1"/>
        <v>10095.13882</v>
      </c>
      <c r="W1" s="48">
        <f t="shared" ca="1" si="1"/>
        <v>10113.2318</v>
      </c>
      <c r="X1" s="48">
        <f t="shared" ca="1" si="1"/>
        <v>10096.078669999999</v>
      </c>
      <c r="Y1" s="48">
        <f t="shared" ca="1" si="1"/>
        <v>10110.120099999998</v>
      </c>
      <c r="Z1" s="48">
        <f t="shared" ca="1" si="1"/>
        <v>10151.704259999999</v>
      </c>
      <c r="AA1" s="48">
        <f t="shared" ca="1" si="1"/>
        <v>10234.908699999998</v>
      </c>
      <c r="AB1" s="48">
        <f t="shared" ca="1" si="1"/>
        <v>10249.83642</v>
      </c>
      <c r="AC1" s="48">
        <f t="shared" ca="1" si="1"/>
        <v>10470.352459999998</v>
      </c>
      <c r="AD1" s="48">
        <f t="shared" ca="1" si="1"/>
        <v>10272.404659999997</v>
      </c>
      <c r="AE1" s="48">
        <f t="shared" ca="1" si="1"/>
        <v>10276.477229999999</v>
      </c>
      <c r="AF1" s="48">
        <f t="shared" ca="1" si="1"/>
        <v>10272.267389999997</v>
      </c>
      <c r="AG1" s="48">
        <f t="shared" ca="1" si="1"/>
        <v>10334.088989999998</v>
      </c>
      <c r="AH1" s="48">
        <f t="shared" ca="1" si="1"/>
        <v>10363.249819999997</v>
      </c>
      <c r="AI1" s="48">
        <f t="shared" ca="1" si="1"/>
        <v>10384.449889999998</v>
      </c>
      <c r="AJ1" s="48">
        <f t="shared" ca="1" si="1"/>
        <v>10438.791189999998</v>
      </c>
      <c r="AK1" s="48">
        <f t="shared" ca="1" si="1"/>
        <v>10773.162989999999</v>
      </c>
      <c r="AL1" s="48">
        <f t="shared" ca="1" si="1"/>
        <v>10419.754609999998</v>
      </c>
      <c r="AM1" s="48">
        <f t="shared" ca="1" si="1"/>
        <v>10367.288930000001</v>
      </c>
      <c r="AN1" s="48">
        <f t="shared" ca="1" si="1"/>
        <v>10330.19015</v>
      </c>
      <c r="AO1" s="48">
        <f t="shared" ca="1" si="1"/>
        <v>10357.805960000002</v>
      </c>
      <c r="AP1" s="48">
        <f t="shared" ca="1" si="1"/>
        <v>10480.864220000001</v>
      </c>
      <c r="AQ1" s="48">
        <f t="shared" ca="1" si="1"/>
        <v>10537.273490000001</v>
      </c>
      <c r="AR1" s="48">
        <f t="shared" ca="1" si="1"/>
        <v>10644.54233</v>
      </c>
      <c r="AS1" s="48">
        <f t="shared" ca="1" si="1"/>
        <v>10834.30133</v>
      </c>
      <c r="AT1" s="48">
        <f t="shared" ca="1" si="1"/>
        <v>11041.189330000001</v>
      </c>
      <c r="AU1" s="48">
        <f t="shared" ca="1" si="1"/>
        <v>11268.68533</v>
      </c>
      <c r="AV1" s="48">
        <f t="shared" ca="1" si="1"/>
        <v>11510.099330000001</v>
      </c>
      <c r="AW1" s="48">
        <f t="shared" ca="1" si="1"/>
        <v>11768.64133</v>
      </c>
      <c r="AX1" s="48">
        <f t="shared" ca="1" si="1"/>
        <v>12051.27133</v>
      </c>
      <c r="AY1" s="48">
        <f t="shared" ca="1" si="1"/>
        <v>12333.901329999999</v>
      </c>
      <c r="AZ1" s="48">
        <f t="shared" ca="1" si="1"/>
        <v>12609.572329999999</v>
      </c>
      <c r="BA1" s="48">
        <f t="shared" ca="1" si="1"/>
        <v>12850.717329999999</v>
      </c>
      <c r="BB1" s="48">
        <f t="shared" ca="1" si="1"/>
        <v>13074.733329999999</v>
      </c>
      <c r="BC1" s="48">
        <f t="shared" ca="1" si="1"/>
        <v>13247.095329999998</v>
      </c>
      <c r="BD1" s="48">
        <f t="shared" ca="1" si="1"/>
        <v>13402.326329999998</v>
      </c>
      <c r="BE1" s="48">
        <f t="shared" ca="1" si="1"/>
        <v>13592.985329999998</v>
      </c>
      <c r="BF1" s="48">
        <f t="shared" ca="1" si="1"/>
        <v>13800.923329999998</v>
      </c>
      <c r="BG1" s="48">
        <f t="shared" ca="1" si="1"/>
        <v>14026.139329999998</v>
      </c>
      <c r="BH1" s="48">
        <f t="shared" ca="1" si="1"/>
        <v>14251.355329999999</v>
      </c>
      <c r="BI1" s="48">
        <f t="shared" ca="1" si="1"/>
        <v>14493.850329999999</v>
      </c>
      <c r="BJ1" s="48">
        <f t="shared" ca="1" si="1"/>
        <v>14753.623329999999</v>
      </c>
      <c r="BK1" s="48">
        <f t="shared" ca="1" si="1"/>
        <v>15018.057329999998</v>
      </c>
      <c r="BL1" s="48">
        <f t="shared" ca="1" si="1"/>
        <v>15282.491329999997</v>
      </c>
      <c r="BM1" s="48">
        <f t="shared" ca="1" si="1"/>
        <v>15529.333329999998</v>
      </c>
      <c r="BN1" s="48">
        <f t="shared" ca="1" si="1"/>
        <v>15758.583329999998</v>
      </c>
      <c r="BO1" s="48">
        <f t="shared" ca="1" si="1"/>
        <v>15934.946329999997</v>
      </c>
      <c r="BP1" s="48">
        <f t="shared" ca="1" si="1"/>
        <v>16093.718329999998</v>
      </c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IV1" s="49" t="s">
        <v>113</v>
      </c>
      <c r="IW1" s="50">
        <v>23</v>
      </c>
    </row>
    <row r="2" spans="1:257" ht="15">
      <c r="B2" s="51" t="s">
        <v>105</v>
      </c>
      <c r="G2" s="18">
        <f>SUMMARY!S$42</f>
        <v>10286.147489999999</v>
      </c>
      <c r="H2" s="18">
        <f>SUMMARY!T$42</f>
        <v>10204.604440000001</v>
      </c>
      <c r="I2" s="18">
        <f>SUMMARY!U$42</f>
        <v>10137.169089999999</v>
      </c>
      <c r="J2" s="18">
        <f>SUMMARY!V$42</f>
        <v>10095.13882</v>
      </c>
      <c r="K2" s="18">
        <f>SUMMARY!W$42</f>
        <v>10113.2318</v>
      </c>
      <c r="L2" s="18">
        <f>SUMMARY!X$42</f>
        <v>10096.078669999999</v>
      </c>
      <c r="M2" s="18">
        <f>SUMMARY!Y$42</f>
        <v>10110.120099999998</v>
      </c>
      <c r="N2" s="18">
        <f>SUMMARY!Z$42</f>
        <v>10151.704259999999</v>
      </c>
      <c r="O2" s="18">
        <f>SUMMARY!AA$42</f>
        <v>10234.908699999998</v>
      </c>
      <c r="P2" s="18">
        <f>SUMMARY!AB$42</f>
        <v>10249.83642</v>
      </c>
      <c r="Q2" s="18">
        <f>SUMMARY!AC$42</f>
        <v>10470.352459999998</v>
      </c>
      <c r="R2" s="18">
        <f>SUMMARY!AD$42</f>
        <v>10272.404659999997</v>
      </c>
      <c r="S2" s="18">
        <f>SUMMARY!AE$42</f>
        <v>10276.477229999999</v>
      </c>
      <c r="T2" s="19">
        <f>SUMMARY!AF$42</f>
        <v>10272.267389999997</v>
      </c>
      <c r="U2" s="18">
        <f>SUMMARY!AG$42</f>
        <v>10334.088989999998</v>
      </c>
      <c r="V2" s="18">
        <f>SUMMARY!AH$42</f>
        <v>10363.249819999997</v>
      </c>
      <c r="W2" s="18">
        <f>SUMMARY!AI$42</f>
        <v>10384.449889999998</v>
      </c>
      <c r="X2" s="18">
        <f>SUMMARY!AJ$42</f>
        <v>10438.791189999998</v>
      </c>
      <c r="Y2" s="18">
        <f>SUMMARY!AK$42</f>
        <v>10773.162989999999</v>
      </c>
      <c r="Z2" s="18">
        <f>SUMMARY!AL$42</f>
        <v>10419.754609999998</v>
      </c>
      <c r="AA2" s="18">
        <f>SUMMARY!AM$42</f>
        <v>10367.288930000001</v>
      </c>
      <c r="AB2" s="18">
        <f>SUMMARY!AN$42</f>
        <v>10330.19015</v>
      </c>
      <c r="AC2" s="18">
        <f>SUMMARY!AO$42</f>
        <v>10357.805960000002</v>
      </c>
      <c r="AD2" s="18">
        <f>SUMMARY!AP$42</f>
        <v>10480.864220000001</v>
      </c>
      <c r="AE2" s="18">
        <f>SUMMARY!AQ$42</f>
        <v>10537.273490000001</v>
      </c>
      <c r="AF2" s="18">
        <f>SUMMARY!AR$42</f>
        <v>10644.54233</v>
      </c>
      <c r="AG2" s="18">
        <f>SUMMARY!AS$42</f>
        <v>10834.30133</v>
      </c>
      <c r="AH2" s="18">
        <f>SUMMARY!AT$42</f>
        <v>11041.189330000001</v>
      </c>
      <c r="AI2" s="18">
        <f>SUMMARY!AU$42</f>
        <v>11268.68533</v>
      </c>
      <c r="AJ2" s="18">
        <f>SUMMARY!AV$42</f>
        <v>11510.099330000001</v>
      </c>
      <c r="AK2" s="18">
        <f>SUMMARY!AW$42</f>
        <v>11768.64133</v>
      </c>
      <c r="AL2" s="18">
        <f>SUMMARY!AX$42</f>
        <v>12051.27133</v>
      </c>
      <c r="AM2" s="18">
        <f>SUMMARY!AY$42</f>
        <v>12333.901329999999</v>
      </c>
      <c r="AN2" s="18">
        <f>SUMMARY!AZ$42</f>
        <v>12609.572329999999</v>
      </c>
      <c r="AO2" s="18">
        <f>SUMMARY!BA$42</f>
        <v>12850.717329999999</v>
      </c>
      <c r="AP2" s="18">
        <f>SUMMARY!BB$42</f>
        <v>13074.733329999999</v>
      </c>
      <c r="AQ2" s="18">
        <f>SUMMARY!BC$42</f>
        <v>13247.095329999998</v>
      </c>
      <c r="AR2" s="18">
        <f>SUMMARY!BD$42</f>
        <v>13402.326329999998</v>
      </c>
      <c r="AS2" s="18">
        <f>SUMMARY!BE$42</f>
        <v>13592.985329999998</v>
      </c>
      <c r="AT2" s="18">
        <f>SUMMARY!BF$42</f>
        <v>13800.923329999998</v>
      </c>
      <c r="AU2" s="18">
        <f>SUMMARY!BG$42</f>
        <v>14026.139329999998</v>
      </c>
      <c r="AV2" s="18">
        <f>SUMMARY!BH$42</f>
        <v>14251.355329999999</v>
      </c>
      <c r="AW2" s="18">
        <f>SUMMARY!BI$42</f>
        <v>14493.850329999999</v>
      </c>
      <c r="AX2" s="18">
        <f>SUMMARY!BJ$42</f>
        <v>14753.623329999999</v>
      </c>
      <c r="AY2" s="18">
        <f>SUMMARY!BK$42</f>
        <v>15018.057329999998</v>
      </c>
      <c r="AZ2" s="18">
        <f>SUMMARY!BL$42</f>
        <v>15282.491329999997</v>
      </c>
      <c r="BA2" s="18">
        <f>SUMMARY!BM$42</f>
        <v>15529.333329999998</v>
      </c>
      <c r="BB2" s="18">
        <f>SUMMARY!BN$42</f>
        <v>15758.583329999998</v>
      </c>
      <c r="BC2" s="18">
        <f>SUMMARY!BO$42</f>
        <v>15934.946329999997</v>
      </c>
      <c r="BD2" s="18">
        <f>SUMMARY!BP$42</f>
        <v>16093.718329999998</v>
      </c>
      <c r="BE2" s="18">
        <f>SUMMARY!BQ$42</f>
        <v>0</v>
      </c>
      <c r="BF2" s="18">
        <f>SUMMARY!BR$42</f>
        <v>0</v>
      </c>
      <c r="BG2" s="18">
        <f>SUMMARY!BS$42</f>
        <v>0</v>
      </c>
      <c r="BH2" s="18">
        <f>SUMMARY!BT$42</f>
        <v>0</v>
      </c>
      <c r="BI2" s="18">
        <f>SUMMARY!BU$42</f>
        <v>0</v>
      </c>
      <c r="BJ2" s="18">
        <f>SUMMARY!BV$42</f>
        <v>0</v>
      </c>
      <c r="BK2" s="18">
        <f>SUMMARY!BW$42</f>
        <v>0</v>
      </c>
      <c r="BL2" s="18">
        <f>SUMMARY!BX$42</f>
        <v>0</v>
      </c>
      <c r="BM2" s="18">
        <f>SUMMARY!BY$42</f>
        <v>0</v>
      </c>
      <c r="BN2" s="18">
        <f>SUMMARY!BZ$42</f>
        <v>0</v>
      </c>
      <c r="BO2" s="18">
        <f>SUMMARY!CA$42</f>
        <v>0</v>
      </c>
      <c r="BP2" s="18">
        <f>SUMMARY!CB$42</f>
        <v>0</v>
      </c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IV2" s="52"/>
      <c r="IW2" s="52"/>
    </row>
    <row r="3" spans="1:257" s="53" customFormat="1" ht="13.5" thickBot="1">
      <c r="B3" s="53" t="s">
        <v>106</v>
      </c>
      <c r="C3" s="54">
        <f ca="1">SUM($G$3:$EJ$3)</f>
        <v>-123151.38930999996</v>
      </c>
      <c r="G3" s="18">
        <f ca="1">G2-G1</f>
        <v>183.48231999999734</v>
      </c>
      <c r="H3" s="18">
        <f t="shared" ref="H3:S3" si="2">H2-H1</f>
        <v>-67.662949999996272</v>
      </c>
      <c r="I3" s="18">
        <f t="shared" si="2"/>
        <v>-135.09829999999783</v>
      </c>
      <c r="J3" s="18">
        <f t="shared" si="2"/>
        <v>-177.12856999999713</v>
      </c>
      <c r="K3" s="18">
        <f t="shared" si="2"/>
        <v>-159.03558999999768</v>
      </c>
      <c r="L3" s="18">
        <f t="shared" si="2"/>
        <v>-176.18871999999828</v>
      </c>
      <c r="M3" s="18">
        <f t="shared" si="2"/>
        <v>-162.14728999999897</v>
      </c>
      <c r="N3" s="18">
        <f t="shared" si="2"/>
        <v>-120.56312999999864</v>
      </c>
      <c r="O3" s="18">
        <f t="shared" si="2"/>
        <v>-37.358689999999115</v>
      </c>
      <c r="P3" s="18">
        <f t="shared" si="2"/>
        <v>-22.430969999997615</v>
      </c>
      <c r="Q3" s="18">
        <f t="shared" si="2"/>
        <v>198.085070000001</v>
      </c>
      <c r="R3" s="18">
        <f t="shared" si="2"/>
        <v>0.13726999999926193</v>
      </c>
      <c r="S3" s="18">
        <f t="shared" si="2"/>
        <v>4.2098400000013498</v>
      </c>
      <c r="T3" s="19">
        <f t="shared" ref="T3:BP3" si="3">T2-T1</f>
        <v>0</v>
      </c>
      <c r="U3" s="19">
        <f t="shared" ca="1" si="3"/>
        <v>196.91989999999896</v>
      </c>
      <c r="V3" s="19">
        <f t="shared" ca="1" si="3"/>
        <v>268.11099999999715</v>
      </c>
      <c r="W3" s="19">
        <f t="shared" ca="1" si="3"/>
        <v>271.21808999999848</v>
      </c>
      <c r="X3" s="19">
        <f t="shared" ca="1" si="3"/>
        <v>342.71251999999913</v>
      </c>
      <c r="Y3" s="19">
        <f t="shared" ca="1" si="3"/>
        <v>663.04289000000063</v>
      </c>
      <c r="Z3" s="19">
        <f t="shared" ca="1" si="3"/>
        <v>268.05034999999953</v>
      </c>
      <c r="AA3" s="19">
        <f t="shared" ca="1" si="3"/>
        <v>132.38023000000248</v>
      </c>
      <c r="AB3" s="19">
        <f t="shared" ca="1" si="3"/>
        <v>80.353730000000724</v>
      </c>
      <c r="AC3" s="19">
        <f t="shared" ca="1" si="3"/>
        <v>-112.54649999999674</v>
      </c>
      <c r="AD3" s="19">
        <f t="shared" ca="1" si="3"/>
        <v>208.45956000000479</v>
      </c>
      <c r="AE3" s="19">
        <f t="shared" ca="1" si="3"/>
        <v>260.7962600000028</v>
      </c>
      <c r="AF3" s="19">
        <f t="shared" ca="1" si="3"/>
        <v>372.27494000000297</v>
      </c>
      <c r="AG3" s="19">
        <f t="shared" ca="1" si="3"/>
        <v>500.21234000000186</v>
      </c>
      <c r="AH3" s="19">
        <f t="shared" ca="1" si="3"/>
        <v>677.93951000000379</v>
      </c>
      <c r="AI3" s="19">
        <f t="shared" ca="1" si="3"/>
        <v>884.2354400000022</v>
      </c>
      <c r="AJ3" s="19">
        <f t="shared" ca="1" si="3"/>
        <v>1071.3081400000028</v>
      </c>
      <c r="AK3" s="19">
        <f t="shared" ca="1" si="3"/>
        <v>995.47834000000148</v>
      </c>
      <c r="AL3" s="19">
        <f t="shared" ca="1" si="3"/>
        <v>1631.5167200000014</v>
      </c>
      <c r="AM3" s="19">
        <f t="shared" ca="1" si="3"/>
        <v>1966.6123999999982</v>
      </c>
      <c r="AN3" s="19">
        <f t="shared" ca="1" si="3"/>
        <v>2279.3821799999987</v>
      </c>
      <c r="AO3" s="19">
        <f t="shared" ca="1" si="3"/>
        <v>2492.911369999998</v>
      </c>
      <c r="AP3" s="19">
        <f t="shared" ca="1" si="3"/>
        <v>2593.8691099999978</v>
      </c>
      <c r="AQ3" s="19">
        <f t="shared" ca="1" si="3"/>
        <v>2709.8218399999969</v>
      </c>
      <c r="AR3" s="19">
        <f t="shared" ca="1" si="3"/>
        <v>2757.7839999999978</v>
      </c>
      <c r="AS3" s="19">
        <f t="shared" ca="1" si="3"/>
        <v>2758.6839999999975</v>
      </c>
      <c r="AT3" s="19">
        <f t="shared" ca="1" si="3"/>
        <v>2759.7339999999967</v>
      </c>
      <c r="AU3" s="19">
        <f t="shared" ca="1" si="3"/>
        <v>2757.4539999999979</v>
      </c>
      <c r="AV3" s="19">
        <f t="shared" ca="1" si="3"/>
        <v>2741.2559999999976</v>
      </c>
      <c r="AW3" s="19">
        <f t="shared" ca="1" si="3"/>
        <v>2725.2089999999989</v>
      </c>
      <c r="AX3" s="19">
        <f t="shared" ca="1" si="3"/>
        <v>2702.351999999999</v>
      </c>
      <c r="AY3" s="19">
        <f t="shared" ca="1" si="3"/>
        <v>2684.155999999999</v>
      </c>
      <c r="AZ3" s="19">
        <f t="shared" ca="1" si="3"/>
        <v>2672.9189999999981</v>
      </c>
      <c r="BA3" s="19">
        <f t="shared" ca="1" si="3"/>
        <v>2678.6159999999982</v>
      </c>
      <c r="BB3" s="19">
        <f t="shared" ca="1" si="3"/>
        <v>2683.8499999999985</v>
      </c>
      <c r="BC3" s="19">
        <f t="shared" ca="1" si="3"/>
        <v>2687.8509999999987</v>
      </c>
      <c r="BD3" s="19">
        <f t="shared" ca="1" si="3"/>
        <v>2691.3919999999998</v>
      </c>
      <c r="BE3" s="19">
        <f t="shared" ca="1" si="3"/>
        <v>-13592.985329999998</v>
      </c>
      <c r="BF3" s="19">
        <f t="shared" ca="1" si="3"/>
        <v>-13800.923329999998</v>
      </c>
      <c r="BG3" s="19">
        <f t="shared" ca="1" si="3"/>
        <v>-14026.139329999998</v>
      </c>
      <c r="BH3" s="19">
        <f t="shared" ca="1" si="3"/>
        <v>-14251.355329999999</v>
      </c>
      <c r="BI3" s="19">
        <f t="shared" ca="1" si="3"/>
        <v>-14493.850329999999</v>
      </c>
      <c r="BJ3" s="19">
        <f t="shared" ca="1" si="3"/>
        <v>-14753.623329999999</v>
      </c>
      <c r="BK3" s="19">
        <f t="shared" ca="1" si="3"/>
        <v>-15018.057329999998</v>
      </c>
      <c r="BL3" s="19">
        <f t="shared" ca="1" si="3"/>
        <v>-15282.491329999997</v>
      </c>
      <c r="BM3" s="19">
        <f t="shared" ca="1" si="3"/>
        <v>-15529.333329999998</v>
      </c>
      <c r="BN3" s="19">
        <f t="shared" ca="1" si="3"/>
        <v>-15758.583329999998</v>
      </c>
      <c r="BO3" s="19">
        <f t="shared" ca="1" si="3"/>
        <v>-15934.946329999997</v>
      </c>
      <c r="BP3" s="19">
        <f t="shared" ca="1" si="3"/>
        <v>-16093.718329999998</v>
      </c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IV3" s="55"/>
      <c r="IW3" s="55"/>
    </row>
    <row r="4" spans="1:257" ht="13.5" thickBot="1">
      <c r="B4" s="56">
        <v>40816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57"/>
      <c r="U4" s="20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0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0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0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0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2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2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2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2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2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2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IV4" s="55"/>
      <c r="IW4" s="55"/>
    </row>
    <row r="5" spans="1:257">
      <c r="G5" s="18"/>
      <c r="H5" s="18"/>
      <c r="I5" s="18">
        <v>2010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57"/>
      <c r="U5" s="20">
        <f>I5+1</f>
        <v>2011</v>
      </c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0">
        <f>U5+1</f>
        <v>2012</v>
      </c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0">
        <f>AG5+1</f>
        <v>2013</v>
      </c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0">
        <f>AS5+1</f>
        <v>2014</v>
      </c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0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2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2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2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2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2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2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</row>
    <row r="6" spans="1:257">
      <c r="A6" s="51" t="s">
        <v>107</v>
      </c>
      <c r="B6" s="51" t="s">
        <v>115</v>
      </c>
      <c r="C6" s="51" t="s">
        <v>108</v>
      </c>
      <c r="D6" s="51" t="s">
        <v>109</v>
      </c>
      <c r="G6" s="58">
        <v>40147</v>
      </c>
      <c r="H6" s="58">
        <f t="shared" ref="H6" si="4">EOMONTH(G$6, 1)</f>
        <v>40178</v>
      </c>
      <c r="I6" s="58">
        <f t="shared" ref="I6" si="5">EOMONTH(H$6, 1)</f>
        <v>40209</v>
      </c>
      <c r="J6" s="58">
        <f t="shared" ref="J6" si="6">EOMONTH(I$6, 1)</f>
        <v>40237</v>
      </c>
      <c r="K6" s="58">
        <f t="shared" ref="K6" si="7">EOMONTH(J$6, 1)</f>
        <v>40268</v>
      </c>
      <c r="L6" s="58">
        <f t="shared" ref="L6" si="8">EOMONTH(K$6, 1)</f>
        <v>40298</v>
      </c>
      <c r="M6" s="58">
        <f t="shared" ref="M6" si="9">EOMONTH(L$6, 1)</f>
        <v>40329</v>
      </c>
      <c r="N6" s="58">
        <f t="shared" ref="N6" si="10">EOMONTH(M$6, 1)</f>
        <v>40359</v>
      </c>
      <c r="O6" s="58">
        <f t="shared" ref="O6" si="11">EOMONTH(N$6, 1)</f>
        <v>40390</v>
      </c>
      <c r="P6" s="58">
        <f t="shared" ref="P6" si="12">EOMONTH(O$6, 1)</f>
        <v>40421</v>
      </c>
      <c r="Q6" s="58">
        <f t="shared" ref="Q6" si="13">EOMONTH(P$6, 1)</f>
        <v>40451</v>
      </c>
      <c r="R6" s="58">
        <f t="shared" ref="R6" si="14">EOMONTH(Q$6, 1)</f>
        <v>40482</v>
      </c>
      <c r="S6" s="58">
        <f t="shared" ref="S6" si="15">EOMONTH(R$6, 1)</f>
        <v>40512</v>
      </c>
      <c r="T6" s="58">
        <f t="shared" ref="T6:BP6" si="16">EOMONTH(S$6, 1)</f>
        <v>40543</v>
      </c>
      <c r="U6" s="23">
        <f t="shared" si="16"/>
        <v>40574</v>
      </c>
      <c r="V6" s="23">
        <f t="shared" si="16"/>
        <v>40602</v>
      </c>
      <c r="W6" s="23">
        <f t="shared" si="16"/>
        <v>40633</v>
      </c>
      <c r="X6" s="23">
        <f t="shared" si="16"/>
        <v>40663</v>
      </c>
      <c r="Y6" s="23">
        <f t="shared" si="16"/>
        <v>40694</v>
      </c>
      <c r="Z6" s="23">
        <f t="shared" si="16"/>
        <v>40724</v>
      </c>
      <c r="AA6" s="23">
        <f t="shared" si="16"/>
        <v>40755</v>
      </c>
      <c r="AB6" s="23">
        <f t="shared" si="16"/>
        <v>40786</v>
      </c>
      <c r="AC6" s="23">
        <f t="shared" si="16"/>
        <v>40816</v>
      </c>
      <c r="AD6" s="23">
        <f t="shared" si="16"/>
        <v>40847</v>
      </c>
      <c r="AE6" s="23">
        <f t="shared" si="16"/>
        <v>40877</v>
      </c>
      <c r="AF6" s="23">
        <f t="shared" si="16"/>
        <v>40908</v>
      </c>
      <c r="AG6" s="23">
        <f t="shared" si="16"/>
        <v>40939</v>
      </c>
      <c r="AH6" s="23">
        <f t="shared" si="16"/>
        <v>40968</v>
      </c>
      <c r="AI6" s="23">
        <f t="shared" si="16"/>
        <v>40999</v>
      </c>
      <c r="AJ6" s="23">
        <f t="shared" si="16"/>
        <v>41029</v>
      </c>
      <c r="AK6" s="23">
        <f t="shared" si="16"/>
        <v>41060</v>
      </c>
      <c r="AL6" s="23">
        <f t="shared" si="16"/>
        <v>41090</v>
      </c>
      <c r="AM6" s="23">
        <f t="shared" si="16"/>
        <v>41121</v>
      </c>
      <c r="AN6" s="23">
        <f t="shared" si="16"/>
        <v>41152</v>
      </c>
      <c r="AO6" s="23">
        <f t="shared" si="16"/>
        <v>41182</v>
      </c>
      <c r="AP6" s="23">
        <f t="shared" si="16"/>
        <v>41213</v>
      </c>
      <c r="AQ6" s="23">
        <f t="shared" si="16"/>
        <v>41243</v>
      </c>
      <c r="AR6" s="23">
        <f t="shared" si="16"/>
        <v>41274</v>
      </c>
      <c r="AS6" s="23">
        <f t="shared" si="16"/>
        <v>41305</v>
      </c>
      <c r="AT6" s="23">
        <f t="shared" si="16"/>
        <v>41333</v>
      </c>
      <c r="AU6" s="23">
        <f t="shared" si="16"/>
        <v>41364</v>
      </c>
      <c r="AV6" s="23">
        <f t="shared" si="16"/>
        <v>41394</v>
      </c>
      <c r="AW6" s="23">
        <f t="shared" si="16"/>
        <v>41425</v>
      </c>
      <c r="AX6" s="23">
        <f t="shared" si="16"/>
        <v>41455</v>
      </c>
      <c r="AY6" s="23">
        <f t="shared" si="16"/>
        <v>41486</v>
      </c>
      <c r="AZ6" s="23">
        <f t="shared" si="16"/>
        <v>41517</v>
      </c>
      <c r="BA6" s="23">
        <f t="shared" si="16"/>
        <v>41547</v>
      </c>
      <c r="BB6" s="23">
        <f t="shared" si="16"/>
        <v>41578</v>
      </c>
      <c r="BC6" s="23">
        <f t="shared" si="16"/>
        <v>41608</v>
      </c>
      <c r="BD6" s="23">
        <f t="shared" si="16"/>
        <v>41639</v>
      </c>
      <c r="BE6" s="23">
        <f t="shared" si="16"/>
        <v>41670</v>
      </c>
      <c r="BF6" s="23">
        <f t="shared" si="16"/>
        <v>41698</v>
      </c>
      <c r="BG6" s="23">
        <f t="shared" si="16"/>
        <v>41729</v>
      </c>
      <c r="BH6" s="23">
        <f t="shared" si="16"/>
        <v>41759</v>
      </c>
      <c r="BI6" s="23">
        <f t="shared" si="16"/>
        <v>41790</v>
      </c>
      <c r="BJ6" s="23">
        <f t="shared" si="16"/>
        <v>41820</v>
      </c>
      <c r="BK6" s="23">
        <f t="shared" si="16"/>
        <v>41851</v>
      </c>
      <c r="BL6" s="23">
        <f t="shared" si="16"/>
        <v>41882</v>
      </c>
      <c r="BM6" s="23">
        <f t="shared" si="16"/>
        <v>41912</v>
      </c>
      <c r="BN6" s="23">
        <f t="shared" si="16"/>
        <v>41943</v>
      </c>
      <c r="BO6" s="23">
        <f t="shared" si="16"/>
        <v>41973</v>
      </c>
      <c r="BP6" s="23">
        <f t="shared" si="16"/>
        <v>42004</v>
      </c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</row>
    <row r="7" spans="1:257">
      <c r="A7" s="51">
        <v>2558</v>
      </c>
      <c r="B7" s="51" t="s">
        <v>113</v>
      </c>
      <c r="C7" s="51">
        <f t="shared" ref="C7:C11" si="17">MATCH($B7, Conservation_Tag, 0)</f>
        <v>1</v>
      </c>
      <c r="D7" s="51">
        <f>VALUE(LEFT($A7, 4))</f>
        <v>2558</v>
      </c>
      <c r="G7" s="59">
        <f t="shared" ref="G7:P11" ca="1" si="18">IF(G$6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10094.571610000003</v>
      </c>
      <c r="H7" s="59">
        <f t="shared" ca="1" si="18"/>
        <v>10101.885520000002</v>
      </c>
      <c r="I7" s="59">
        <f t="shared" ca="1" si="18"/>
        <v>10090.318470000002</v>
      </c>
      <c r="J7" s="59">
        <f t="shared" ca="1" si="18"/>
        <v>10068.407320000002</v>
      </c>
      <c r="K7" s="59">
        <f t="shared" ca="1" si="18"/>
        <v>10036.082790000002</v>
      </c>
      <c r="L7" s="59">
        <f t="shared" ca="1" si="18"/>
        <v>9910.0351800000008</v>
      </c>
      <c r="M7" s="59">
        <f t="shared" ca="1" si="18"/>
        <v>9987.2142500000009</v>
      </c>
      <c r="N7" s="59">
        <f t="shared" ca="1" si="18"/>
        <v>10020.23164</v>
      </c>
      <c r="O7" s="59">
        <f t="shared" ca="1" si="18"/>
        <v>10167.22358</v>
      </c>
      <c r="P7" s="59">
        <f t="shared" ca="1" si="18"/>
        <v>9974.1545299999998</v>
      </c>
      <c r="Q7" s="59">
        <f t="shared" ref="Q7:Z11" ca="1" si="19">IF(Q$6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10053.730149999999</v>
      </c>
      <c r="R7" s="59">
        <f t="shared" ca="1" si="19"/>
        <v>9926.2357999999986</v>
      </c>
      <c r="S7" s="59">
        <f t="shared" ca="1" si="19"/>
        <v>10218.586859999999</v>
      </c>
      <c r="T7" s="60">
        <f t="shared" ca="1" si="19"/>
        <v>10137.043810000001</v>
      </c>
      <c r="U7" s="60">
        <f t="shared" ca="1" si="19"/>
        <v>10069.608459999999</v>
      </c>
      <c r="V7" s="60">
        <f t="shared" ca="1" si="19"/>
        <v>10027.57819</v>
      </c>
      <c r="W7" s="60">
        <f t="shared" ca="1" si="19"/>
        <v>10045.67117</v>
      </c>
      <c r="X7" s="60">
        <f t="shared" ca="1" si="19"/>
        <v>10028.518039999999</v>
      </c>
      <c r="Y7" s="60">
        <f t="shared" ca="1" si="19"/>
        <v>10042.559469999998</v>
      </c>
      <c r="Z7" s="60">
        <f t="shared" ca="1" si="19"/>
        <v>10084.143629999999</v>
      </c>
      <c r="AA7" s="60">
        <f t="shared" ref="AA7:AJ11" ca="1" si="20">IF(AA$6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10167.348069999998</v>
      </c>
      <c r="AB7" s="60">
        <f t="shared" ca="1" si="20"/>
        <v>10182.27579</v>
      </c>
      <c r="AC7" s="60">
        <f t="shared" ca="1" si="20"/>
        <v>10402.791829999998</v>
      </c>
      <c r="AD7" s="60">
        <f t="shared" ca="1" si="20"/>
        <v>-197.94780000000173</v>
      </c>
      <c r="AE7" s="60">
        <f t="shared" ca="1" si="20"/>
        <v>4.0725700000020879</v>
      </c>
      <c r="AF7" s="60">
        <f t="shared" ca="1" si="20"/>
        <v>-4.2098400000013498</v>
      </c>
      <c r="AG7" s="60">
        <f t="shared" ca="1" si="20"/>
        <v>61.821600000001126</v>
      </c>
      <c r="AH7" s="60">
        <f t="shared" ca="1" si="20"/>
        <v>29.160829999998896</v>
      </c>
      <c r="AI7" s="60">
        <f t="shared" ca="1" si="20"/>
        <v>21.200070000000778</v>
      </c>
      <c r="AJ7" s="60">
        <f t="shared" ca="1" si="20"/>
        <v>54.341300000000047</v>
      </c>
      <c r="AK7" s="60">
        <f t="shared" ref="AK7:AT11" ca="1" si="21">IF(AK$6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334.3718000000008</v>
      </c>
      <c r="AL7" s="60">
        <f t="shared" ca="1" si="21"/>
        <v>-353.40838000000076</v>
      </c>
      <c r="AM7" s="60">
        <f t="shared" ca="1" si="21"/>
        <v>-44.372119999998176</v>
      </c>
      <c r="AN7" s="60">
        <f t="shared" ca="1" si="21"/>
        <v>-37.098780000000261</v>
      </c>
      <c r="AO7" s="60">
        <f t="shared" ca="1" si="21"/>
        <v>27.615810000001147</v>
      </c>
      <c r="AP7" s="60">
        <f t="shared" ca="1" si="21"/>
        <v>123.05825999999979</v>
      </c>
      <c r="AQ7" s="60">
        <f t="shared" ca="1" si="21"/>
        <v>56.409270000000106</v>
      </c>
      <c r="AR7" s="60">
        <f t="shared" ca="1" si="21"/>
        <v>107.26883999999882</v>
      </c>
      <c r="AS7" s="60">
        <f t="shared" ca="1" si="21"/>
        <v>189.75900000000001</v>
      </c>
      <c r="AT7" s="60">
        <f t="shared" ca="1" si="21"/>
        <v>206.88800000000083</v>
      </c>
      <c r="AU7" s="60">
        <f t="shared" ref="AU7:BD11" ca="1" si="22">IF(AU$6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227.49599999999919</v>
      </c>
      <c r="AV7" s="60">
        <f t="shared" ca="1" si="22"/>
        <v>241.41400000000067</v>
      </c>
      <c r="AW7" s="60">
        <f t="shared" ca="1" si="22"/>
        <v>258.54199999999946</v>
      </c>
      <c r="AX7" s="60">
        <f t="shared" ca="1" si="22"/>
        <v>282.6299999999992</v>
      </c>
      <c r="AY7" s="60">
        <f t="shared" ca="1" si="22"/>
        <v>282.6299999999992</v>
      </c>
      <c r="AZ7" s="60">
        <f t="shared" ca="1" si="22"/>
        <v>275.67100000000028</v>
      </c>
      <c r="BA7" s="60">
        <f t="shared" ca="1" si="22"/>
        <v>241.14500000000044</v>
      </c>
      <c r="BB7" s="60">
        <f t="shared" ca="1" si="22"/>
        <v>224.01599999999962</v>
      </c>
      <c r="BC7" s="60">
        <f t="shared" ca="1" si="22"/>
        <v>172.36199999999917</v>
      </c>
      <c r="BD7" s="60">
        <f t="shared" ca="1" si="22"/>
        <v>155.23099999999977</v>
      </c>
      <c r="BE7" s="60">
        <f t="shared" ref="BE7:BN11" ca="1" si="23">IF(BE$6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190.65899999999965</v>
      </c>
      <c r="BF7" s="60">
        <f t="shared" ca="1" si="23"/>
        <v>207.9380000000001</v>
      </c>
      <c r="BG7" s="60">
        <f t="shared" ca="1" si="23"/>
        <v>225.21600000000035</v>
      </c>
      <c r="BH7" s="60">
        <f t="shared" ca="1" si="23"/>
        <v>225.21600000000035</v>
      </c>
      <c r="BI7" s="60">
        <f t="shared" ca="1" si="23"/>
        <v>242.4950000000008</v>
      </c>
      <c r="BJ7" s="60">
        <f t="shared" ca="1" si="23"/>
        <v>259.77299999999923</v>
      </c>
      <c r="BK7" s="60">
        <f t="shared" ca="1" si="23"/>
        <v>264.43399999999929</v>
      </c>
      <c r="BL7" s="60">
        <f t="shared" ca="1" si="23"/>
        <v>264.43399999999929</v>
      </c>
      <c r="BM7" s="60">
        <f t="shared" ca="1" si="23"/>
        <v>246.84200000000055</v>
      </c>
      <c r="BN7" s="60">
        <f t="shared" ca="1" si="23"/>
        <v>229.25</v>
      </c>
      <c r="BO7" s="60">
        <f t="shared" ref="BO7:BP11" ca="1" si="24">IF(BO$6 &lt;= Last_Actual_Date, INDIRECT("'" &amp; $A7 &amp; "'!" &amp; ADDRESS(CHOOSE($C7, $IW$1, $IW$2), COLUMN())), INDIRECT("'" &amp; $A7 &amp; "'!" &amp; ADDRESS(CHOOSE($C7, $IW$1, $IW$2), COLUMN())) - INDIRECT("'" &amp; $A7 &amp; "'!" &amp; ADDRESS(CHOOSE($C7, $IW$1, $IW$2), COLUMN() - 1)))</f>
        <v>176.36299999999937</v>
      </c>
      <c r="BP7" s="60">
        <f t="shared" ca="1" si="24"/>
        <v>158.77200000000084</v>
      </c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</row>
    <row r="8" spans="1:257">
      <c r="A8" s="51">
        <v>4365</v>
      </c>
      <c r="B8" s="51" t="s">
        <v>113</v>
      </c>
      <c r="C8" s="51">
        <f t="shared" si="17"/>
        <v>1</v>
      </c>
      <c r="D8" s="51">
        <f t="shared" ref="D8:D9" si="25">VALUE(LEFT($A8, 4))</f>
        <v>4365</v>
      </c>
      <c r="G8" s="59">
        <f t="shared" ca="1" si="18"/>
        <v>8.0935600000000001</v>
      </c>
      <c r="H8" s="59">
        <f t="shared" ca="1" si="18"/>
        <v>8.0935600000000001</v>
      </c>
      <c r="I8" s="59">
        <f t="shared" ca="1" si="18"/>
        <v>8.0935600000000001</v>
      </c>
      <c r="J8" s="59">
        <f t="shared" ca="1" si="18"/>
        <v>8.0935600000000001</v>
      </c>
      <c r="K8" s="59">
        <f t="shared" ca="1" si="18"/>
        <v>8.0935600000000001</v>
      </c>
      <c r="L8" s="59">
        <f t="shared" ca="1" si="18"/>
        <v>8.0935600000000001</v>
      </c>
      <c r="M8" s="59">
        <f t="shared" ca="1" si="18"/>
        <v>8.0935600000000001</v>
      </c>
      <c r="N8" s="59">
        <f t="shared" ca="1" si="18"/>
        <v>8.0935600000000001</v>
      </c>
      <c r="O8" s="59">
        <f t="shared" ca="1" si="18"/>
        <v>8.0935600000000001</v>
      </c>
      <c r="P8" s="59">
        <f t="shared" ca="1" si="18"/>
        <v>8.0935600000000001</v>
      </c>
      <c r="Q8" s="59">
        <f t="shared" ca="1" si="19"/>
        <v>8.0935600000000001</v>
      </c>
      <c r="R8" s="59">
        <f t="shared" ca="1" si="19"/>
        <v>8.0935600000000001</v>
      </c>
      <c r="S8" s="59">
        <f t="shared" ca="1" si="19"/>
        <v>8.0935600000000001</v>
      </c>
      <c r="T8" s="60">
        <f t="shared" ca="1" si="19"/>
        <v>8.0935600000000001</v>
      </c>
      <c r="U8" s="60">
        <f t="shared" ca="1" si="19"/>
        <v>8.0935600000000001</v>
      </c>
      <c r="V8" s="60">
        <f t="shared" ca="1" si="19"/>
        <v>8.0935600000000001</v>
      </c>
      <c r="W8" s="60">
        <f t="shared" ca="1" si="19"/>
        <v>8.0935600000000001</v>
      </c>
      <c r="X8" s="60">
        <f t="shared" ca="1" si="19"/>
        <v>8.0935600000000001</v>
      </c>
      <c r="Y8" s="60">
        <f t="shared" ca="1" si="19"/>
        <v>8.0935600000000001</v>
      </c>
      <c r="Z8" s="60">
        <f t="shared" ca="1" si="19"/>
        <v>8.0935600000000001</v>
      </c>
      <c r="AA8" s="60">
        <f t="shared" ca="1" si="20"/>
        <v>8.0935600000000001</v>
      </c>
      <c r="AB8" s="60">
        <f t="shared" ca="1" si="20"/>
        <v>8.0935600000000001</v>
      </c>
      <c r="AC8" s="60">
        <f t="shared" ca="1" si="20"/>
        <v>8.0935600000000001</v>
      </c>
      <c r="AD8" s="60">
        <f t="shared" ca="1" si="20"/>
        <v>0</v>
      </c>
      <c r="AE8" s="60">
        <f t="shared" ca="1" si="20"/>
        <v>0</v>
      </c>
      <c r="AF8" s="60">
        <f t="shared" ca="1" si="20"/>
        <v>0</v>
      </c>
      <c r="AG8" s="60">
        <f t="shared" ca="1" si="20"/>
        <v>0</v>
      </c>
      <c r="AH8" s="60">
        <f t="shared" ca="1" si="20"/>
        <v>0</v>
      </c>
      <c r="AI8" s="60">
        <f t="shared" ca="1" si="20"/>
        <v>0</v>
      </c>
      <c r="AJ8" s="60">
        <f t="shared" ca="1" si="20"/>
        <v>0</v>
      </c>
      <c r="AK8" s="60">
        <f t="shared" ca="1" si="21"/>
        <v>0</v>
      </c>
      <c r="AL8" s="60">
        <f t="shared" ca="1" si="21"/>
        <v>0</v>
      </c>
      <c r="AM8" s="60">
        <f t="shared" ca="1" si="21"/>
        <v>-8.0935600000000001</v>
      </c>
      <c r="AN8" s="60">
        <f t="shared" ca="1" si="21"/>
        <v>0</v>
      </c>
      <c r="AO8" s="60">
        <f t="shared" ca="1" si="21"/>
        <v>0</v>
      </c>
      <c r="AP8" s="60">
        <f t="shared" ca="1" si="21"/>
        <v>0</v>
      </c>
      <c r="AQ8" s="60">
        <f t="shared" ca="1" si="21"/>
        <v>0</v>
      </c>
      <c r="AR8" s="60">
        <f t="shared" ca="1" si="21"/>
        <v>0</v>
      </c>
      <c r="AS8" s="60">
        <f t="shared" ca="1" si="21"/>
        <v>0</v>
      </c>
      <c r="AT8" s="60">
        <f t="shared" ca="1" si="21"/>
        <v>0</v>
      </c>
      <c r="AU8" s="60">
        <f t="shared" ca="1" si="22"/>
        <v>0</v>
      </c>
      <c r="AV8" s="60">
        <f t="shared" ca="1" si="22"/>
        <v>0</v>
      </c>
      <c r="AW8" s="60">
        <f t="shared" ca="1" si="22"/>
        <v>0</v>
      </c>
      <c r="AX8" s="60">
        <f t="shared" ca="1" si="22"/>
        <v>0</v>
      </c>
      <c r="AY8" s="60">
        <f t="shared" ca="1" si="22"/>
        <v>0</v>
      </c>
      <c r="AZ8" s="60">
        <f t="shared" ca="1" si="22"/>
        <v>0</v>
      </c>
      <c r="BA8" s="60">
        <f t="shared" ca="1" si="22"/>
        <v>0</v>
      </c>
      <c r="BB8" s="60">
        <f t="shared" ca="1" si="22"/>
        <v>0</v>
      </c>
      <c r="BC8" s="60">
        <f t="shared" ca="1" si="22"/>
        <v>0</v>
      </c>
      <c r="BD8" s="60">
        <f t="shared" ca="1" si="22"/>
        <v>0</v>
      </c>
      <c r="BE8" s="60">
        <f t="shared" ca="1" si="23"/>
        <v>0</v>
      </c>
      <c r="BF8" s="60">
        <f t="shared" ca="1" si="23"/>
        <v>0</v>
      </c>
      <c r="BG8" s="60">
        <f t="shared" ca="1" si="23"/>
        <v>0</v>
      </c>
      <c r="BH8" s="60">
        <f t="shared" ca="1" si="23"/>
        <v>0</v>
      </c>
      <c r="BI8" s="60">
        <f t="shared" ca="1" si="23"/>
        <v>0</v>
      </c>
      <c r="BJ8" s="60">
        <f t="shared" ca="1" si="23"/>
        <v>0</v>
      </c>
      <c r="BK8" s="60">
        <f t="shared" ca="1" si="23"/>
        <v>0</v>
      </c>
      <c r="BL8" s="60">
        <f t="shared" ca="1" si="23"/>
        <v>0</v>
      </c>
      <c r="BM8" s="60">
        <f t="shared" ca="1" si="23"/>
        <v>0</v>
      </c>
      <c r="BN8" s="60">
        <f t="shared" ca="1" si="23"/>
        <v>0</v>
      </c>
      <c r="BO8" s="60">
        <f t="shared" ca="1" si="24"/>
        <v>0</v>
      </c>
      <c r="BP8" s="60">
        <f t="shared" ca="1" si="24"/>
        <v>0</v>
      </c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</row>
    <row r="9" spans="1:257">
      <c r="A9" s="51">
        <v>4380</v>
      </c>
      <c r="B9" s="51" t="s">
        <v>113</v>
      </c>
      <c r="C9" s="51">
        <f t="shared" si="17"/>
        <v>1</v>
      </c>
      <c r="D9" s="51">
        <f t="shared" si="25"/>
        <v>4380</v>
      </c>
      <c r="G9" s="59">
        <f t="shared" ca="1" si="18"/>
        <v>0</v>
      </c>
      <c r="H9" s="59">
        <f t="shared" ca="1" si="18"/>
        <v>0</v>
      </c>
      <c r="I9" s="59">
        <f t="shared" ca="1" si="18"/>
        <v>0</v>
      </c>
      <c r="J9" s="59">
        <f t="shared" ca="1" si="18"/>
        <v>0</v>
      </c>
      <c r="K9" s="59">
        <f t="shared" ca="1" si="18"/>
        <v>0</v>
      </c>
      <c r="L9" s="59">
        <f t="shared" ca="1" si="18"/>
        <v>0</v>
      </c>
      <c r="M9" s="59">
        <f t="shared" ca="1" si="18"/>
        <v>0</v>
      </c>
      <c r="N9" s="59">
        <f t="shared" ca="1" si="18"/>
        <v>0</v>
      </c>
      <c r="O9" s="59">
        <f t="shared" ca="1" si="18"/>
        <v>0</v>
      </c>
      <c r="P9" s="59">
        <f t="shared" ca="1" si="18"/>
        <v>0</v>
      </c>
      <c r="Q9" s="59">
        <f t="shared" ca="1" si="19"/>
        <v>0</v>
      </c>
      <c r="R9" s="59">
        <f t="shared" ca="1" si="19"/>
        <v>0</v>
      </c>
      <c r="S9" s="59">
        <f t="shared" ca="1" si="19"/>
        <v>13.81437</v>
      </c>
      <c r="T9" s="60">
        <f t="shared" ca="1" si="19"/>
        <v>13.81437</v>
      </c>
      <c r="U9" s="60">
        <f t="shared" ca="1" si="19"/>
        <v>13.81437</v>
      </c>
      <c r="V9" s="60">
        <f t="shared" ca="1" si="19"/>
        <v>13.81437</v>
      </c>
      <c r="W9" s="60">
        <f t="shared" ca="1" si="19"/>
        <v>13.81437</v>
      </c>
      <c r="X9" s="60">
        <f t="shared" ca="1" si="19"/>
        <v>13.81437</v>
      </c>
      <c r="Y9" s="60">
        <f t="shared" ca="1" si="19"/>
        <v>13.81437</v>
      </c>
      <c r="Z9" s="60">
        <f t="shared" ca="1" si="19"/>
        <v>13.81437</v>
      </c>
      <c r="AA9" s="60">
        <f t="shared" ca="1" si="20"/>
        <v>13.81437</v>
      </c>
      <c r="AB9" s="60">
        <f t="shared" ca="1" si="20"/>
        <v>13.81437</v>
      </c>
      <c r="AC9" s="60">
        <f t="shared" ca="1" si="20"/>
        <v>13.81437</v>
      </c>
      <c r="AD9" s="60">
        <f t="shared" ca="1" si="20"/>
        <v>0</v>
      </c>
      <c r="AE9" s="60">
        <f t="shared" ca="1" si="20"/>
        <v>0</v>
      </c>
      <c r="AF9" s="60">
        <f t="shared" ca="1" si="20"/>
        <v>0</v>
      </c>
      <c r="AG9" s="60">
        <f t="shared" ca="1" si="20"/>
        <v>0</v>
      </c>
      <c r="AH9" s="60">
        <f t="shared" ca="1" si="20"/>
        <v>0</v>
      </c>
      <c r="AI9" s="60">
        <f t="shared" ca="1" si="20"/>
        <v>0</v>
      </c>
      <c r="AJ9" s="60">
        <f t="shared" ca="1" si="20"/>
        <v>0</v>
      </c>
      <c r="AK9" s="60">
        <f t="shared" ca="1" si="21"/>
        <v>0</v>
      </c>
      <c r="AL9" s="60">
        <f t="shared" ca="1" si="21"/>
        <v>0</v>
      </c>
      <c r="AM9" s="60">
        <f t="shared" ca="1" si="21"/>
        <v>0</v>
      </c>
      <c r="AN9" s="60">
        <f t="shared" ca="1" si="21"/>
        <v>0</v>
      </c>
      <c r="AO9" s="60">
        <f t="shared" ca="1" si="21"/>
        <v>0</v>
      </c>
      <c r="AP9" s="60">
        <f t="shared" ca="1" si="21"/>
        <v>0</v>
      </c>
      <c r="AQ9" s="60">
        <f t="shared" ca="1" si="21"/>
        <v>0</v>
      </c>
      <c r="AR9" s="60">
        <f t="shared" ca="1" si="21"/>
        <v>0</v>
      </c>
      <c r="AS9" s="60">
        <f t="shared" ca="1" si="21"/>
        <v>0</v>
      </c>
      <c r="AT9" s="60">
        <f t="shared" ca="1" si="21"/>
        <v>0</v>
      </c>
      <c r="AU9" s="60">
        <f t="shared" ca="1" si="22"/>
        <v>0</v>
      </c>
      <c r="AV9" s="60">
        <f t="shared" ca="1" si="22"/>
        <v>0</v>
      </c>
      <c r="AW9" s="60">
        <f t="shared" ca="1" si="22"/>
        <v>0</v>
      </c>
      <c r="AX9" s="60">
        <f t="shared" ca="1" si="22"/>
        <v>0</v>
      </c>
      <c r="AY9" s="60">
        <f t="shared" ca="1" si="22"/>
        <v>0</v>
      </c>
      <c r="AZ9" s="60">
        <f t="shared" ca="1" si="22"/>
        <v>0</v>
      </c>
      <c r="BA9" s="60">
        <f t="shared" ca="1" si="22"/>
        <v>0</v>
      </c>
      <c r="BB9" s="60">
        <f t="shared" ca="1" si="22"/>
        <v>0</v>
      </c>
      <c r="BC9" s="60">
        <f t="shared" ca="1" si="22"/>
        <v>0</v>
      </c>
      <c r="BD9" s="60">
        <f t="shared" ca="1" si="22"/>
        <v>0</v>
      </c>
      <c r="BE9" s="60">
        <f t="shared" ca="1" si="23"/>
        <v>0</v>
      </c>
      <c r="BF9" s="60">
        <f t="shared" ca="1" si="23"/>
        <v>0</v>
      </c>
      <c r="BG9" s="60">
        <f t="shared" ca="1" si="23"/>
        <v>0</v>
      </c>
      <c r="BH9" s="60">
        <f t="shared" ca="1" si="23"/>
        <v>0</v>
      </c>
      <c r="BI9" s="60">
        <f t="shared" ca="1" si="23"/>
        <v>0</v>
      </c>
      <c r="BJ9" s="60">
        <f t="shared" ca="1" si="23"/>
        <v>0</v>
      </c>
      <c r="BK9" s="60">
        <f t="shared" ca="1" si="23"/>
        <v>0</v>
      </c>
      <c r="BL9" s="60">
        <f t="shared" ca="1" si="23"/>
        <v>0</v>
      </c>
      <c r="BM9" s="60">
        <f t="shared" ca="1" si="23"/>
        <v>0</v>
      </c>
      <c r="BN9" s="60">
        <f t="shared" ca="1" si="23"/>
        <v>0</v>
      </c>
      <c r="BO9" s="60">
        <f t="shared" ca="1" si="24"/>
        <v>0</v>
      </c>
      <c r="BP9" s="60">
        <f t="shared" ca="1" si="24"/>
        <v>0</v>
      </c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</row>
    <row r="10" spans="1:257">
      <c r="A10" s="51">
        <v>4379</v>
      </c>
      <c r="B10" s="51" t="s">
        <v>113</v>
      </c>
      <c r="C10" s="51">
        <f t="shared" si="17"/>
        <v>1</v>
      </c>
      <c r="D10" s="51">
        <f t="shared" ref="D10:D11" si="26">A10</f>
        <v>4379</v>
      </c>
      <c r="G10" s="59">
        <f t="shared" ca="1" si="18"/>
        <v>0</v>
      </c>
      <c r="H10" s="59">
        <f t="shared" ca="1" si="18"/>
        <v>0</v>
      </c>
      <c r="I10" s="59">
        <f t="shared" ca="1" si="18"/>
        <v>0</v>
      </c>
      <c r="J10" s="59">
        <f t="shared" ca="1" si="18"/>
        <v>0</v>
      </c>
      <c r="K10" s="59">
        <f t="shared" ca="1" si="18"/>
        <v>0</v>
      </c>
      <c r="L10" s="59">
        <f t="shared" ca="1" si="18"/>
        <v>0</v>
      </c>
      <c r="M10" s="59">
        <f t="shared" ca="1" si="18"/>
        <v>0</v>
      </c>
      <c r="N10" s="59">
        <f t="shared" ca="1" si="18"/>
        <v>0</v>
      </c>
      <c r="O10" s="59">
        <f t="shared" ca="1" si="18"/>
        <v>0</v>
      </c>
      <c r="P10" s="59">
        <f t="shared" ca="1" si="18"/>
        <v>0</v>
      </c>
      <c r="Q10" s="59">
        <f t="shared" ca="1" si="19"/>
        <v>0</v>
      </c>
      <c r="R10" s="59">
        <f t="shared" ca="1" si="19"/>
        <v>0</v>
      </c>
      <c r="S10" s="59">
        <f t="shared" ca="1" si="19"/>
        <v>45.652699999999996</v>
      </c>
      <c r="T10" s="60">
        <f t="shared" ca="1" si="19"/>
        <v>45.652699999999996</v>
      </c>
      <c r="U10" s="60">
        <f t="shared" ca="1" si="19"/>
        <v>45.652700000000003</v>
      </c>
      <c r="V10" s="60">
        <f t="shared" ca="1" si="19"/>
        <v>45.652700000000003</v>
      </c>
      <c r="W10" s="60">
        <f t="shared" ca="1" si="19"/>
        <v>45.652700000000003</v>
      </c>
      <c r="X10" s="60">
        <f t="shared" ca="1" si="19"/>
        <v>45.652700000000003</v>
      </c>
      <c r="Y10" s="60">
        <f t="shared" ca="1" si="19"/>
        <v>45.652700000000003</v>
      </c>
      <c r="Z10" s="60">
        <f t="shared" ca="1" si="19"/>
        <v>45.652700000000003</v>
      </c>
      <c r="AA10" s="60">
        <f t="shared" ca="1" si="20"/>
        <v>45.652700000000003</v>
      </c>
      <c r="AB10" s="60">
        <f t="shared" ca="1" si="20"/>
        <v>45.652700000000003</v>
      </c>
      <c r="AC10" s="60">
        <f t="shared" ca="1" si="20"/>
        <v>45.652700000000003</v>
      </c>
      <c r="AD10" s="60">
        <f t="shared" ca="1" si="20"/>
        <v>0</v>
      </c>
      <c r="AE10" s="60">
        <f t="shared" ca="1" si="20"/>
        <v>0</v>
      </c>
      <c r="AF10" s="60">
        <f t="shared" ca="1" si="20"/>
        <v>0</v>
      </c>
      <c r="AG10" s="60">
        <f t="shared" ca="1" si="20"/>
        <v>0</v>
      </c>
      <c r="AH10" s="60">
        <f t="shared" ca="1" si="20"/>
        <v>0</v>
      </c>
      <c r="AI10" s="60">
        <f t="shared" ca="1" si="20"/>
        <v>0</v>
      </c>
      <c r="AJ10" s="60">
        <f t="shared" ca="1" si="20"/>
        <v>0</v>
      </c>
      <c r="AK10" s="60">
        <f t="shared" ca="1" si="21"/>
        <v>0</v>
      </c>
      <c r="AL10" s="60">
        <f t="shared" ca="1" si="21"/>
        <v>0</v>
      </c>
      <c r="AM10" s="60">
        <f t="shared" ca="1" si="21"/>
        <v>0</v>
      </c>
      <c r="AN10" s="60">
        <f t="shared" ca="1" si="21"/>
        <v>0</v>
      </c>
      <c r="AO10" s="60">
        <f t="shared" ca="1" si="21"/>
        <v>0</v>
      </c>
      <c r="AP10" s="60">
        <f t="shared" ca="1" si="21"/>
        <v>0</v>
      </c>
      <c r="AQ10" s="60">
        <f t="shared" ca="1" si="21"/>
        <v>0</v>
      </c>
      <c r="AR10" s="60">
        <f t="shared" ca="1" si="21"/>
        <v>0</v>
      </c>
      <c r="AS10" s="60">
        <f t="shared" ca="1" si="21"/>
        <v>0</v>
      </c>
      <c r="AT10" s="60">
        <f t="shared" ca="1" si="21"/>
        <v>0</v>
      </c>
      <c r="AU10" s="60">
        <f t="shared" ca="1" si="22"/>
        <v>0</v>
      </c>
      <c r="AV10" s="60">
        <f t="shared" ca="1" si="22"/>
        <v>0</v>
      </c>
      <c r="AW10" s="60">
        <f t="shared" ca="1" si="22"/>
        <v>0</v>
      </c>
      <c r="AX10" s="60">
        <f t="shared" ca="1" si="22"/>
        <v>0</v>
      </c>
      <c r="AY10" s="60">
        <f t="shared" ca="1" si="22"/>
        <v>0</v>
      </c>
      <c r="AZ10" s="60">
        <f t="shared" ca="1" si="22"/>
        <v>0</v>
      </c>
      <c r="BA10" s="60">
        <f t="shared" ca="1" si="22"/>
        <v>0</v>
      </c>
      <c r="BB10" s="60">
        <f t="shared" ca="1" si="22"/>
        <v>0</v>
      </c>
      <c r="BC10" s="60">
        <f t="shared" ca="1" si="22"/>
        <v>0</v>
      </c>
      <c r="BD10" s="60">
        <f t="shared" ca="1" si="22"/>
        <v>0</v>
      </c>
      <c r="BE10" s="60">
        <f t="shared" ca="1" si="23"/>
        <v>0</v>
      </c>
      <c r="BF10" s="60">
        <f t="shared" ca="1" si="23"/>
        <v>0</v>
      </c>
      <c r="BG10" s="60">
        <f t="shared" ca="1" si="23"/>
        <v>0</v>
      </c>
      <c r="BH10" s="60">
        <f t="shared" ca="1" si="23"/>
        <v>0</v>
      </c>
      <c r="BI10" s="60">
        <f t="shared" ca="1" si="23"/>
        <v>0</v>
      </c>
      <c r="BJ10" s="60">
        <f t="shared" ca="1" si="23"/>
        <v>0</v>
      </c>
      <c r="BK10" s="60">
        <f t="shared" ca="1" si="23"/>
        <v>0</v>
      </c>
      <c r="BL10" s="60">
        <f t="shared" ca="1" si="23"/>
        <v>0</v>
      </c>
      <c r="BM10" s="60">
        <f t="shared" ca="1" si="23"/>
        <v>0</v>
      </c>
      <c r="BN10" s="60">
        <f t="shared" ca="1" si="23"/>
        <v>0</v>
      </c>
      <c r="BO10" s="60">
        <f t="shared" ca="1" si="24"/>
        <v>0</v>
      </c>
      <c r="BP10" s="60">
        <f t="shared" ca="1" si="24"/>
        <v>0</v>
      </c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</row>
    <row r="11" spans="1:257">
      <c r="A11" s="51" t="s">
        <v>114</v>
      </c>
      <c r="B11" s="51" t="s">
        <v>113</v>
      </c>
      <c r="C11" s="51">
        <f t="shared" si="17"/>
        <v>1</v>
      </c>
      <c r="D11" s="51" t="str">
        <f t="shared" si="26"/>
        <v>D</v>
      </c>
      <c r="G11" s="59">
        <f t="shared" ca="1" si="18"/>
        <v>0</v>
      </c>
      <c r="H11" s="59">
        <f t="shared" ca="1" si="18"/>
        <v>0</v>
      </c>
      <c r="I11" s="59">
        <f t="shared" ca="1" si="18"/>
        <v>0</v>
      </c>
      <c r="J11" s="59">
        <f t="shared" ca="1" si="18"/>
        <v>0</v>
      </c>
      <c r="K11" s="59">
        <f t="shared" ca="1" si="18"/>
        <v>0</v>
      </c>
      <c r="L11" s="59">
        <f t="shared" ca="1" si="18"/>
        <v>0</v>
      </c>
      <c r="M11" s="59">
        <f t="shared" ca="1" si="18"/>
        <v>0</v>
      </c>
      <c r="N11" s="59">
        <f t="shared" ca="1" si="18"/>
        <v>0</v>
      </c>
      <c r="O11" s="59">
        <f t="shared" ca="1" si="18"/>
        <v>0</v>
      </c>
      <c r="P11" s="59">
        <f t="shared" ca="1" si="18"/>
        <v>0</v>
      </c>
      <c r="Q11" s="59">
        <f t="shared" ca="1" si="19"/>
        <v>0</v>
      </c>
      <c r="R11" s="59">
        <f t="shared" ca="1" si="19"/>
        <v>0</v>
      </c>
      <c r="S11" s="59">
        <f t="shared" ca="1" si="19"/>
        <v>0</v>
      </c>
      <c r="T11" s="60">
        <f t="shared" ca="1" si="19"/>
        <v>0</v>
      </c>
      <c r="U11" s="60">
        <f t="shared" ca="1" si="19"/>
        <v>0</v>
      </c>
      <c r="V11" s="60">
        <f t="shared" ca="1" si="19"/>
        <v>0</v>
      </c>
      <c r="W11" s="60">
        <f t="shared" ca="1" si="19"/>
        <v>0</v>
      </c>
      <c r="X11" s="60">
        <f t="shared" ca="1" si="19"/>
        <v>0</v>
      </c>
      <c r="Y11" s="60">
        <f t="shared" ca="1" si="19"/>
        <v>0</v>
      </c>
      <c r="Z11" s="60">
        <f t="shared" ca="1" si="19"/>
        <v>0</v>
      </c>
      <c r="AA11" s="60">
        <f t="shared" ca="1" si="20"/>
        <v>0</v>
      </c>
      <c r="AB11" s="60">
        <f t="shared" ca="1" si="20"/>
        <v>0</v>
      </c>
      <c r="AC11" s="60">
        <f t="shared" ca="1" si="20"/>
        <v>0</v>
      </c>
      <c r="AD11" s="60">
        <f t="shared" ca="1" si="20"/>
        <v>0</v>
      </c>
      <c r="AE11" s="60">
        <f t="shared" ca="1" si="20"/>
        <v>0</v>
      </c>
      <c r="AF11" s="60">
        <f t="shared" ca="1" si="20"/>
        <v>0</v>
      </c>
      <c r="AG11" s="60">
        <f t="shared" ca="1" si="20"/>
        <v>0</v>
      </c>
      <c r="AH11" s="60">
        <f t="shared" ca="1" si="20"/>
        <v>0</v>
      </c>
      <c r="AI11" s="60">
        <f t="shared" ca="1" si="20"/>
        <v>0</v>
      </c>
      <c r="AJ11" s="60">
        <f t="shared" ca="1" si="20"/>
        <v>0</v>
      </c>
      <c r="AK11" s="60">
        <f t="shared" ca="1" si="21"/>
        <v>0</v>
      </c>
      <c r="AL11" s="60">
        <f t="shared" ca="1" si="21"/>
        <v>0</v>
      </c>
      <c r="AM11" s="60">
        <f t="shared" ca="1" si="21"/>
        <v>0</v>
      </c>
      <c r="AN11" s="60">
        <f t="shared" ca="1" si="21"/>
        <v>0</v>
      </c>
      <c r="AO11" s="60">
        <f t="shared" ca="1" si="21"/>
        <v>0</v>
      </c>
      <c r="AP11" s="60">
        <f t="shared" ca="1" si="21"/>
        <v>0</v>
      </c>
      <c r="AQ11" s="60">
        <f t="shared" ca="1" si="21"/>
        <v>0</v>
      </c>
      <c r="AR11" s="60">
        <f t="shared" ca="1" si="21"/>
        <v>0</v>
      </c>
      <c r="AS11" s="60">
        <f t="shared" ca="1" si="21"/>
        <v>0</v>
      </c>
      <c r="AT11" s="60">
        <f t="shared" ca="1" si="21"/>
        <v>0</v>
      </c>
      <c r="AU11" s="60">
        <f t="shared" ca="1" si="22"/>
        <v>0</v>
      </c>
      <c r="AV11" s="60">
        <f t="shared" ca="1" si="22"/>
        <v>0</v>
      </c>
      <c r="AW11" s="60">
        <f t="shared" ca="1" si="22"/>
        <v>0</v>
      </c>
      <c r="AX11" s="60">
        <f t="shared" ca="1" si="22"/>
        <v>0</v>
      </c>
      <c r="AY11" s="60">
        <f t="shared" ca="1" si="22"/>
        <v>0</v>
      </c>
      <c r="AZ11" s="60">
        <f t="shared" ca="1" si="22"/>
        <v>0</v>
      </c>
      <c r="BA11" s="60">
        <f t="shared" ca="1" si="22"/>
        <v>0</v>
      </c>
      <c r="BB11" s="60">
        <f t="shared" ca="1" si="22"/>
        <v>0</v>
      </c>
      <c r="BC11" s="60">
        <f t="shared" ca="1" si="22"/>
        <v>0</v>
      </c>
      <c r="BD11" s="60">
        <f t="shared" ca="1" si="22"/>
        <v>0</v>
      </c>
      <c r="BE11" s="60">
        <f t="shared" ca="1" si="23"/>
        <v>0</v>
      </c>
      <c r="BF11" s="60">
        <f t="shared" ca="1" si="23"/>
        <v>0</v>
      </c>
      <c r="BG11" s="60">
        <f t="shared" ca="1" si="23"/>
        <v>0</v>
      </c>
      <c r="BH11" s="60">
        <f t="shared" ca="1" si="23"/>
        <v>0</v>
      </c>
      <c r="BI11" s="60">
        <f t="shared" ca="1" si="23"/>
        <v>0</v>
      </c>
      <c r="BJ11" s="60">
        <f t="shared" ca="1" si="23"/>
        <v>0</v>
      </c>
      <c r="BK11" s="60">
        <f t="shared" ca="1" si="23"/>
        <v>0</v>
      </c>
      <c r="BL11" s="60">
        <f t="shared" ca="1" si="23"/>
        <v>0</v>
      </c>
      <c r="BM11" s="60">
        <f t="shared" ca="1" si="23"/>
        <v>0</v>
      </c>
      <c r="BN11" s="60">
        <f t="shared" ca="1" si="23"/>
        <v>0</v>
      </c>
      <c r="BO11" s="60">
        <f t="shared" ca="1" si="24"/>
        <v>0</v>
      </c>
      <c r="BP11" s="60">
        <f t="shared" ca="1" si="24"/>
        <v>0</v>
      </c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</row>
    <row r="12" spans="1:257" s="61" customFormat="1" ht="12.75">
      <c r="A12" s="61" t="s">
        <v>110</v>
      </c>
      <c r="B12" s="62"/>
      <c r="C12" s="62"/>
      <c r="D12" s="62"/>
      <c r="E12" s="62"/>
      <c r="F12" s="62"/>
      <c r="G12" s="63">
        <f ca="1">SUM(G$7:G$11)</f>
        <v>10102.665170000002</v>
      </c>
      <c r="H12" s="63">
        <f t="shared" ref="H12:S12" ca="1" si="27">SUM(H$7:H$11)</f>
        <v>10109.979080000001</v>
      </c>
      <c r="I12" s="63">
        <f t="shared" ca="1" si="27"/>
        <v>10098.412030000001</v>
      </c>
      <c r="J12" s="63">
        <f t="shared" ca="1" si="27"/>
        <v>10076.500880000001</v>
      </c>
      <c r="K12" s="63">
        <f t="shared" ca="1" si="27"/>
        <v>10044.176350000002</v>
      </c>
      <c r="L12" s="63">
        <f t="shared" ca="1" si="27"/>
        <v>9918.1287400000001</v>
      </c>
      <c r="M12" s="63">
        <f t="shared" ca="1" si="27"/>
        <v>9995.3078100000002</v>
      </c>
      <c r="N12" s="63">
        <f t="shared" ca="1" si="27"/>
        <v>10028.325199999999</v>
      </c>
      <c r="O12" s="63">
        <f t="shared" ca="1" si="27"/>
        <v>10175.317139999999</v>
      </c>
      <c r="P12" s="63">
        <f t="shared" ca="1" si="27"/>
        <v>9982.2480899999991</v>
      </c>
      <c r="Q12" s="63">
        <f t="shared" ca="1" si="27"/>
        <v>10061.823709999999</v>
      </c>
      <c r="R12" s="63">
        <f t="shared" ca="1" si="27"/>
        <v>9934.3293599999979</v>
      </c>
      <c r="S12" s="63">
        <f t="shared" ca="1" si="27"/>
        <v>10286.147489999999</v>
      </c>
      <c r="T12" s="62">
        <f t="shared" ref="T12:AX12" ca="1" si="28">SUM(T$7:T$11)</f>
        <v>10204.604440000001</v>
      </c>
      <c r="U12" s="62">
        <f t="shared" ca="1" si="28"/>
        <v>10137.169089999999</v>
      </c>
      <c r="V12" s="62">
        <f t="shared" ca="1" si="28"/>
        <v>10095.13882</v>
      </c>
      <c r="W12" s="62">
        <f t="shared" ca="1" si="28"/>
        <v>10113.2318</v>
      </c>
      <c r="X12" s="62">
        <f t="shared" ca="1" si="28"/>
        <v>10096.078669999999</v>
      </c>
      <c r="Y12" s="62">
        <f t="shared" ca="1" si="28"/>
        <v>10110.120099999998</v>
      </c>
      <c r="Z12" s="62">
        <f t="shared" ca="1" si="28"/>
        <v>10151.704259999999</v>
      </c>
      <c r="AA12" s="62">
        <f t="shared" ca="1" si="28"/>
        <v>10234.908699999998</v>
      </c>
      <c r="AB12" s="62">
        <f t="shared" ca="1" si="28"/>
        <v>10249.83642</v>
      </c>
      <c r="AC12" s="62">
        <f t="shared" ca="1" si="28"/>
        <v>10470.352459999998</v>
      </c>
      <c r="AD12" s="62">
        <f t="shared" ca="1" si="28"/>
        <v>-197.94780000000173</v>
      </c>
      <c r="AE12" s="62">
        <f t="shared" ca="1" si="28"/>
        <v>4.0725700000020879</v>
      </c>
      <c r="AF12" s="62">
        <f t="shared" ca="1" si="28"/>
        <v>-4.2098400000013498</v>
      </c>
      <c r="AG12" s="62">
        <f t="shared" ca="1" si="28"/>
        <v>61.821600000001126</v>
      </c>
      <c r="AH12" s="62">
        <f t="shared" ca="1" si="28"/>
        <v>29.160829999998896</v>
      </c>
      <c r="AI12" s="62">
        <f t="shared" ca="1" si="28"/>
        <v>21.200070000000778</v>
      </c>
      <c r="AJ12" s="62">
        <f t="shared" ca="1" si="28"/>
        <v>54.341300000000047</v>
      </c>
      <c r="AK12" s="62">
        <f t="shared" ca="1" si="28"/>
        <v>334.3718000000008</v>
      </c>
      <c r="AL12" s="62">
        <f t="shared" ca="1" si="28"/>
        <v>-353.40838000000076</v>
      </c>
      <c r="AM12" s="62">
        <f t="shared" ca="1" si="28"/>
        <v>-52.465679999998173</v>
      </c>
      <c r="AN12" s="62">
        <f t="shared" ca="1" si="28"/>
        <v>-37.098780000000261</v>
      </c>
      <c r="AO12" s="62">
        <f t="shared" ca="1" si="28"/>
        <v>27.615810000001147</v>
      </c>
      <c r="AP12" s="62">
        <f t="shared" ca="1" si="28"/>
        <v>123.05825999999979</v>
      </c>
      <c r="AQ12" s="62">
        <f t="shared" ca="1" si="28"/>
        <v>56.409270000000106</v>
      </c>
      <c r="AR12" s="62">
        <f t="shared" ca="1" si="28"/>
        <v>107.26883999999882</v>
      </c>
      <c r="AS12" s="62">
        <f t="shared" ca="1" si="28"/>
        <v>189.75900000000001</v>
      </c>
      <c r="AT12" s="62">
        <f t="shared" ca="1" si="28"/>
        <v>206.88800000000083</v>
      </c>
      <c r="AU12" s="62">
        <f t="shared" ca="1" si="28"/>
        <v>227.49599999999919</v>
      </c>
      <c r="AV12" s="62">
        <f t="shared" ca="1" si="28"/>
        <v>241.41400000000067</v>
      </c>
      <c r="AW12" s="62">
        <f t="shared" ca="1" si="28"/>
        <v>258.54199999999946</v>
      </c>
      <c r="AX12" s="62">
        <f t="shared" ca="1" si="28"/>
        <v>282.6299999999992</v>
      </c>
      <c r="AY12" s="62">
        <f t="shared" ref="AY12:BP12" ca="1" si="29">SUM(AY$7:AY$11)</f>
        <v>282.6299999999992</v>
      </c>
      <c r="AZ12" s="62">
        <f t="shared" ca="1" si="29"/>
        <v>275.67100000000028</v>
      </c>
      <c r="BA12" s="62">
        <f t="shared" ca="1" si="29"/>
        <v>241.14500000000044</v>
      </c>
      <c r="BB12" s="62">
        <f t="shared" ca="1" si="29"/>
        <v>224.01599999999962</v>
      </c>
      <c r="BC12" s="62">
        <f t="shared" ca="1" si="29"/>
        <v>172.36199999999917</v>
      </c>
      <c r="BD12" s="62">
        <f t="shared" ca="1" si="29"/>
        <v>155.23099999999977</v>
      </c>
      <c r="BE12" s="62">
        <f t="shared" ca="1" si="29"/>
        <v>190.65899999999965</v>
      </c>
      <c r="BF12" s="62">
        <f t="shared" ca="1" si="29"/>
        <v>207.9380000000001</v>
      </c>
      <c r="BG12" s="62">
        <f t="shared" ca="1" si="29"/>
        <v>225.21600000000035</v>
      </c>
      <c r="BH12" s="62">
        <f t="shared" ca="1" si="29"/>
        <v>225.21600000000035</v>
      </c>
      <c r="BI12" s="62">
        <f t="shared" ca="1" si="29"/>
        <v>242.4950000000008</v>
      </c>
      <c r="BJ12" s="62">
        <f t="shared" ca="1" si="29"/>
        <v>259.77299999999923</v>
      </c>
      <c r="BK12" s="62">
        <f t="shared" ca="1" si="29"/>
        <v>264.43399999999929</v>
      </c>
      <c r="BL12" s="62">
        <f t="shared" ca="1" si="29"/>
        <v>264.43399999999929</v>
      </c>
      <c r="BM12" s="62">
        <f t="shared" ca="1" si="29"/>
        <v>246.84200000000055</v>
      </c>
      <c r="BN12" s="62">
        <f t="shared" ca="1" si="29"/>
        <v>229.25</v>
      </c>
      <c r="BO12" s="62">
        <f t="shared" ca="1" si="29"/>
        <v>176.36299999999937</v>
      </c>
      <c r="BP12" s="62">
        <f t="shared" ca="1" si="29"/>
        <v>158.77200000000084</v>
      </c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</row>
    <row r="13" spans="1:257">
      <c r="T13" s="53"/>
      <c r="AF13" s="60">
        <f t="shared" ref="AF13:AR13" ca="1" si="30">SUM(AF7:AF11)</f>
        <v>-4.2098400000013498</v>
      </c>
      <c r="AG13" s="60">
        <f t="shared" ca="1" si="30"/>
        <v>61.821600000001126</v>
      </c>
      <c r="AH13" s="60">
        <f t="shared" ca="1" si="30"/>
        <v>29.160829999998896</v>
      </c>
      <c r="AI13" s="60">
        <f t="shared" ca="1" si="30"/>
        <v>21.200070000000778</v>
      </c>
      <c r="AJ13" s="60">
        <f t="shared" ca="1" si="30"/>
        <v>54.341300000000047</v>
      </c>
      <c r="AK13" s="60">
        <f t="shared" ca="1" si="30"/>
        <v>334.3718000000008</v>
      </c>
      <c r="AL13" s="60">
        <f t="shared" ca="1" si="30"/>
        <v>-353.40838000000076</v>
      </c>
      <c r="AM13" s="60">
        <f t="shared" ca="1" si="30"/>
        <v>-52.465679999998173</v>
      </c>
      <c r="AN13" s="60">
        <f t="shared" ca="1" si="30"/>
        <v>-37.098780000000261</v>
      </c>
      <c r="AO13" s="60">
        <f t="shared" ca="1" si="30"/>
        <v>27.615810000001147</v>
      </c>
      <c r="AP13" s="60">
        <f t="shared" ca="1" si="30"/>
        <v>123.05825999999979</v>
      </c>
      <c r="AQ13" s="60">
        <f t="shared" ca="1" si="30"/>
        <v>56.409270000000106</v>
      </c>
      <c r="AR13" s="60">
        <f t="shared" ca="1" si="30"/>
        <v>107.26883999999882</v>
      </c>
    </row>
    <row r="14" spans="1:257">
      <c r="T14" s="53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</row>
    <row r="15" spans="1:257" s="61" customFormat="1" ht="12.75">
      <c r="A15" s="61" t="s">
        <v>111</v>
      </c>
      <c r="B15" s="62"/>
      <c r="C15" s="62"/>
      <c r="D15" s="62"/>
      <c r="E15" s="62"/>
      <c r="F15" s="62"/>
      <c r="G15" s="63">
        <f ca="1">IF(G$6 &lt;= Last_Actual_Date, G$12,#REF! + G$12)</f>
        <v>10102.665170000002</v>
      </c>
      <c r="H15" s="63">
        <f>SUMMARY!$AF$42</f>
        <v>10272.267389999997</v>
      </c>
      <c r="I15" s="63">
        <f>SUMMARY!$AF$42</f>
        <v>10272.267389999997</v>
      </c>
      <c r="J15" s="63">
        <f>SUMMARY!$AF$42</f>
        <v>10272.267389999997</v>
      </c>
      <c r="K15" s="63">
        <f>SUMMARY!$AF$42</f>
        <v>10272.267389999997</v>
      </c>
      <c r="L15" s="63">
        <f>SUMMARY!$AF$42</f>
        <v>10272.267389999997</v>
      </c>
      <c r="M15" s="63">
        <f>SUMMARY!$AF$42</f>
        <v>10272.267389999997</v>
      </c>
      <c r="N15" s="63">
        <f>SUMMARY!$AF$42</f>
        <v>10272.267389999997</v>
      </c>
      <c r="O15" s="63">
        <f>SUMMARY!$AF$42</f>
        <v>10272.267389999997</v>
      </c>
      <c r="P15" s="63">
        <f>SUMMARY!$AF$42</f>
        <v>10272.267389999997</v>
      </c>
      <c r="Q15" s="63">
        <f>SUMMARY!$AF$42</f>
        <v>10272.267389999997</v>
      </c>
      <c r="R15" s="63">
        <f>SUMMARY!$AF$42</f>
        <v>10272.267389999997</v>
      </c>
      <c r="S15" s="63">
        <f>SUMMARY!$AF$42</f>
        <v>10272.267389999997</v>
      </c>
      <c r="T15" s="62">
        <f>SUMMARY!$AF$42</f>
        <v>10272.267389999997</v>
      </c>
      <c r="U15" s="62">
        <f t="shared" ref="U15:AZ15" ca="1" si="31">IF(U$6 &lt;= Last_Actual_Date, U$12, T$15 + U$12)</f>
        <v>10137.169089999999</v>
      </c>
      <c r="V15" s="62">
        <f t="shared" ca="1" si="31"/>
        <v>10095.13882</v>
      </c>
      <c r="W15" s="62">
        <f t="shared" ca="1" si="31"/>
        <v>10113.2318</v>
      </c>
      <c r="X15" s="62">
        <f t="shared" ca="1" si="31"/>
        <v>10096.078669999999</v>
      </c>
      <c r="Y15" s="62">
        <f t="shared" ca="1" si="31"/>
        <v>10110.120099999998</v>
      </c>
      <c r="Z15" s="62">
        <f t="shared" ca="1" si="31"/>
        <v>10151.704259999999</v>
      </c>
      <c r="AA15" s="62">
        <f t="shared" ca="1" si="31"/>
        <v>10234.908699999998</v>
      </c>
      <c r="AB15" s="62">
        <f t="shared" ca="1" si="31"/>
        <v>10249.83642</v>
      </c>
      <c r="AC15" s="62">
        <f t="shared" ca="1" si="31"/>
        <v>10470.352459999998</v>
      </c>
      <c r="AD15" s="62">
        <f t="shared" ca="1" si="31"/>
        <v>10272.404659999997</v>
      </c>
      <c r="AE15" s="62">
        <f t="shared" ca="1" si="31"/>
        <v>10276.477229999999</v>
      </c>
      <c r="AF15" s="62">
        <f t="shared" ca="1" si="31"/>
        <v>10272.267389999997</v>
      </c>
      <c r="AG15" s="62">
        <f t="shared" ca="1" si="31"/>
        <v>10334.088989999998</v>
      </c>
      <c r="AH15" s="62">
        <f t="shared" ca="1" si="31"/>
        <v>10363.249819999997</v>
      </c>
      <c r="AI15" s="62">
        <f t="shared" ca="1" si="31"/>
        <v>10384.449889999998</v>
      </c>
      <c r="AJ15" s="62">
        <f t="shared" ca="1" si="31"/>
        <v>10438.791189999998</v>
      </c>
      <c r="AK15" s="62">
        <f t="shared" ca="1" si="31"/>
        <v>10773.162989999999</v>
      </c>
      <c r="AL15" s="62">
        <f t="shared" ca="1" si="31"/>
        <v>10419.754609999998</v>
      </c>
      <c r="AM15" s="62">
        <f t="shared" ca="1" si="31"/>
        <v>10367.288930000001</v>
      </c>
      <c r="AN15" s="62">
        <f t="shared" ca="1" si="31"/>
        <v>10330.19015</v>
      </c>
      <c r="AO15" s="62">
        <f t="shared" ca="1" si="31"/>
        <v>10357.805960000002</v>
      </c>
      <c r="AP15" s="62">
        <f t="shared" ca="1" si="31"/>
        <v>10480.864220000001</v>
      </c>
      <c r="AQ15" s="62">
        <f t="shared" ca="1" si="31"/>
        <v>10537.273490000001</v>
      </c>
      <c r="AR15" s="62">
        <f t="shared" ca="1" si="31"/>
        <v>10644.54233</v>
      </c>
      <c r="AS15" s="62">
        <f t="shared" ca="1" si="31"/>
        <v>10834.30133</v>
      </c>
      <c r="AT15" s="62">
        <f t="shared" ca="1" si="31"/>
        <v>11041.189330000001</v>
      </c>
      <c r="AU15" s="62">
        <f t="shared" ca="1" si="31"/>
        <v>11268.68533</v>
      </c>
      <c r="AV15" s="62">
        <f t="shared" ca="1" si="31"/>
        <v>11510.099330000001</v>
      </c>
      <c r="AW15" s="62">
        <f t="shared" ca="1" si="31"/>
        <v>11768.64133</v>
      </c>
      <c r="AX15" s="62">
        <f t="shared" ca="1" si="31"/>
        <v>12051.27133</v>
      </c>
      <c r="AY15" s="62">
        <f t="shared" ca="1" si="31"/>
        <v>12333.901329999999</v>
      </c>
      <c r="AZ15" s="62">
        <f t="shared" ca="1" si="31"/>
        <v>12609.572329999999</v>
      </c>
      <c r="BA15" s="62">
        <f t="shared" ref="BA15:BP15" ca="1" si="32">IF(BA$6 &lt;= Last_Actual_Date, BA$12, AZ$15 + BA$12)</f>
        <v>12850.717329999999</v>
      </c>
      <c r="BB15" s="62">
        <f t="shared" ca="1" si="32"/>
        <v>13074.733329999999</v>
      </c>
      <c r="BC15" s="62">
        <f t="shared" ca="1" si="32"/>
        <v>13247.095329999998</v>
      </c>
      <c r="BD15" s="62">
        <f t="shared" ca="1" si="32"/>
        <v>13402.326329999998</v>
      </c>
      <c r="BE15" s="62">
        <f t="shared" ca="1" si="32"/>
        <v>13592.985329999998</v>
      </c>
      <c r="BF15" s="62">
        <f t="shared" ca="1" si="32"/>
        <v>13800.923329999998</v>
      </c>
      <c r="BG15" s="62">
        <f t="shared" ca="1" si="32"/>
        <v>14026.139329999998</v>
      </c>
      <c r="BH15" s="62">
        <f t="shared" ca="1" si="32"/>
        <v>14251.355329999999</v>
      </c>
      <c r="BI15" s="62">
        <f t="shared" ca="1" si="32"/>
        <v>14493.850329999999</v>
      </c>
      <c r="BJ15" s="62">
        <f t="shared" ca="1" si="32"/>
        <v>14753.623329999999</v>
      </c>
      <c r="BK15" s="62">
        <f t="shared" ca="1" si="32"/>
        <v>15018.057329999998</v>
      </c>
      <c r="BL15" s="62">
        <f t="shared" ca="1" si="32"/>
        <v>15282.491329999997</v>
      </c>
      <c r="BM15" s="62">
        <f t="shared" ca="1" si="32"/>
        <v>15529.333329999998</v>
      </c>
      <c r="BN15" s="62">
        <f t="shared" ca="1" si="32"/>
        <v>15758.583329999998</v>
      </c>
      <c r="BO15" s="62">
        <f t="shared" ca="1" si="32"/>
        <v>15934.946329999997</v>
      </c>
      <c r="BP15" s="62">
        <f t="shared" ca="1" si="32"/>
        <v>16093.718329999998</v>
      </c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</row>
    <row r="16" spans="1:257">
      <c r="T16" s="53"/>
    </row>
    <row r="17" spans="1:257" s="61" customFormat="1" ht="12.75">
      <c r="A17" s="61" t="s">
        <v>112</v>
      </c>
      <c r="B17" s="62"/>
      <c r="C17" s="62"/>
      <c r="D17" s="62"/>
      <c r="E17" s="62"/>
      <c r="F17" s="62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>
        <f ca="1">AVERAGE(T15:AF15)</f>
        <v>10211.68899923077</v>
      </c>
      <c r="AG17" s="62">
        <f t="shared" ref="AG17:BP17" ca="1" si="33">AVERAGE(U15:AG15)</f>
        <v>10216.444506923077</v>
      </c>
      <c r="AH17" s="62">
        <f t="shared" ca="1" si="33"/>
        <v>10233.835332307692</v>
      </c>
      <c r="AI17" s="62">
        <f t="shared" ca="1" si="33"/>
        <v>10256.090029999999</v>
      </c>
      <c r="AJ17" s="62">
        <f t="shared" ca="1" si="33"/>
        <v>10281.13306</v>
      </c>
      <c r="AK17" s="62">
        <f t="shared" ca="1" si="33"/>
        <v>10333.216469230771</v>
      </c>
      <c r="AL17" s="62">
        <f t="shared" ca="1" si="33"/>
        <v>10357.034508461538</v>
      </c>
      <c r="AM17" s="62">
        <f t="shared" ca="1" si="33"/>
        <v>10373.617944615386</v>
      </c>
      <c r="AN17" s="62">
        <f t="shared" ca="1" si="33"/>
        <v>10380.947286923076</v>
      </c>
      <c r="AO17" s="62">
        <f t="shared" ca="1" si="33"/>
        <v>10389.252636153844</v>
      </c>
      <c r="AP17" s="62">
        <f t="shared" ca="1" si="33"/>
        <v>10390.06123307692</v>
      </c>
      <c r="AQ17" s="62">
        <f t="shared" ca="1" si="33"/>
        <v>10410.435758461537</v>
      </c>
      <c r="AR17" s="62">
        <f t="shared" ca="1" si="33"/>
        <v>10438.748458461538</v>
      </c>
      <c r="AS17" s="62">
        <f t="shared" ca="1" si="33"/>
        <v>10481.981838461536</v>
      </c>
      <c r="AT17" s="62">
        <f t="shared" ca="1" si="33"/>
        <v>10536.374172307693</v>
      </c>
      <c r="AU17" s="62">
        <f t="shared" ca="1" si="33"/>
        <v>10606.023057692308</v>
      </c>
      <c r="AV17" s="62">
        <f t="shared" ca="1" si="33"/>
        <v>10692.611476153847</v>
      </c>
      <c r="AW17" s="62">
        <f t="shared" ca="1" si="33"/>
        <v>10794.907640769234</v>
      </c>
      <c r="AX17" s="62">
        <f t="shared" ca="1" si="33"/>
        <v>10893.223666923079</v>
      </c>
      <c r="AY17" s="62">
        <f t="shared" ca="1" si="33"/>
        <v>11040.465722307692</v>
      </c>
      <c r="AZ17" s="62">
        <f t="shared" ca="1" si="33"/>
        <v>11212.94906076923</v>
      </c>
      <c r="BA17" s="62">
        <f t="shared" ca="1" si="33"/>
        <v>11406.835766923077</v>
      </c>
      <c r="BB17" s="62">
        <f t="shared" ca="1" si="33"/>
        <v>11615.830179999999</v>
      </c>
      <c r="BC17" s="62">
        <f t="shared" ca="1" si="33"/>
        <v>11828.61718846154</v>
      </c>
      <c r="BD17" s="62">
        <f t="shared" ca="1" si="33"/>
        <v>12049.005868461538</v>
      </c>
      <c r="BE17" s="62">
        <f t="shared" ca="1" si="33"/>
        <v>12275.809176153845</v>
      </c>
      <c r="BF17" s="62">
        <f t="shared" ca="1" si="33"/>
        <v>12504.010868461537</v>
      </c>
      <c r="BG17" s="62">
        <f t="shared" ca="1" si="33"/>
        <v>12733.622406923078</v>
      </c>
      <c r="BH17" s="62">
        <f t="shared" ca="1" si="33"/>
        <v>12963.05856076923</v>
      </c>
      <c r="BI17" s="62">
        <f t="shared" ca="1" si="33"/>
        <v>13192.577868461538</v>
      </c>
      <c r="BJ17" s="62">
        <f t="shared" ca="1" si="33"/>
        <v>13422.191868461536</v>
      </c>
      <c r="BK17" s="62">
        <f t="shared" ca="1" si="33"/>
        <v>13650.406176153843</v>
      </c>
      <c r="BL17" s="62">
        <f t="shared" ca="1" si="33"/>
        <v>13877.220791538459</v>
      </c>
      <c r="BM17" s="62">
        <f t="shared" ca="1" si="33"/>
        <v>14101.817791538459</v>
      </c>
      <c r="BN17" s="62">
        <f t="shared" ca="1" si="33"/>
        <v>14325.499791538459</v>
      </c>
      <c r="BO17" s="62">
        <f t="shared" ca="1" si="33"/>
        <v>14545.516176153844</v>
      </c>
      <c r="BP17" s="62">
        <f t="shared" ca="1" si="33"/>
        <v>14764.487176153845</v>
      </c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</row>
    <row r="18" spans="1:257">
      <c r="T18" s="53"/>
    </row>
    <row r="19" spans="1:257">
      <c r="T19" s="53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</row>
    <row r="20" spans="1:257">
      <c r="T20" s="53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</row>
    <row r="21" spans="1:257">
      <c r="T21" s="53"/>
    </row>
    <row r="22" spans="1:257">
      <c r="T22" s="53"/>
    </row>
    <row r="23" spans="1:257">
      <c r="T23" s="53"/>
    </row>
    <row r="24" spans="1:257">
      <c r="T24" s="53"/>
    </row>
    <row r="25" spans="1:257">
      <c r="T25" s="53"/>
    </row>
    <row r="26" spans="1:257">
      <c r="T26" s="53"/>
    </row>
    <row r="27" spans="1:257">
      <c r="T27" s="53"/>
    </row>
    <row r="28" spans="1:257" s="53" customFormat="1">
      <c r="A28" s="51"/>
      <c r="B28" s="51"/>
      <c r="C28" s="51"/>
      <c r="D28" s="51"/>
      <c r="E28" s="51"/>
      <c r="F28" s="51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</row>
    <row r="29" spans="1:257" s="53" customFormat="1">
      <c r="A29" s="51"/>
      <c r="B29" s="51"/>
      <c r="C29" s="51"/>
      <c r="D29" s="51"/>
      <c r="E29" s="51"/>
      <c r="F29" s="51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  <c r="IW29" s="51"/>
    </row>
    <row r="30" spans="1:257" s="53" customFormat="1">
      <c r="A30" s="51"/>
      <c r="B30" s="51"/>
      <c r="C30" s="51"/>
      <c r="D30" s="51"/>
      <c r="E30" s="51"/>
      <c r="F30" s="51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  <c r="IW30" s="51"/>
    </row>
    <row r="31" spans="1:257" s="53" customFormat="1">
      <c r="A31" s="51"/>
      <c r="B31" s="51"/>
      <c r="C31" s="51"/>
      <c r="D31" s="51"/>
      <c r="E31" s="51"/>
      <c r="F31" s="51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  <c r="IU31" s="51"/>
      <c r="IV31" s="51"/>
      <c r="IW31" s="51"/>
    </row>
    <row r="32" spans="1:257" s="53" customFormat="1">
      <c r="A32" s="51"/>
      <c r="B32" s="51"/>
      <c r="C32" s="51"/>
      <c r="D32" s="51"/>
      <c r="E32" s="51"/>
      <c r="F32" s="51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  <c r="IW32" s="51"/>
    </row>
    <row r="33" spans="1:257" s="53" customFormat="1">
      <c r="A33" s="51"/>
      <c r="B33" s="51"/>
      <c r="C33" s="51"/>
      <c r="D33" s="51"/>
      <c r="E33" s="51"/>
      <c r="F33" s="51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  <c r="IU33" s="51"/>
      <c r="IV33" s="51"/>
      <c r="IW33" s="51"/>
    </row>
    <row r="34" spans="1:257" s="53" customFormat="1">
      <c r="A34" s="51"/>
      <c r="B34" s="51"/>
      <c r="C34" s="51"/>
      <c r="D34" s="51"/>
      <c r="E34" s="51"/>
      <c r="F34" s="51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  <c r="IP34" s="51"/>
      <c r="IQ34" s="51"/>
      <c r="IR34" s="51"/>
      <c r="IS34" s="51"/>
      <c r="IT34" s="51"/>
      <c r="IU34" s="51"/>
      <c r="IV34" s="51"/>
      <c r="IW34" s="51"/>
    </row>
    <row r="35" spans="1:257" s="53" customFormat="1">
      <c r="A35" s="51"/>
      <c r="B35" s="51"/>
      <c r="C35" s="51"/>
      <c r="D35" s="51"/>
      <c r="E35" s="51"/>
      <c r="F35" s="51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  <c r="IP35" s="51"/>
      <c r="IQ35" s="51"/>
      <c r="IR35" s="51"/>
      <c r="IS35" s="51"/>
      <c r="IT35" s="51"/>
      <c r="IU35" s="51"/>
      <c r="IV35" s="51"/>
      <c r="IW35" s="51"/>
    </row>
    <row r="36" spans="1:257" s="53" customFormat="1">
      <c r="A36" s="51"/>
      <c r="B36" s="51"/>
      <c r="C36" s="51"/>
      <c r="D36" s="51"/>
      <c r="E36" s="51"/>
      <c r="F36" s="51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</row>
    <row r="37" spans="1:257" s="53" customFormat="1">
      <c r="A37" s="51"/>
      <c r="B37" s="51"/>
      <c r="C37" s="51"/>
      <c r="D37" s="51"/>
      <c r="E37" s="51"/>
      <c r="F37" s="51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  <c r="IW37" s="51"/>
    </row>
    <row r="38" spans="1:257" s="53" customFormat="1">
      <c r="A38" s="51"/>
      <c r="B38" s="51"/>
      <c r="C38" s="51"/>
      <c r="D38" s="51"/>
      <c r="E38" s="51"/>
      <c r="F38" s="51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  <c r="IW38" s="51"/>
    </row>
    <row r="39" spans="1:257" s="53" customFormat="1">
      <c r="A39" s="51"/>
      <c r="B39" s="51"/>
      <c r="C39" s="51"/>
      <c r="D39" s="51"/>
      <c r="E39" s="51"/>
      <c r="F39" s="51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  <c r="GY39" s="51"/>
      <c r="GZ39" s="51"/>
      <c r="HA39" s="51"/>
      <c r="HB39" s="51"/>
      <c r="HC39" s="51"/>
      <c r="HD39" s="51"/>
      <c r="HE39" s="51"/>
      <c r="HF39" s="51"/>
      <c r="HG39" s="51"/>
      <c r="HH39" s="51"/>
      <c r="HI39" s="51"/>
      <c r="HJ39" s="51"/>
      <c r="HK39" s="51"/>
      <c r="HL39" s="51"/>
      <c r="HM39" s="51"/>
      <c r="HN39" s="51"/>
      <c r="HO39" s="51"/>
      <c r="HP39" s="51"/>
      <c r="HQ39" s="51"/>
      <c r="HR39" s="51"/>
      <c r="HS39" s="51"/>
      <c r="HT39" s="51"/>
      <c r="HU39" s="51"/>
      <c r="HV39" s="51"/>
      <c r="HW39" s="51"/>
      <c r="HX39" s="51"/>
      <c r="HY39" s="51"/>
      <c r="HZ39" s="51"/>
      <c r="IA39" s="51"/>
      <c r="IB39" s="51"/>
      <c r="IC39" s="51"/>
      <c r="ID39" s="51"/>
      <c r="IE39" s="51"/>
      <c r="IF39" s="51"/>
      <c r="IG39" s="51"/>
      <c r="IH39" s="51"/>
      <c r="II39" s="51"/>
      <c r="IJ39" s="51"/>
      <c r="IK39" s="51"/>
      <c r="IL39" s="51"/>
      <c r="IM39" s="51"/>
      <c r="IN39" s="51"/>
      <c r="IO39" s="51"/>
      <c r="IP39" s="51"/>
      <c r="IQ39" s="51"/>
      <c r="IR39" s="51"/>
      <c r="IS39" s="51"/>
      <c r="IT39" s="51"/>
      <c r="IU39" s="51"/>
      <c r="IV39" s="51"/>
      <c r="IW39" s="51"/>
    </row>
    <row r="40" spans="1:257" s="53" customFormat="1">
      <c r="A40" s="51"/>
      <c r="B40" s="51"/>
      <c r="C40" s="51"/>
      <c r="D40" s="51"/>
      <c r="E40" s="51"/>
      <c r="F40" s="51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  <c r="IW40" s="51"/>
    </row>
    <row r="41" spans="1:257" s="53" customFormat="1">
      <c r="A41" s="51"/>
      <c r="B41" s="51"/>
      <c r="C41" s="51"/>
      <c r="D41" s="51"/>
      <c r="E41" s="51"/>
      <c r="F41" s="51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  <c r="IW41" s="51"/>
    </row>
    <row r="42" spans="1:257" s="53" customFormat="1">
      <c r="A42" s="51"/>
      <c r="B42" s="51"/>
      <c r="C42" s="51"/>
      <c r="D42" s="51"/>
      <c r="E42" s="51"/>
      <c r="F42" s="51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  <c r="IO42" s="51"/>
      <c r="IP42" s="51"/>
      <c r="IQ42" s="51"/>
      <c r="IR42" s="51"/>
      <c r="IS42" s="51"/>
      <c r="IT42" s="51"/>
      <c r="IU42" s="51"/>
      <c r="IV42" s="51"/>
      <c r="IW42" s="51"/>
    </row>
    <row r="43" spans="1:257" s="53" customFormat="1">
      <c r="A43" s="51"/>
      <c r="B43" s="51"/>
      <c r="C43" s="51"/>
      <c r="D43" s="51"/>
      <c r="E43" s="51"/>
      <c r="F43" s="51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  <c r="HO43" s="51"/>
      <c r="HP43" s="51"/>
      <c r="HQ43" s="51"/>
      <c r="HR43" s="51"/>
      <c r="HS43" s="51"/>
      <c r="HT43" s="51"/>
      <c r="HU43" s="51"/>
      <c r="HV43" s="51"/>
      <c r="HW43" s="51"/>
      <c r="HX43" s="51"/>
      <c r="HY43" s="51"/>
      <c r="HZ43" s="51"/>
      <c r="IA43" s="51"/>
      <c r="IB43" s="51"/>
      <c r="IC43" s="51"/>
      <c r="ID43" s="51"/>
      <c r="IE43" s="51"/>
      <c r="IF43" s="51"/>
      <c r="IG43" s="51"/>
      <c r="IH43" s="51"/>
      <c r="II43" s="51"/>
      <c r="IJ43" s="51"/>
      <c r="IK43" s="51"/>
      <c r="IL43" s="51"/>
      <c r="IM43" s="51"/>
      <c r="IN43" s="51"/>
      <c r="IO43" s="51"/>
      <c r="IP43" s="51"/>
      <c r="IQ43" s="51"/>
      <c r="IR43" s="51"/>
      <c r="IS43" s="51"/>
      <c r="IT43" s="51"/>
      <c r="IU43" s="51"/>
      <c r="IV43" s="51"/>
      <c r="IW43" s="51"/>
    </row>
    <row r="44" spans="1:257" s="53" customFormat="1">
      <c r="A44" s="51"/>
      <c r="B44" s="51"/>
      <c r="C44" s="51"/>
      <c r="D44" s="51"/>
      <c r="E44" s="51"/>
      <c r="F44" s="51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  <c r="IW44" s="51"/>
    </row>
    <row r="45" spans="1:257" s="53" customFormat="1">
      <c r="A45" s="51"/>
      <c r="B45" s="51"/>
      <c r="C45" s="51"/>
      <c r="D45" s="51"/>
      <c r="E45" s="51"/>
      <c r="F45" s="51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  <c r="HO45" s="51"/>
      <c r="HP45" s="51"/>
      <c r="HQ45" s="51"/>
      <c r="HR45" s="51"/>
      <c r="HS45" s="51"/>
      <c r="HT45" s="51"/>
      <c r="HU45" s="51"/>
      <c r="HV45" s="51"/>
      <c r="HW45" s="51"/>
      <c r="HX45" s="51"/>
      <c r="HY45" s="51"/>
      <c r="HZ45" s="51"/>
      <c r="IA45" s="51"/>
      <c r="IB45" s="51"/>
      <c r="IC45" s="51"/>
      <c r="ID45" s="51"/>
      <c r="IE45" s="51"/>
      <c r="IF45" s="51"/>
      <c r="IG45" s="51"/>
      <c r="IH45" s="51"/>
      <c r="II45" s="51"/>
      <c r="IJ45" s="51"/>
      <c r="IK45" s="51"/>
      <c r="IL45" s="51"/>
      <c r="IM45" s="51"/>
      <c r="IN45" s="51"/>
      <c r="IO45" s="51"/>
      <c r="IP45" s="51"/>
      <c r="IQ45" s="51"/>
      <c r="IR45" s="51"/>
      <c r="IS45" s="51"/>
      <c r="IT45" s="51"/>
      <c r="IU45" s="51"/>
      <c r="IV45" s="51"/>
      <c r="IW45" s="51"/>
    </row>
    <row r="46" spans="1:257" s="53" customFormat="1">
      <c r="A46" s="51"/>
      <c r="B46" s="51"/>
      <c r="C46" s="51"/>
      <c r="D46" s="51"/>
      <c r="E46" s="51"/>
      <c r="F46" s="51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  <c r="HO46" s="51"/>
      <c r="HP46" s="51"/>
      <c r="HQ46" s="51"/>
      <c r="HR46" s="51"/>
      <c r="HS46" s="51"/>
      <c r="HT46" s="51"/>
      <c r="HU46" s="51"/>
      <c r="HV46" s="51"/>
      <c r="HW46" s="51"/>
      <c r="HX46" s="51"/>
      <c r="HY46" s="51"/>
      <c r="HZ46" s="51"/>
      <c r="IA46" s="51"/>
      <c r="IB46" s="51"/>
      <c r="IC46" s="51"/>
      <c r="ID46" s="51"/>
      <c r="IE46" s="51"/>
      <c r="IF46" s="51"/>
      <c r="IG46" s="51"/>
      <c r="IH46" s="51"/>
      <c r="II46" s="51"/>
      <c r="IJ46" s="51"/>
      <c r="IK46" s="51"/>
      <c r="IL46" s="51"/>
      <c r="IM46" s="51"/>
      <c r="IN46" s="51"/>
      <c r="IO46" s="51"/>
      <c r="IP46" s="51"/>
      <c r="IQ46" s="51"/>
      <c r="IR46" s="51"/>
      <c r="IS46" s="51"/>
      <c r="IT46" s="51"/>
      <c r="IU46" s="51"/>
      <c r="IV46" s="51"/>
      <c r="IW46" s="51"/>
    </row>
    <row r="47" spans="1:257" s="53" customFormat="1">
      <c r="A47" s="51"/>
      <c r="B47" s="51"/>
      <c r="C47" s="51"/>
      <c r="D47" s="51"/>
      <c r="E47" s="51"/>
      <c r="F47" s="51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  <c r="HO47" s="51"/>
      <c r="HP47" s="51"/>
      <c r="HQ47" s="51"/>
      <c r="HR47" s="51"/>
      <c r="HS47" s="51"/>
      <c r="HT47" s="51"/>
      <c r="HU47" s="51"/>
      <c r="HV47" s="51"/>
      <c r="HW47" s="51"/>
      <c r="HX47" s="51"/>
      <c r="HY47" s="51"/>
      <c r="HZ47" s="51"/>
      <c r="IA47" s="51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  <c r="IN47" s="51"/>
      <c r="IO47" s="51"/>
      <c r="IP47" s="51"/>
      <c r="IQ47" s="51"/>
      <c r="IR47" s="51"/>
      <c r="IS47" s="51"/>
      <c r="IT47" s="51"/>
      <c r="IU47" s="51"/>
      <c r="IV47" s="51"/>
      <c r="IW47" s="51"/>
    </row>
    <row r="48" spans="1:257" s="53" customFormat="1">
      <c r="A48" s="51"/>
      <c r="B48" s="51"/>
      <c r="C48" s="51"/>
      <c r="D48" s="51"/>
      <c r="E48" s="51"/>
      <c r="F48" s="51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  <c r="IW48" s="51"/>
    </row>
    <row r="49" spans="1:257" s="53" customFormat="1">
      <c r="A49" s="51"/>
      <c r="B49" s="51"/>
      <c r="C49" s="51"/>
      <c r="D49" s="51"/>
      <c r="E49" s="51"/>
      <c r="F49" s="51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</row>
    <row r="50" spans="1:257" s="53" customFormat="1">
      <c r="A50" s="51"/>
      <c r="B50" s="51"/>
      <c r="C50" s="51"/>
      <c r="D50" s="51"/>
      <c r="E50" s="51"/>
      <c r="F50" s="51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spans="1:257" s="53" customFormat="1">
      <c r="A51" s="51"/>
      <c r="B51" s="51"/>
      <c r="C51" s="51"/>
      <c r="D51" s="51"/>
      <c r="E51" s="51"/>
      <c r="F51" s="51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  <c r="IW51" s="51"/>
    </row>
    <row r="52" spans="1:257" s="53" customFormat="1">
      <c r="A52" s="51"/>
      <c r="B52" s="51"/>
      <c r="C52" s="51"/>
      <c r="D52" s="51"/>
      <c r="E52" s="51"/>
      <c r="F52" s="51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  <c r="CS52" s="51"/>
      <c r="CT52" s="51"/>
      <c r="CU52" s="51"/>
      <c r="CV52" s="51"/>
      <c r="CW52" s="51"/>
      <c r="CX52" s="51"/>
      <c r="CY52" s="51"/>
      <c r="CZ52" s="51"/>
      <c r="DA52" s="51"/>
      <c r="DB52" s="51"/>
      <c r="DC52" s="51"/>
      <c r="DD52" s="51"/>
      <c r="DE52" s="51"/>
      <c r="DF52" s="51"/>
      <c r="DG52" s="51"/>
      <c r="DH52" s="51"/>
      <c r="DI52" s="51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  <c r="IW52" s="51"/>
    </row>
    <row r="53" spans="1:257" s="53" customFormat="1">
      <c r="A53" s="51"/>
      <c r="B53" s="51"/>
      <c r="C53" s="51"/>
      <c r="D53" s="51"/>
      <c r="E53" s="51"/>
      <c r="F53" s="51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  <c r="CS53" s="51"/>
      <c r="CT53" s="51"/>
      <c r="CU53" s="51"/>
      <c r="CV53" s="51"/>
      <c r="CW53" s="51"/>
      <c r="CX53" s="51"/>
      <c r="CY53" s="51"/>
      <c r="CZ53" s="51"/>
      <c r="DA53" s="51"/>
      <c r="DB53" s="51"/>
      <c r="DC53" s="51"/>
      <c r="DD53" s="51"/>
      <c r="DE53" s="51"/>
      <c r="DF53" s="51"/>
      <c r="DG53" s="51"/>
      <c r="DH53" s="51"/>
      <c r="DI53" s="51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  <c r="IW53" s="51"/>
    </row>
    <row r="54" spans="1:257" s="53" customFormat="1">
      <c r="A54" s="51"/>
      <c r="B54" s="51"/>
      <c r="C54" s="51"/>
      <c r="D54" s="51"/>
      <c r="E54" s="51"/>
      <c r="F54" s="51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  <c r="IW54" s="51"/>
    </row>
    <row r="55" spans="1:257" s="53" customFormat="1">
      <c r="A55" s="51"/>
      <c r="B55" s="51"/>
      <c r="C55" s="51"/>
      <c r="D55" s="51"/>
      <c r="E55" s="51"/>
      <c r="F55" s="51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51"/>
      <c r="DC55" s="51"/>
      <c r="DD55" s="51"/>
      <c r="DE55" s="51"/>
      <c r="DF55" s="51"/>
      <c r="DG55" s="51"/>
      <c r="DH55" s="51"/>
      <c r="DI55" s="51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  <c r="IW55" s="51"/>
    </row>
    <row r="56" spans="1:257" s="53" customFormat="1">
      <c r="A56" s="51"/>
      <c r="B56" s="51"/>
      <c r="C56" s="51"/>
      <c r="D56" s="51"/>
      <c r="E56" s="51"/>
      <c r="F56" s="51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  <c r="CS56" s="51"/>
      <c r="CT56" s="51"/>
      <c r="CU56" s="51"/>
      <c r="CV56" s="51"/>
      <c r="CW56" s="51"/>
      <c r="CX56" s="51"/>
      <c r="CY56" s="51"/>
      <c r="CZ56" s="51"/>
      <c r="DA56" s="51"/>
      <c r="DB56" s="51"/>
      <c r="DC56" s="51"/>
      <c r="DD56" s="51"/>
      <c r="DE56" s="51"/>
      <c r="DF56" s="51"/>
      <c r="DG56" s="51"/>
      <c r="DH56" s="51"/>
      <c r="DI56" s="51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  <c r="IW56" s="51"/>
    </row>
    <row r="57" spans="1:257" s="53" customFormat="1">
      <c r="A57" s="51"/>
      <c r="B57" s="51"/>
      <c r="C57" s="51"/>
      <c r="D57" s="51"/>
      <c r="E57" s="51"/>
      <c r="F57" s="51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  <c r="IW57" s="51"/>
    </row>
    <row r="58" spans="1:257" s="53" customFormat="1">
      <c r="A58" s="51"/>
      <c r="B58" s="51"/>
      <c r="C58" s="51"/>
      <c r="D58" s="51"/>
      <c r="E58" s="51"/>
      <c r="F58" s="51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51"/>
      <c r="CO58" s="51"/>
      <c r="CP58" s="51"/>
      <c r="CQ58" s="51"/>
      <c r="CR58" s="51"/>
      <c r="CS58" s="51"/>
      <c r="CT58" s="51"/>
      <c r="CU58" s="51"/>
      <c r="CV58" s="51"/>
      <c r="CW58" s="51"/>
      <c r="CX58" s="51"/>
      <c r="CY58" s="51"/>
      <c r="CZ58" s="51"/>
      <c r="DA58" s="51"/>
      <c r="DB58" s="51"/>
      <c r="DC58" s="51"/>
      <c r="DD58" s="51"/>
      <c r="DE58" s="51"/>
      <c r="DF58" s="51"/>
      <c r="DG58" s="51"/>
      <c r="DH58" s="51"/>
      <c r="DI58" s="51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1"/>
      <c r="IF58" s="51"/>
      <c r="IG58" s="51"/>
      <c r="IH58" s="51"/>
      <c r="II58" s="51"/>
      <c r="IJ58" s="51"/>
      <c r="IK58" s="51"/>
      <c r="IL58" s="51"/>
      <c r="IM58" s="51"/>
      <c r="IN58" s="51"/>
      <c r="IO58" s="51"/>
      <c r="IP58" s="51"/>
      <c r="IQ58" s="51"/>
      <c r="IR58" s="51"/>
      <c r="IS58" s="51"/>
      <c r="IT58" s="51"/>
      <c r="IU58" s="51"/>
      <c r="IV58" s="51"/>
      <c r="IW58" s="51"/>
    </row>
    <row r="59" spans="1:257" s="53" customFormat="1">
      <c r="A59" s="51"/>
      <c r="B59" s="51"/>
      <c r="C59" s="51"/>
      <c r="D59" s="51"/>
      <c r="E59" s="51"/>
      <c r="F59" s="51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51"/>
      <c r="HS59" s="51"/>
      <c r="HT59" s="51"/>
      <c r="HU59" s="51"/>
      <c r="HV59" s="51"/>
      <c r="HW59" s="51"/>
      <c r="HX59" s="51"/>
      <c r="HY59" s="51"/>
      <c r="HZ59" s="51"/>
      <c r="IA59" s="51"/>
      <c r="IB59" s="51"/>
      <c r="IC59" s="51"/>
      <c r="ID59" s="51"/>
      <c r="IE59" s="51"/>
      <c r="IF59" s="51"/>
      <c r="IG59" s="51"/>
      <c r="IH59" s="51"/>
      <c r="II59" s="51"/>
      <c r="IJ59" s="51"/>
      <c r="IK59" s="51"/>
      <c r="IL59" s="51"/>
      <c r="IM59" s="51"/>
      <c r="IN59" s="51"/>
      <c r="IO59" s="51"/>
      <c r="IP59" s="51"/>
      <c r="IQ59" s="51"/>
      <c r="IR59" s="51"/>
      <c r="IS59" s="51"/>
      <c r="IT59" s="51"/>
      <c r="IU59" s="51"/>
      <c r="IV59" s="51"/>
      <c r="IW59" s="51"/>
    </row>
    <row r="60" spans="1:257" s="53" customFormat="1">
      <c r="A60" s="51"/>
      <c r="B60" s="51"/>
      <c r="C60" s="51"/>
      <c r="D60" s="51"/>
      <c r="E60" s="51"/>
      <c r="F60" s="51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</row>
  </sheetData>
  <autoFilter ref="A6:XEQ12"/>
  <dataValidations count="3">
    <dataValidation type="list" allowBlank="1" showInputMessage="1" showErrorMessage="1" sqref="B4">
      <formula1>Dates</formula1>
    </dataValidation>
    <dataValidation type="list" allowBlank="1" showInputMessage="1" showErrorMessage="1" sqref="B7:B11">
      <formula1>Conservation_Tag</formula1>
    </dataValidation>
    <dataValidation type="list" allowBlank="1" showInputMessage="1" showErrorMessage="1" sqref="F7:F11">
      <formula1>Plant_Tag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B2013A Energies</vt:lpstr>
      <vt:lpstr>CAPEX by Bus Unit_Project Clas</vt:lpstr>
      <vt:lpstr>GULF - Materials &amp; Supplies</vt:lpstr>
      <vt:lpstr>Scenario Info</vt:lpstr>
      <vt:lpstr>2013 FINMOD ECCR 01-18-13 16-17</vt:lpstr>
      <vt:lpstr>2013 FINMOD ECCR 01-18-13(2013)</vt:lpstr>
      <vt:lpstr>2013 FINMOD ECCR 01-18-13(2014)</vt:lpstr>
      <vt:lpstr>2013 FINMOD ECCR 01-18-13(2015)</vt:lpstr>
      <vt:lpstr>Placed In Service by PE</vt:lpstr>
      <vt:lpstr>SUMMARY</vt:lpstr>
      <vt:lpstr>2558</vt:lpstr>
      <vt:lpstr>4365</vt:lpstr>
      <vt:lpstr>4380</vt:lpstr>
      <vt:lpstr>4379</vt:lpstr>
      <vt:lpstr>D</vt:lpstr>
      <vt:lpstr>New PE Template</vt:lpstr>
      <vt:lpstr>Compare</vt:lpstr>
      <vt:lpstr>Prior Summary</vt:lpstr>
      <vt:lpstr>Notes</vt:lpstr>
      <vt:lpstr>_PG10</vt:lpstr>
      <vt:lpstr>_PG11</vt:lpstr>
      <vt:lpstr>_PG6</vt:lpstr>
      <vt:lpstr>_PG7</vt:lpstr>
      <vt:lpstr>_PG8</vt:lpstr>
      <vt:lpstr>_PG9</vt:lpstr>
      <vt:lpstr>'Placed In Service by PE'!Conservation_Tag</vt:lpstr>
      <vt:lpstr>Dates</vt:lpstr>
      <vt:lpstr>Last_Actual_Date</vt:lpstr>
      <vt:lpstr>'2013 FINMOD ECCR 01-18-13 16-17'!Print_Area</vt:lpstr>
      <vt:lpstr>'2013 FINMOD ECCR 01-18-13(2013)'!Print_Area</vt:lpstr>
      <vt:lpstr>'2013 FINMOD ECCR 01-18-13(2014)'!Print_Area</vt:lpstr>
      <vt:lpstr>'2013 FINMOD ECCR 01-18-13(2015)'!Print_Area</vt:lpstr>
      <vt:lpstr>Compare!Print_Area</vt:lpstr>
      <vt:lpstr>SUMMARY!Print_Area</vt:lpstr>
      <vt:lpstr>'CAPEX by Bus Unit_Project Clas'!Print_Titles</vt:lpstr>
      <vt:lpstr>Compare!Print_Titles</vt:lpstr>
      <vt:lpstr>SUMMARY!Print_Titles</vt:lpstr>
      <vt:lpstr>SUMMARY!Print_Titles_MI</vt:lpstr>
    </vt:vector>
  </TitlesOfParts>
  <Company>Southern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JARRETT SIMMONS</dc:creator>
  <dc:description>Saved another version because the LAN was on the fritz....</dc:description>
  <cp:lastModifiedBy>Josh Mason</cp:lastModifiedBy>
  <cp:lastPrinted>2008-07-09T15:11:56Z</cp:lastPrinted>
  <dcterms:created xsi:type="dcterms:W3CDTF">1999-06-28T14:38:22Z</dcterms:created>
  <dcterms:modified xsi:type="dcterms:W3CDTF">2013-08-20T22:45:20Z</dcterms:modified>
</cp:coreProperties>
</file>