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570" yWindow="675" windowWidth="12675" windowHeight="11910" tabRatio="560"/>
  </bookViews>
  <sheets>
    <sheet name="TX Graph" sheetId="42" r:id="rId1"/>
    <sheet name="Cond Graph" sheetId="43" r:id="rId2"/>
    <sheet name="TX table" sheetId="1" r:id="rId3"/>
    <sheet name="Conductor Table" sheetId="33" r:id="rId4"/>
    <sheet name="423806" sheetId="2" r:id="rId5"/>
    <sheet name="432709" sheetId="3" r:id="rId6"/>
    <sheet name="423823" sheetId="4" r:id="rId7"/>
    <sheet name="430211" sheetId="5" r:id="rId8"/>
    <sheet name="423807" sheetId="6" r:id="rId9"/>
    <sheet name="423808" sheetId="7" r:id="rId10"/>
    <sheet name="109130" sheetId="8" r:id="rId11"/>
    <sheet name="109129" sheetId="9" r:id="rId12"/>
    <sheet name="423824" sheetId="10" r:id="rId13"/>
    <sheet name="430221" sheetId="11" r:id="rId14"/>
    <sheet name="423809" sheetId="12" r:id="rId15"/>
    <sheet name="430216" sheetId="13" r:id="rId16"/>
    <sheet name="423825" sheetId="14" r:id="rId17"/>
    <sheet name="430222" sheetId="15" r:id="rId18"/>
    <sheet name="423810" sheetId="16" r:id="rId19"/>
    <sheet name="430215" sheetId="17" r:id="rId20"/>
    <sheet name="109132" sheetId="18" r:id="rId21"/>
    <sheet name="423826" sheetId="19" r:id="rId22"/>
    <sheet name="430220" sheetId="20" r:id="rId23"/>
    <sheet name="423811" sheetId="21" r:id="rId24"/>
    <sheet name="430214" sheetId="22" r:id="rId25"/>
    <sheet name="423827" sheetId="23" r:id="rId26"/>
    <sheet name="430219" sheetId="24" r:id="rId27"/>
    <sheet name="423812" sheetId="25" r:id="rId28"/>
    <sheet name="430213" sheetId="26" r:id="rId29"/>
    <sheet name="423828" sheetId="27" r:id="rId30"/>
    <sheet name="430218" sheetId="28" r:id="rId31"/>
    <sheet name="423813" sheetId="29" r:id="rId32"/>
    <sheet name="430212" sheetId="30" r:id="rId33"/>
    <sheet name="423829" sheetId="31" r:id="rId34"/>
    <sheet name="430217" sheetId="32" r:id="rId35"/>
    <sheet name="86556" sheetId="34" r:id="rId36"/>
    <sheet name="86557" sheetId="35" r:id="rId37"/>
    <sheet name="430728" sheetId="36" r:id="rId38"/>
    <sheet name="430729" sheetId="37" r:id="rId39"/>
    <sheet name="432350" sheetId="38" r:id="rId40"/>
    <sheet name="86555" sheetId="39" r:id="rId41"/>
    <sheet name="407032" sheetId="40" r:id="rId42"/>
    <sheet name="407034" sheetId="41" r:id="rId43"/>
  </sheets>
  <definedNames>
    <definedName name="_xlnm._FilterDatabase" localSheetId="2" hidden="1">'TX table'!$A$1:$O$1</definedName>
  </definedNames>
  <calcPr calcId="125725"/>
</workbook>
</file>

<file path=xl/calcChain.xml><?xml version="1.0" encoding="utf-8"?>
<calcChain xmlns="http://schemas.openxmlformats.org/spreadsheetml/2006/main">
  <c r="K9" i="33"/>
  <c r="K8"/>
  <c r="K6"/>
  <c r="K5"/>
  <c r="K3"/>
  <c r="L30" i="1" l="1"/>
  <c r="L26"/>
  <c r="L22"/>
  <c r="L18"/>
  <c r="L13"/>
  <c r="L8"/>
  <c r="L3"/>
  <c r="D9" i="33" l="1"/>
  <c r="C9"/>
  <c r="G15" i="41"/>
  <c r="H14"/>
  <c r="F14"/>
  <c r="D8" i="33"/>
  <c r="C8"/>
  <c r="G15" i="40"/>
  <c r="H14"/>
  <c r="F14"/>
  <c r="D7" i="33"/>
  <c r="C7"/>
  <c r="G7" i="39"/>
  <c r="H6"/>
  <c r="F6"/>
  <c r="H8"/>
  <c r="D6" i="33"/>
  <c r="E6" s="1"/>
  <c r="F6" s="1"/>
  <c r="I6" s="1"/>
  <c r="C6"/>
  <c r="G15" i="38"/>
  <c r="H14"/>
  <c r="H16" s="1"/>
  <c r="F14"/>
  <c r="D5" i="33"/>
  <c r="C5"/>
  <c r="G15" i="37"/>
  <c r="H14"/>
  <c r="F14"/>
  <c r="D4" i="33"/>
  <c r="C4"/>
  <c r="G15" i="36"/>
  <c r="H14"/>
  <c r="F14"/>
  <c r="D3" i="33"/>
  <c r="E3" s="1"/>
  <c r="C3"/>
  <c r="G10" i="35"/>
  <c r="H9"/>
  <c r="F9"/>
  <c r="D2" i="33"/>
  <c r="E2" s="1"/>
  <c r="C2"/>
  <c r="H13" i="34"/>
  <c r="G14"/>
  <c r="H15"/>
  <c r="F13"/>
  <c r="E9" i="33" l="1"/>
  <c r="F9" s="1"/>
  <c r="I9" s="1"/>
  <c r="E7"/>
  <c r="F8" s="1"/>
  <c r="I8" s="1"/>
  <c r="F3"/>
  <c r="I3" s="1"/>
  <c r="J3" s="1"/>
  <c r="J6"/>
  <c r="J9"/>
  <c r="L9" s="1"/>
  <c r="M9" s="1"/>
  <c r="N9" s="1"/>
  <c r="O9" s="1"/>
  <c r="H16" i="41"/>
  <c r="E8" i="33"/>
  <c r="H16" i="40"/>
  <c r="E5" i="33"/>
  <c r="H16" i="37"/>
  <c r="E4" i="33"/>
  <c r="H16" i="36"/>
  <c r="H11" i="35"/>
  <c r="F5" i="33" l="1"/>
  <c r="I5" s="1"/>
  <c r="J5"/>
  <c r="L5" s="1"/>
  <c r="L6"/>
  <c r="M6" s="1"/>
  <c r="N6" s="1"/>
  <c r="O6" s="1"/>
  <c r="J8"/>
  <c r="L8" s="1"/>
  <c r="M8" s="1"/>
  <c r="N8" s="1"/>
  <c r="O8" s="1"/>
  <c r="L3"/>
  <c r="M3" s="1"/>
  <c r="N3" s="1"/>
  <c r="O3" s="1"/>
  <c r="H32" i="1"/>
  <c r="G32"/>
  <c r="G14" i="32"/>
  <c r="H13"/>
  <c r="H15" s="1"/>
  <c r="F13"/>
  <c r="H31" i="1"/>
  <c r="G31"/>
  <c r="G24" i="31"/>
  <c r="H23"/>
  <c r="F23"/>
  <c r="H30" i="1"/>
  <c r="G30"/>
  <c r="G19" i="30"/>
  <c r="H18"/>
  <c r="F18"/>
  <c r="H29" i="1"/>
  <c r="G29"/>
  <c r="G24" i="29"/>
  <c r="H23"/>
  <c r="F23"/>
  <c r="H28" i="1"/>
  <c r="G28"/>
  <c r="G16" i="28"/>
  <c r="H15"/>
  <c r="F15"/>
  <c r="H27" i="1"/>
  <c r="G27"/>
  <c r="G23" i="27"/>
  <c r="H22"/>
  <c r="F22"/>
  <c r="H26" i="1"/>
  <c r="G26"/>
  <c r="G22" i="26"/>
  <c r="H21"/>
  <c r="F21"/>
  <c r="H23"/>
  <c r="H25" i="1"/>
  <c r="G25"/>
  <c r="G26" i="25"/>
  <c r="H25"/>
  <c r="F25"/>
  <c r="H24" i="1"/>
  <c r="G24"/>
  <c r="G19" i="24"/>
  <c r="H18"/>
  <c r="F18"/>
  <c r="H23" i="1"/>
  <c r="G23"/>
  <c r="G24" i="23"/>
  <c r="H23"/>
  <c r="H25" s="1"/>
  <c r="F23"/>
  <c r="H22" i="1"/>
  <c r="G22"/>
  <c r="G21" i="22"/>
  <c r="H20"/>
  <c r="F20"/>
  <c r="H22" s="1"/>
  <c r="H21" i="1"/>
  <c r="G21"/>
  <c r="J22" s="1"/>
  <c r="G26" i="21"/>
  <c r="H25"/>
  <c r="F25"/>
  <c r="H20" i="1"/>
  <c r="G20"/>
  <c r="G21" i="20"/>
  <c r="H20"/>
  <c r="F20"/>
  <c r="H22"/>
  <c r="H19" i="1"/>
  <c r="G19"/>
  <c r="G24" i="19"/>
  <c r="H23"/>
  <c r="F23"/>
  <c r="H18" i="1"/>
  <c r="G18"/>
  <c r="H13" i="18"/>
  <c r="H15" s="1"/>
  <c r="G14"/>
  <c r="F13"/>
  <c r="H17" i="1"/>
  <c r="G17"/>
  <c r="G24" i="17"/>
  <c r="H23"/>
  <c r="F23"/>
  <c r="H16" i="1"/>
  <c r="G16"/>
  <c r="J18" s="1"/>
  <c r="G26" i="16"/>
  <c r="H25"/>
  <c r="F25"/>
  <c r="H15" i="1"/>
  <c r="G15"/>
  <c r="G19" i="15"/>
  <c r="H18"/>
  <c r="F18"/>
  <c r="H20"/>
  <c r="H14" i="1"/>
  <c r="G14"/>
  <c r="G22" i="14"/>
  <c r="H21"/>
  <c r="F21"/>
  <c r="H13" i="1"/>
  <c r="G13"/>
  <c r="G24" i="13"/>
  <c r="H23"/>
  <c r="F23"/>
  <c r="H25"/>
  <c r="H12" i="1"/>
  <c r="G12"/>
  <c r="J13" s="1"/>
  <c r="G27" i="12"/>
  <c r="H26"/>
  <c r="F26"/>
  <c r="H28"/>
  <c r="H11" i="1"/>
  <c r="G11"/>
  <c r="G18" i="11"/>
  <c r="H17"/>
  <c r="H19" s="1"/>
  <c r="F17"/>
  <c r="H10" i="1"/>
  <c r="G10"/>
  <c r="G24" i="10"/>
  <c r="H23"/>
  <c r="F23"/>
  <c r="H25"/>
  <c r="H9" i="1"/>
  <c r="G9"/>
  <c r="G8" i="9"/>
  <c r="H7"/>
  <c r="F7"/>
  <c r="H8" i="1"/>
  <c r="G8"/>
  <c r="G16" i="8"/>
  <c r="H15"/>
  <c r="F15"/>
  <c r="H7" i="1"/>
  <c r="G7"/>
  <c r="G27" i="6"/>
  <c r="G24" i="7"/>
  <c r="H23"/>
  <c r="F23"/>
  <c r="H6" i="1"/>
  <c r="G6"/>
  <c r="J8" s="1"/>
  <c r="H26" i="6"/>
  <c r="F26"/>
  <c r="H5" i="1"/>
  <c r="G5"/>
  <c r="G14" i="5"/>
  <c r="H13"/>
  <c r="F13"/>
  <c r="H15"/>
  <c r="H4" i="1"/>
  <c r="G4"/>
  <c r="G21" i="4"/>
  <c r="H20"/>
  <c r="F20"/>
  <c r="H3" i="1"/>
  <c r="G3"/>
  <c r="H23" i="3"/>
  <c r="G24"/>
  <c r="F23"/>
  <c r="H2" i="1"/>
  <c r="G2"/>
  <c r="J3" s="1"/>
  <c r="G26" i="2"/>
  <c r="H27"/>
  <c r="H25"/>
  <c r="F25"/>
  <c r="K22" i="1" l="1"/>
  <c r="M22"/>
  <c r="K18"/>
  <c r="M18" s="1"/>
  <c r="K13"/>
  <c r="M13"/>
  <c r="K3"/>
  <c r="M3" s="1"/>
  <c r="K8"/>
  <c r="M8"/>
  <c r="M5" i="33"/>
  <c r="N5" s="1"/>
  <c r="O5" s="1"/>
  <c r="H25" i="31"/>
  <c r="J30" i="1"/>
  <c r="H20" i="30"/>
  <c r="H25" i="29"/>
  <c r="H17" i="28"/>
  <c r="H24" i="27"/>
  <c r="J26" i="1"/>
  <c r="H27" i="25"/>
  <c r="H20" i="24"/>
  <c r="H27" i="21"/>
  <c r="H25" i="19"/>
  <c r="H25" i="17"/>
  <c r="H27" i="16"/>
  <c r="H23" i="14"/>
  <c r="H9" i="9"/>
  <c r="H17" i="8"/>
  <c r="H25" i="7"/>
  <c r="H28" i="6"/>
  <c r="H22" i="4"/>
  <c r="H25" i="3"/>
  <c r="N18" i="1" l="1"/>
  <c r="O18"/>
  <c r="N3"/>
  <c r="O3" s="1"/>
  <c r="K30"/>
  <c r="M30"/>
  <c r="K26"/>
  <c r="M26" s="1"/>
  <c r="N8"/>
  <c r="O8"/>
  <c r="N13"/>
  <c r="O13" s="1"/>
  <c r="N22"/>
  <c r="O22"/>
  <c r="N26" l="1"/>
  <c r="O26"/>
  <c r="N30"/>
  <c r="O30" s="1"/>
</calcChain>
</file>

<file path=xl/sharedStrings.xml><?xml version="1.0" encoding="utf-8"?>
<sst xmlns="http://schemas.openxmlformats.org/spreadsheetml/2006/main" count="4558" uniqueCount="167">
  <si>
    <t>Description</t>
  </si>
  <si>
    <t>Max ID</t>
  </si>
  <si>
    <t>KVA</t>
  </si>
  <si>
    <t>Primary Voltage</t>
  </si>
  <si>
    <t>Secondary Voltage</t>
  </si>
  <si>
    <t>Type</t>
  </si>
  <si>
    <t>Stock</t>
  </si>
  <si>
    <t>AUC</t>
  </si>
  <si>
    <t>Composite Cost</t>
  </si>
  <si>
    <t>Booked Cost</t>
  </si>
  <si>
    <t>15MS120</t>
  </si>
  <si>
    <t>15SS120</t>
  </si>
  <si>
    <t>120/240</t>
  </si>
  <si>
    <t>MS</t>
  </si>
  <si>
    <t>SS</t>
  </si>
  <si>
    <t>25MS120</t>
  </si>
  <si>
    <t>25SS120</t>
  </si>
  <si>
    <t>37.5MS120</t>
  </si>
  <si>
    <t>277/480</t>
  </si>
  <si>
    <t>50MS120</t>
  </si>
  <si>
    <t>75MS120</t>
  </si>
  <si>
    <t>100MS120</t>
  </si>
  <si>
    <t>167MS120</t>
  </si>
  <si>
    <t>25MS277</t>
  </si>
  <si>
    <t>37.5MS277</t>
  </si>
  <si>
    <t>50MS277</t>
  </si>
  <si>
    <t>75MS277</t>
  </si>
  <si>
    <t>100MS277</t>
  </si>
  <si>
    <t>167MS277</t>
  </si>
  <si>
    <t>15SS277</t>
  </si>
  <si>
    <t>167SS277</t>
  </si>
  <si>
    <t>100SS277</t>
  </si>
  <si>
    <t>75SS277</t>
  </si>
  <si>
    <t>50SS277</t>
  </si>
  <si>
    <t>25SS277</t>
  </si>
  <si>
    <t>37.5SS277</t>
  </si>
  <si>
    <t>167SS120</t>
  </si>
  <si>
    <t>100SS120</t>
  </si>
  <si>
    <t>75SS120</t>
  </si>
  <si>
    <t>50SS120</t>
  </si>
  <si>
    <t>25SS240</t>
  </si>
  <si>
    <t>240/480</t>
  </si>
  <si>
    <t>25MS240</t>
  </si>
  <si>
    <t>50MS240</t>
  </si>
  <si>
    <t>37.5SS120</t>
  </si>
  <si>
    <t>SITEID</t>
  </si>
  <si>
    <t>COMMODITYGROUP</t>
  </si>
  <si>
    <t>COMMODITY</t>
  </si>
  <si>
    <t>SC_ITEMNUM</t>
  </si>
  <si>
    <t>SC_STORELOC</t>
  </si>
  <si>
    <t>SC_CURBAL</t>
  </si>
  <si>
    <t>SC_AVGCOST</t>
  </si>
  <si>
    <t>INV_VALUE</t>
  </si>
  <si>
    <t>SC_QTYINTRANS</t>
  </si>
  <si>
    <t>SC_CONTROLACC</t>
  </si>
  <si>
    <t>FTD</t>
  </si>
  <si>
    <t>TRANSF</t>
  </si>
  <si>
    <t>TRACOVH</t>
  </si>
  <si>
    <t>423806</t>
  </si>
  <si>
    <t>00074</t>
  </si>
  <si>
    <t>40312-MDP-0000000-510075-000000-00000-36800000-00000-000000-00-FPC</t>
  </si>
  <si>
    <t>00041</t>
  </si>
  <si>
    <t>00024</t>
  </si>
  <si>
    <t>00048</t>
  </si>
  <si>
    <t>00054</t>
  </si>
  <si>
    <t>00013</t>
  </si>
  <si>
    <t>00042</t>
  </si>
  <si>
    <t>00049</t>
  </si>
  <si>
    <t>00027</t>
  </si>
  <si>
    <t>00043</t>
  </si>
  <si>
    <t>00044</t>
  </si>
  <si>
    <t>00015</t>
  </si>
  <si>
    <t>00030</t>
  </si>
  <si>
    <t>00018</t>
  </si>
  <si>
    <t>00022</t>
  </si>
  <si>
    <t>00045</t>
  </si>
  <si>
    <t>00050</t>
  </si>
  <si>
    <t>00031</t>
  </si>
  <si>
    <t>00046</t>
  </si>
  <si>
    <t>00039</t>
  </si>
  <si>
    <t>00073</t>
  </si>
  <si>
    <t>00033</t>
  </si>
  <si>
    <t>00047</t>
  </si>
  <si>
    <t>TOTAL</t>
  </si>
  <si>
    <t>Average Price in the Company</t>
  </si>
  <si>
    <t>Unweighted Avg</t>
  </si>
  <si>
    <t>432709</t>
  </si>
  <si>
    <t>00036</t>
  </si>
  <si>
    <t>423823</t>
  </si>
  <si>
    <t>430211</t>
  </si>
  <si>
    <t>15MS277</t>
  </si>
  <si>
    <t>423807</t>
  </si>
  <si>
    <t>423808</t>
  </si>
  <si>
    <t>AUC Common Size *</t>
  </si>
  <si>
    <t>* Calculated by finding total stock cost and dividing by total stock level</t>
  </si>
  <si>
    <t>109130</t>
  </si>
  <si>
    <t>109129</t>
  </si>
  <si>
    <t>423824</t>
  </si>
  <si>
    <t>430221</t>
  </si>
  <si>
    <t>423809</t>
  </si>
  <si>
    <t>430216</t>
  </si>
  <si>
    <t>423825</t>
  </si>
  <si>
    <t>430222</t>
  </si>
  <si>
    <t>423810</t>
  </si>
  <si>
    <t>430215</t>
  </si>
  <si>
    <t>109132</t>
  </si>
  <si>
    <t>423826</t>
  </si>
  <si>
    <t>430220</t>
  </si>
  <si>
    <t>423811</t>
  </si>
  <si>
    <t>430214</t>
  </si>
  <si>
    <t>423827</t>
  </si>
  <si>
    <t>430219</t>
  </si>
  <si>
    <t>423812</t>
  </si>
  <si>
    <t>430213</t>
  </si>
  <si>
    <t>423828</t>
  </si>
  <si>
    <t>430218</t>
  </si>
  <si>
    <t>423813</t>
  </si>
  <si>
    <t>430212</t>
  </si>
  <si>
    <t>423829</t>
  </si>
  <si>
    <t>430217</t>
  </si>
  <si>
    <t>Handling Charge #</t>
  </si>
  <si>
    <t>Maximo ID</t>
  </si>
  <si>
    <t>477AAC 19-STR</t>
  </si>
  <si>
    <t>1/0AAAC 7-STR HAND</t>
  </si>
  <si>
    <t>1/0AAAC 7-STR REEL</t>
  </si>
  <si>
    <t>4/0AAAC 7-STR</t>
  </si>
  <si>
    <t>477AAAC 19-STR</t>
  </si>
  <si>
    <t>795AAC 37-STR</t>
  </si>
  <si>
    <t>#2AAAC 7-STR HAND</t>
  </si>
  <si>
    <t>#2AAAC 7-STR REEL</t>
  </si>
  <si>
    <t>Stock (Lb)</t>
  </si>
  <si>
    <t>AUC (/Lb)</t>
  </si>
  <si>
    <t>Stock Cost</t>
  </si>
  <si>
    <t>AUC Common Size (/Lb)</t>
  </si>
  <si>
    <t>Lb/Ft Conversion</t>
  </si>
  <si>
    <t>AUC Common Size (/Ft)</t>
  </si>
  <si>
    <t>Composite Costs</t>
  </si>
  <si>
    <t>WIRECAB</t>
  </si>
  <si>
    <t>WIREAL</t>
  </si>
  <si>
    <t>86556</t>
  </si>
  <si>
    <t>00000-0000-0000000-000000-000000-00000-15400500-00000-000000-00-FPC</t>
  </si>
  <si>
    <t>00072</t>
  </si>
  <si>
    <t>86557</t>
  </si>
  <si>
    <t>430728</t>
  </si>
  <si>
    <t>430729</t>
  </si>
  <si>
    <t>432350</t>
  </si>
  <si>
    <t>86555</t>
  </si>
  <si>
    <t>407032</t>
  </si>
  <si>
    <t>407034</t>
  </si>
  <si>
    <t>** Labor includes travel and headquarters ($70.49/hour with 12% Travel and 17% HQ) (2.25 hours to hang 50kva or less and 3.36 to hang 75kva and larger)</t>
  </si>
  <si>
    <t>Labor Charge **</t>
  </si>
  <si>
    <t>A&amp;G Cost ##</t>
  </si>
  <si>
    <t>## 2012 A&amp;G Rate 1%</t>
  </si>
  <si>
    <t># 2012 Average Stores Handling Charge 4%</t>
  </si>
  <si>
    <t>Overhead Costs ***</t>
  </si>
  <si>
    <t>*** 2012 E&amp;S Overheads  46%</t>
  </si>
  <si>
    <t>CONDUCTOR#
Size (kcmil)</t>
  </si>
  <si>
    <t xml:space="preserve">   Table 1-19 All Aluminum Conductor (AAC)</t>
  </si>
  <si>
    <t xml:space="preserve">     1) Weight (Lbs/1000 Ft.) for 795AAC changed from SOCO spec of 746.3 to 745.3</t>
  </si>
  <si>
    <t xml:space="preserve">   Table 1-33 All Aluminum Alloy AAAC</t>
  </si>
  <si>
    <t xml:space="preserve">     2) Weight (Lbs/1000 Ft.) for #2AAAC changed from SOCO spec of 72.2 to 72.24</t>
  </si>
  <si>
    <t xml:space="preserve">     1) Conductor Size units of measure kcmil</t>
  </si>
  <si>
    <t xml:space="preserve">     2) #2 AAAC Conductor Size is 77.47kcmil as compared to report's showing of 66.36</t>
  </si>
  <si>
    <t xml:space="preserve">     3) 1/0 AAAC Conductor Size is 123.30 kcmil as compared to report's showing of 105.60</t>
  </si>
  <si>
    <t xml:space="preserve"> Southwire Overhead Conductor Manual</t>
  </si>
  <si>
    <t>Southwire Overhead Conductor Manual</t>
  </si>
  <si>
    <t xml:space="preserve">** Labor includes travel and headquarters ($70.49/hour with 12% Travel and 17% HQ) </t>
  </si>
</sst>
</file>

<file path=xl/styles.xml><?xml version="1.0" encoding="utf-8"?>
<styleSheet xmlns="http://schemas.openxmlformats.org/spreadsheetml/2006/main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"/>
    <numFmt numFmtId="165" formatCode="_(&quot;$&quot;* #,##0.000_);_(&quot;$&quot;* \(#,##0.000\);_(&quot;$&quot;* &quot;-&quot;??_);_(@_)"/>
    <numFmt numFmtId="166" formatCode="_(&quot;$&quot;* #,##0.00000_);_(&quot;$&quot;* \(#,##0.00000\);_(&quot;$&quot;* &quot;-&quot;??_);_(@_)"/>
    <numFmt numFmtId="167" formatCode="_(&quot;$&quot;* #,##0.000000_);_(&quot;$&quot;* \(#,##0.000000\);_(&quot;$&quot;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name val="Arial Unicode MS"/>
      <family val="2"/>
    </font>
    <font>
      <b/>
      <sz val="12"/>
      <color theme="1"/>
      <name val="Calibri"/>
      <family val="2"/>
      <scheme val="minor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9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/>
  </cellStyleXfs>
  <cellXfs count="97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5" borderId="0" xfId="0" applyFill="1" applyAlignment="1"/>
    <xf numFmtId="0" fontId="0" fillId="4" borderId="0" xfId="0" applyFill="1" applyAlignment="1"/>
    <xf numFmtId="0" fontId="0" fillId="6" borderId="0" xfId="0" applyFill="1" applyAlignment="1"/>
    <xf numFmtId="0" fontId="0" fillId="7" borderId="0" xfId="0" applyFill="1" applyAlignment="1"/>
    <xf numFmtId="0" fontId="0" fillId="3" borderId="0" xfId="0" applyFill="1" applyAlignment="1"/>
    <xf numFmtId="0" fontId="0" fillId="8" borderId="0" xfId="0" applyFill="1" applyAlignment="1"/>
    <xf numFmtId="0" fontId="4" fillId="9" borderId="0" xfId="0" applyFont="1" applyFill="1"/>
    <xf numFmtId="0" fontId="4" fillId="0" borderId="0" xfId="0" applyFont="1"/>
    <xf numFmtId="41" fontId="4" fillId="0" borderId="0" xfId="0" applyNumberFormat="1" applyFont="1"/>
    <xf numFmtId="43" fontId="4" fillId="0" borderId="0" xfId="0" applyNumberFormat="1" applyFont="1"/>
    <xf numFmtId="43" fontId="0" fillId="0" borderId="0" xfId="0" applyNumberFormat="1"/>
    <xf numFmtId="0" fontId="5" fillId="0" borderId="1" xfId="0" applyFont="1" applyBorder="1"/>
    <xf numFmtId="41" fontId="3" fillId="0" borderId="1" xfId="0" applyNumberFormat="1" applyFont="1" applyBorder="1"/>
    <xf numFmtId="43" fontId="3" fillId="0" borderId="1" xfId="0" applyNumberFormat="1" applyFont="1" applyBorder="1"/>
    <xf numFmtId="0" fontId="6" fillId="0" borderId="0" xfId="0" applyFont="1"/>
    <xf numFmtId="0" fontId="2" fillId="0" borderId="0" xfId="0" applyFont="1"/>
    <xf numFmtId="44" fontId="2" fillId="0" borderId="0" xfId="1" applyFont="1"/>
    <xf numFmtId="41" fontId="0" fillId="2" borderId="0" xfId="0" applyNumberFormat="1" applyFill="1"/>
    <xf numFmtId="44" fontId="0" fillId="2" borderId="0" xfId="0" applyNumberFormat="1" applyFill="1"/>
    <xf numFmtId="44" fontId="3" fillId="0" borderId="1" xfId="1" applyFont="1" applyBorder="1"/>
    <xf numFmtId="41" fontId="0" fillId="5" borderId="0" xfId="0" applyNumberFormat="1" applyFill="1"/>
    <xf numFmtId="44" fontId="0" fillId="5" borderId="0" xfId="0" applyNumberFormat="1" applyFill="1"/>
    <xf numFmtId="0" fontId="0" fillId="0" borderId="0" xfId="0" applyFill="1"/>
    <xf numFmtId="41" fontId="0" fillId="4" borderId="0" xfId="0" applyNumberFormat="1" applyFill="1"/>
    <xf numFmtId="44" fontId="0" fillId="4" borderId="0" xfId="0" applyNumberFormat="1" applyFill="1"/>
    <xf numFmtId="41" fontId="0" fillId="6" borderId="0" xfId="0" applyNumberFormat="1" applyFill="1"/>
    <xf numFmtId="44" fontId="0" fillId="6" borderId="0" xfId="0" applyNumberFormat="1" applyFill="1"/>
    <xf numFmtId="41" fontId="0" fillId="7" borderId="0" xfId="0" applyNumberFormat="1" applyFill="1"/>
    <xf numFmtId="44" fontId="0" fillId="7" borderId="0" xfId="0" applyNumberFormat="1" applyFill="1"/>
    <xf numFmtId="41" fontId="0" fillId="3" borderId="0" xfId="0" applyNumberFormat="1" applyFill="1"/>
    <xf numFmtId="44" fontId="0" fillId="3" borderId="0" xfId="0" applyNumberFormat="1" applyFill="1"/>
    <xf numFmtId="41" fontId="0" fillId="8" borderId="0" xfId="0" applyNumberFormat="1" applyFill="1"/>
    <xf numFmtId="44" fontId="0" fillId="8" borderId="0" xfId="0" applyNumberFormat="1" applyFill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4" fontId="0" fillId="2" borderId="0" xfId="0" applyNumberFormat="1" applyFill="1" applyAlignment="1">
      <alignment horizontal="left"/>
    </xf>
    <xf numFmtId="44" fontId="0" fillId="2" borderId="0" xfId="0" applyNumberFormat="1" applyFill="1" applyAlignment="1"/>
    <xf numFmtId="44" fontId="0" fillId="5" borderId="0" xfId="1" applyFont="1" applyFill="1" applyAlignment="1"/>
    <xf numFmtId="44" fontId="0" fillId="4" borderId="0" xfId="0" applyNumberFormat="1" applyFill="1" applyAlignment="1"/>
    <xf numFmtId="44" fontId="0" fillId="6" borderId="0" xfId="0" applyNumberFormat="1" applyFill="1" applyAlignment="1"/>
    <xf numFmtId="44" fontId="0" fillId="7" borderId="0" xfId="0" applyNumberFormat="1" applyFill="1" applyAlignment="1"/>
    <xf numFmtId="44" fontId="0" fillId="3" borderId="0" xfId="1" applyFont="1" applyFill="1" applyAlignment="1"/>
    <xf numFmtId="44" fontId="0" fillId="8" borderId="0" xfId="1" applyFont="1" applyFill="1" applyAlignment="1"/>
    <xf numFmtId="44" fontId="0" fillId="8" borderId="0" xfId="1" applyFont="1" applyFill="1"/>
    <xf numFmtId="44" fontId="0" fillId="3" borderId="0" xfId="1" applyFont="1" applyFill="1"/>
    <xf numFmtId="44" fontId="0" fillId="7" borderId="0" xfId="1" applyFont="1" applyFill="1"/>
    <xf numFmtId="44" fontId="0" fillId="6" borderId="0" xfId="1" applyFont="1" applyFill="1"/>
    <xf numFmtId="44" fontId="0" fillId="4" borderId="0" xfId="1" applyFont="1" applyFill="1"/>
    <xf numFmtId="44" fontId="0" fillId="5" borderId="0" xfId="1" applyFont="1" applyFill="1"/>
    <xf numFmtId="0" fontId="8" fillId="0" borderId="0" xfId="0" applyFont="1"/>
    <xf numFmtId="0" fontId="0" fillId="10" borderId="0" xfId="0" applyFill="1"/>
    <xf numFmtId="164" fontId="0" fillId="10" borderId="0" xfId="0" applyNumberFormat="1" applyFill="1"/>
    <xf numFmtId="164" fontId="0" fillId="2" borderId="0" xfId="0" applyNumberFormat="1" applyFill="1"/>
    <xf numFmtId="164" fontId="0" fillId="3" borderId="0" xfId="0" applyNumberFormat="1" applyFill="1"/>
    <xf numFmtId="164" fontId="0" fillId="4" borderId="0" xfId="0" applyNumberFormat="1" applyFill="1"/>
    <xf numFmtId="164" fontId="0" fillId="6" borderId="0" xfId="0" applyNumberFormat="1" applyFill="1"/>
    <xf numFmtId="41" fontId="0" fillId="10" borderId="0" xfId="0" applyNumberFormat="1" applyFill="1"/>
    <xf numFmtId="44" fontId="0" fillId="10" borderId="0" xfId="0" applyNumberFormat="1" applyFill="1"/>
    <xf numFmtId="44" fontId="0" fillId="10" borderId="0" xfId="1" applyFont="1" applyFill="1"/>
    <xf numFmtId="44" fontId="0" fillId="2" borderId="0" xfId="1" applyFont="1" applyFill="1"/>
    <xf numFmtId="165" fontId="0" fillId="10" borderId="0" xfId="1" applyNumberFormat="1" applyFont="1" applyFill="1"/>
    <xf numFmtId="165" fontId="0" fillId="2" borderId="0" xfId="1" applyNumberFormat="1" applyFont="1" applyFill="1"/>
    <xf numFmtId="165" fontId="0" fillId="3" borderId="0" xfId="1" applyNumberFormat="1" applyFont="1" applyFill="1"/>
    <xf numFmtId="165" fontId="0" fillId="4" borderId="0" xfId="1" applyNumberFormat="1" applyFont="1" applyFill="1"/>
    <xf numFmtId="165" fontId="0" fillId="6" borderId="0" xfId="1" applyNumberFormat="1" applyFont="1" applyFill="1"/>
    <xf numFmtId="166" fontId="0" fillId="10" borderId="0" xfId="1" applyNumberFormat="1" applyFont="1" applyFill="1"/>
    <xf numFmtId="166" fontId="0" fillId="2" borderId="0" xfId="1" applyNumberFormat="1" applyFont="1" applyFill="1"/>
    <xf numFmtId="166" fontId="0" fillId="3" borderId="0" xfId="1" applyNumberFormat="1" applyFont="1" applyFill="1"/>
    <xf numFmtId="166" fontId="0" fillId="4" borderId="0" xfId="1" applyNumberFormat="1" applyFont="1" applyFill="1"/>
    <xf numFmtId="166" fontId="0" fillId="6" borderId="0" xfId="1" applyNumberFormat="1" applyFont="1" applyFill="1"/>
    <xf numFmtId="167" fontId="0" fillId="10" borderId="0" xfId="1" applyNumberFormat="1" applyFont="1" applyFill="1"/>
    <xf numFmtId="167" fontId="0" fillId="2" borderId="0" xfId="1" applyNumberFormat="1" applyFont="1" applyFill="1"/>
    <xf numFmtId="167" fontId="0" fillId="3" borderId="0" xfId="1" applyNumberFormat="1" applyFont="1" applyFill="1"/>
    <xf numFmtId="167" fontId="0" fillId="4" borderId="0" xfId="1" applyNumberFormat="1" applyFont="1" applyFill="1"/>
    <xf numFmtId="167" fontId="0" fillId="6" borderId="0" xfId="1" applyNumberFormat="1" applyFont="1" applyFill="1"/>
    <xf numFmtId="2" fontId="0" fillId="10" borderId="0" xfId="0" applyNumberFormat="1" applyFill="1"/>
    <xf numFmtId="2" fontId="0" fillId="2" borderId="0" xfId="0" applyNumberFormat="1" applyFill="1"/>
    <xf numFmtId="2" fontId="0" fillId="3" borderId="0" xfId="0" applyNumberFormat="1" applyFill="1"/>
    <xf numFmtId="2" fontId="0" fillId="4" borderId="0" xfId="0" applyNumberFormat="1" applyFill="1"/>
    <xf numFmtId="2" fontId="0" fillId="6" borderId="0" xfId="0" applyNumberFormat="1" applyFill="1"/>
    <xf numFmtId="0" fontId="9" fillId="0" borderId="2" xfId="0" applyFont="1" applyBorder="1" applyAlignment="1">
      <alignment horizontal="center"/>
    </xf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Transformer Cost by KVA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v>Cost by KVA</c:v>
          </c:tx>
          <c:spPr>
            <a:ln w="28575">
              <a:noFill/>
            </a:ln>
          </c:spPr>
          <c:trendline>
            <c:trendlineType val="linear"/>
            <c:backward val="15"/>
            <c:dispRSqr val="1"/>
            <c:dispEq val="1"/>
            <c:trendlineLbl>
              <c:layout>
                <c:manualLayout>
                  <c:x val="-0.24096943046704869"/>
                  <c:y val="0.42906559803031852"/>
                </c:manualLayout>
              </c:layout>
              <c:numFmt formatCode="General" sourceLinked="0"/>
            </c:trendlineLbl>
          </c:trendline>
          <c:xVal>
            <c:numRef>
              <c:f>('TX table'!$C$3,'TX table'!$C$8,'TX table'!$C$13,'TX table'!$C$18,'TX table'!$C$22,'TX table'!$C$26,'TX table'!$C$30)</c:f>
              <c:numCache>
                <c:formatCode>General</c:formatCode>
                <c:ptCount val="7"/>
                <c:pt idx="0">
                  <c:v>15</c:v>
                </c:pt>
                <c:pt idx="1">
                  <c:v>25</c:v>
                </c:pt>
                <c:pt idx="2">
                  <c:v>37.5</c:v>
                </c:pt>
                <c:pt idx="3">
                  <c:v>50</c:v>
                </c:pt>
                <c:pt idx="4">
                  <c:v>75</c:v>
                </c:pt>
                <c:pt idx="5">
                  <c:v>100</c:v>
                </c:pt>
                <c:pt idx="6">
                  <c:v>167</c:v>
                </c:pt>
              </c:numCache>
            </c:numRef>
          </c:xVal>
          <c:yVal>
            <c:numRef>
              <c:f>('TX table'!$O$3,'TX table'!$O$8,'TX table'!$O$13,'TX table'!$O$18,'TX table'!$O$22,'TX table'!$O$26,'TX table'!$O$30)</c:f>
              <c:numCache>
                <c:formatCode>_("$"* #,##0.00_);_("$"* \(#,##0.00\);_("$"* "-"??_);_(@_)</c:formatCode>
                <c:ptCount val="7"/>
                <c:pt idx="0">
                  <c:v>1021.7729500742425</c:v>
                </c:pt>
                <c:pt idx="1">
                  <c:v>1192.9954130306453</c:v>
                </c:pt>
                <c:pt idx="2">
                  <c:v>1412.1532102229728</c:v>
                </c:pt>
                <c:pt idx="3">
                  <c:v>1672.2290012379879</c:v>
                </c:pt>
                <c:pt idx="4">
                  <c:v>2219.4343757307315</c:v>
                </c:pt>
                <c:pt idx="5">
                  <c:v>2848.3302149195506</c:v>
                </c:pt>
                <c:pt idx="6">
                  <c:v>3673.1626085898506</c:v>
                </c:pt>
              </c:numCache>
            </c:numRef>
          </c:yVal>
        </c:ser>
        <c:dLbls/>
        <c:axId val="80295040"/>
        <c:axId val="80296576"/>
      </c:scatterChart>
      <c:valAx>
        <c:axId val="80295040"/>
        <c:scaling>
          <c:orientation val="minMax"/>
          <c:max val="170"/>
          <c:min val="0"/>
        </c:scaling>
        <c:axPos val="b"/>
        <c:numFmt formatCode="General" sourceLinked="1"/>
        <c:tickLblPos val="nextTo"/>
        <c:crossAx val="80296576"/>
        <c:crosses val="autoZero"/>
        <c:crossBetween val="midCat"/>
        <c:majorUnit val="10"/>
      </c:valAx>
      <c:valAx>
        <c:axId val="80296576"/>
        <c:scaling>
          <c:orientation val="minMax"/>
          <c:max val="4000"/>
          <c:min val="0"/>
        </c:scaling>
        <c:axPos val="l"/>
        <c:majorGridlines/>
        <c:numFmt formatCode="_(&quot;$&quot;* #,##0.00_);_(&quot;$&quot;* \(#,##0.00\);_(&quot;$&quot;* &quot;-&quot;??_);_(@_)" sourceLinked="1"/>
        <c:tickLblPos val="nextTo"/>
        <c:crossAx val="80295040"/>
        <c:crosses val="autoZero"/>
        <c:crossBetween val="midCat"/>
        <c:majorUnit val="250"/>
      </c:valAx>
    </c:plotArea>
    <c:legend>
      <c:legendPos val="r"/>
      <c:layout/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/>
    <c:plotArea>
      <c:layout/>
      <c:scatterChart>
        <c:scatterStyle val="lineMarker"/>
        <c:ser>
          <c:idx val="0"/>
          <c:order val="0"/>
          <c:tx>
            <c:v>Conductor Cost by Capacity</c:v>
          </c:tx>
          <c:spPr>
            <a:ln w="28575">
              <a:noFill/>
            </a:ln>
          </c:spPr>
          <c:trendline>
            <c:trendlineType val="linear"/>
            <c:backward val="77.400000000000006"/>
            <c:dispRSqr val="1"/>
            <c:dispEq val="1"/>
            <c:trendlineLbl>
              <c:layout>
                <c:manualLayout>
                  <c:x val="-0.21128156993620831"/>
                  <c:y val="0.34655263188683882"/>
                </c:manualLayout>
              </c:layout>
              <c:numFmt formatCode="General" sourceLinked="0"/>
            </c:trendlineLbl>
          </c:trendline>
          <c:xVal>
            <c:numRef>
              <c:f>('Conductor Table'!$H$3,'Conductor Table'!$H$5,'Conductor Table'!$H$6,'Conductor Table'!$H$8,'Conductor Table'!$H$9)</c:f>
              <c:numCache>
                <c:formatCode>0.00</c:formatCode>
                <c:ptCount val="5"/>
                <c:pt idx="0">
                  <c:v>77.47</c:v>
                </c:pt>
                <c:pt idx="1">
                  <c:v>123.3</c:v>
                </c:pt>
                <c:pt idx="2">
                  <c:v>246.9</c:v>
                </c:pt>
                <c:pt idx="3">
                  <c:v>477</c:v>
                </c:pt>
                <c:pt idx="4">
                  <c:v>795</c:v>
                </c:pt>
              </c:numCache>
            </c:numRef>
          </c:xVal>
          <c:yVal>
            <c:numRef>
              <c:f>('Conductor Table'!$O$3,'Conductor Table'!$O$5,'Conductor Table'!$O$6,'Conductor Table'!$O$8,'Conductor Table'!$O$9)</c:f>
              <c:numCache>
                <c:formatCode>_("$"* #,##0.00000_);_("$"* \(#,##0.00000\);_("$"* "-"??_);_(@_)</c:formatCode>
                <c:ptCount val="5"/>
                <c:pt idx="0">
                  <c:v>0.51675466197265341</c:v>
                </c:pt>
                <c:pt idx="1">
                  <c:v>0.59029623344554405</c:v>
                </c:pt>
                <c:pt idx="2">
                  <c:v>1.227634436854264</c:v>
                </c:pt>
                <c:pt idx="3">
                  <c:v>1.7147459675964318</c:v>
                </c:pt>
                <c:pt idx="4">
                  <c:v>2.4377134350282694</c:v>
                </c:pt>
              </c:numCache>
            </c:numRef>
          </c:yVal>
        </c:ser>
        <c:dLbls/>
        <c:axId val="83927040"/>
        <c:axId val="83928576"/>
      </c:scatterChart>
      <c:valAx>
        <c:axId val="83927040"/>
        <c:scaling>
          <c:orientation val="minMax"/>
          <c:max val="800"/>
        </c:scaling>
        <c:axPos val="b"/>
        <c:numFmt formatCode="0.00" sourceLinked="1"/>
        <c:tickLblPos val="nextTo"/>
        <c:crossAx val="83928576"/>
        <c:crosses val="autoZero"/>
        <c:crossBetween val="midCat"/>
        <c:majorUnit val="50"/>
      </c:valAx>
      <c:valAx>
        <c:axId val="83928576"/>
        <c:scaling>
          <c:orientation val="minMax"/>
          <c:max val="2.5"/>
        </c:scaling>
        <c:axPos val="l"/>
        <c:majorGridlines/>
        <c:numFmt formatCode="_(&quot;$&quot;* #,##0.00000_);_(&quot;$&quot;* \(#,##0.00000\);_(&quot;$&quot;* &quot;-&quot;??_);_(@_)" sourceLinked="1"/>
        <c:tickLblPos val="nextTo"/>
        <c:crossAx val="83927040"/>
        <c:crosses val="autoZero"/>
        <c:crossBetween val="midCat"/>
        <c:majorUnit val="0.25"/>
      </c:valAx>
    </c:plotArea>
    <c:legend>
      <c:legendPos val="r"/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19049</xdr:colOff>
      <xdr:row>0</xdr:row>
      <xdr:rowOff>190499</xdr:rowOff>
    </xdr:from>
    <xdr:to>
      <xdr:col>16</xdr:col>
      <xdr:colOff>485774</xdr:colOff>
      <xdr:row>37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390526</xdr:colOff>
      <xdr:row>0</xdr:row>
      <xdr:rowOff>57150</xdr:rowOff>
    </xdr:from>
    <xdr:to>
      <xdr:col>20</xdr:col>
      <xdr:colOff>314326</xdr:colOff>
      <xdr:row>33</xdr:row>
      <xdr:rowOff>180975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>
      <selection activeCell="B14" sqref="B14"/>
    </sheetView>
  </sheetViews>
  <sheetFormatPr defaultRowHeight="1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5"/>
  <sheetViews>
    <sheetView workbookViewId="0">
      <selection activeCell="A23" sqref="A23:XFD25"/>
    </sheetView>
  </sheetViews>
  <sheetFormatPr defaultRowHeight="15"/>
  <cols>
    <col min="1" max="1" width="5.85546875" bestFit="1" customWidth="1"/>
    <col min="2" max="2" width="16.85546875" bestFit="1" customWidth="1"/>
    <col min="3" max="3" width="11.140625" bestFit="1" customWidth="1"/>
    <col min="4" max="4" width="11.42578125" bestFit="1" customWidth="1"/>
    <col min="5" max="5" width="11.5703125" bestFit="1" customWidth="1"/>
    <col min="6" max="6" width="9.5703125" bestFit="1" customWidth="1"/>
    <col min="7" max="7" width="10.85546875" bestFit="1" customWidth="1"/>
    <col min="8" max="8" width="12.5703125" bestFit="1" customWidth="1"/>
    <col min="9" max="9" width="13.42578125" bestFit="1" customWidth="1"/>
    <col min="10" max="10" width="65.140625" bestFit="1" customWidth="1"/>
  </cols>
  <sheetData>
    <row r="1" spans="1:10">
      <c r="A1" s="22" t="s">
        <v>45</v>
      </c>
      <c r="B1" s="22" t="s">
        <v>46</v>
      </c>
      <c r="C1" s="22" t="s">
        <v>47</v>
      </c>
      <c r="D1" s="22" t="s">
        <v>48</v>
      </c>
      <c r="E1" s="22" t="s">
        <v>49</v>
      </c>
      <c r="F1" s="22" t="s">
        <v>50</v>
      </c>
      <c r="G1" s="22" t="s">
        <v>51</v>
      </c>
      <c r="H1" s="22" t="s">
        <v>52</v>
      </c>
      <c r="I1" s="22" t="s">
        <v>53</v>
      </c>
      <c r="J1" s="22" t="s">
        <v>54</v>
      </c>
    </row>
    <row r="2" spans="1:10">
      <c r="A2" s="23" t="s">
        <v>55</v>
      </c>
      <c r="B2" s="23" t="s">
        <v>56</v>
      </c>
      <c r="C2" s="23" t="s">
        <v>57</v>
      </c>
      <c r="D2" s="23" t="s">
        <v>92</v>
      </c>
      <c r="E2" s="23" t="s">
        <v>59</v>
      </c>
      <c r="F2" s="24">
        <v>0</v>
      </c>
      <c r="G2" s="25">
        <v>1120.69</v>
      </c>
      <c r="H2" s="25">
        <v>0</v>
      </c>
      <c r="I2" s="24">
        <v>0</v>
      </c>
      <c r="J2" s="23" t="s">
        <v>60</v>
      </c>
    </row>
    <row r="3" spans="1:10">
      <c r="A3" s="23" t="s">
        <v>55</v>
      </c>
      <c r="B3" s="23" t="s">
        <v>56</v>
      </c>
      <c r="C3" s="23" t="s">
        <v>57</v>
      </c>
      <c r="D3" s="23" t="s">
        <v>92</v>
      </c>
      <c r="E3" s="23" t="s">
        <v>62</v>
      </c>
      <c r="F3" s="24">
        <v>7</v>
      </c>
      <c r="G3" s="25">
        <v>1252.8900000000001</v>
      </c>
      <c r="H3" s="25">
        <v>8770.2300000000014</v>
      </c>
      <c r="I3" s="24">
        <v>0</v>
      </c>
      <c r="J3" s="23" t="s">
        <v>60</v>
      </c>
    </row>
    <row r="4" spans="1:10">
      <c r="A4" s="23" t="s">
        <v>55</v>
      </c>
      <c r="B4" s="23" t="s">
        <v>56</v>
      </c>
      <c r="C4" s="23" t="s">
        <v>57</v>
      </c>
      <c r="D4" s="23" t="s">
        <v>92</v>
      </c>
      <c r="E4" s="23" t="s">
        <v>63</v>
      </c>
      <c r="F4" s="24">
        <v>0</v>
      </c>
      <c r="G4" s="25">
        <v>1120.69</v>
      </c>
      <c r="H4" s="25">
        <v>0</v>
      </c>
      <c r="I4" s="24">
        <v>0</v>
      </c>
      <c r="J4" s="23" t="s">
        <v>60</v>
      </c>
    </row>
    <row r="5" spans="1:10">
      <c r="A5" s="23" t="s">
        <v>55</v>
      </c>
      <c r="B5" s="23" t="s">
        <v>56</v>
      </c>
      <c r="C5" s="23" t="s">
        <v>57</v>
      </c>
      <c r="D5" s="23" t="s">
        <v>92</v>
      </c>
      <c r="E5" s="23" t="s">
        <v>64</v>
      </c>
      <c r="F5" s="24">
        <v>0</v>
      </c>
      <c r="G5" s="25">
        <v>1136.08</v>
      </c>
      <c r="H5" s="25">
        <v>0</v>
      </c>
      <c r="I5" s="24">
        <v>0</v>
      </c>
      <c r="J5" s="23" t="s">
        <v>60</v>
      </c>
    </row>
    <row r="6" spans="1:10">
      <c r="A6" s="23" t="s">
        <v>55</v>
      </c>
      <c r="B6" s="23" t="s">
        <v>56</v>
      </c>
      <c r="C6" s="23" t="s">
        <v>57</v>
      </c>
      <c r="D6" s="23" t="s">
        <v>92</v>
      </c>
      <c r="E6" s="23" t="s">
        <v>66</v>
      </c>
      <c r="F6" s="24">
        <v>0</v>
      </c>
      <c r="G6" s="25">
        <v>1120.69</v>
      </c>
      <c r="H6" s="25">
        <v>0</v>
      </c>
      <c r="I6" s="24">
        <v>0</v>
      </c>
      <c r="J6" s="23" t="s">
        <v>60</v>
      </c>
    </row>
    <row r="7" spans="1:10">
      <c r="A7" s="23" t="s">
        <v>55</v>
      </c>
      <c r="B7" s="23" t="s">
        <v>56</v>
      </c>
      <c r="C7" s="23" t="s">
        <v>57</v>
      </c>
      <c r="D7" s="23" t="s">
        <v>92</v>
      </c>
      <c r="E7" s="23" t="s">
        <v>67</v>
      </c>
      <c r="F7" s="24">
        <v>0</v>
      </c>
      <c r="G7" s="25">
        <v>1133.21</v>
      </c>
      <c r="H7" s="25">
        <v>0</v>
      </c>
      <c r="I7" s="24">
        <v>0</v>
      </c>
      <c r="J7" s="23" t="s">
        <v>60</v>
      </c>
    </row>
    <row r="8" spans="1:10">
      <c r="A8" s="23" t="s">
        <v>55</v>
      </c>
      <c r="B8" s="23" t="s">
        <v>56</v>
      </c>
      <c r="C8" s="23" t="s">
        <v>57</v>
      </c>
      <c r="D8" s="23" t="s">
        <v>92</v>
      </c>
      <c r="E8" s="23" t="s">
        <v>87</v>
      </c>
      <c r="F8" s="24">
        <v>11</v>
      </c>
      <c r="G8" s="25">
        <v>1243.6600000000001</v>
      </c>
      <c r="H8" s="25">
        <v>13680.26</v>
      </c>
      <c r="I8" s="24">
        <v>0</v>
      </c>
      <c r="J8" s="23" t="s">
        <v>60</v>
      </c>
    </row>
    <row r="9" spans="1:10">
      <c r="A9" s="23" t="s">
        <v>55</v>
      </c>
      <c r="B9" s="23" t="s">
        <v>56</v>
      </c>
      <c r="C9" s="23" t="s">
        <v>57</v>
      </c>
      <c r="D9" s="23" t="s">
        <v>92</v>
      </c>
      <c r="E9" s="23" t="s">
        <v>68</v>
      </c>
      <c r="F9" s="24">
        <v>7</v>
      </c>
      <c r="G9" s="25">
        <v>1201.05</v>
      </c>
      <c r="H9" s="25">
        <v>8407.35</v>
      </c>
      <c r="I9" s="24">
        <v>0</v>
      </c>
      <c r="J9" s="23" t="s">
        <v>60</v>
      </c>
    </row>
    <row r="10" spans="1:10">
      <c r="A10" s="23" t="s">
        <v>55</v>
      </c>
      <c r="B10" s="23" t="s">
        <v>56</v>
      </c>
      <c r="C10" s="23" t="s">
        <v>57</v>
      </c>
      <c r="D10" s="23" t="s">
        <v>92</v>
      </c>
      <c r="E10" s="23" t="s">
        <v>69</v>
      </c>
      <c r="F10" s="24">
        <v>0</v>
      </c>
      <c r="G10" s="25">
        <v>1135.71</v>
      </c>
      <c r="H10" s="25">
        <v>0</v>
      </c>
      <c r="I10" s="24">
        <v>0</v>
      </c>
      <c r="J10" s="23" t="s">
        <v>60</v>
      </c>
    </row>
    <row r="11" spans="1:10">
      <c r="A11" s="23" t="s">
        <v>55</v>
      </c>
      <c r="B11" s="23" t="s">
        <v>56</v>
      </c>
      <c r="C11" s="23" t="s">
        <v>57</v>
      </c>
      <c r="D11" s="23" t="s">
        <v>92</v>
      </c>
      <c r="E11" s="23" t="s">
        <v>70</v>
      </c>
      <c r="F11" s="24">
        <v>0</v>
      </c>
      <c r="G11" s="25">
        <v>1120.69</v>
      </c>
      <c r="H11" s="25">
        <v>0</v>
      </c>
      <c r="I11" s="24">
        <v>0</v>
      </c>
      <c r="J11" s="23" t="s">
        <v>60</v>
      </c>
    </row>
    <row r="12" spans="1:10">
      <c r="A12" s="23" t="s">
        <v>55</v>
      </c>
      <c r="B12" s="23" t="s">
        <v>56</v>
      </c>
      <c r="C12" s="23" t="s">
        <v>57</v>
      </c>
      <c r="D12" s="23" t="s">
        <v>92</v>
      </c>
      <c r="E12" s="23" t="s">
        <v>71</v>
      </c>
      <c r="F12" s="24">
        <v>0</v>
      </c>
      <c r="G12" s="25">
        <v>1120.69</v>
      </c>
      <c r="H12" s="25">
        <v>0</v>
      </c>
      <c r="I12" s="24">
        <v>0</v>
      </c>
      <c r="J12" s="23" t="s">
        <v>60</v>
      </c>
    </row>
    <row r="13" spans="1:10">
      <c r="A13" s="23" t="s">
        <v>55</v>
      </c>
      <c r="B13" s="23" t="s">
        <v>56</v>
      </c>
      <c r="C13" s="23" t="s">
        <v>57</v>
      </c>
      <c r="D13" s="23" t="s">
        <v>92</v>
      </c>
      <c r="E13" s="23" t="s">
        <v>72</v>
      </c>
      <c r="F13" s="24">
        <v>0</v>
      </c>
      <c r="G13" s="25">
        <v>1248.9000000000001</v>
      </c>
      <c r="H13" s="25">
        <v>0</v>
      </c>
      <c r="I13" s="24">
        <v>0</v>
      </c>
      <c r="J13" s="23" t="s">
        <v>60</v>
      </c>
    </row>
    <row r="14" spans="1:10">
      <c r="A14" s="23" t="s">
        <v>55</v>
      </c>
      <c r="B14" s="23" t="s">
        <v>56</v>
      </c>
      <c r="C14" s="23" t="s">
        <v>57</v>
      </c>
      <c r="D14" s="23" t="s">
        <v>92</v>
      </c>
      <c r="E14" s="23" t="s">
        <v>73</v>
      </c>
      <c r="F14" s="24">
        <v>12</v>
      </c>
      <c r="G14" s="25">
        <v>1225.79</v>
      </c>
      <c r="H14" s="25">
        <v>14709.48</v>
      </c>
      <c r="I14" s="24">
        <v>0</v>
      </c>
      <c r="J14" s="23" t="s">
        <v>60</v>
      </c>
    </row>
    <row r="15" spans="1:10">
      <c r="A15" s="23" t="s">
        <v>55</v>
      </c>
      <c r="B15" s="23" t="s">
        <v>56</v>
      </c>
      <c r="C15" s="23" t="s">
        <v>57</v>
      </c>
      <c r="D15" s="23" t="s">
        <v>92</v>
      </c>
      <c r="E15" s="23" t="s">
        <v>74</v>
      </c>
      <c r="F15" s="24">
        <v>0</v>
      </c>
      <c r="G15" s="25">
        <v>1120.69</v>
      </c>
      <c r="H15" s="25">
        <v>0</v>
      </c>
      <c r="I15" s="24">
        <v>0</v>
      </c>
      <c r="J15" s="23" t="s">
        <v>60</v>
      </c>
    </row>
    <row r="16" spans="1:10">
      <c r="A16" s="23" t="s">
        <v>55</v>
      </c>
      <c r="B16" s="23" t="s">
        <v>56</v>
      </c>
      <c r="C16" s="23" t="s">
        <v>57</v>
      </c>
      <c r="D16" s="23" t="s">
        <v>92</v>
      </c>
      <c r="E16" s="23" t="s">
        <v>75</v>
      </c>
      <c r="F16" s="24">
        <v>1</v>
      </c>
      <c r="G16" s="25">
        <v>1120.69</v>
      </c>
      <c r="H16" s="25">
        <v>1120.69</v>
      </c>
      <c r="I16" s="24">
        <v>0</v>
      </c>
      <c r="J16" s="23" t="s">
        <v>60</v>
      </c>
    </row>
    <row r="17" spans="1:10">
      <c r="A17" s="23" t="s">
        <v>55</v>
      </c>
      <c r="B17" s="23" t="s">
        <v>56</v>
      </c>
      <c r="C17" s="23" t="s">
        <v>57</v>
      </c>
      <c r="D17" s="23" t="s">
        <v>92</v>
      </c>
      <c r="E17" s="23" t="s">
        <v>76</v>
      </c>
      <c r="F17" s="24">
        <v>32</v>
      </c>
      <c r="G17" s="25">
        <v>1135.33</v>
      </c>
      <c r="H17" s="25">
        <v>36330.559999999998</v>
      </c>
      <c r="I17" s="24">
        <v>0</v>
      </c>
      <c r="J17" s="23" t="s">
        <v>60</v>
      </c>
    </row>
    <row r="18" spans="1:10">
      <c r="A18" s="23" t="s">
        <v>55</v>
      </c>
      <c r="B18" s="23" t="s">
        <v>56</v>
      </c>
      <c r="C18" s="23" t="s">
        <v>57</v>
      </c>
      <c r="D18" s="23" t="s">
        <v>92</v>
      </c>
      <c r="E18" s="23" t="s">
        <v>77</v>
      </c>
      <c r="F18" s="24">
        <v>5</v>
      </c>
      <c r="G18" s="25">
        <v>1176.18</v>
      </c>
      <c r="H18" s="25">
        <v>5880.9000000000005</v>
      </c>
      <c r="I18" s="24">
        <v>0</v>
      </c>
      <c r="J18" s="23" t="s">
        <v>60</v>
      </c>
    </row>
    <row r="19" spans="1:10">
      <c r="A19" s="23" t="s">
        <v>55</v>
      </c>
      <c r="B19" s="23" t="s">
        <v>56</v>
      </c>
      <c r="C19" s="23" t="s">
        <v>57</v>
      </c>
      <c r="D19" s="23" t="s">
        <v>92</v>
      </c>
      <c r="E19" s="23" t="s">
        <v>78</v>
      </c>
      <c r="F19" s="24">
        <v>0</v>
      </c>
      <c r="G19" s="25">
        <v>1120.69</v>
      </c>
      <c r="H19" s="25">
        <v>0</v>
      </c>
      <c r="I19" s="24">
        <v>0</v>
      </c>
      <c r="J19" s="23" t="s">
        <v>60</v>
      </c>
    </row>
    <row r="20" spans="1:10">
      <c r="A20" s="23" t="s">
        <v>55</v>
      </c>
      <c r="B20" s="23" t="s">
        <v>56</v>
      </c>
      <c r="C20" s="23" t="s">
        <v>57</v>
      </c>
      <c r="D20" s="23" t="s">
        <v>92</v>
      </c>
      <c r="E20" s="23" t="s">
        <v>79</v>
      </c>
      <c r="F20" s="24">
        <v>0</v>
      </c>
      <c r="G20" s="25">
        <v>1120.69</v>
      </c>
      <c r="H20" s="25">
        <v>0</v>
      </c>
      <c r="I20" s="24">
        <v>0</v>
      </c>
      <c r="J20" s="23" t="s">
        <v>60</v>
      </c>
    </row>
    <row r="21" spans="1:10">
      <c r="A21" s="23" t="s">
        <v>55</v>
      </c>
      <c r="B21" s="23" t="s">
        <v>56</v>
      </c>
      <c r="C21" s="23" t="s">
        <v>57</v>
      </c>
      <c r="D21" s="23" t="s">
        <v>92</v>
      </c>
      <c r="E21" s="23" t="s">
        <v>80</v>
      </c>
      <c r="F21" s="24">
        <v>101</v>
      </c>
      <c r="G21" s="25">
        <v>1271.98</v>
      </c>
      <c r="H21" s="25">
        <v>128469.98</v>
      </c>
      <c r="I21" s="24">
        <v>0</v>
      </c>
      <c r="J21" s="23" t="s">
        <v>60</v>
      </c>
    </row>
    <row r="22" spans="1:10">
      <c r="A22" s="23" t="s">
        <v>55</v>
      </c>
      <c r="B22" s="23" t="s">
        <v>56</v>
      </c>
      <c r="C22" s="23" t="s">
        <v>57</v>
      </c>
      <c r="D22" s="23" t="s">
        <v>92</v>
      </c>
      <c r="E22" s="23" t="s">
        <v>82</v>
      </c>
      <c r="F22" s="24">
        <v>0</v>
      </c>
      <c r="G22" s="25">
        <v>1120.69</v>
      </c>
      <c r="H22" s="25">
        <v>0</v>
      </c>
      <c r="I22" s="24">
        <v>0</v>
      </c>
      <c r="J22" s="23" t="s">
        <v>60</v>
      </c>
    </row>
    <row r="23" spans="1:10" ht="15.75" thickBot="1">
      <c r="E23" s="27" t="s">
        <v>83</v>
      </c>
      <c r="F23" s="28">
        <f>SUM(F2:F22)</f>
        <v>176</v>
      </c>
      <c r="G23" s="28"/>
      <c r="H23" s="35">
        <f t="shared" ref="H23" si="0">SUM(H2:H22)</f>
        <v>217369.45</v>
      </c>
    </row>
    <row r="24" spans="1:10">
      <c r="E24" t="s">
        <v>85</v>
      </c>
      <c r="G24" s="26">
        <f>AVERAGE(G22:G22)</f>
        <v>1120.69</v>
      </c>
    </row>
    <row r="25" spans="1:10" ht="15.75">
      <c r="E25" s="30" t="s">
        <v>84</v>
      </c>
      <c r="F25" s="31"/>
      <c r="G25" s="31"/>
      <c r="H25" s="32">
        <f>H23/F23</f>
        <v>1235.0536931818183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17"/>
  <sheetViews>
    <sheetView workbookViewId="0">
      <selection activeCell="H17" sqref="H17"/>
    </sheetView>
  </sheetViews>
  <sheetFormatPr defaultRowHeight="15"/>
  <cols>
    <col min="1" max="1" width="5.85546875" bestFit="1" customWidth="1"/>
    <col min="2" max="2" width="16.85546875" bestFit="1" customWidth="1"/>
    <col min="3" max="3" width="11.140625" bestFit="1" customWidth="1"/>
    <col min="4" max="4" width="11.42578125" bestFit="1" customWidth="1"/>
    <col min="5" max="5" width="11.5703125" bestFit="1" customWidth="1"/>
    <col min="6" max="6" width="9.5703125" bestFit="1" customWidth="1"/>
    <col min="7" max="7" width="10.85546875" bestFit="1" customWidth="1"/>
    <col min="8" max="8" width="10.5703125" bestFit="1" customWidth="1"/>
    <col min="9" max="9" width="13.42578125" bestFit="1" customWidth="1"/>
    <col min="10" max="10" width="65.140625" bestFit="1" customWidth="1"/>
  </cols>
  <sheetData>
    <row r="1" spans="1:10">
      <c r="A1" s="22" t="s">
        <v>45</v>
      </c>
      <c r="B1" s="22" t="s">
        <v>46</v>
      </c>
      <c r="C1" s="22" t="s">
        <v>47</v>
      </c>
      <c r="D1" s="22" t="s">
        <v>48</v>
      </c>
      <c r="E1" s="22" t="s">
        <v>49</v>
      </c>
      <c r="F1" s="22" t="s">
        <v>50</v>
      </c>
      <c r="G1" s="22" t="s">
        <v>51</v>
      </c>
      <c r="H1" s="22" t="s">
        <v>52</v>
      </c>
      <c r="I1" s="22" t="s">
        <v>53</v>
      </c>
      <c r="J1" s="22" t="s">
        <v>54</v>
      </c>
    </row>
    <row r="2" spans="1:10">
      <c r="A2" s="23" t="s">
        <v>55</v>
      </c>
      <c r="B2" s="23" t="s">
        <v>56</v>
      </c>
      <c r="C2" s="23" t="s">
        <v>57</v>
      </c>
      <c r="D2" s="23" t="s">
        <v>95</v>
      </c>
      <c r="E2" s="23" t="s">
        <v>59</v>
      </c>
      <c r="F2" s="24">
        <v>0</v>
      </c>
      <c r="G2" s="25">
        <v>1067.8599999999999</v>
      </c>
      <c r="H2" s="25">
        <v>0</v>
      </c>
      <c r="I2" s="24">
        <v>0</v>
      </c>
      <c r="J2" s="23" t="s">
        <v>60</v>
      </c>
    </row>
    <row r="3" spans="1:10">
      <c r="A3" s="23" t="s">
        <v>55</v>
      </c>
      <c r="B3" s="23" t="s">
        <v>56</v>
      </c>
      <c r="C3" s="23" t="s">
        <v>57</v>
      </c>
      <c r="D3" s="23" t="s">
        <v>95</v>
      </c>
      <c r="E3" s="23" t="s">
        <v>80</v>
      </c>
      <c r="F3" s="24">
        <v>4</v>
      </c>
      <c r="G3" s="25">
        <v>966.79</v>
      </c>
      <c r="H3" s="25">
        <v>3867.16</v>
      </c>
      <c r="I3" s="24">
        <v>0</v>
      </c>
      <c r="J3" s="23" t="s">
        <v>60</v>
      </c>
    </row>
    <row r="4" spans="1:10">
      <c r="A4" s="23" t="s">
        <v>55</v>
      </c>
      <c r="B4" s="23" t="s">
        <v>56</v>
      </c>
      <c r="C4" s="23" t="s">
        <v>57</v>
      </c>
      <c r="D4" s="23" t="s">
        <v>95</v>
      </c>
      <c r="E4" s="23" t="s">
        <v>82</v>
      </c>
      <c r="F4" s="24">
        <v>0</v>
      </c>
      <c r="G4" s="25">
        <v>1067.8599999999999</v>
      </c>
      <c r="H4" s="25">
        <v>0</v>
      </c>
      <c r="I4" s="24">
        <v>0</v>
      </c>
      <c r="J4" s="23" t="s">
        <v>60</v>
      </c>
    </row>
    <row r="5" spans="1:10">
      <c r="A5" s="23" t="s">
        <v>55</v>
      </c>
      <c r="B5" s="23" t="s">
        <v>56</v>
      </c>
      <c r="C5" s="23" t="s">
        <v>57</v>
      </c>
      <c r="D5" s="23" t="s">
        <v>95</v>
      </c>
      <c r="E5" s="23" t="s">
        <v>73</v>
      </c>
      <c r="F5" s="24">
        <v>0</v>
      </c>
      <c r="G5" s="25">
        <v>966.79</v>
      </c>
      <c r="H5" s="25">
        <v>0</v>
      </c>
      <c r="I5" s="24">
        <v>0</v>
      </c>
      <c r="J5" s="23" t="s">
        <v>60</v>
      </c>
    </row>
    <row r="6" spans="1:10">
      <c r="A6" s="23" t="s">
        <v>55</v>
      </c>
      <c r="B6" s="23" t="s">
        <v>56</v>
      </c>
      <c r="C6" s="23" t="s">
        <v>57</v>
      </c>
      <c r="D6" s="23" t="s">
        <v>95</v>
      </c>
      <c r="E6" s="23" t="s">
        <v>72</v>
      </c>
      <c r="F6" s="24">
        <v>1</v>
      </c>
      <c r="G6" s="25">
        <v>1067.8599999999999</v>
      </c>
      <c r="H6" s="25">
        <v>1067.8599999999999</v>
      </c>
      <c r="I6" s="24">
        <v>0</v>
      </c>
      <c r="J6" s="23" t="s">
        <v>60</v>
      </c>
    </row>
    <row r="7" spans="1:10">
      <c r="A7" s="23" t="s">
        <v>55</v>
      </c>
      <c r="B7" s="23" t="s">
        <v>56</v>
      </c>
      <c r="C7" s="23" t="s">
        <v>57</v>
      </c>
      <c r="D7" s="23" t="s">
        <v>95</v>
      </c>
      <c r="E7" s="23" t="s">
        <v>71</v>
      </c>
      <c r="F7" s="24">
        <v>0</v>
      </c>
      <c r="G7" s="25">
        <v>1067.8599999999999</v>
      </c>
      <c r="H7" s="25">
        <v>0</v>
      </c>
      <c r="I7" s="24">
        <v>0</v>
      </c>
      <c r="J7" s="23" t="s">
        <v>60</v>
      </c>
    </row>
    <row r="8" spans="1:10">
      <c r="A8" s="23" t="s">
        <v>55</v>
      </c>
      <c r="B8" s="23" t="s">
        <v>56</v>
      </c>
      <c r="C8" s="23" t="s">
        <v>57</v>
      </c>
      <c r="D8" s="23" t="s">
        <v>95</v>
      </c>
      <c r="E8" s="23" t="s">
        <v>74</v>
      </c>
      <c r="F8" s="24">
        <v>0</v>
      </c>
      <c r="G8" s="25">
        <v>1000.48</v>
      </c>
      <c r="H8" s="25">
        <v>0</v>
      </c>
      <c r="I8" s="24">
        <v>0</v>
      </c>
      <c r="J8" s="23" t="s">
        <v>60</v>
      </c>
    </row>
    <row r="9" spans="1:10">
      <c r="A9" s="23" t="s">
        <v>55</v>
      </c>
      <c r="B9" s="23" t="s">
        <v>56</v>
      </c>
      <c r="C9" s="23" t="s">
        <v>57</v>
      </c>
      <c r="D9" s="23" t="s">
        <v>95</v>
      </c>
      <c r="E9" s="23" t="s">
        <v>64</v>
      </c>
      <c r="F9" s="24">
        <v>0</v>
      </c>
      <c r="G9" s="25">
        <v>1067.8599999999999</v>
      </c>
      <c r="H9" s="25">
        <v>0</v>
      </c>
      <c r="I9" s="24">
        <v>0</v>
      </c>
      <c r="J9" s="23" t="s">
        <v>60</v>
      </c>
    </row>
    <row r="10" spans="1:10">
      <c r="A10" s="23" t="s">
        <v>55</v>
      </c>
      <c r="B10" s="23" t="s">
        <v>56</v>
      </c>
      <c r="C10" s="23" t="s">
        <v>57</v>
      </c>
      <c r="D10" s="23" t="s">
        <v>95</v>
      </c>
      <c r="E10" s="23" t="s">
        <v>77</v>
      </c>
      <c r="F10" s="24">
        <v>0</v>
      </c>
      <c r="G10" s="25">
        <v>1067.8599999999999</v>
      </c>
      <c r="H10" s="25">
        <v>0</v>
      </c>
      <c r="I10" s="24">
        <v>0</v>
      </c>
      <c r="J10" s="23" t="s">
        <v>60</v>
      </c>
    </row>
    <row r="11" spans="1:10">
      <c r="A11" s="23" t="s">
        <v>55</v>
      </c>
      <c r="B11" s="23" t="s">
        <v>56</v>
      </c>
      <c r="C11" s="23" t="s">
        <v>57</v>
      </c>
      <c r="D11" s="23" t="s">
        <v>95</v>
      </c>
      <c r="E11" s="23" t="s">
        <v>67</v>
      </c>
      <c r="F11" s="24">
        <v>0</v>
      </c>
      <c r="G11" s="25">
        <v>1067.8599999999999</v>
      </c>
      <c r="H11" s="25">
        <v>0</v>
      </c>
      <c r="I11" s="24">
        <v>0</v>
      </c>
      <c r="J11" s="23" t="s">
        <v>60</v>
      </c>
    </row>
    <row r="12" spans="1:10">
      <c r="A12" s="23" t="s">
        <v>55</v>
      </c>
      <c r="B12" s="23" t="s">
        <v>56</v>
      </c>
      <c r="C12" s="23" t="s">
        <v>57</v>
      </c>
      <c r="D12" s="23" t="s">
        <v>95</v>
      </c>
      <c r="E12" s="23" t="s">
        <v>81</v>
      </c>
      <c r="F12" s="24">
        <v>0</v>
      </c>
      <c r="G12" s="25">
        <v>1067.8599999999999</v>
      </c>
      <c r="H12" s="25">
        <v>0</v>
      </c>
      <c r="I12" s="24">
        <v>0</v>
      </c>
      <c r="J12" s="23" t="s">
        <v>60</v>
      </c>
    </row>
    <row r="13" spans="1:10">
      <c r="A13" s="23" t="s">
        <v>55</v>
      </c>
      <c r="B13" s="23" t="s">
        <v>56</v>
      </c>
      <c r="C13" s="23" t="s">
        <v>57</v>
      </c>
      <c r="D13" s="23" t="s">
        <v>95</v>
      </c>
      <c r="E13" s="23" t="s">
        <v>62</v>
      </c>
      <c r="F13" s="24">
        <v>0</v>
      </c>
      <c r="G13" s="25">
        <v>1067.8599999999999</v>
      </c>
      <c r="H13" s="25">
        <v>0</v>
      </c>
      <c r="I13" s="24">
        <v>0</v>
      </c>
      <c r="J13" s="23" t="s">
        <v>60</v>
      </c>
    </row>
    <row r="14" spans="1:10">
      <c r="A14" s="23" t="s">
        <v>55</v>
      </c>
      <c r="B14" s="23" t="s">
        <v>56</v>
      </c>
      <c r="C14" s="23" t="s">
        <v>57</v>
      </c>
      <c r="D14" s="23" t="s">
        <v>95</v>
      </c>
      <c r="E14" s="23" t="s">
        <v>76</v>
      </c>
      <c r="F14" s="24">
        <v>0</v>
      </c>
      <c r="G14" s="25">
        <v>1067.8599999999999</v>
      </c>
      <c r="H14" s="25">
        <v>0</v>
      </c>
      <c r="I14" s="24">
        <v>0</v>
      </c>
      <c r="J14" s="23" t="s">
        <v>60</v>
      </c>
    </row>
    <row r="15" spans="1:10" ht="15.75" thickBot="1">
      <c r="E15" s="27" t="s">
        <v>83</v>
      </c>
      <c r="F15" s="28">
        <f>SUM(F2:F14)</f>
        <v>5</v>
      </c>
      <c r="G15" s="28"/>
      <c r="H15" s="35">
        <f>SUM(H2:H14)</f>
        <v>4935.0199999999995</v>
      </c>
    </row>
    <row r="16" spans="1:10">
      <c r="E16" t="s">
        <v>85</v>
      </c>
      <c r="G16" s="26">
        <f>AVERAGE(G2:G14)</f>
        <v>1047.1276923076925</v>
      </c>
    </row>
    <row r="17" spans="5:8" ht="15.75">
      <c r="E17" s="30" t="s">
        <v>84</v>
      </c>
      <c r="F17" s="31"/>
      <c r="G17" s="31"/>
      <c r="H17" s="32">
        <f>H15/F15</f>
        <v>987.00399999999991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J9"/>
  <sheetViews>
    <sheetView workbookViewId="0">
      <selection activeCell="A7" sqref="A7:XFD9"/>
    </sheetView>
  </sheetViews>
  <sheetFormatPr defaultRowHeight="15"/>
  <cols>
    <col min="1" max="1" width="5.85546875" bestFit="1" customWidth="1"/>
    <col min="2" max="2" width="16.85546875" bestFit="1" customWidth="1"/>
    <col min="3" max="3" width="11.140625" bestFit="1" customWidth="1"/>
    <col min="4" max="4" width="11.42578125" bestFit="1" customWidth="1"/>
    <col min="5" max="5" width="11.5703125" bestFit="1" customWidth="1"/>
    <col min="6" max="6" width="9.5703125" bestFit="1" customWidth="1"/>
    <col min="7" max="7" width="10.85546875" bestFit="1" customWidth="1"/>
    <col min="8" max="8" width="10.5703125" bestFit="1" customWidth="1"/>
    <col min="9" max="9" width="13.42578125" bestFit="1" customWidth="1"/>
    <col min="10" max="10" width="65.140625" bestFit="1" customWidth="1"/>
  </cols>
  <sheetData>
    <row r="1" spans="1:10">
      <c r="A1" s="22" t="s">
        <v>45</v>
      </c>
      <c r="B1" s="22" t="s">
        <v>46</v>
      </c>
      <c r="C1" s="22" t="s">
        <v>47</v>
      </c>
      <c r="D1" s="22" t="s">
        <v>48</v>
      </c>
      <c r="E1" s="22" t="s">
        <v>49</v>
      </c>
      <c r="F1" s="22" t="s">
        <v>50</v>
      </c>
      <c r="G1" s="22" t="s">
        <v>51</v>
      </c>
      <c r="H1" s="22" t="s">
        <v>52</v>
      </c>
      <c r="I1" s="22" t="s">
        <v>53</v>
      </c>
      <c r="J1" s="22" t="s">
        <v>54</v>
      </c>
    </row>
    <row r="2" spans="1:10">
      <c r="A2" s="23" t="s">
        <v>55</v>
      </c>
      <c r="B2" s="23" t="s">
        <v>56</v>
      </c>
      <c r="C2" s="23" t="s">
        <v>57</v>
      </c>
      <c r="D2" s="23" t="s">
        <v>96</v>
      </c>
      <c r="E2" s="23" t="s">
        <v>80</v>
      </c>
      <c r="F2" s="24">
        <v>1</v>
      </c>
      <c r="G2" s="25">
        <v>1664.98</v>
      </c>
      <c r="H2" s="25">
        <v>1664.98</v>
      </c>
      <c r="I2" s="24">
        <v>0</v>
      </c>
      <c r="J2" s="23" t="s">
        <v>60</v>
      </c>
    </row>
    <row r="3" spans="1:10">
      <c r="A3" s="23" t="s">
        <v>55</v>
      </c>
      <c r="B3" s="23" t="s">
        <v>56</v>
      </c>
      <c r="C3" s="23" t="s">
        <v>57</v>
      </c>
      <c r="D3" s="23" t="s">
        <v>96</v>
      </c>
      <c r="E3" s="23" t="s">
        <v>68</v>
      </c>
      <c r="F3" s="24">
        <v>0</v>
      </c>
      <c r="G3" s="25">
        <v>1664.98</v>
      </c>
      <c r="H3" s="25">
        <v>0</v>
      </c>
      <c r="I3" s="24">
        <v>0</v>
      </c>
      <c r="J3" s="23" t="s">
        <v>60</v>
      </c>
    </row>
    <row r="4" spans="1:10">
      <c r="A4" s="23" t="s">
        <v>55</v>
      </c>
      <c r="B4" s="23" t="s">
        <v>56</v>
      </c>
      <c r="C4" s="23" t="s">
        <v>57</v>
      </c>
      <c r="D4" s="23" t="s">
        <v>96</v>
      </c>
      <c r="E4" s="23" t="s">
        <v>71</v>
      </c>
      <c r="F4" s="24">
        <v>0</v>
      </c>
      <c r="G4" s="25">
        <v>1664.98</v>
      </c>
      <c r="H4" s="25">
        <v>0</v>
      </c>
      <c r="I4" s="24">
        <v>0</v>
      </c>
      <c r="J4" s="23" t="s">
        <v>60</v>
      </c>
    </row>
    <row r="5" spans="1:10">
      <c r="A5" s="23" t="s">
        <v>55</v>
      </c>
      <c r="B5" s="23" t="s">
        <v>56</v>
      </c>
      <c r="C5" s="23" t="s">
        <v>57</v>
      </c>
      <c r="D5" s="23" t="s">
        <v>96</v>
      </c>
      <c r="E5" s="23" t="s">
        <v>77</v>
      </c>
      <c r="F5" s="24">
        <v>0</v>
      </c>
      <c r="G5" s="25">
        <v>1664.98</v>
      </c>
      <c r="H5" s="25">
        <v>0</v>
      </c>
      <c r="I5" s="24">
        <v>0</v>
      </c>
      <c r="J5" s="23" t="s">
        <v>60</v>
      </c>
    </row>
    <row r="6" spans="1:10">
      <c r="A6" s="23" t="s">
        <v>55</v>
      </c>
      <c r="B6" s="23" t="s">
        <v>56</v>
      </c>
      <c r="C6" s="23" t="s">
        <v>57</v>
      </c>
      <c r="D6" s="23" t="s">
        <v>96</v>
      </c>
      <c r="E6" s="23" t="s">
        <v>62</v>
      </c>
      <c r="F6" s="24">
        <v>0</v>
      </c>
      <c r="G6" s="25">
        <v>1664.98</v>
      </c>
      <c r="H6" s="25">
        <v>0</v>
      </c>
      <c r="I6" s="24">
        <v>0</v>
      </c>
      <c r="J6" s="23" t="s">
        <v>60</v>
      </c>
    </row>
    <row r="7" spans="1:10" ht="15.75" thickBot="1">
      <c r="E7" s="27" t="s">
        <v>83</v>
      </c>
      <c r="F7" s="28">
        <f>SUM(F2:F6)</f>
        <v>1</v>
      </c>
      <c r="G7" s="29"/>
      <c r="H7" s="35">
        <f>SUM(H2:H6)</f>
        <v>1664.98</v>
      </c>
    </row>
    <row r="8" spans="1:10">
      <c r="E8" t="s">
        <v>85</v>
      </c>
      <c r="G8" s="26">
        <f>AVERAGE(G2:G6)</f>
        <v>1664.98</v>
      </c>
    </row>
    <row r="9" spans="1:10" ht="15.75">
      <c r="E9" s="30" t="s">
        <v>84</v>
      </c>
      <c r="F9" s="31"/>
      <c r="G9" s="31"/>
      <c r="H9" s="32">
        <f>H7/F7</f>
        <v>1664.98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J25"/>
  <sheetViews>
    <sheetView workbookViewId="0">
      <selection activeCell="A23" sqref="A23:XFD25"/>
    </sheetView>
  </sheetViews>
  <sheetFormatPr defaultRowHeight="15"/>
  <cols>
    <col min="1" max="1" width="5.85546875" bestFit="1" customWidth="1"/>
    <col min="2" max="2" width="16.85546875" bestFit="1" customWidth="1"/>
    <col min="3" max="3" width="11.140625" bestFit="1" customWidth="1"/>
    <col min="4" max="4" width="11.42578125" bestFit="1" customWidth="1"/>
    <col min="5" max="5" width="11.5703125" bestFit="1" customWidth="1"/>
    <col min="6" max="6" width="9.5703125" bestFit="1" customWidth="1"/>
    <col min="7" max="7" width="10.85546875" bestFit="1" customWidth="1"/>
    <col min="8" max="8" width="11.5703125" bestFit="1" customWidth="1"/>
    <col min="9" max="9" width="13.42578125" bestFit="1" customWidth="1"/>
    <col min="10" max="10" width="65.140625" bestFit="1" customWidth="1"/>
  </cols>
  <sheetData>
    <row r="1" spans="1:10">
      <c r="A1" s="22" t="s">
        <v>45</v>
      </c>
      <c r="B1" s="22" t="s">
        <v>46</v>
      </c>
      <c r="C1" s="22" t="s">
        <v>47</v>
      </c>
      <c r="D1" s="22" t="s">
        <v>48</v>
      </c>
      <c r="E1" s="22" t="s">
        <v>49</v>
      </c>
      <c r="F1" s="22" t="s">
        <v>50</v>
      </c>
      <c r="G1" s="22" t="s">
        <v>51</v>
      </c>
      <c r="H1" s="22" t="s">
        <v>52</v>
      </c>
      <c r="I1" s="22" t="s">
        <v>53</v>
      </c>
      <c r="J1" s="22" t="s">
        <v>54</v>
      </c>
    </row>
    <row r="2" spans="1:10">
      <c r="A2" s="23" t="s">
        <v>55</v>
      </c>
      <c r="B2" s="23" t="s">
        <v>56</v>
      </c>
      <c r="C2" s="23" t="s">
        <v>57</v>
      </c>
      <c r="D2" s="23" t="s">
        <v>97</v>
      </c>
      <c r="E2" s="23" t="s">
        <v>59</v>
      </c>
      <c r="F2" s="24">
        <v>0</v>
      </c>
      <c r="G2" s="25">
        <v>879</v>
      </c>
      <c r="H2" s="25">
        <v>0</v>
      </c>
      <c r="I2" s="24">
        <v>0</v>
      </c>
      <c r="J2" s="23" t="s">
        <v>60</v>
      </c>
    </row>
    <row r="3" spans="1:10">
      <c r="A3" s="23" t="s">
        <v>55</v>
      </c>
      <c r="B3" s="23" t="s">
        <v>56</v>
      </c>
      <c r="C3" s="23" t="s">
        <v>57</v>
      </c>
      <c r="D3" s="23" t="s">
        <v>97</v>
      </c>
      <c r="E3" s="23" t="s">
        <v>61</v>
      </c>
      <c r="F3" s="24">
        <v>0</v>
      </c>
      <c r="G3" s="25">
        <v>879</v>
      </c>
      <c r="H3" s="25">
        <v>0</v>
      </c>
      <c r="I3" s="24">
        <v>0</v>
      </c>
      <c r="J3" s="23" t="s">
        <v>60</v>
      </c>
    </row>
    <row r="4" spans="1:10">
      <c r="A4" s="23" t="s">
        <v>55</v>
      </c>
      <c r="B4" s="23" t="s">
        <v>56</v>
      </c>
      <c r="C4" s="23" t="s">
        <v>57</v>
      </c>
      <c r="D4" s="23" t="s">
        <v>97</v>
      </c>
      <c r="E4" s="23" t="s">
        <v>62</v>
      </c>
      <c r="F4" s="24">
        <v>3</v>
      </c>
      <c r="G4" s="25">
        <v>872.64</v>
      </c>
      <c r="H4" s="25">
        <v>2617.92</v>
      </c>
      <c r="I4" s="24">
        <v>0</v>
      </c>
      <c r="J4" s="23" t="s">
        <v>60</v>
      </c>
    </row>
    <row r="5" spans="1:10">
      <c r="A5" s="23" t="s">
        <v>55</v>
      </c>
      <c r="B5" s="23" t="s">
        <v>56</v>
      </c>
      <c r="C5" s="23" t="s">
        <v>57</v>
      </c>
      <c r="D5" s="23" t="s">
        <v>97</v>
      </c>
      <c r="E5" s="23" t="s">
        <v>63</v>
      </c>
      <c r="F5" s="24">
        <v>0</v>
      </c>
      <c r="G5" s="25">
        <v>879</v>
      </c>
      <c r="H5" s="25">
        <v>0</v>
      </c>
      <c r="I5" s="24">
        <v>0</v>
      </c>
      <c r="J5" s="23" t="s">
        <v>60</v>
      </c>
    </row>
    <row r="6" spans="1:10">
      <c r="A6" s="23" t="s">
        <v>55</v>
      </c>
      <c r="B6" s="23" t="s">
        <v>56</v>
      </c>
      <c r="C6" s="23" t="s">
        <v>57</v>
      </c>
      <c r="D6" s="23" t="s">
        <v>97</v>
      </c>
      <c r="E6" s="23" t="s">
        <v>64</v>
      </c>
      <c r="F6" s="24">
        <v>0</v>
      </c>
      <c r="G6" s="25">
        <v>878.69</v>
      </c>
      <c r="H6" s="25">
        <v>0</v>
      </c>
      <c r="I6" s="24">
        <v>0</v>
      </c>
      <c r="J6" s="23" t="s">
        <v>60</v>
      </c>
    </row>
    <row r="7" spans="1:10">
      <c r="A7" s="23" t="s">
        <v>55</v>
      </c>
      <c r="B7" s="23" t="s">
        <v>56</v>
      </c>
      <c r="C7" s="23" t="s">
        <v>57</v>
      </c>
      <c r="D7" s="23" t="s">
        <v>97</v>
      </c>
      <c r="E7" s="23" t="s">
        <v>66</v>
      </c>
      <c r="F7" s="24">
        <v>0</v>
      </c>
      <c r="G7" s="25">
        <v>879</v>
      </c>
      <c r="H7" s="25">
        <v>0</v>
      </c>
      <c r="I7" s="24">
        <v>0</v>
      </c>
      <c r="J7" s="23" t="s">
        <v>60</v>
      </c>
    </row>
    <row r="8" spans="1:10">
      <c r="A8" s="23" t="s">
        <v>55</v>
      </c>
      <c r="B8" s="23" t="s">
        <v>56</v>
      </c>
      <c r="C8" s="23" t="s">
        <v>57</v>
      </c>
      <c r="D8" s="23" t="s">
        <v>97</v>
      </c>
      <c r="E8" s="23" t="s">
        <v>65</v>
      </c>
      <c r="F8" s="24">
        <v>3</v>
      </c>
      <c r="G8" s="25">
        <v>879</v>
      </c>
      <c r="H8" s="25">
        <v>2637</v>
      </c>
      <c r="I8" s="24">
        <v>0</v>
      </c>
      <c r="J8" s="23" t="s">
        <v>60</v>
      </c>
    </row>
    <row r="9" spans="1:10">
      <c r="A9" s="23" t="s">
        <v>55</v>
      </c>
      <c r="B9" s="23" t="s">
        <v>56</v>
      </c>
      <c r="C9" s="23" t="s">
        <v>57</v>
      </c>
      <c r="D9" s="23" t="s">
        <v>97</v>
      </c>
      <c r="E9" s="23" t="s">
        <v>67</v>
      </c>
      <c r="F9" s="24">
        <v>0</v>
      </c>
      <c r="G9" s="25">
        <v>879</v>
      </c>
      <c r="H9" s="25">
        <v>0</v>
      </c>
      <c r="I9" s="24">
        <v>0</v>
      </c>
      <c r="J9" s="23" t="s">
        <v>60</v>
      </c>
    </row>
    <row r="10" spans="1:10">
      <c r="A10" s="23" t="s">
        <v>55</v>
      </c>
      <c r="B10" s="23" t="s">
        <v>56</v>
      </c>
      <c r="C10" s="23" t="s">
        <v>57</v>
      </c>
      <c r="D10" s="23" t="s">
        <v>97</v>
      </c>
      <c r="E10" s="23" t="s">
        <v>69</v>
      </c>
      <c r="F10" s="24">
        <v>0</v>
      </c>
      <c r="G10" s="25">
        <v>879</v>
      </c>
      <c r="H10" s="25">
        <v>0</v>
      </c>
      <c r="I10" s="24">
        <v>0</v>
      </c>
      <c r="J10" s="23" t="s">
        <v>60</v>
      </c>
    </row>
    <row r="11" spans="1:10">
      <c r="A11" s="23" t="s">
        <v>55</v>
      </c>
      <c r="B11" s="23" t="s">
        <v>56</v>
      </c>
      <c r="C11" s="23" t="s">
        <v>57</v>
      </c>
      <c r="D11" s="23" t="s">
        <v>97</v>
      </c>
      <c r="E11" s="23" t="s">
        <v>71</v>
      </c>
      <c r="F11" s="24">
        <v>3</v>
      </c>
      <c r="G11" s="25">
        <v>888.73</v>
      </c>
      <c r="H11" s="25">
        <v>2666.19</v>
      </c>
      <c r="I11" s="24">
        <v>0</v>
      </c>
      <c r="J11" s="23" t="s">
        <v>60</v>
      </c>
    </row>
    <row r="12" spans="1:10">
      <c r="A12" s="23" t="s">
        <v>55</v>
      </c>
      <c r="B12" s="23" t="s">
        <v>56</v>
      </c>
      <c r="C12" s="23" t="s">
        <v>57</v>
      </c>
      <c r="D12" s="23" t="s">
        <v>97</v>
      </c>
      <c r="E12" s="23" t="s">
        <v>72</v>
      </c>
      <c r="F12" s="24">
        <v>7</v>
      </c>
      <c r="G12" s="25">
        <v>862.41</v>
      </c>
      <c r="H12" s="25">
        <v>6036.87</v>
      </c>
      <c r="I12" s="24">
        <v>0</v>
      </c>
      <c r="J12" s="23" t="s">
        <v>60</v>
      </c>
    </row>
    <row r="13" spans="1:10">
      <c r="A13" s="23" t="s">
        <v>55</v>
      </c>
      <c r="B13" s="23" t="s">
        <v>56</v>
      </c>
      <c r="C13" s="23" t="s">
        <v>57</v>
      </c>
      <c r="D13" s="23" t="s">
        <v>97</v>
      </c>
      <c r="E13" s="23" t="s">
        <v>73</v>
      </c>
      <c r="F13" s="24">
        <v>3</v>
      </c>
      <c r="G13" s="25">
        <v>879</v>
      </c>
      <c r="H13" s="25">
        <v>2637</v>
      </c>
      <c r="I13" s="24">
        <v>0</v>
      </c>
      <c r="J13" s="23" t="s">
        <v>60</v>
      </c>
    </row>
    <row r="14" spans="1:10">
      <c r="A14" s="23" t="s">
        <v>55</v>
      </c>
      <c r="B14" s="23" t="s">
        <v>56</v>
      </c>
      <c r="C14" s="23" t="s">
        <v>57</v>
      </c>
      <c r="D14" s="23" t="s">
        <v>97</v>
      </c>
      <c r="E14" s="23" t="s">
        <v>74</v>
      </c>
      <c r="F14" s="24">
        <v>3</v>
      </c>
      <c r="G14" s="25">
        <v>874.84</v>
      </c>
      <c r="H14" s="25">
        <v>2624.52</v>
      </c>
      <c r="I14" s="24">
        <v>0</v>
      </c>
      <c r="J14" s="23" t="s">
        <v>60</v>
      </c>
    </row>
    <row r="15" spans="1:10">
      <c r="A15" s="23" t="s">
        <v>55</v>
      </c>
      <c r="B15" s="23" t="s">
        <v>56</v>
      </c>
      <c r="C15" s="23" t="s">
        <v>57</v>
      </c>
      <c r="D15" s="23" t="s">
        <v>97</v>
      </c>
      <c r="E15" s="23" t="s">
        <v>75</v>
      </c>
      <c r="F15" s="24">
        <v>0</v>
      </c>
      <c r="G15" s="25">
        <v>879</v>
      </c>
      <c r="H15" s="25">
        <v>0</v>
      </c>
      <c r="I15" s="24">
        <v>0</v>
      </c>
      <c r="J15" s="23" t="s">
        <v>60</v>
      </c>
    </row>
    <row r="16" spans="1:10">
      <c r="A16" s="23" t="s">
        <v>55</v>
      </c>
      <c r="B16" s="23" t="s">
        <v>56</v>
      </c>
      <c r="C16" s="23" t="s">
        <v>57</v>
      </c>
      <c r="D16" s="23" t="s">
        <v>97</v>
      </c>
      <c r="E16" s="23" t="s">
        <v>78</v>
      </c>
      <c r="F16" s="24">
        <v>0</v>
      </c>
      <c r="G16" s="25">
        <v>879</v>
      </c>
      <c r="H16" s="25">
        <v>0</v>
      </c>
      <c r="I16" s="24">
        <v>0</v>
      </c>
      <c r="J16" s="23" t="s">
        <v>60</v>
      </c>
    </row>
    <row r="17" spans="1:10">
      <c r="A17" s="23" t="s">
        <v>55</v>
      </c>
      <c r="B17" s="23" t="s">
        <v>56</v>
      </c>
      <c r="C17" s="23" t="s">
        <v>57</v>
      </c>
      <c r="D17" s="23" t="s">
        <v>97</v>
      </c>
      <c r="E17" s="23" t="s">
        <v>76</v>
      </c>
      <c r="F17" s="24">
        <v>5</v>
      </c>
      <c r="G17" s="25">
        <v>878.88</v>
      </c>
      <c r="H17" s="25">
        <v>4394.3999999999996</v>
      </c>
      <c r="I17" s="24">
        <v>0</v>
      </c>
      <c r="J17" s="23" t="s">
        <v>60</v>
      </c>
    </row>
    <row r="18" spans="1:10">
      <c r="A18" s="23" t="s">
        <v>55</v>
      </c>
      <c r="B18" s="23" t="s">
        <v>56</v>
      </c>
      <c r="C18" s="23" t="s">
        <v>57</v>
      </c>
      <c r="D18" s="23" t="s">
        <v>97</v>
      </c>
      <c r="E18" s="23" t="s">
        <v>77</v>
      </c>
      <c r="F18" s="24">
        <v>0</v>
      </c>
      <c r="G18" s="25">
        <v>893.96</v>
      </c>
      <c r="H18" s="25">
        <v>0</v>
      </c>
      <c r="I18" s="24">
        <v>0</v>
      </c>
      <c r="J18" s="23" t="s">
        <v>60</v>
      </c>
    </row>
    <row r="19" spans="1:10">
      <c r="A19" s="23" t="s">
        <v>55</v>
      </c>
      <c r="B19" s="23" t="s">
        <v>56</v>
      </c>
      <c r="C19" s="23" t="s">
        <v>57</v>
      </c>
      <c r="D19" s="23" t="s">
        <v>97</v>
      </c>
      <c r="E19" s="23" t="s">
        <v>79</v>
      </c>
      <c r="F19" s="24">
        <v>0</v>
      </c>
      <c r="G19" s="25">
        <v>879</v>
      </c>
      <c r="H19" s="25">
        <v>0</v>
      </c>
      <c r="I19" s="24">
        <v>0</v>
      </c>
      <c r="J19" s="23" t="s">
        <v>60</v>
      </c>
    </row>
    <row r="20" spans="1:10">
      <c r="A20" s="23" t="s">
        <v>55</v>
      </c>
      <c r="B20" s="23" t="s">
        <v>56</v>
      </c>
      <c r="C20" s="23" t="s">
        <v>57</v>
      </c>
      <c r="D20" s="23" t="s">
        <v>97</v>
      </c>
      <c r="E20" s="23" t="s">
        <v>81</v>
      </c>
      <c r="F20" s="24">
        <v>6</v>
      </c>
      <c r="G20" s="25">
        <v>878.28</v>
      </c>
      <c r="H20" s="25">
        <v>5269.68</v>
      </c>
      <c r="I20" s="24">
        <v>0</v>
      </c>
      <c r="J20" s="23" t="s">
        <v>60</v>
      </c>
    </row>
    <row r="21" spans="1:10">
      <c r="A21" s="23" t="s">
        <v>55</v>
      </c>
      <c r="B21" s="23" t="s">
        <v>56</v>
      </c>
      <c r="C21" s="23" t="s">
        <v>57</v>
      </c>
      <c r="D21" s="23" t="s">
        <v>97</v>
      </c>
      <c r="E21" s="23" t="s">
        <v>80</v>
      </c>
      <c r="F21" s="24">
        <v>0</v>
      </c>
      <c r="G21" s="25">
        <v>878.28</v>
      </c>
      <c r="H21" s="25">
        <v>0</v>
      </c>
      <c r="I21" s="24">
        <v>0</v>
      </c>
      <c r="J21" s="23" t="s">
        <v>60</v>
      </c>
    </row>
    <row r="22" spans="1:10">
      <c r="A22" s="23" t="s">
        <v>55</v>
      </c>
      <c r="B22" s="23" t="s">
        <v>56</v>
      </c>
      <c r="C22" s="23" t="s">
        <v>57</v>
      </c>
      <c r="D22" s="23" t="s">
        <v>97</v>
      </c>
      <c r="E22" s="23" t="s">
        <v>82</v>
      </c>
      <c r="F22" s="24">
        <v>0</v>
      </c>
      <c r="G22" s="25">
        <v>879</v>
      </c>
      <c r="H22" s="25">
        <v>0</v>
      </c>
      <c r="I22" s="24">
        <v>0</v>
      </c>
      <c r="J22" s="23" t="s">
        <v>60</v>
      </c>
    </row>
    <row r="23" spans="1:10" ht="15.75" thickBot="1">
      <c r="E23" s="27" t="s">
        <v>83</v>
      </c>
      <c r="F23" s="28">
        <f>SUM(F2:F22)</f>
        <v>33</v>
      </c>
      <c r="G23" s="29"/>
      <c r="H23" s="35">
        <f>SUM(H2:H22)</f>
        <v>28883.58</v>
      </c>
    </row>
    <row r="24" spans="1:10">
      <c r="E24" t="s">
        <v>85</v>
      </c>
      <c r="G24" s="26">
        <f>AVERAGE(G2:G22)</f>
        <v>878.7957142857141</v>
      </c>
    </row>
    <row r="25" spans="1:10" ht="15.75">
      <c r="E25" s="30" t="s">
        <v>84</v>
      </c>
      <c r="F25" s="31"/>
      <c r="G25" s="31"/>
      <c r="H25" s="32">
        <f>H23/F23</f>
        <v>875.2600000000001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J19"/>
  <sheetViews>
    <sheetView workbookViewId="0">
      <selection activeCell="A17" sqref="A17:XFD19"/>
    </sheetView>
  </sheetViews>
  <sheetFormatPr defaultRowHeight="15"/>
  <cols>
    <col min="1" max="1" width="5.85546875" bestFit="1" customWidth="1"/>
    <col min="2" max="2" width="16.85546875" bestFit="1" customWidth="1"/>
    <col min="3" max="3" width="11.140625" bestFit="1" customWidth="1"/>
    <col min="4" max="4" width="11.42578125" bestFit="1" customWidth="1"/>
    <col min="5" max="5" width="11.5703125" bestFit="1" customWidth="1"/>
    <col min="6" max="6" width="9.5703125" bestFit="1" customWidth="1"/>
    <col min="7" max="7" width="10.85546875" bestFit="1" customWidth="1"/>
    <col min="8" max="8" width="11.5703125" bestFit="1" customWidth="1"/>
    <col min="9" max="9" width="13.42578125" bestFit="1" customWidth="1"/>
    <col min="10" max="10" width="65.140625" bestFit="1" customWidth="1"/>
  </cols>
  <sheetData>
    <row r="1" spans="1:10">
      <c r="A1" s="22" t="s">
        <v>45</v>
      </c>
      <c r="B1" s="22" t="s">
        <v>46</v>
      </c>
      <c r="C1" s="22" t="s">
        <v>47</v>
      </c>
      <c r="D1" s="22" t="s">
        <v>48</v>
      </c>
      <c r="E1" s="22" t="s">
        <v>49</v>
      </c>
      <c r="F1" s="22" t="s">
        <v>50</v>
      </c>
      <c r="G1" s="22" t="s">
        <v>51</v>
      </c>
      <c r="H1" s="22" t="s">
        <v>52</v>
      </c>
      <c r="I1" s="22" t="s">
        <v>53</v>
      </c>
      <c r="J1" s="22" t="s">
        <v>54</v>
      </c>
    </row>
    <row r="2" spans="1:10">
      <c r="A2" s="23" t="s">
        <v>55</v>
      </c>
      <c r="B2" s="23" t="s">
        <v>56</v>
      </c>
      <c r="C2" s="23" t="s">
        <v>57</v>
      </c>
      <c r="D2" s="23" t="s">
        <v>98</v>
      </c>
      <c r="E2" s="23" t="s">
        <v>59</v>
      </c>
      <c r="F2" s="24">
        <v>0</v>
      </c>
      <c r="G2" s="25">
        <v>914.86</v>
      </c>
      <c r="H2" s="25">
        <v>0</v>
      </c>
      <c r="I2" s="24">
        <v>0</v>
      </c>
      <c r="J2" s="23" t="s">
        <v>60</v>
      </c>
    </row>
    <row r="3" spans="1:10">
      <c r="A3" s="23" t="s">
        <v>55</v>
      </c>
      <c r="B3" s="23" t="s">
        <v>56</v>
      </c>
      <c r="C3" s="23" t="s">
        <v>57</v>
      </c>
      <c r="D3" s="23" t="s">
        <v>98</v>
      </c>
      <c r="E3" s="23" t="s">
        <v>64</v>
      </c>
      <c r="F3" s="24">
        <v>0</v>
      </c>
      <c r="G3" s="25">
        <v>914.86</v>
      </c>
      <c r="H3" s="25">
        <v>0</v>
      </c>
      <c r="I3" s="24">
        <v>0</v>
      </c>
      <c r="J3" s="23" t="s">
        <v>60</v>
      </c>
    </row>
    <row r="4" spans="1:10">
      <c r="A4" s="23" t="s">
        <v>55</v>
      </c>
      <c r="B4" s="23" t="s">
        <v>56</v>
      </c>
      <c r="C4" s="23" t="s">
        <v>57</v>
      </c>
      <c r="D4" s="23" t="s">
        <v>98</v>
      </c>
      <c r="E4" s="23" t="s">
        <v>67</v>
      </c>
      <c r="F4" s="24">
        <v>0</v>
      </c>
      <c r="G4" s="25">
        <v>914.86</v>
      </c>
      <c r="H4" s="25">
        <v>0</v>
      </c>
      <c r="I4" s="24">
        <v>0</v>
      </c>
      <c r="J4" s="23" t="s">
        <v>60</v>
      </c>
    </row>
    <row r="5" spans="1:10">
      <c r="A5" s="23" t="s">
        <v>55</v>
      </c>
      <c r="B5" s="23" t="s">
        <v>56</v>
      </c>
      <c r="C5" s="23" t="s">
        <v>57</v>
      </c>
      <c r="D5" s="23" t="s">
        <v>98</v>
      </c>
      <c r="E5" s="23" t="s">
        <v>68</v>
      </c>
      <c r="F5" s="24">
        <v>3</v>
      </c>
      <c r="G5" s="25">
        <v>914.86</v>
      </c>
      <c r="H5" s="25">
        <v>2744.58</v>
      </c>
      <c r="I5" s="24">
        <v>0</v>
      </c>
      <c r="J5" s="23" t="s">
        <v>60</v>
      </c>
    </row>
    <row r="6" spans="1:10">
      <c r="A6" s="23" t="s">
        <v>55</v>
      </c>
      <c r="B6" s="23" t="s">
        <v>56</v>
      </c>
      <c r="C6" s="23" t="s">
        <v>57</v>
      </c>
      <c r="D6" s="23" t="s">
        <v>98</v>
      </c>
      <c r="E6" s="23" t="s">
        <v>87</v>
      </c>
      <c r="F6" s="24">
        <v>0</v>
      </c>
      <c r="G6" s="25">
        <v>914.86</v>
      </c>
      <c r="H6" s="25">
        <v>0</v>
      </c>
      <c r="I6" s="24">
        <v>0</v>
      </c>
      <c r="J6" s="23" t="s">
        <v>60</v>
      </c>
    </row>
    <row r="7" spans="1:10">
      <c r="A7" s="23" t="s">
        <v>55</v>
      </c>
      <c r="B7" s="23" t="s">
        <v>56</v>
      </c>
      <c r="C7" s="23" t="s">
        <v>57</v>
      </c>
      <c r="D7" s="23" t="s">
        <v>98</v>
      </c>
      <c r="E7" s="23" t="s">
        <v>80</v>
      </c>
      <c r="F7" s="24">
        <v>4</v>
      </c>
      <c r="G7" s="25">
        <v>914.86</v>
      </c>
      <c r="H7" s="25">
        <v>3659.44</v>
      </c>
      <c r="I7" s="24">
        <v>0</v>
      </c>
      <c r="J7" s="23" t="s">
        <v>60</v>
      </c>
    </row>
    <row r="8" spans="1:10">
      <c r="A8" s="23" t="s">
        <v>55</v>
      </c>
      <c r="B8" s="23" t="s">
        <v>56</v>
      </c>
      <c r="C8" s="23" t="s">
        <v>57</v>
      </c>
      <c r="D8" s="23" t="s">
        <v>98</v>
      </c>
      <c r="E8" s="23" t="s">
        <v>71</v>
      </c>
      <c r="F8" s="24">
        <v>0</v>
      </c>
      <c r="G8" s="25">
        <v>914.86</v>
      </c>
      <c r="H8" s="25">
        <v>0</v>
      </c>
      <c r="I8" s="24">
        <v>0</v>
      </c>
      <c r="J8" s="23" t="s">
        <v>60</v>
      </c>
    </row>
    <row r="9" spans="1:10">
      <c r="A9" s="23" t="s">
        <v>55</v>
      </c>
      <c r="B9" s="23" t="s">
        <v>56</v>
      </c>
      <c r="C9" s="23" t="s">
        <v>57</v>
      </c>
      <c r="D9" s="23" t="s">
        <v>98</v>
      </c>
      <c r="E9" s="23" t="s">
        <v>69</v>
      </c>
      <c r="F9" s="24">
        <v>0</v>
      </c>
      <c r="G9" s="25">
        <v>914.86</v>
      </c>
      <c r="H9" s="25">
        <v>0</v>
      </c>
      <c r="I9" s="24">
        <v>0</v>
      </c>
      <c r="J9" s="23" t="s">
        <v>60</v>
      </c>
    </row>
    <row r="10" spans="1:10">
      <c r="A10" s="23" t="s">
        <v>55</v>
      </c>
      <c r="B10" s="23" t="s">
        <v>56</v>
      </c>
      <c r="C10" s="23" t="s">
        <v>57</v>
      </c>
      <c r="D10" s="23" t="s">
        <v>98</v>
      </c>
      <c r="E10" s="23" t="s">
        <v>73</v>
      </c>
      <c r="F10" s="24">
        <v>0</v>
      </c>
      <c r="G10" s="25">
        <v>914.86</v>
      </c>
      <c r="H10" s="25">
        <v>0</v>
      </c>
      <c r="I10" s="24">
        <v>0</v>
      </c>
      <c r="J10" s="23" t="s">
        <v>60</v>
      </c>
    </row>
    <row r="11" spans="1:10">
      <c r="A11" s="23" t="s">
        <v>55</v>
      </c>
      <c r="B11" s="23" t="s">
        <v>56</v>
      </c>
      <c r="C11" s="23" t="s">
        <v>57</v>
      </c>
      <c r="D11" s="23" t="s">
        <v>98</v>
      </c>
      <c r="E11" s="23" t="s">
        <v>75</v>
      </c>
      <c r="F11" s="24">
        <v>0</v>
      </c>
      <c r="G11" s="25">
        <v>914.86</v>
      </c>
      <c r="H11" s="25">
        <v>0</v>
      </c>
      <c r="I11" s="24">
        <v>0</v>
      </c>
      <c r="J11" s="23" t="s">
        <v>60</v>
      </c>
    </row>
    <row r="12" spans="1:10">
      <c r="A12" s="23" t="s">
        <v>55</v>
      </c>
      <c r="B12" s="23" t="s">
        <v>56</v>
      </c>
      <c r="C12" s="23" t="s">
        <v>57</v>
      </c>
      <c r="D12" s="23" t="s">
        <v>98</v>
      </c>
      <c r="E12" s="23" t="s">
        <v>77</v>
      </c>
      <c r="F12" s="24">
        <v>0</v>
      </c>
      <c r="G12" s="25">
        <v>914.86</v>
      </c>
      <c r="H12" s="25">
        <v>0</v>
      </c>
      <c r="I12" s="24">
        <v>0</v>
      </c>
      <c r="J12" s="23" t="s">
        <v>60</v>
      </c>
    </row>
    <row r="13" spans="1:10">
      <c r="A13" s="23" t="s">
        <v>55</v>
      </c>
      <c r="B13" s="23" t="s">
        <v>56</v>
      </c>
      <c r="C13" s="23" t="s">
        <v>57</v>
      </c>
      <c r="D13" s="23" t="s">
        <v>98</v>
      </c>
      <c r="E13" s="23" t="s">
        <v>76</v>
      </c>
      <c r="F13" s="24">
        <v>2</v>
      </c>
      <c r="G13" s="25">
        <v>914.86</v>
      </c>
      <c r="H13" s="25">
        <v>1829.72</v>
      </c>
      <c r="I13" s="24">
        <v>0</v>
      </c>
      <c r="J13" s="23" t="s">
        <v>60</v>
      </c>
    </row>
    <row r="14" spans="1:10">
      <c r="A14" s="23" t="s">
        <v>55</v>
      </c>
      <c r="B14" s="23" t="s">
        <v>56</v>
      </c>
      <c r="C14" s="23" t="s">
        <v>57</v>
      </c>
      <c r="D14" s="23" t="s">
        <v>98</v>
      </c>
      <c r="E14" s="23" t="s">
        <v>78</v>
      </c>
      <c r="F14" s="24">
        <v>0</v>
      </c>
      <c r="G14" s="25">
        <v>914.86</v>
      </c>
      <c r="H14" s="25">
        <v>0</v>
      </c>
      <c r="I14" s="24">
        <v>0</v>
      </c>
      <c r="J14" s="23" t="s">
        <v>60</v>
      </c>
    </row>
    <row r="15" spans="1:10">
      <c r="A15" s="23" t="s">
        <v>55</v>
      </c>
      <c r="B15" s="23" t="s">
        <v>56</v>
      </c>
      <c r="C15" s="23" t="s">
        <v>57</v>
      </c>
      <c r="D15" s="23" t="s">
        <v>98</v>
      </c>
      <c r="E15" s="23" t="s">
        <v>79</v>
      </c>
      <c r="F15" s="24">
        <v>0</v>
      </c>
      <c r="G15" s="25">
        <v>914.86</v>
      </c>
      <c r="H15" s="25">
        <v>0</v>
      </c>
      <c r="I15" s="24">
        <v>0</v>
      </c>
      <c r="J15" s="23" t="s">
        <v>60</v>
      </c>
    </row>
    <row r="16" spans="1:10">
      <c r="A16" s="23" t="s">
        <v>55</v>
      </c>
      <c r="B16" s="23" t="s">
        <v>56</v>
      </c>
      <c r="C16" s="23" t="s">
        <v>57</v>
      </c>
      <c r="D16" s="23" t="s">
        <v>98</v>
      </c>
      <c r="E16" s="23" t="s">
        <v>62</v>
      </c>
      <c r="F16" s="24">
        <v>3</v>
      </c>
      <c r="G16" s="25">
        <v>914.86</v>
      </c>
      <c r="H16" s="25">
        <v>2744.58</v>
      </c>
      <c r="I16" s="24">
        <v>0</v>
      </c>
      <c r="J16" s="23" t="s">
        <v>60</v>
      </c>
    </row>
    <row r="17" spans="5:8" ht="15.75" thickBot="1">
      <c r="E17" s="27" t="s">
        <v>83</v>
      </c>
      <c r="F17" s="28">
        <f>SUM(F2:F16)</f>
        <v>12</v>
      </c>
      <c r="G17" s="29"/>
      <c r="H17" s="35">
        <f>SUM(H2:H16)</f>
        <v>10978.32</v>
      </c>
    </row>
    <row r="18" spans="5:8">
      <c r="E18" t="s">
        <v>85</v>
      </c>
      <c r="G18" s="26">
        <f>AVERAGE(G2:G16)</f>
        <v>914.86000000000024</v>
      </c>
    </row>
    <row r="19" spans="5:8" ht="15.75">
      <c r="E19" s="30" t="s">
        <v>84</v>
      </c>
      <c r="F19" s="31"/>
      <c r="G19" s="31"/>
      <c r="H19" s="32">
        <f>H17/F17</f>
        <v>914.86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J28"/>
  <sheetViews>
    <sheetView workbookViewId="0">
      <selection activeCell="A26" sqref="A26:XFD28"/>
    </sheetView>
  </sheetViews>
  <sheetFormatPr defaultRowHeight="15"/>
  <cols>
    <col min="1" max="1" width="5.85546875" bestFit="1" customWidth="1"/>
    <col min="2" max="2" width="16.85546875" bestFit="1" customWidth="1"/>
    <col min="3" max="3" width="11.140625" bestFit="1" customWidth="1"/>
    <col min="4" max="4" width="11.42578125" bestFit="1" customWidth="1"/>
    <col min="5" max="5" width="11.5703125" bestFit="1" customWidth="1"/>
    <col min="6" max="6" width="9.5703125" bestFit="1" customWidth="1"/>
    <col min="7" max="7" width="10.85546875" bestFit="1" customWidth="1"/>
    <col min="8" max="8" width="12.5703125" bestFit="1" customWidth="1"/>
    <col min="9" max="9" width="13.42578125" bestFit="1" customWidth="1"/>
    <col min="10" max="10" width="65.140625" bestFit="1" customWidth="1"/>
  </cols>
  <sheetData>
    <row r="1" spans="1:10">
      <c r="A1" s="22" t="s">
        <v>45</v>
      </c>
      <c r="B1" s="22" t="s">
        <v>46</v>
      </c>
      <c r="C1" s="22" t="s">
        <v>47</v>
      </c>
      <c r="D1" s="22" t="s">
        <v>48</v>
      </c>
      <c r="E1" s="22" t="s">
        <v>49</v>
      </c>
      <c r="F1" s="22" t="s">
        <v>50</v>
      </c>
      <c r="G1" s="22" t="s">
        <v>51</v>
      </c>
      <c r="H1" s="22" t="s">
        <v>52</v>
      </c>
      <c r="I1" s="22" t="s">
        <v>53</v>
      </c>
      <c r="J1" s="22" t="s">
        <v>54</v>
      </c>
    </row>
    <row r="2" spans="1:10">
      <c r="A2" s="23" t="s">
        <v>55</v>
      </c>
      <c r="B2" s="23" t="s">
        <v>56</v>
      </c>
      <c r="C2" s="23" t="s">
        <v>57</v>
      </c>
      <c r="D2" s="23" t="s">
        <v>99</v>
      </c>
      <c r="E2" s="23" t="s">
        <v>59</v>
      </c>
      <c r="F2" s="24">
        <v>0</v>
      </c>
      <c r="G2" s="25">
        <v>1061.32</v>
      </c>
      <c r="H2" s="25">
        <v>0</v>
      </c>
      <c r="I2" s="24">
        <v>0</v>
      </c>
      <c r="J2" s="23" t="s">
        <v>60</v>
      </c>
    </row>
    <row r="3" spans="1:10">
      <c r="A3" s="23" t="s">
        <v>55</v>
      </c>
      <c r="B3" s="23" t="s">
        <v>56</v>
      </c>
      <c r="C3" s="23" t="s">
        <v>57</v>
      </c>
      <c r="D3" s="23" t="s">
        <v>99</v>
      </c>
      <c r="E3" s="23" t="s">
        <v>61</v>
      </c>
      <c r="F3" s="24">
        <v>0</v>
      </c>
      <c r="G3" s="25">
        <v>1070.75</v>
      </c>
      <c r="H3" s="25">
        <v>0</v>
      </c>
      <c r="I3" s="24">
        <v>0</v>
      </c>
      <c r="J3" s="23" t="s">
        <v>60</v>
      </c>
    </row>
    <row r="4" spans="1:10">
      <c r="A4" s="23" t="s">
        <v>55</v>
      </c>
      <c r="B4" s="23" t="s">
        <v>56</v>
      </c>
      <c r="C4" s="23" t="s">
        <v>57</v>
      </c>
      <c r="D4" s="23" t="s">
        <v>99</v>
      </c>
      <c r="E4" s="23" t="s">
        <v>62</v>
      </c>
      <c r="F4" s="24">
        <v>10</v>
      </c>
      <c r="G4" s="25">
        <v>1031.5999999999999</v>
      </c>
      <c r="H4" s="25">
        <v>10316</v>
      </c>
      <c r="I4" s="24">
        <v>0</v>
      </c>
      <c r="J4" s="23" t="s">
        <v>60</v>
      </c>
    </row>
    <row r="5" spans="1:10">
      <c r="A5" s="23" t="s">
        <v>55</v>
      </c>
      <c r="B5" s="23" t="s">
        <v>56</v>
      </c>
      <c r="C5" s="23" t="s">
        <v>57</v>
      </c>
      <c r="D5" s="23" t="s">
        <v>99</v>
      </c>
      <c r="E5" s="23" t="s">
        <v>63</v>
      </c>
      <c r="F5" s="24">
        <v>0</v>
      </c>
      <c r="G5" s="25">
        <v>1070.75</v>
      </c>
      <c r="H5" s="25">
        <v>0</v>
      </c>
      <c r="I5" s="24">
        <v>0</v>
      </c>
      <c r="J5" s="23" t="s">
        <v>60</v>
      </c>
    </row>
    <row r="6" spans="1:10">
      <c r="A6" s="23" t="s">
        <v>55</v>
      </c>
      <c r="B6" s="23" t="s">
        <v>56</v>
      </c>
      <c r="C6" s="23" t="s">
        <v>57</v>
      </c>
      <c r="D6" s="23" t="s">
        <v>99</v>
      </c>
      <c r="E6" s="23" t="s">
        <v>64</v>
      </c>
      <c r="F6" s="24">
        <v>0</v>
      </c>
      <c r="G6" s="25">
        <v>1067.05</v>
      </c>
      <c r="H6" s="25">
        <v>0</v>
      </c>
      <c r="I6" s="24">
        <v>0</v>
      </c>
      <c r="J6" s="23" t="s">
        <v>60</v>
      </c>
    </row>
    <row r="7" spans="1:10">
      <c r="A7" s="23" t="s">
        <v>55</v>
      </c>
      <c r="B7" s="23" t="s">
        <v>56</v>
      </c>
      <c r="C7" s="23" t="s">
        <v>57</v>
      </c>
      <c r="D7" s="23" t="s">
        <v>99</v>
      </c>
      <c r="E7" s="23" t="s">
        <v>65</v>
      </c>
      <c r="F7" s="24">
        <v>4</v>
      </c>
      <c r="G7" s="25">
        <v>1038.2</v>
      </c>
      <c r="H7" s="25">
        <v>4152.8</v>
      </c>
      <c r="I7" s="24">
        <v>0</v>
      </c>
      <c r="J7" s="23" t="s">
        <v>60</v>
      </c>
    </row>
    <row r="8" spans="1:10">
      <c r="A8" s="23" t="s">
        <v>55</v>
      </c>
      <c r="B8" s="23" t="s">
        <v>56</v>
      </c>
      <c r="C8" s="23" t="s">
        <v>57</v>
      </c>
      <c r="D8" s="23" t="s">
        <v>99</v>
      </c>
      <c r="E8" s="23" t="s">
        <v>66</v>
      </c>
      <c r="F8" s="24">
        <v>0</v>
      </c>
      <c r="G8" s="25">
        <v>1067.75</v>
      </c>
      <c r="H8" s="25">
        <v>0</v>
      </c>
      <c r="I8" s="24">
        <v>0</v>
      </c>
      <c r="J8" s="23" t="s">
        <v>60</v>
      </c>
    </row>
    <row r="9" spans="1:10">
      <c r="A9" s="23" t="s">
        <v>55</v>
      </c>
      <c r="B9" s="23" t="s">
        <v>56</v>
      </c>
      <c r="C9" s="23" t="s">
        <v>57</v>
      </c>
      <c r="D9" s="23" t="s">
        <v>99</v>
      </c>
      <c r="E9" s="23" t="s">
        <v>67</v>
      </c>
      <c r="F9" s="24">
        <v>0</v>
      </c>
      <c r="G9" s="25">
        <v>1070.75</v>
      </c>
      <c r="H9" s="25">
        <v>0</v>
      </c>
      <c r="I9" s="24">
        <v>0</v>
      </c>
      <c r="J9" s="23" t="s">
        <v>60</v>
      </c>
    </row>
    <row r="10" spans="1:10">
      <c r="A10" s="23" t="s">
        <v>55</v>
      </c>
      <c r="B10" s="23" t="s">
        <v>56</v>
      </c>
      <c r="C10" s="23" t="s">
        <v>57</v>
      </c>
      <c r="D10" s="23" t="s">
        <v>99</v>
      </c>
      <c r="E10" s="23" t="s">
        <v>87</v>
      </c>
      <c r="F10" s="24">
        <v>0</v>
      </c>
      <c r="G10" s="25">
        <v>1070.75</v>
      </c>
      <c r="H10" s="25">
        <v>0</v>
      </c>
      <c r="I10" s="24">
        <v>0</v>
      </c>
      <c r="J10" s="23" t="s">
        <v>60</v>
      </c>
    </row>
    <row r="11" spans="1:10">
      <c r="A11" s="23" t="s">
        <v>55</v>
      </c>
      <c r="B11" s="23" t="s">
        <v>56</v>
      </c>
      <c r="C11" s="23" t="s">
        <v>57</v>
      </c>
      <c r="D11" s="23" t="s">
        <v>99</v>
      </c>
      <c r="E11" s="23" t="s">
        <v>68</v>
      </c>
      <c r="F11" s="24">
        <v>7</v>
      </c>
      <c r="G11" s="25">
        <v>1038.28</v>
      </c>
      <c r="H11" s="25">
        <v>7267.96</v>
      </c>
      <c r="I11" s="24">
        <v>0</v>
      </c>
      <c r="J11" s="23" t="s">
        <v>60</v>
      </c>
    </row>
    <row r="12" spans="1:10">
      <c r="A12" s="23" t="s">
        <v>55</v>
      </c>
      <c r="B12" s="23" t="s">
        <v>56</v>
      </c>
      <c r="C12" s="23" t="s">
        <v>57</v>
      </c>
      <c r="D12" s="23" t="s">
        <v>99</v>
      </c>
      <c r="E12" s="23" t="s">
        <v>69</v>
      </c>
      <c r="F12" s="24">
        <v>0</v>
      </c>
      <c r="G12" s="25">
        <v>1067.04</v>
      </c>
      <c r="H12" s="25">
        <v>0</v>
      </c>
      <c r="I12" s="24">
        <v>0</v>
      </c>
      <c r="J12" s="23" t="s">
        <v>60</v>
      </c>
    </row>
    <row r="13" spans="1:10">
      <c r="A13" s="23" t="s">
        <v>55</v>
      </c>
      <c r="B13" s="23" t="s">
        <v>56</v>
      </c>
      <c r="C13" s="23" t="s">
        <v>57</v>
      </c>
      <c r="D13" s="23" t="s">
        <v>99</v>
      </c>
      <c r="E13" s="23" t="s">
        <v>70</v>
      </c>
      <c r="F13" s="24">
        <v>0</v>
      </c>
      <c r="G13" s="25">
        <v>1070.75</v>
      </c>
      <c r="H13" s="25">
        <v>0</v>
      </c>
      <c r="I13" s="24">
        <v>0</v>
      </c>
      <c r="J13" s="23" t="s">
        <v>60</v>
      </c>
    </row>
    <row r="14" spans="1:10">
      <c r="A14" s="23" t="s">
        <v>55</v>
      </c>
      <c r="B14" s="23" t="s">
        <v>56</v>
      </c>
      <c r="C14" s="23" t="s">
        <v>57</v>
      </c>
      <c r="D14" s="23" t="s">
        <v>99</v>
      </c>
      <c r="E14" s="23" t="s">
        <v>71</v>
      </c>
      <c r="F14" s="24">
        <v>14</v>
      </c>
      <c r="G14" s="25">
        <v>1036.56</v>
      </c>
      <c r="H14" s="25">
        <v>14511.84</v>
      </c>
      <c r="I14" s="24">
        <v>0</v>
      </c>
      <c r="J14" s="23" t="s">
        <v>60</v>
      </c>
    </row>
    <row r="15" spans="1:10">
      <c r="A15" s="23" t="s">
        <v>55</v>
      </c>
      <c r="B15" s="23" t="s">
        <v>56</v>
      </c>
      <c r="C15" s="23" t="s">
        <v>57</v>
      </c>
      <c r="D15" s="23" t="s">
        <v>99</v>
      </c>
      <c r="E15" s="23" t="s">
        <v>72</v>
      </c>
      <c r="F15" s="24">
        <v>25</v>
      </c>
      <c r="G15" s="25">
        <v>1042.1199999999999</v>
      </c>
      <c r="H15" s="25">
        <v>26052.999999999996</v>
      </c>
      <c r="I15" s="24">
        <v>0</v>
      </c>
      <c r="J15" s="23" t="s">
        <v>60</v>
      </c>
    </row>
    <row r="16" spans="1:10">
      <c r="A16" s="23" t="s">
        <v>55</v>
      </c>
      <c r="B16" s="23" t="s">
        <v>56</v>
      </c>
      <c r="C16" s="23" t="s">
        <v>57</v>
      </c>
      <c r="D16" s="23" t="s">
        <v>99</v>
      </c>
      <c r="E16" s="23" t="s">
        <v>73</v>
      </c>
      <c r="F16" s="24">
        <v>7</v>
      </c>
      <c r="G16" s="25">
        <v>1056.79</v>
      </c>
      <c r="H16" s="25">
        <v>7397.53</v>
      </c>
      <c r="I16" s="24">
        <v>0</v>
      </c>
      <c r="J16" s="23" t="s">
        <v>60</v>
      </c>
    </row>
    <row r="17" spans="1:10">
      <c r="A17" s="23" t="s">
        <v>55</v>
      </c>
      <c r="B17" s="23" t="s">
        <v>56</v>
      </c>
      <c r="C17" s="23" t="s">
        <v>57</v>
      </c>
      <c r="D17" s="23" t="s">
        <v>99</v>
      </c>
      <c r="E17" s="23" t="s">
        <v>74</v>
      </c>
      <c r="F17" s="24">
        <v>12</v>
      </c>
      <c r="G17" s="25">
        <v>1032.54</v>
      </c>
      <c r="H17" s="25">
        <v>12390.48</v>
      </c>
      <c r="I17" s="24">
        <v>0</v>
      </c>
      <c r="J17" s="23" t="s">
        <v>60</v>
      </c>
    </row>
    <row r="18" spans="1:10">
      <c r="A18" s="23" t="s">
        <v>55</v>
      </c>
      <c r="B18" s="23" t="s">
        <v>56</v>
      </c>
      <c r="C18" s="23" t="s">
        <v>57</v>
      </c>
      <c r="D18" s="23" t="s">
        <v>99</v>
      </c>
      <c r="E18" s="23" t="s">
        <v>75</v>
      </c>
      <c r="F18" s="24">
        <v>0</v>
      </c>
      <c r="G18" s="25">
        <v>1070.75</v>
      </c>
      <c r="H18" s="25">
        <v>0</v>
      </c>
      <c r="I18" s="24">
        <v>0</v>
      </c>
      <c r="J18" s="23" t="s">
        <v>60</v>
      </c>
    </row>
    <row r="19" spans="1:10">
      <c r="A19" s="23" t="s">
        <v>55</v>
      </c>
      <c r="B19" s="23" t="s">
        <v>56</v>
      </c>
      <c r="C19" s="23" t="s">
        <v>57</v>
      </c>
      <c r="D19" s="23" t="s">
        <v>99</v>
      </c>
      <c r="E19" s="23" t="s">
        <v>76</v>
      </c>
      <c r="F19" s="24">
        <v>45</v>
      </c>
      <c r="G19" s="25">
        <v>1065.8399999999999</v>
      </c>
      <c r="H19" s="25">
        <v>47962.799999999996</v>
      </c>
      <c r="I19" s="24">
        <v>0</v>
      </c>
      <c r="J19" s="23" t="s">
        <v>60</v>
      </c>
    </row>
    <row r="20" spans="1:10">
      <c r="A20" s="23" t="s">
        <v>55</v>
      </c>
      <c r="B20" s="23" t="s">
        <v>56</v>
      </c>
      <c r="C20" s="23" t="s">
        <v>57</v>
      </c>
      <c r="D20" s="23" t="s">
        <v>99</v>
      </c>
      <c r="E20" s="23" t="s">
        <v>77</v>
      </c>
      <c r="F20" s="24">
        <v>9</v>
      </c>
      <c r="G20" s="25">
        <v>1047.49</v>
      </c>
      <c r="H20" s="25">
        <v>9427.41</v>
      </c>
      <c r="I20" s="24">
        <v>0</v>
      </c>
      <c r="J20" s="23" t="s">
        <v>60</v>
      </c>
    </row>
    <row r="21" spans="1:10">
      <c r="A21" s="23" t="s">
        <v>55</v>
      </c>
      <c r="B21" s="23" t="s">
        <v>56</v>
      </c>
      <c r="C21" s="23" t="s">
        <v>57</v>
      </c>
      <c r="D21" s="23" t="s">
        <v>99</v>
      </c>
      <c r="E21" s="23" t="s">
        <v>78</v>
      </c>
      <c r="F21" s="24">
        <v>0</v>
      </c>
      <c r="G21" s="25">
        <v>1070.75</v>
      </c>
      <c r="H21" s="25">
        <v>0</v>
      </c>
      <c r="I21" s="24">
        <v>0</v>
      </c>
      <c r="J21" s="23" t="s">
        <v>60</v>
      </c>
    </row>
    <row r="22" spans="1:10">
      <c r="A22" s="23" t="s">
        <v>55</v>
      </c>
      <c r="B22" s="23" t="s">
        <v>56</v>
      </c>
      <c r="C22" s="23" t="s">
        <v>57</v>
      </c>
      <c r="D22" s="23" t="s">
        <v>99</v>
      </c>
      <c r="E22" s="23" t="s">
        <v>81</v>
      </c>
      <c r="F22" s="24">
        <v>24</v>
      </c>
      <c r="G22" s="25">
        <v>1018.88</v>
      </c>
      <c r="H22" s="25">
        <v>24453.119999999999</v>
      </c>
      <c r="I22" s="24">
        <v>0</v>
      </c>
      <c r="J22" s="23" t="s">
        <v>60</v>
      </c>
    </row>
    <row r="23" spans="1:10">
      <c r="A23" s="23" t="s">
        <v>55</v>
      </c>
      <c r="B23" s="23" t="s">
        <v>56</v>
      </c>
      <c r="C23" s="23" t="s">
        <v>57</v>
      </c>
      <c r="D23" s="23" t="s">
        <v>99</v>
      </c>
      <c r="E23" s="23" t="s">
        <v>79</v>
      </c>
      <c r="F23" s="24">
        <v>1</v>
      </c>
      <c r="G23" s="25">
        <v>1067.05</v>
      </c>
      <c r="H23" s="25">
        <v>1067.05</v>
      </c>
      <c r="I23" s="24">
        <v>0</v>
      </c>
      <c r="J23" s="23" t="s">
        <v>60</v>
      </c>
    </row>
    <row r="24" spans="1:10">
      <c r="A24" s="23" t="s">
        <v>55</v>
      </c>
      <c r="B24" s="23" t="s">
        <v>56</v>
      </c>
      <c r="C24" s="23" t="s">
        <v>57</v>
      </c>
      <c r="D24" s="23" t="s">
        <v>99</v>
      </c>
      <c r="E24" s="23" t="s">
        <v>80</v>
      </c>
      <c r="F24" s="24">
        <v>79</v>
      </c>
      <c r="G24" s="25">
        <v>1050.0899999999999</v>
      </c>
      <c r="H24" s="25">
        <v>82957.11</v>
      </c>
      <c r="I24" s="24">
        <v>0</v>
      </c>
      <c r="J24" s="23" t="s">
        <v>60</v>
      </c>
    </row>
    <row r="25" spans="1:10">
      <c r="A25" s="23" t="s">
        <v>55</v>
      </c>
      <c r="B25" s="23" t="s">
        <v>56</v>
      </c>
      <c r="C25" s="23" t="s">
        <v>57</v>
      </c>
      <c r="D25" s="23" t="s">
        <v>99</v>
      </c>
      <c r="E25" s="23" t="s">
        <v>82</v>
      </c>
      <c r="F25" s="24">
        <v>0</v>
      </c>
      <c r="G25" s="25">
        <v>1067.0899999999999</v>
      </c>
      <c r="H25" s="25">
        <v>0</v>
      </c>
      <c r="I25" s="24">
        <v>0</v>
      </c>
      <c r="J25" s="23" t="s">
        <v>60</v>
      </c>
    </row>
    <row r="26" spans="1:10" ht="15.75" thickBot="1">
      <c r="E26" s="27" t="s">
        <v>83</v>
      </c>
      <c r="F26" s="28">
        <f>SUM(F2:F25)</f>
        <v>237</v>
      </c>
      <c r="G26" s="28"/>
      <c r="H26" s="35">
        <f t="shared" ref="H26" si="0">SUM(H2:H25)</f>
        <v>247957.09999999998</v>
      </c>
    </row>
    <row r="27" spans="1:10">
      <c r="E27" t="s">
        <v>85</v>
      </c>
      <c r="G27" s="26">
        <f>AVERAGE(G2:G25)</f>
        <v>1056.2891666666669</v>
      </c>
    </row>
    <row r="28" spans="1:10" ht="15.75">
      <c r="E28" s="30" t="s">
        <v>84</v>
      </c>
      <c r="F28" s="31"/>
      <c r="G28" s="31"/>
      <c r="H28" s="32">
        <f>H26/F26</f>
        <v>1046.2324894514768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J25"/>
  <sheetViews>
    <sheetView workbookViewId="0">
      <selection activeCell="A23" sqref="A23:XFD25"/>
    </sheetView>
  </sheetViews>
  <sheetFormatPr defaultRowHeight="15"/>
  <cols>
    <col min="1" max="1" width="5.85546875" bestFit="1" customWidth="1"/>
    <col min="2" max="2" width="16.85546875" bestFit="1" customWidth="1"/>
    <col min="3" max="3" width="11.140625" bestFit="1" customWidth="1"/>
    <col min="4" max="4" width="11.42578125" bestFit="1" customWidth="1"/>
    <col min="5" max="5" width="11.5703125" bestFit="1" customWidth="1"/>
    <col min="6" max="6" width="9.5703125" bestFit="1" customWidth="1"/>
    <col min="7" max="7" width="10.85546875" bestFit="1" customWidth="1"/>
    <col min="8" max="8" width="12.5703125" bestFit="1" customWidth="1"/>
    <col min="9" max="9" width="13.42578125" bestFit="1" customWidth="1"/>
    <col min="10" max="10" width="65.140625" bestFit="1" customWidth="1"/>
  </cols>
  <sheetData>
    <row r="1" spans="1:10">
      <c r="A1" s="22" t="s">
        <v>45</v>
      </c>
      <c r="B1" s="22" t="s">
        <v>46</v>
      </c>
      <c r="C1" s="22" t="s">
        <v>47</v>
      </c>
      <c r="D1" s="22" t="s">
        <v>48</v>
      </c>
      <c r="E1" s="22" t="s">
        <v>49</v>
      </c>
      <c r="F1" s="22" t="s">
        <v>50</v>
      </c>
      <c r="G1" s="22" t="s">
        <v>51</v>
      </c>
      <c r="H1" s="22" t="s">
        <v>52</v>
      </c>
      <c r="I1" s="22" t="s">
        <v>53</v>
      </c>
      <c r="J1" s="22" t="s">
        <v>54</v>
      </c>
    </row>
    <row r="2" spans="1:10">
      <c r="A2" s="23" t="s">
        <v>55</v>
      </c>
      <c r="B2" s="23" t="s">
        <v>56</v>
      </c>
      <c r="C2" s="23" t="s">
        <v>57</v>
      </c>
      <c r="D2" s="23" t="s">
        <v>100</v>
      </c>
      <c r="E2" s="23" t="s">
        <v>59</v>
      </c>
      <c r="F2" s="24">
        <v>0</v>
      </c>
      <c r="G2" s="25">
        <v>1410.4</v>
      </c>
      <c r="H2" s="25">
        <v>0</v>
      </c>
      <c r="I2" s="24">
        <v>0</v>
      </c>
      <c r="J2" s="23" t="s">
        <v>60</v>
      </c>
    </row>
    <row r="3" spans="1:10">
      <c r="A3" s="23" t="s">
        <v>55</v>
      </c>
      <c r="B3" s="23" t="s">
        <v>56</v>
      </c>
      <c r="C3" s="23" t="s">
        <v>57</v>
      </c>
      <c r="D3" s="23" t="s">
        <v>100</v>
      </c>
      <c r="E3" s="23" t="s">
        <v>63</v>
      </c>
      <c r="F3" s="24">
        <v>0</v>
      </c>
      <c r="G3" s="25">
        <v>1410.4</v>
      </c>
      <c r="H3" s="25">
        <v>0</v>
      </c>
      <c r="I3" s="24">
        <v>0</v>
      </c>
      <c r="J3" s="23" t="s">
        <v>60</v>
      </c>
    </row>
    <row r="4" spans="1:10">
      <c r="A4" s="23" t="s">
        <v>55</v>
      </c>
      <c r="B4" s="23" t="s">
        <v>56</v>
      </c>
      <c r="C4" s="23" t="s">
        <v>57</v>
      </c>
      <c r="D4" s="23" t="s">
        <v>100</v>
      </c>
      <c r="E4" s="23" t="s">
        <v>64</v>
      </c>
      <c r="F4" s="24">
        <v>0</v>
      </c>
      <c r="G4" s="25">
        <v>1439.16</v>
      </c>
      <c r="H4" s="25">
        <v>0</v>
      </c>
      <c r="I4" s="24">
        <v>0</v>
      </c>
      <c r="J4" s="23" t="s">
        <v>60</v>
      </c>
    </row>
    <row r="5" spans="1:10">
      <c r="A5" s="23" t="s">
        <v>55</v>
      </c>
      <c r="B5" s="23" t="s">
        <v>56</v>
      </c>
      <c r="C5" s="23" t="s">
        <v>57</v>
      </c>
      <c r="D5" s="23" t="s">
        <v>100</v>
      </c>
      <c r="E5" s="23" t="s">
        <v>66</v>
      </c>
      <c r="F5" s="24">
        <v>0</v>
      </c>
      <c r="G5" s="25">
        <v>1410.4</v>
      </c>
      <c r="H5" s="25">
        <v>0</v>
      </c>
      <c r="I5" s="24">
        <v>0</v>
      </c>
      <c r="J5" s="23" t="s">
        <v>60</v>
      </c>
    </row>
    <row r="6" spans="1:10">
      <c r="A6" s="23" t="s">
        <v>55</v>
      </c>
      <c r="B6" s="23" t="s">
        <v>56</v>
      </c>
      <c r="C6" s="23" t="s">
        <v>57</v>
      </c>
      <c r="D6" s="23" t="s">
        <v>100</v>
      </c>
      <c r="E6" s="23" t="s">
        <v>67</v>
      </c>
      <c r="F6" s="24">
        <v>0</v>
      </c>
      <c r="G6" s="25">
        <v>1410.4</v>
      </c>
      <c r="H6" s="25">
        <v>0</v>
      </c>
      <c r="I6" s="24">
        <v>0</v>
      </c>
      <c r="J6" s="23" t="s">
        <v>60</v>
      </c>
    </row>
    <row r="7" spans="1:10">
      <c r="A7" s="23" t="s">
        <v>55</v>
      </c>
      <c r="B7" s="23" t="s">
        <v>56</v>
      </c>
      <c r="C7" s="23" t="s">
        <v>57</v>
      </c>
      <c r="D7" s="23" t="s">
        <v>100</v>
      </c>
      <c r="E7" s="23" t="s">
        <v>68</v>
      </c>
      <c r="F7" s="24">
        <v>5</v>
      </c>
      <c r="G7" s="25">
        <v>1489.66</v>
      </c>
      <c r="H7" s="25">
        <v>7448.3</v>
      </c>
      <c r="I7" s="24">
        <v>0</v>
      </c>
      <c r="J7" s="23" t="s">
        <v>60</v>
      </c>
    </row>
    <row r="8" spans="1:10">
      <c r="A8" s="23" t="s">
        <v>55</v>
      </c>
      <c r="B8" s="23" t="s">
        <v>56</v>
      </c>
      <c r="C8" s="23" t="s">
        <v>57</v>
      </c>
      <c r="D8" s="23" t="s">
        <v>100</v>
      </c>
      <c r="E8" s="23" t="s">
        <v>87</v>
      </c>
      <c r="F8" s="24">
        <v>11</v>
      </c>
      <c r="G8" s="25">
        <v>1494.04</v>
      </c>
      <c r="H8" s="25">
        <v>16434.439999999999</v>
      </c>
      <c r="I8" s="24">
        <v>0</v>
      </c>
      <c r="J8" s="23" t="s">
        <v>60</v>
      </c>
    </row>
    <row r="9" spans="1:10">
      <c r="A9" s="23" t="s">
        <v>55</v>
      </c>
      <c r="B9" s="23" t="s">
        <v>56</v>
      </c>
      <c r="C9" s="23" t="s">
        <v>57</v>
      </c>
      <c r="D9" s="23" t="s">
        <v>100</v>
      </c>
      <c r="E9" s="23" t="s">
        <v>80</v>
      </c>
      <c r="F9" s="24">
        <v>60</v>
      </c>
      <c r="G9" s="25">
        <v>1498.52</v>
      </c>
      <c r="H9" s="25">
        <v>89911.2</v>
      </c>
      <c r="I9" s="24">
        <v>0</v>
      </c>
      <c r="J9" s="23" t="s">
        <v>60</v>
      </c>
    </row>
    <row r="10" spans="1:10">
      <c r="A10" s="23" t="s">
        <v>55</v>
      </c>
      <c r="B10" s="23" t="s">
        <v>56</v>
      </c>
      <c r="C10" s="23" t="s">
        <v>57</v>
      </c>
      <c r="D10" s="23" t="s">
        <v>100</v>
      </c>
      <c r="E10" s="23" t="s">
        <v>71</v>
      </c>
      <c r="F10" s="24">
        <v>0</v>
      </c>
      <c r="G10" s="25">
        <v>1410.4</v>
      </c>
      <c r="H10" s="25">
        <v>0</v>
      </c>
      <c r="I10" s="24">
        <v>0</v>
      </c>
      <c r="J10" s="23" t="s">
        <v>60</v>
      </c>
    </row>
    <row r="11" spans="1:10">
      <c r="A11" s="23" t="s">
        <v>55</v>
      </c>
      <c r="B11" s="23" t="s">
        <v>56</v>
      </c>
      <c r="C11" s="23" t="s">
        <v>57</v>
      </c>
      <c r="D11" s="23" t="s">
        <v>100</v>
      </c>
      <c r="E11" s="23" t="s">
        <v>69</v>
      </c>
      <c r="F11" s="24">
        <v>0</v>
      </c>
      <c r="G11" s="25">
        <v>1454.74</v>
      </c>
      <c r="H11" s="25">
        <v>0</v>
      </c>
      <c r="I11" s="24">
        <v>0</v>
      </c>
      <c r="J11" s="23" t="s">
        <v>60</v>
      </c>
    </row>
    <row r="12" spans="1:10">
      <c r="A12" s="23" t="s">
        <v>55</v>
      </c>
      <c r="B12" s="23" t="s">
        <v>56</v>
      </c>
      <c r="C12" s="23" t="s">
        <v>57</v>
      </c>
      <c r="D12" s="23" t="s">
        <v>100</v>
      </c>
      <c r="E12" s="23" t="s">
        <v>73</v>
      </c>
      <c r="F12" s="24">
        <v>8</v>
      </c>
      <c r="G12" s="25">
        <v>1484.32</v>
      </c>
      <c r="H12" s="25">
        <v>11874.56</v>
      </c>
      <c r="I12" s="24">
        <v>0</v>
      </c>
      <c r="J12" s="23" t="s">
        <v>60</v>
      </c>
    </row>
    <row r="13" spans="1:10">
      <c r="A13" s="23" t="s">
        <v>55</v>
      </c>
      <c r="B13" s="23" t="s">
        <v>56</v>
      </c>
      <c r="C13" s="23" t="s">
        <v>57</v>
      </c>
      <c r="D13" s="23" t="s">
        <v>100</v>
      </c>
      <c r="E13" s="23" t="s">
        <v>74</v>
      </c>
      <c r="F13" s="24">
        <v>0</v>
      </c>
      <c r="G13" s="25">
        <v>1410.4</v>
      </c>
      <c r="H13" s="25">
        <v>0</v>
      </c>
      <c r="I13" s="24">
        <v>0</v>
      </c>
      <c r="J13" s="23" t="s">
        <v>60</v>
      </c>
    </row>
    <row r="14" spans="1:10">
      <c r="A14" s="23" t="s">
        <v>55</v>
      </c>
      <c r="B14" s="23" t="s">
        <v>56</v>
      </c>
      <c r="C14" s="23" t="s">
        <v>57</v>
      </c>
      <c r="D14" s="23" t="s">
        <v>100</v>
      </c>
      <c r="E14" s="23" t="s">
        <v>70</v>
      </c>
      <c r="F14" s="24">
        <v>0</v>
      </c>
      <c r="G14" s="25">
        <v>1410.4</v>
      </c>
      <c r="H14" s="25">
        <v>0</v>
      </c>
      <c r="I14" s="24">
        <v>0</v>
      </c>
      <c r="J14" s="23" t="s">
        <v>60</v>
      </c>
    </row>
    <row r="15" spans="1:10">
      <c r="A15" s="23" t="s">
        <v>55</v>
      </c>
      <c r="B15" s="23" t="s">
        <v>56</v>
      </c>
      <c r="C15" s="23" t="s">
        <v>57</v>
      </c>
      <c r="D15" s="23" t="s">
        <v>100</v>
      </c>
      <c r="E15" s="23" t="s">
        <v>75</v>
      </c>
      <c r="F15" s="24">
        <v>0</v>
      </c>
      <c r="G15" s="25">
        <v>1437.84</v>
      </c>
      <c r="H15" s="25">
        <v>0</v>
      </c>
      <c r="I15" s="24">
        <v>0</v>
      </c>
      <c r="J15" s="23" t="s">
        <v>60</v>
      </c>
    </row>
    <row r="16" spans="1:10">
      <c r="A16" s="23" t="s">
        <v>55</v>
      </c>
      <c r="B16" s="23" t="s">
        <v>56</v>
      </c>
      <c r="C16" s="23" t="s">
        <v>57</v>
      </c>
      <c r="D16" s="23" t="s">
        <v>100</v>
      </c>
      <c r="E16" s="23" t="s">
        <v>77</v>
      </c>
      <c r="F16" s="24">
        <v>5</v>
      </c>
      <c r="G16" s="25">
        <v>1492.87</v>
      </c>
      <c r="H16" s="25">
        <v>7464.3499999999995</v>
      </c>
      <c r="I16" s="24">
        <v>0</v>
      </c>
      <c r="J16" s="23" t="s">
        <v>60</v>
      </c>
    </row>
    <row r="17" spans="1:10">
      <c r="A17" s="23" t="s">
        <v>55</v>
      </c>
      <c r="B17" s="23" t="s">
        <v>56</v>
      </c>
      <c r="C17" s="23" t="s">
        <v>57</v>
      </c>
      <c r="D17" s="23" t="s">
        <v>100</v>
      </c>
      <c r="E17" s="23" t="s">
        <v>76</v>
      </c>
      <c r="F17" s="24">
        <v>16</v>
      </c>
      <c r="G17" s="25">
        <v>1438.33</v>
      </c>
      <c r="H17" s="25">
        <v>23013.279999999999</v>
      </c>
      <c r="I17" s="24">
        <v>0</v>
      </c>
      <c r="J17" s="23" t="s">
        <v>60</v>
      </c>
    </row>
    <row r="18" spans="1:10">
      <c r="A18" s="23" t="s">
        <v>55</v>
      </c>
      <c r="B18" s="23" t="s">
        <v>56</v>
      </c>
      <c r="C18" s="23" t="s">
        <v>57</v>
      </c>
      <c r="D18" s="23" t="s">
        <v>100</v>
      </c>
      <c r="E18" s="23" t="s">
        <v>81</v>
      </c>
      <c r="F18" s="24">
        <v>0</v>
      </c>
      <c r="G18" s="25">
        <v>1410.4</v>
      </c>
      <c r="H18" s="25">
        <v>0</v>
      </c>
      <c r="I18" s="24">
        <v>0</v>
      </c>
      <c r="J18" s="23" t="s">
        <v>60</v>
      </c>
    </row>
    <row r="19" spans="1:10">
      <c r="A19" s="23" t="s">
        <v>55</v>
      </c>
      <c r="B19" s="23" t="s">
        <v>56</v>
      </c>
      <c r="C19" s="23" t="s">
        <v>57</v>
      </c>
      <c r="D19" s="23" t="s">
        <v>100</v>
      </c>
      <c r="E19" s="23" t="s">
        <v>78</v>
      </c>
      <c r="F19" s="24">
        <v>0</v>
      </c>
      <c r="G19" s="25">
        <v>1410.4</v>
      </c>
      <c r="H19" s="25">
        <v>0</v>
      </c>
      <c r="I19" s="24">
        <v>0</v>
      </c>
      <c r="J19" s="23" t="s">
        <v>60</v>
      </c>
    </row>
    <row r="20" spans="1:10">
      <c r="A20" s="23" t="s">
        <v>55</v>
      </c>
      <c r="B20" s="23" t="s">
        <v>56</v>
      </c>
      <c r="C20" s="23" t="s">
        <v>57</v>
      </c>
      <c r="D20" s="23" t="s">
        <v>100</v>
      </c>
      <c r="E20" s="23" t="s">
        <v>79</v>
      </c>
      <c r="F20" s="24">
        <v>0</v>
      </c>
      <c r="G20" s="25">
        <v>1410.4</v>
      </c>
      <c r="H20" s="25">
        <v>0</v>
      </c>
      <c r="I20" s="24">
        <v>0</v>
      </c>
      <c r="J20" s="23" t="s">
        <v>60</v>
      </c>
    </row>
    <row r="21" spans="1:10">
      <c r="A21" s="23" t="s">
        <v>55</v>
      </c>
      <c r="B21" s="23" t="s">
        <v>56</v>
      </c>
      <c r="C21" s="23" t="s">
        <v>57</v>
      </c>
      <c r="D21" s="23" t="s">
        <v>100</v>
      </c>
      <c r="E21" s="23" t="s">
        <v>62</v>
      </c>
      <c r="F21" s="24">
        <v>6</v>
      </c>
      <c r="G21" s="25">
        <v>1538</v>
      </c>
      <c r="H21" s="25">
        <v>9228</v>
      </c>
      <c r="I21" s="24">
        <v>0</v>
      </c>
      <c r="J21" s="23" t="s">
        <v>60</v>
      </c>
    </row>
    <row r="22" spans="1:10">
      <c r="A22" s="23" t="s">
        <v>55</v>
      </c>
      <c r="B22" s="23" t="s">
        <v>56</v>
      </c>
      <c r="C22" s="23" t="s">
        <v>57</v>
      </c>
      <c r="D22" s="23" t="s">
        <v>100</v>
      </c>
      <c r="E22" s="23" t="s">
        <v>82</v>
      </c>
      <c r="F22" s="24">
        <v>0</v>
      </c>
      <c r="G22" s="25">
        <v>1410.4</v>
      </c>
      <c r="H22" s="25">
        <v>0</v>
      </c>
      <c r="I22" s="24">
        <v>0</v>
      </c>
      <c r="J22" s="23" t="s">
        <v>60</v>
      </c>
    </row>
    <row r="23" spans="1:10" ht="15.75" thickBot="1">
      <c r="E23" s="27" t="s">
        <v>83</v>
      </c>
      <c r="F23" s="28">
        <f>SUM(F2:F22)</f>
        <v>111</v>
      </c>
      <c r="G23" s="28"/>
      <c r="H23" s="35">
        <f t="shared" ref="H23" si="0">SUM(H2:H22)</f>
        <v>165374.13</v>
      </c>
    </row>
    <row r="24" spans="1:10">
      <c r="E24" t="s">
        <v>85</v>
      </c>
      <c r="G24" s="26">
        <f>AVERAGE(G2:G22)</f>
        <v>1441.994285714286</v>
      </c>
    </row>
    <row r="25" spans="1:10" ht="15.75">
      <c r="E25" s="30" t="s">
        <v>84</v>
      </c>
      <c r="F25" s="31"/>
      <c r="G25" s="31"/>
      <c r="H25" s="32">
        <f>H23/F23</f>
        <v>1489.857027027027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A21" sqref="A21:XFD23"/>
    </sheetView>
  </sheetViews>
  <sheetFormatPr defaultRowHeight="15"/>
  <cols>
    <col min="1" max="1" width="5.85546875" bestFit="1" customWidth="1"/>
    <col min="2" max="2" width="16.85546875" bestFit="1" customWidth="1"/>
    <col min="3" max="3" width="11.140625" bestFit="1" customWidth="1"/>
    <col min="4" max="4" width="11.42578125" bestFit="1" customWidth="1"/>
    <col min="5" max="5" width="11.5703125" bestFit="1" customWidth="1"/>
    <col min="6" max="6" width="9.5703125" bestFit="1" customWidth="1"/>
    <col min="7" max="7" width="10.85546875" bestFit="1" customWidth="1"/>
    <col min="8" max="8" width="11.5703125" bestFit="1" customWidth="1"/>
    <col min="9" max="9" width="13.42578125" bestFit="1" customWidth="1"/>
    <col min="10" max="10" width="65.140625" bestFit="1" customWidth="1"/>
  </cols>
  <sheetData>
    <row r="1" spans="1:10">
      <c r="A1" s="22" t="s">
        <v>45</v>
      </c>
      <c r="B1" s="22" t="s">
        <v>46</v>
      </c>
      <c r="C1" s="22" t="s">
        <v>47</v>
      </c>
      <c r="D1" s="22" t="s">
        <v>48</v>
      </c>
      <c r="E1" s="22" t="s">
        <v>49</v>
      </c>
      <c r="F1" s="22" t="s">
        <v>50</v>
      </c>
      <c r="G1" s="22" t="s">
        <v>51</v>
      </c>
      <c r="H1" s="22" t="s">
        <v>52</v>
      </c>
      <c r="I1" s="22" t="s">
        <v>53</v>
      </c>
      <c r="J1" s="22" t="s">
        <v>54</v>
      </c>
    </row>
    <row r="2" spans="1:10">
      <c r="A2" s="23" t="s">
        <v>55</v>
      </c>
      <c r="B2" s="23" t="s">
        <v>56</v>
      </c>
      <c r="C2" s="23" t="s">
        <v>57</v>
      </c>
      <c r="D2" s="23" t="s">
        <v>101</v>
      </c>
      <c r="E2" s="23" t="s">
        <v>59</v>
      </c>
      <c r="F2" s="24">
        <v>0</v>
      </c>
      <c r="G2" s="25">
        <v>978.3</v>
      </c>
      <c r="H2" s="25">
        <v>0</v>
      </c>
      <c r="I2" s="24">
        <v>0</v>
      </c>
      <c r="J2" s="23" t="s">
        <v>60</v>
      </c>
    </row>
    <row r="3" spans="1:10">
      <c r="A3" s="23" t="s">
        <v>55</v>
      </c>
      <c r="B3" s="23" t="s">
        <v>56</v>
      </c>
      <c r="C3" s="23" t="s">
        <v>57</v>
      </c>
      <c r="D3" s="23" t="s">
        <v>101</v>
      </c>
      <c r="E3" s="23" t="s">
        <v>62</v>
      </c>
      <c r="F3" s="24">
        <v>5</v>
      </c>
      <c r="G3" s="25">
        <v>978.3</v>
      </c>
      <c r="H3" s="25">
        <v>4891.5</v>
      </c>
      <c r="I3" s="24">
        <v>0</v>
      </c>
      <c r="J3" s="23" t="s">
        <v>60</v>
      </c>
    </row>
    <row r="4" spans="1:10">
      <c r="A4" s="23" t="s">
        <v>55</v>
      </c>
      <c r="B4" s="23" t="s">
        <v>56</v>
      </c>
      <c r="C4" s="23" t="s">
        <v>57</v>
      </c>
      <c r="D4" s="23" t="s">
        <v>101</v>
      </c>
      <c r="E4" s="23" t="s">
        <v>63</v>
      </c>
      <c r="F4" s="24">
        <v>0</v>
      </c>
      <c r="G4" s="25">
        <v>978.3</v>
      </c>
      <c r="H4" s="25">
        <v>0</v>
      </c>
      <c r="I4" s="24">
        <v>0</v>
      </c>
      <c r="J4" s="23" t="s">
        <v>60</v>
      </c>
    </row>
    <row r="5" spans="1:10">
      <c r="A5" s="23" t="s">
        <v>55</v>
      </c>
      <c r="B5" s="23" t="s">
        <v>56</v>
      </c>
      <c r="C5" s="23" t="s">
        <v>57</v>
      </c>
      <c r="D5" s="23" t="s">
        <v>101</v>
      </c>
      <c r="E5" s="23" t="s">
        <v>64</v>
      </c>
      <c r="F5" s="24">
        <v>0</v>
      </c>
      <c r="G5" s="25">
        <v>978.3</v>
      </c>
      <c r="H5" s="25">
        <v>0</v>
      </c>
      <c r="I5" s="24">
        <v>0</v>
      </c>
      <c r="J5" s="23" t="s">
        <v>60</v>
      </c>
    </row>
    <row r="6" spans="1:10">
      <c r="A6" s="23" t="s">
        <v>55</v>
      </c>
      <c r="B6" s="23" t="s">
        <v>56</v>
      </c>
      <c r="C6" s="23" t="s">
        <v>57</v>
      </c>
      <c r="D6" s="23" t="s">
        <v>101</v>
      </c>
      <c r="E6" s="23" t="s">
        <v>66</v>
      </c>
      <c r="F6" s="24">
        <v>0</v>
      </c>
      <c r="G6" s="25">
        <v>978.3</v>
      </c>
      <c r="H6" s="25">
        <v>0</v>
      </c>
      <c r="I6" s="24">
        <v>0</v>
      </c>
      <c r="J6" s="23" t="s">
        <v>60</v>
      </c>
    </row>
    <row r="7" spans="1:10">
      <c r="A7" s="23" t="s">
        <v>55</v>
      </c>
      <c r="B7" s="23" t="s">
        <v>56</v>
      </c>
      <c r="C7" s="23" t="s">
        <v>57</v>
      </c>
      <c r="D7" s="23" t="s">
        <v>101</v>
      </c>
      <c r="E7" s="23" t="s">
        <v>67</v>
      </c>
      <c r="F7" s="24">
        <v>0</v>
      </c>
      <c r="G7" s="25">
        <v>978.3</v>
      </c>
      <c r="H7" s="25">
        <v>0</v>
      </c>
      <c r="I7" s="24">
        <v>0</v>
      </c>
      <c r="J7" s="23" t="s">
        <v>60</v>
      </c>
    </row>
    <row r="8" spans="1:10">
      <c r="A8" s="23" t="s">
        <v>55</v>
      </c>
      <c r="B8" s="23" t="s">
        <v>56</v>
      </c>
      <c r="C8" s="23" t="s">
        <v>57</v>
      </c>
      <c r="D8" s="23" t="s">
        <v>101</v>
      </c>
      <c r="E8" s="23" t="s">
        <v>68</v>
      </c>
      <c r="F8" s="24">
        <v>0</v>
      </c>
      <c r="G8" s="25">
        <v>978.3</v>
      </c>
      <c r="H8" s="25">
        <v>0</v>
      </c>
      <c r="I8" s="24">
        <v>0</v>
      </c>
      <c r="J8" s="23" t="s">
        <v>60</v>
      </c>
    </row>
    <row r="9" spans="1:10">
      <c r="A9" s="23" t="s">
        <v>55</v>
      </c>
      <c r="B9" s="23" t="s">
        <v>56</v>
      </c>
      <c r="C9" s="23" t="s">
        <v>57</v>
      </c>
      <c r="D9" s="23" t="s">
        <v>101</v>
      </c>
      <c r="E9" s="23" t="s">
        <v>69</v>
      </c>
      <c r="F9" s="24">
        <v>1</v>
      </c>
      <c r="G9" s="25">
        <v>978.3</v>
      </c>
      <c r="H9" s="25">
        <v>978.3</v>
      </c>
      <c r="I9" s="24">
        <v>0</v>
      </c>
      <c r="J9" s="23" t="s">
        <v>60</v>
      </c>
    </row>
    <row r="10" spans="1:10">
      <c r="A10" s="23" t="s">
        <v>55</v>
      </c>
      <c r="B10" s="23" t="s">
        <v>56</v>
      </c>
      <c r="C10" s="23" t="s">
        <v>57</v>
      </c>
      <c r="D10" s="23" t="s">
        <v>101</v>
      </c>
      <c r="E10" s="23" t="s">
        <v>71</v>
      </c>
      <c r="F10" s="24">
        <v>3</v>
      </c>
      <c r="G10" s="25">
        <v>1037.8399999999999</v>
      </c>
      <c r="H10" s="25">
        <v>3113.5199999999995</v>
      </c>
      <c r="I10" s="24">
        <v>0</v>
      </c>
      <c r="J10" s="23" t="s">
        <v>60</v>
      </c>
    </row>
    <row r="11" spans="1:10">
      <c r="A11" s="23" t="s">
        <v>55</v>
      </c>
      <c r="B11" s="23" t="s">
        <v>56</v>
      </c>
      <c r="C11" s="23" t="s">
        <v>57</v>
      </c>
      <c r="D11" s="23" t="s">
        <v>101</v>
      </c>
      <c r="E11" s="23" t="s">
        <v>72</v>
      </c>
      <c r="F11" s="24">
        <v>4</v>
      </c>
      <c r="G11" s="25">
        <v>1036.06</v>
      </c>
      <c r="H11" s="25">
        <v>4144.24</v>
      </c>
      <c r="I11" s="24">
        <v>0</v>
      </c>
      <c r="J11" s="23" t="s">
        <v>60</v>
      </c>
    </row>
    <row r="12" spans="1:10">
      <c r="A12" s="23" t="s">
        <v>55</v>
      </c>
      <c r="B12" s="23" t="s">
        <v>56</v>
      </c>
      <c r="C12" s="23" t="s">
        <v>57</v>
      </c>
      <c r="D12" s="23" t="s">
        <v>101</v>
      </c>
      <c r="E12" s="23" t="s">
        <v>74</v>
      </c>
      <c r="F12" s="24">
        <v>3</v>
      </c>
      <c r="G12" s="25">
        <v>1040.42</v>
      </c>
      <c r="H12" s="25">
        <v>3121.26</v>
      </c>
      <c r="I12" s="24">
        <v>0</v>
      </c>
      <c r="J12" s="23" t="s">
        <v>60</v>
      </c>
    </row>
    <row r="13" spans="1:10">
      <c r="A13" s="23" t="s">
        <v>55</v>
      </c>
      <c r="B13" s="23" t="s">
        <v>56</v>
      </c>
      <c r="C13" s="23" t="s">
        <v>57</v>
      </c>
      <c r="D13" s="23" t="s">
        <v>101</v>
      </c>
      <c r="E13" s="23" t="s">
        <v>75</v>
      </c>
      <c r="F13" s="24">
        <v>0</v>
      </c>
      <c r="G13" s="25">
        <v>978.3</v>
      </c>
      <c r="H13" s="25">
        <v>0</v>
      </c>
      <c r="I13" s="24">
        <v>0</v>
      </c>
      <c r="J13" s="23" t="s">
        <v>60</v>
      </c>
    </row>
    <row r="14" spans="1:10">
      <c r="A14" s="23" t="s">
        <v>55</v>
      </c>
      <c r="B14" s="23" t="s">
        <v>56</v>
      </c>
      <c r="C14" s="23" t="s">
        <v>57</v>
      </c>
      <c r="D14" s="23" t="s">
        <v>101</v>
      </c>
      <c r="E14" s="23" t="s">
        <v>78</v>
      </c>
      <c r="F14" s="24">
        <v>0</v>
      </c>
      <c r="G14" s="25">
        <v>978.3</v>
      </c>
      <c r="H14" s="25">
        <v>0</v>
      </c>
      <c r="I14" s="24">
        <v>0</v>
      </c>
      <c r="J14" s="23" t="s">
        <v>60</v>
      </c>
    </row>
    <row r="15" spans="1:10">
      <c r="A15" s="23" t="s">
        <v>55</v>
      </c>
      <c r="B15" s="23" t="s">
        <v>56</v>
      </c>
      <c r="C15" s="23" t="s">
        <v>57</v>
      </c>
      <c r="D15" s="23" t="s">
        <v>101</v>
      </c>
      <c r="E15" s="23" t="s">
        <v>76</v>
      </c>
      <c r="F15" s="24">
        <v>0</v>
      </c>
      <c r="G15" s="25">
        <v>978.3</v>
      </c>
      <c r="H15" s="25">
        <v>0</v>
      </c>
      <c r="I15" s="24">
        <v>0</v>
      </c>
      <c r="J15" s="23" t="s">
        <v>60</v>
      </c>
    </row>
    <row r="16" spans="1:10">
      <c r="A16" s="23" t="s">
        <v>55</v>
      </c>
      <c r="B16" s="23" t="s">
        <v>56</v>
      </c>
      <c r="C16" s="23" t="s">
        <v>57</v>
      </c>
      <c r="D16" s="23" t="s">
        <v>101</v>
      </c>
      <c r="E16" s="23" t="s">
        <v>77</v>
      </c>
      <c r="F16" s="24">
        <v>0</v>
      </c>
      <c r="G16" s="25">
        <v>978.3</v>
      </c>
      <c r="H16" s="25">
        <v>0</v>
      </c>
      <c r="I16" s="24">
        <v>0</v>
      </c>
      <c r="J16" s="23" t="s">
        <v>60</v>
      </c>
    </row>
    <row r="17" spans="1:10">
      <c r="A17" s="23" t="s">
        <v>55</v>
      </c>
      <c r="B17" s="23" t="s">
        <v>56</v>
      </c>
      <c r="C17" s="23" t="s">
        <v>57</v>
      </c>
      <c r="D17" s="23" t="s">
        <v>101</v>
      </c>
      <c r="E17" s="23" t="s">
        <v>81</v>
      </c>
      <c r="F17" s="24">
        <v>2</v>
      </c>
      <c r="G17" s="25">
        <v>978.3</v>
      </c>
      <c r="H17" s="25">
        <v>1956.6</v>
      </c>
      <c r="I17" s="24">
        <v>0</v>
      </c>
      <c r="J17" s="23" t="s">
        <v>60</v>
      </c>
    </row>
    <row r="18" spans="1:10">
      <c r="A18" s="23" t="s">
        <v>55</v>
      </c>
      <c r="B18" s="23" t="s">
        <v>56</v>
      </c>
      <c r="C18" s="23" t="s">
        <v>57</v>
      </c>
      <c r="D18" s="23" t="s">
        <v>101</v>
      </c>
      <c r="E18" s="23" t="s">
        <v>80</v>
      </c>
      <c r="F18" s="24">
        <v>6</v>
      </c>
      <c r="G18" s="25">
        <v>1086.2</v>
      </c>
      <c r="H18" s="25">
        <v>6517.2000000000007</v>
      </c>
      <c r="I18" s="24">
        <v>0</v>
      </c>
      <c r="J18" s="23" t="s">
        <v>60</v>
      </c>
    </row>
    <row r="19" spans="1:10">
      <c r="A19" s="23" t="s">
        <v>55</v>
      </c>
      <c r="B19" s="23" t="s">
        <v>56</v>
      </c>
      <c r="C19" s="23" t="s">
        <v>57</v>
      </c>
      <c r="D19" s="23" t="s">
        <v>101</v>
      </c>
      <c r="E19" s="23" t="s">
        <v>61</v>
      </c>
      <c r="F19" s="24">
        <v>0</v>
      </c>
      <c r="G19" s="25">
        <v>978.3</v>
      </c>
      <c r="H19" s="25">
        <v>0</v>
      </c>
      <c r="I19" s="24">
        <v>0</v>
      </c>
      <c r="J19" s="23" t="s">
        <v>60</v>
      </c>
    </row>
    <row r="20" spans="1:10">
      <c r="A20" s="23" t="s">
        <v>55</v>
      </c>
      <c r="B20" s="23" t="s">
        <v>56</v>
      </c>
      <c r="C20" s="23" t="s">
        <v>57</v>
      </c>
      <c r="D20" s="23" t="s">
        <v>101</v>
      </c>
      <c r="E20" s="23" t="s">
        <v>82</v>
      </c>
      <c r="F20" s="24">
        <v>0</v>
      </c>
      <c r="G20" s="25">
        <v>978.3</v>
      </c>
      <c r="H20" s="25">
        <v>0</v>
      </c>
      <c r="I20" s="24">
        <v>0</v>
      </c>
      <c r="J20" s="23" t="s">
        <v>60</v>
      </c>
    </row>
    <row r="21" spans="1:10" ht="15.75" thickBot="1">
      <c r="E21" s="27" t="s">
        <v>83</v>
      </c>
      <c r="F21" s="28">
        <f>SUM(F2:F20)</f>
        <v>24</v>
      </c>
      <c r="G21" s="28"/>
      <c r="H21" s="35">
        <f t="shared" ref="H21" si="0">SUM(H2:H20)</f>
        <v>24722.62</v>
      </c>
    </row>
    <row r="22" spans="1:10">
      <c r="E22" t="s">
        <v>85</v>
      </c>
      <c r="G22" s="26">
        <f>AVERAGE(G2:G20)</f>
        <v>993.4221052631575</v>
      </c>
    </row>
    <row r="23" spans="1:10" ht="15.75">
      <c r="E23" s="30" t="s">
        <v>84</v>
      </c>
      <c r="F23" s="31"/>
      <c r="G23" s="31"/>
      <c r="H23" s="32">
        <f>H21/F21</f>
        <v>1030.1091666666666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A18" sqref="A18:XFD20"/>
    </sheetView>
  </sheetViews>
  <sheetFormatPr defaultRowHeight="15"/>
  <cols>
    <col min="1" max="1" width="5.85546875" bestFit="1" customWidth="1"/>
    <col min="2" max="2" width="16.85546875" bestFit="1" customWidth="1"/>
    <col min="3" max="3" width="11.140625" bestFit="1" customWidth="1"/>
    <col min="4" max="4" width="11.42578125" bestFit="1" customWidth="1"/>
    <col min="5" max="5" width="11.5703125" bestFit="1" customWidth="1"/>
    <col min="6" max="6" width="9.5703125" bestFit="1" customWidth="1"/>
    <col min="7" max="7" width="10.85546875" bestFit="1" customWidth="1"/>
    <col min="8" max="8" width="11.5703125" bestFit="1" customWidth="1"/>
    <col min="9" max="9" width="13.42578125" bestFit="1" customWidth="1"/>
    <col min="10" max="10" width="65.140625" bestFit="1" customWidth="1"/>
  </cols>
  <sheetData>
    <row r="1" spans="1:10">
      <c r="A1" s="22" t="s">
        <v>45</v>
      </c>
      <c r="B1" s="22" t="s">
        <v>46</v>
      </c>
      <c r="C1" s="22" t="s">
        <v>47</v>
      </c>
      <c r="D1" s="22" t="s">
        <v>48</v>
      </c>
      <c r="E1" s="22" t="s">
        <v>49</v>
      </c>
      <c r="F1" s="22" t="s">
        <v>50</v>
      </c>
      <c r="G1" s="22" t="s">
        <v>51</v>
      </c>
      <c r="H1" s="22" t="s">
        <v>52</v>
      </c>
      <c r="I1" s="22" t="s">
        <v>53</v>
      </c>
      <c r="J1" s="22" t="s">
        <v>54</v>
      </c>
    </row>
    <row r="2" spans="1:10">
      <c r="A2" s="23" t="s">
        <v>55</v>
      </c>
      <c r="B2" s="23" t="s">
        <v>56</v>
      </c>
      <c r="C2" s="23" t="s">
        <v>57</v>
      </c>
      <c r="D2" s="23" t="s">
        <v>102</v>
      </c>
      <c r="E2" s="23" t="s">
        <v>59</v>
      </c>
      <c r="F2" s="24">
        <v>0</v>
      </c>
      <c r="G2" s="25">
        <v>829.91</v>
      </c>
      <c r="H2" s="25">
        <v>0</v>
      </c>
      <c r="I2" s="24">
        <v>0</v>
      </c>
      <c r="J2" s="23" t="s">
        <v>60</v>
      </c>
    </row>
    <row r="3" spans="1:10">
      <c r="A3" s="23" t="s">
        <v>55</v>
      </c>
      <c r="B3" s="23" t="s">
        <v>56</v>
      </c>
      <c r="C3" s="23" t="s">
        <v>57</v>
      </c>
      <c r="D3" s="23" t="s">
        <v>102</v>
      </c>
      <c r="E3" s="23" t="s">
        <v>64</v>
      </c>
      <c r="F3" s="24">
        <v>0</v>
      </c>
      <c r="G3" s="25">
        <v>829.91</v>
      </c>
      <c r="H3" s="25">
        <v>0</v>
      </c>
      <c r="I3" s="24">
        <v>0</v>
      </c>
      <c r="J3" s="23" t="s">
        <v>60</v>
      </c>
    </row>
    <row r="4" spans="1:10">
      <c r="A4" s="23" t="s">
        <v>55</v>
      </c>
      <c r="B4" s="23" t="s">
        <v>56</v>
      </c>
      <c r="C4" s="23" t="s">
        <v>57</v>
      </c>
      <c r="D4" s="23" t="s">
        <v>102</v>
      </c>
      <c r="E4" s="23" t="s">
        <v>66</v>
      </c>
      <c r="F4" s="24">
        <v>0</v>
      </c>
      <c r="G4" s="25">
        <v>829.91</v>
      </c>
      <c r="H4" s="25">
        <v>0</v>
      </c>
      <c r="I4" s="24">
        <v>0</v>
      </c>
      <c r="J4" s="23" t="s">
        <v>60</v>
      </c>
    </row>
    <row r="5" spans="1:10">
      <c r="A5" s="23" t="s">
        <v>55</v>
      </c>
      <c r="B5" s="23" t="s">
        <v>56</v>
      </c>
      <c r="C5" s="23" t="s">
        <v>57</v>
      </c>
      <c r="D5" s="23" t="s">
        <v>102</v>
      </c>
      <c r="E5" s="23" t="s">
        <v>67</v>
      </c>
      <c r="F5" s="24">
        <v>0</v>
      </c>
      <c r="G5" s="25">
        <v>829.91</v>
      </c>
      <c r="H5" s="25">
        <v>0</v>
      </c>
      <c r="I5" s="24">
        <v>0</v>
      </c>
      <c r="J5" s="23" t="s">
        <v>60</v>
      </c>
    </row>
    <row r="6" spans="1:10">
      <c r="A6" s="23" t="s">
        <v>55</v>
      </c>
      <c r="B6" s="23" t="s">
        <v>56</v>
      </c>
      <c r="C6" s="23" t="s">
        <v>57</v>
      </c>
      <c r="D6" s="23" t="s">
        <v>102</v>
      </c>
      <c r="E6" s="23" t="s">
        <v>68</v>
      </c>
      <c r="F6" s="24">
        <v>6</v>
      </c>
      <c r="G6" s="25">
        <v>829.91</v>
      </c>
      <c r="H6" s="25">
        <v>4979.46</v>
      </c>
      <c r="I6" s="24">
        <v>0</v>
      </c>
      <c r="J6" s="23" t="s">
        <v>60</v>
      </c>
    </row>
    <row r="7" spans="1:10">
      <c r="A7" s="23" t="s">
        <v>55</v>
      </c>
      <c r="B7" s="23" t="s">
        <v>56</v>
      </c>
      <c r="C7" s="23" t="s">
        <v>57</v>
      </c>
      <c r="D7" s="23" t="s">
        <v>102</v>
      </c>
      <c r="E7" s="23" t="s">
        <v>87</v>
      </c>
      <c r="F7" s="24">
        <v>0</v>
      </c>
      <c r="G7" s="25">
        <v>829.91</v>
      </c>
      <c r="H7" s="25">
        <v>0</v>
      </c>
      <c r="I7" s="24">
        <v>0</v>
      </c>
      <c r="J7" s="23" t="s">
        <v>60</v>
      </c>
    </row>
    <row r="8" spans="1:10">
      <c r="A8" s="23" t="s">
        <v>55</v>
      </c>
      <c r="B8" s="23" t="s">
        <v>56</v>
      </c>
      <c r="C8" s="23" t="s">
        <v>57</v>
      </c>
      <c r="D8" s="23" t="s">
        <v>102</v>
      </c>
      <c r="E8" s="23" t="s">
        <v>80</v>
      </c>
      <c r="F8" s="24">
        <v>13</v>
      </c>
      <c r="G8" s="25">
        <v>829.91</v>
      </c>
      <c r="H8" s="25">
        <v>10788.83</v>
      </c>
      <c r="I8" s="24">
        <v>0</v>
      </c>
      <c r="J8" s="23" t="s">
        <v>60</v>
      </c>
    </row>
    <row r="9" spans="1:10">
      <c r="A9" s="23" t="s">
        <v>55</v>
      </c>
      <c r="B9" s="23" t="s">
        <v>56</v>
      </c>
      <c r="C9" s="23" t="s">
        <v>57</v>
      </c>
      <c r="D9" s="23" t="s">
        <v>102</v>
      </c>
      <c r="E9" s="23" t="s">
        <v>71</v>
      </c>
      <c r="F9" s="24">
        <v>0</v>
      </c>
      <c r="G9" s="25">
        <v>829.91</v>
      </c>
      <c r="H9" s="25">
        <v>0</v>
      </c>
      <c r="I9" s="24">
        <v>0</v>
      </c>
      <c r="J9" s="23" t="s">
        <v>60</v>
      </c>
    </row>
    <row r="10" spans="1:10">
      <c r="A10" s="23" t="s">
        <v>55</v>
      </c>
      <c r="B10" s="23" t="s">
        <v>56</v>
      </c>
      <c r="C10" s="23" t="s">
        <v>57</v>
      </c>
      <c r="D10" s="23" t="s">
        <v>102</v>
      </c>
      <c r="E10" s="23" t="s">
        <v>69</v>
      </c>
      <c r="F10" s="24">
        <v>0</v>
      </c>
      <c r="G10" s="25">
        <v>829.91</v>
      </c>
      <c r="H10" s="25">
        <v>0</v>
      </c>
      <c r="I10" s="24">
        <v>0</v>
      </c>
      <c r="J10" s="23" t="s">
        <v>60</v>
      </c>
    </row>
    <row r="11" spans="1:10">
      <c r="A11" s="23" t="s">
        <v>55</v>
      </c>
      <c r="B11" s="23" t="s">
        <v>56</v>
      </c>
      <c r="C11" s="23" t="s">
        <v>57</v>
      </c>
      <c r="D11" s="23" t="s">
        <v>102</v>
      </c>
      <c r="E11" s="23" t="s">
        <v>73</v>
      </c>
      <c r="F11" s="24">
        <v>10</v>
      </c>
      <c r="G11" s="25">
        <v>829.91</v>
      </c>
      <c r="H11" s="25">
        <v>8299.1</v>
      </c>
      <c r="I11" s="24">
        <v>0</v>
      </c>
      <c r="J11" s="23" t="s">
        <v>60</v>
      </c>
    </row>
    <row r="12" spans="1:10">
      <c r="A12" s="23" t="s">
        <v>55</v>
      </c>
      <c r="B12" s="23" t="s">
        <v>56</v>
      </c>
      <c r="C12" s="23" t="s">
        <v>57</v>
      </c>
      <c r="D12" s="23" t="s">
        <v>102</v>
      </c>
      <c r="E12" s="23" t="s">
        <v>74</v>
      </c>
      <c r="F12" s="24">
        <v>0</v>
      </c>
      <c r="G12" s="25">
        <v>829.91</v>
      </c>
      <c r="H12" s="25">
        <v>0</v>
      </c>
      <c r="I12" s="24">
        <v>0</v>
      </c>
      <c r="J12" s="23" t="s">
        <v>60</v>
      </c>
    </row>
    <row r="13" spans="1:10">
      <c r="A13" s="23" t="s">
        <v>55</v>
      </c>
      <c r="B13" s="23" t="s">
        <v>56</v>
      </c>
      <c r="C13" s="23" t="s">
        <v>57</v>
      </c>
      <c r="D13" s="23" t="s">
        <v>102</v>
      </c>
      <c r="E13" s="23" t="s">
        <v>75</v>
      </c>
      <c r="F13" s="24">
        <v>0</v>
      </c>
      <c r="G13" s="25">
        <v>829.91</v>
      </c>
      <c r="H13" s="25">
        <v>0</v>
      </c>
      <c r="I13" s="24">
        <v>0</v>
      </c>
      <c r="J13" s="23" t="s">
        <v>60</v>
      </c>
    </row>
    <row r="14" spans="1:10">
      <c r="A14" s="23" t="s">
        <v>55</v>
      </c>
      <c r="B14" s="23" t="s">
        <v>56</v>
      </c>
      <c r="C14" s="23" t="s">
        <v>57</v>
      </c>
      <c r="D14" s="23" t="s">
        <v>102</v>
      </c>
      <c r="E14" s="23" t="s">
        <v>76</v>
      </c>
      <c r="F14" s="24">
        <v>3</v>
      </c>
      <c r="G14" s="25">
        <v>829.91</v>
      </c>
      <c r="H14" s="25">
        <v>2489.73</v>
      </c>
      <c r="I14" s="24">
        <v>0</v>
      </c>
      <c r="J14" s="23" t="s">
        <v>60</v>
      </c>
    </row>
    <row r="15" spans="1:10">
      <c r="A15" s="23" t="s">
        <v>55</v>
      </c>
      <c r="B15" s="23" t="s">
        <v>56</v>
      </c>
      <c r="C15" s="23" t="s">
        <v>57</v>
      </c>
      <c r="D15" s="23" t="s">
        <v>102</v>
      </c>
      <c r="E15" s="23" t="s">
        <v>77</v>
      </c>
      <c r="F15" s="24">
        <v>0</v>
      </c>
      <c r="G15" s="25">
        <v>829.91</v>
      </c>
      <c r="H15" s="25">
        <v>0</v>
      </c>
      <c r="I15" s="24">
        <v>0</v>
      </c>
      <c r="J15" s="23" t="s">
        <v>60</v>
      </c>
    </row>
    <row r="16" spans="1:10">
      <c r="A16" s="23" t="s">
        <v>55</v>
      </c>
      <c r="B16" s="23" t="s">
        <v>56</v>
      </c>
      <c r="C16" s="23" t="s">
        <v>57</v>
      </c>
      <c r="D16" s="23" t="s">
        <v>102</v>
      </c>
      <c r="E16" s="23" t="s">
        <v>78</v>
      </c>
      <c r="F16" s="24">
        <v>0</v>
      </c>
      <c r="G16" s="25">
        <v>829.91</v>
      </c>
      <c r="H16" s="25">
        <v>0</v>
      </c>
      <c r="I16" s="24">
        <v>0</v>
      </c>
      <c r="J16" s="23" t="s">
        <v>60</v>
      </c>
    </row>
    <row r="17" spans="1:10">
      <c r="A17" s="23" t="s">
        <v>55</v>
      </c>
      <c r="B17" s="23" t="s">
        <v>56</v>
      </c>
      <c r="C17" s="23" t="s">
        <v>57</v>
      </c>
      <c r="D17" s="23" t="s">
        <v>102</v>
      </c>
      <c r="E17" s="23" t="s">
        <v>62</v>
      </c>
      <c r="F17" s="24">
        <v>3</v>
      </c>
      <c r="G17" s="25">
        <v>829.91</v>
      </c>
      <c r="H17" s="25">
        <v>2489.73</v>
      </c>
      <c r="I17" s="24">
        <v>0</v>
      </c>
      <c r="J17" s="23" t="s">
        <v>60</v>
      </c>
    </row>
    <row r="18" spans="1:10" ht="15.75" thickBot="1">
      <c r="E18" s="27" t="s">
        <v>83</v>
      </c>
      <c r="F18" s="28">
        <f>SUM(F2:F17)</f>
        <v>35</v>
      </c>
      <c r="G18" s="28"/>
      <c r="H18" s="35">
        <f t="shared" ref="H18" si="0">SUM(H2:H17)</f>
        <v>29046.85</v>
      </c>
    </row>
    <row r="19" spans="1:10">
      <c r="E19" t="s">
        <v>85</v>
      </c>
      <c r="G19" s="26">
        <f>AVERAGE(G2:G17)</f>
        <v>829.91</v>
      </c>
    </row>
    <row r="20" spans="1:10" ht="15.75">
      <c r="E20" s="30" t="s">
        <v>84</v>
      </c>
      <c r="F20" s="31"/>
      <c r="G20" s="31"/>
      <c r="H20" s="32">
        <f>H18/F18</f>
        <v>829.91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J27"/>
  <sheetViews>
    <sheetView workbookViewId="0">
      <selection activeCell="G27" sqref="G27"/>
    </sheetView>
  </sheetViews>
  <sheetFormatPr defaultRowHeight="15"/>
  <cols>
    <col min="1" max="1" width="5.85546875" bestFit="1" customWidth="1"/>
    <col min="2" max="2" width="16.85546875" bestFit="1" customWidth="1"/>
    <col min="3" max="3" width="11.140625" bestFit="1" customWidth="1"/>
    <col min="4" max="4" width="11.42578125" bestFit="1" customWidth="1"/>
    <col min="5" max="5" width="11.5703125" bestFit="1" customWidth="1"/>
    <col min="6" max="6" width="9.5703125" bestFit="1" customWidth="1"/>
    <col min="7" max="7" width="10.85546875" bestFit="1" customWidth="1"/>
    <col min="8" max="8" width="12.5703125" bestFit="1" customWidth="1"/>
    <col min="9" max="9" width="13.42578125" bestFit="1" customWidth="1"/>
    <col min="10" max="10" width="65.140625" bestFit="1" customWidth="1"/>
  </cols>
  <sheetData>
    <row r="1" spans="1:10">
      <c r="A1" s="22" t="s">
        <v>45</v>
      </c>
      <c r="B1" s="22" t="s">
        <v>46</v>
      </c>
      <c r="C1" s="22" t="s">
        <v>47</v>
      </c>
      <c r="D1" s="22" t="s">
        <v>48</v>
      </c>
      <c r="E1" s="22" t="s">
        <v>49</v>
      </c>
      <c r="F1" s="22" t="s">
        <v>50</v>
      </c>
      <c r="G1" s="22" t="s">
        <v>51</v>
      </c>
      <c r="H1" s="22" t="s">
        <v>52</v>
      </c>
      <c r="I1" s="22" t="s">
        <v>53</v>
      </c>
      <c r="J1" s="22" t="s">
        <v>54</v>
      </c>
    </row>
    <row r="2" spans="1:10">
      <c r="A2" s="23" t="s">
        <v>55</v>
      </c>
      <c r="B2" s="23" t="s">
        <v>56</v>
      </c>
      <c r="C2" s="23" t="s">
        <v>57</v>
      </c>
      <c r="D2" s="23" t="s">
        <v>103</v>
      </c>
      <c r="E2" s="23" t="s">
        <v>59</v>
      </c>
      <c r="F2" s="24">
        <v>0</v>
      </c>
      <c r="G2" s="25">
        <v>1203.1600000000001</v>
      </c>
      <c r="H2" s="25">
        <v>0</v>
      </c>
      <c r="I2" s="24">
        <v>0</v>
      </c>
      <c r="J2" s="23" t="s">
        <v>60</v>
      </c>
    </row>
    <row r="3" spans="1:10">
      <c r="A3" s="23" t="s">
        <v>55</v>
      </c>
      <c r="B3" s="23" t="s">
        <v>56</v>
      </c>
      <c r="C3" s="23" t="s">
        <v>57</v>
      </c>
      <c r="D3" s="23" t="s">
        <v>103</v>
      </c>
      <c r="E3" s="23" t="s">
        <v>61</v>
      </c>
      <c r="F3" s="24">
        <v>0</v>
      </c>
      <c r="G3" s="25">
        <v>1230.67</v>
      </c>
      <c r="H3" s="25">
        <v>0</v>
      </c>
      <c r="I3" s="24">
        <v>0</v>
      </c>
      <c r="J3" s="23" t="s">
        <v>60</v>
      </c>
    </row>
    <row r="4" spans="1:10">
      <c r="A4" s="23" t="s">
        <v>55</v>
      </c>
      <c r="B4" s="23" t="s">
        <v>56</v>
      </c>
      <c r="C4" s="23" t="s">
        <v>57</v>
      </c>
      <c r="D4" s="23" t="s">
        <v>103</v>
      </c>
      <c r="E4" s="23" t="s">
        <v>62</v>
      </c>
      <c r="F4" s="24">
        <v>8</v>
      </c>
      <c r="G4" s="25">
        <v>1335.01</v>
      </c>
      <c r="H4" s="25">
        <v>10680.08</v>
      </c>
      <c r="I4" s="24">
        <v>0</v>
      </c>
      <c r="J4" s="23" t="s">
        <v>60</v>
      </c>
    </row>
    <row r="5" spans="1:10">
      <c r="A5" s="23" t="s">
        <v>55</v>
      </c>
      <c r="B5" s="23" t="s">
        <v>56</v>
      </c>
      <c r="C5" s="23" t="s">
        <v>57</v>
      </c>
      <c r="D5" s="23" t="s">
        <v>103</v>
      </c>
      <c r="E5" s="23" t="s">
        <v>63</v>
      </c>
      <c r="F5" s="24">
        <v>0</v>
      </c>
      <c r="G5" s="25">
        <v>1211.8699999999999</v>
      </c>
      <c r="H5" s="25">
        <v>0</v>
      </c>
      <c r="I5" s="24">
        <v>0</v>
      </c>
      <c r="J5" s="23" t="s">
        <v>60</v>
      </c>
    </row>
    <row r="6" spans="1:10">
      <c r="A6" s="23" t="s">
        <v>55</v>
      </c>
      <c r="B6" s="23" t="s">
        <v>56</v>
      </c>
      <c r="C6" s="23" t="s">
        <v>57</v>
      </c>
      <c r="D6" s="23" t="s">
        <v>103</v>
      </c>
      <c r="E6" s="23" t="s">
        <v>64</v>
      </c>
      <c r="F6" s="24">
        <v>0</v>
      </c>
      <c r="G6" s="25">
        <v>1232.72</v>
      </c>
      <c r="H6" s="25">
        <v>0</v>
      </c>
      <c r="I6" s="24">
        <v>0</v>
      </c>
      <c r="J6" s="23" t="s">
        <v>60</v>
      </c>
    </row>
    <row r="7" spans="1:10">
      <c r="A7" s="23" t="s">
        <v>55</v>
      </c>
      <c r="B7" s="23" t="s">
        <v>56</v>
      </c>
      <c r="C7" s="23" t="s">
        <v>57</v>
      </c>
      <c r="D7" s="23" t="s">
        <v>103</v>
      </c>
      <c r="E7" s="23" t="s">
        <v>65</v>
      </c>
      <c r="F7" s="24">
        <v>6</v>
      </c>
      <c r="G7" s="25">
        <v>1340.24</v>
      </c>
      <c r="H7" s="25">
        <v>8041.4400000000005</v>
      </c>
      <c r="I7" s="24">
        <v>0</v>
      </c>
      <c r="J7" s="23" t="s">
        <v>60</v>
      </c>
    </row>
    <row r="8" spans="1:10">
      <c r="A8" s="23" t="s">
        <v>55</v>
      </c>
      <c r="B8" s="23" t="s">
        <v>56</v>
      </c>
      <c r="C8" s="23" t="s">
        <v>57</v>
      </c>
      <c r="D8" s="23" t="s">
        <v>103</v>
      </c>
      <c r="E8" s="23" t="s">
        <v>66</v>
      </c>
      <c r="F8" s="24">
        <v>0</v>
      </c>
      <c r="G8" s="25">
        <v>1221.6400000000001</v>
      </c>
      <c r="H8" s="25">
        <v>0</v>
      </c>
      <c r="I8" s="24">
        <v>0</v>
      </c>
      <c r="J8" s="23" t="s">
        <v>60</v>
      </c>
    </row>
    <row r="9" spans="1:10">
      <c r="A9" s="23" t="s">
        <v>55</v>
      </c>
      <c r="B9" s="23" t="s">
        <v>56</v>
      </c>
      <c r="C9" s="23" t="s">
        <v>57</v>
      </c>
      <c r="D9" s="23" t="s">
        <v>103</v>
      </c>
      <c r="E9" s="23" t="s">
        <v>67</v>
      </c>
      <c r="F9" s="24">
        <v>0</v>
      </c>
      <c r="G9" s="25">
        <v>1220.19</v>
      </c>
      <c r="H9" s="25">
        <v>0</v>
      </c>
      <c r="I9" s="24">
        <v>0</v>
      </c>
      <c r="J9" s="23" t="s">
        <v>60</v>
      </c>
    </row>
    <row r="10" spans="1:10">
      <c r="A10" s="23" t="s">
        <v>55</v>
      </c>
      <c r="B10" s="23" t="s">
        <v>56</v>
      </c>
      <c r="C10" s="23" t="s">
        <v>57</v>
      </c>
      <c r="D10" s="23" t="s">
        <v>103</v>
      </c>
      <c r="E10" s="23" t="s">
        <v>68</v>
      </c>
      <c r="F10" s="24">
        <v>5</v>
      </c>
      <c r="G10" s="25">
        <v>1316.58</v>
      </c>
      <c r="H10" s="25">
        <v>6582.9</v>
      </c>
      <c r="I10" s="24">
        <v>0</v>
      </c>
      <c r="J10" s="23" t="s">
        <v>60</v>
      </c>
    </row>
    <row r="11" spans="1:10">
      <c r="A11" s="23" t="s">
        <v>55</v>
      </c>
      <c r="B11" s="23" t="s">
        <v>56</v>
      </c>
      <c r="C11" s="23" t="s">
        <v>57</v>
      </c>
      <c r="D11" s="23" t="s">
        <v>103</v>
      </c>
      <c r="E11" s="23" t="s">
        <v>69</v>
      </c>
      <c r="F11" s="24">
        <v>0</v>
      </c>
      <c r="G11" s="25">
        <v>1195.76</v>
      </c>
      <c r="H11" s="25">
        <v>0</v>
      </c>
      <c r="I11" s="24">
        <v>0</v>
      </c>
      <c r="J11" s="23" t="s">
        <v>60</v>
      </c>
    </row>
    <row r="12" spans="1:10">
      <c r="A12" s="23" t="s">
        <v>55</v>
      </c>
      <c r="B12" s="23" t="s">
        <v>56</v>
      </c>
      <c r="C12" s="23" t="s">
        <v>57</v>
      </c>
      <c r="D12" s="23" t="s">
        <v>103</v>
      </c>
      <c r="E12" s="23" t="s">
        <v>70</v>
      </c>
      <c r="F12" s="24">
        <v>0</v>
      </c>
      <c r="G12" s="25">
        <v>1195.76</v>
      </c>
      <c r="H12" s="25">
        <v>0</v>
      </c>
      <c r="I12" s="24">
        <v>0</v>
      </c>
      <c r="J12" s="23" t="s">
        <v>60</v>
      </c>
    </row>
    <row r="13" spans="1:10">
      <c r="A13" s="23" t="s">
        <v>55</v>
      </c>
      <c r="B13" s="23" t="s">
        <v>56</v>
      </c>
      <c r="C13" s="23" t="s">
        <v>57</v>
      </c>
      <c r="D13" s="23" t="s">
        <v>103</v>
      </c>
      <c r="E13" s="23" t="s">
        <v>71</v>
      </c>
      <c r="F13" s="24">
        <v>10</v>
      </c>
      <c r="G13" s="25">
        <v>1351.25</v>
      </c>
      <c r="H13" s="25">
        <v>13512.5</v>
      </c>
      <c r="I13" s="24">
        <v>0</v>
      </c>
      <c r="J13" s="23" t="s">
        <v>60</v>
      </c>
    </row>
    <row r="14" spans="1:10">
      <c r="A14" s="23" t="s">
        <v>55</v>
      </c>
      <c r="B14" s="23" t="s">
        <v>56</v>
      </c>
      <c r="C14" s="23" t="s">
        <v>57</v>
      </c>
      <c r="D14" s="23" t="s">
        <v>103</v>
      </c>
      <c r="E14" s="23" t="s">
        <v>72</v>
      </c>
      <c r="F14" s="24">
        <v>28</v>
      </c>
      <c r="G14" s="25">
        <v>1344.7</v>
      </c>
      <c r="H14" s="25">
        <v>37651.599999999999</v>
      </c>
      <c r="I14" s="24">
        <v>0</v>
      </c>
      <c r="J14" s="23" t="s">
        <v>60</v>
      </c>
    </row>
    <row r="15" spans="1:10">
      <c r="A15" s="23" t="s">
        <v>55</v>
      </c>
      <c r="B15" s="23" t="s">
        <v>56</v>
      </c>
      <c r="C15" s="23" t="s">
        <v>57</v>
      </c>
      <c r="D15" s="23" t="s">
        <v>103</v>
      </c>
      <c r="E15" s="23" t="s">
        <v>73</v>
      </c>
      <c r="F15" s="24">
        <v>2</v>
      </c>
      <c r="G15" s="25">
        <v>1331.55</v>
      </c>
      <c r="H15" s="25">
        <v>2663.1</v>
      </c>
      <c r="I15" s="24">
        <v>0</v>
      </c>
      <c r="J15" s="23" t="s">
        <v>60</v>
      </c>
    </row>
    <row r="16" spans="1:10">
      <c r="A16" s="23" t="s">
        <v>55</v>
      </c>
      <c r="B16" s="23" t="s">
        <v>56</v>
      </c>
      <c r="C16" s="23" t="s">
        <v>57</v>
      </c>
      <c r="D16" s="23" t="s">
        <v>103</v>
      </c>
      <c r="E16" s="23" t="s">
        <v>74</v>
      </c>
      <c r="F16" s="24">
        <v>10</v>
      </c>
      <c r="G16" s="25">
        <v>1343.88</v>
      </c>
      <c r="H16" s="25">
        <v>13438.800000000001</v>
      </c>
      <c r="I16" s="24">
        <v>0</v>
      </c>
      <c r="J16" s="23" t="s">
        <v>60</v>
      </c>
    </row>
    <row r="17" spans="1:10">
      <c r="A17" s="23" t="s">
        <v>55</v>
      </c>
      <c r="B17" s="23" t="s">
        <v>56</v>
      </c>
      <c r="C17" s="23" t="s">
        <v>57</v>
      </c>
      <c r="D17" s="23" t="s">
        <v>103</v>
      </c>
      <c r="E17" s="23" t="s">
        <v>75</v>
      </c>
      <c r="F17" s="24">
        <v>1</v>
      </c>
      <c r="G17" s="25">
        <v>1220.78</v>
      </c>
      <c r="H17" s="25">
        <v>1220.78</v>
      </c>
      <c r="I17" s="24">
        <v>0</v>
      </c>
      <c r="J17" s="23" t="s">
        <v>60</v>
      </c>
    </row>
    <row r="18" spans="1:10">
      <c r="A18" s="23" t="s">
        <v>55</v>
      </c>
      <c r="B18" s="23" t="s">
        <v>56</v>
      </c>
      <c r="C18" s="23" t="s">
        <v>57</v>
      </c>
      <c r="D18" s="23" t="s">
        <v>103</v>
      </c>
      <c r="E18" s="23" t="s">
        <v>76</v>
      </c>
      <c r="F18" s="24">
        <v>42</v>
      </c>
      <c r="G18" s="25">
        <v>1232.42</v>
      </c>
      <c r="H18" s="25">
        <v>51761.64</v>
      </c>
      <c r="I18" s="24">
        <v>0</v>
      </c>
      <c r="J18" s="23" t="s">
        <v>60</v>
      </c>
    </row>
    <row r="19" spans="1:10">
      <c r="A19" s="23" t="s">
        <v>55</v>
      </c>
      <c r="B19" s="23" t="s">
        <v>56</v>
      </c>
      <c r="C19" s="23" t="s">
        <v>57</v>
      </c>
      <c r="D19" s="23" t="s">
        <v>103</v>
      </c>
      <c r="E19" s="23" t="s">
        <v>77</v>
      </c>
      <c r="F19" s="24">
        <v>4</v>
      </c>
      <c r="G19" s="25">
        <v>1362.15</v>
      </c>
      <c r="H19" s="25">
        <v>5448.6</v>
      </c>
      <c r="I19" s="24">
        <v>0</v>
      </c>
      <c r="J19" s="23" t="s">
        <v>60</v>
      </c>
    </row>
    <row r="20" spans="1:10">
      <c r="A20" s="23" t="s">
        <v>55</v>
      </c>
      <c r="B20" s="23" t="s">
        <v>56</v>
      </c>
      <c r="C20" s="23" t="s">
        <v>57</v>
      </c>
      <c r="D20" s="23" t="s">
        <v>103</v>
      </c>
      <c r="E20" s="23" t="s">
        <v>78</v>
      </c>
      <c r="F20" s="24">
        <v>0</v>
      </c>
      <c r="G20" s="25">
        <v>1228.1300000000001</v>
      </c>
      <c r="H20" s="25">
        <v>0</v>
      </c>
      <c r="I20" s="24">
        <v>0</v>
      </c>
      <c r="J20" s="23" t="s">
        <v>60</v>
      </c>
    </row>
    <row r="21" spans="1:10">
      <c r="A21" s="23" t="s">
        <v>55</v>
      </c>
      <c r="B21" s="23" t="s">
        <v>56</v>
      </c>
      <c r="C21" s="23" t="s">
        <v>57</v>
      </c>
      <c r="D21" s="23" t="s">
        <v>103</v>
      </c>
      <c r="E21" s="23" t="s">
        <v>81</v>
      </c>
      <c r="F21" s="24">
        <v>8</v>
      </c>
      <c r="G21" s="25">
        <v>1340.32</v>
      </c>
      <c r="H21" s="25">
        <v>10722.56</v>
      </c>
      <c r="I21" s="24">
        <v>0</v>
      </c>
      <c r="J21" s="23" t="s">
        <v>60</v>
      </c>
    </row>
    <row r="22" spans="1:10">
      <c r="A22" s="23" t="s">
        <v>55</v>
      </c>
      <c r="B22" s="23" t="s">
        <v>56</v>
      </c>
      <c r="C22" s="23" t="s">
        <v>57</v>
      </c>
      <c r="D22" s="23" t="s">
        <v>103</v>
      </c>
      <c r="E22" s="23" t="s">
        <v>79</v>
      </c>
      <c r="F22" s="24">
        <v>2</v>
      </c>
      <c r="G22" s="25">
        <v>1243.44</v>
      </c>
      <c r="H22" s="25">
        <v>2486.88</v>
      </c>
      <c r="I22" s="24">
        <v>0</v>
      </c>
      <c r="J22" s="23" t="s">
        <v>60</v>
      </c>
    </row>
    <row r="23" spans="1:10">
      <c r="A23" s="23" t="s">
        <v>55</v>
      </c>
      <c r="B23" s="23" t="s">
        <v>56</v>
      </c>
      <c r="C23" s="23" t="s">
        <v>57</v>
      </c>
      <c r="D23" s="23" t="s">
        <v>103</v>
      </c>
      <c r="E23" s="23" t="s">
        <v>80</v>
      </c>
      <c r="F23" s="24">
        <v>87</v>
      </c>
      <c r="G23" s="25">
        <v>1362.15</v>
      </c>
      <c r="H23" s="25">
        <v>118507.05</v>
      </c>
      <c r="I23" s="24">
        <v>0</v>
      </c>
      <c r="J23" s="23" t="s">
        <v>60</v>
      </c>
    </row>
    <row r="24" spans="1:10">
      <c r="A24" s="23" t="s">
        <v>55</v>
      </c>
      <c r="B24" s="23" t="s">
        <v>56</v>
      </c>
      <c r="C24" s="23" t="s">
        <v>57</v>
      </c>
      <c r="D24" s="23" t="s">
        <v>103</v>
      </c>
      <c r="E24" s="23" t="s">
        <v>82</v>
      </c>
      <c r="F24" s="24">
        <v>1</v>
      </c>
      <c r="G24" s="25">
        <v>1226.67</v>
      </c>
      <c r="H24" s="25">
        <v>1226.67</v>
      </c>
      <c r="I24" s="24">
        <v>0</v>
      </c>
      <c r="J24" s="23" t="s">
        <v>60</v>
      </c>
    </row>
    <row r="25" spans="1:10" ht="15.75" thickBot="1">
      <c r="E25" s="27" t="s">
        <v>83</v>
      </c>
      <c r="F25" s="28">
        <f>SUM(F2:F24)</f>
        <v>214</v>
      </c>
      <c r="G25" s="28"/>
      <c r="H25" s="35">
        <f t="shared" ref="H25" si="0">SUM(H2:H24)</f>
        <v>283944.59999999998</v>
      </c>
    </row>
    <row r="26" spans="1:10">
      <c r="E26" t="s">
        <v>85</v>
      </c>
      <c r="G26" s="26">
        <f>AVERAGE(G2:G24)</f>
        <v>1273.5234782608695</v>
      </c>
    </row>
    <row r="27" spans="1:10" ht="15.75">
      <c r="E27" s="30" t="s">
        <v>84</v>
      </c>
      <c r="F27" s="31"/>
      <c r="G27" s="31"/>
      <c r="H27" s="32">
        <f>H25/F25</f>
        <v>1326.8439252336448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W19" sqref="W19"/>
    </sheetView>
  </sheetViews>
  <sheetFormatPr defaultRowHeight="15"/>
  <sheetData/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J25"/>
  <sheetViews>
    <sheetView workbookViewId="0">
      <selection activeCell="G25" sqref="G25"/>
    </sheetView>
  </sheetViews>
  <sheetFormatPr defaultRowHeight="15"/>
  <cols>
    <col min="1" max="1" width="5.85546875" bestFit="1" customWidth="1"/>
    <col min="2" max="2" width="16.85546875" bestFit="1" customWidth="1"/>
    <col min="3" max="3" width="11.140625" bestFit="1" customWidth="1"/>
    <col min="4" max="4" width="11.42578125" bestFit="1" customWidth="1"/>
    <col min="5" max="5" width="11.5703125" bestFit="1" customWidth="1"/>
    <col min="6" max="6" width="9.5703125" bestFit="1" customWidth="1"/>
    <col min="7" max="7" width="10.85546875" bestFit="1" customWidth="1"/>
    <col min="8" max="8" width="12.5703125" bestFit="1" customWidth="1"/>
    <col min="9" max="9" width="13.42578125" bestFit="1" customWidth="1"/>
    <col min="10" max="10" width="65.140625" bestFit="1" customWidth="1"/>
  </cols>
  <sheetData>
    <row r="1" spans="1:10">
      <c r="A1" s="22" t="s">
        <v>45</v>
      </c>
      <c r="B1" s="22" t="s">
        <v>46</v>
      </c>
      <c r="C1" s="22" t="s">
        <v>47</v>
      </c>
      <c r="D1" s="22" t="s">
        <v>48</v>
      </c>
      <c r="E1" s="22" t="s">
        <v>49</v>
      </c>
      <c r="F1" s="22" t="s">
        <v>50</v>
      </c>
      <c r="G1" s="22" t="s">
        <v>51</v>
      </c>
      <c r="H1" s="22" t="s">
        <v>52</v>
      </c>
      <c r="I1" s="22" t="s">
        <v>53</v>
      </c>
      <c r="J1" s="22" t="s">
        <v>54</v>
      </c>
    </row>
    <row r="2" spans="1:10">
      <c r="A2" s="23" t="s">
        <v>55</v>
      </c>
      <c r="B2" s="23" t="s">
        <v>56</v>
      </c>
      <c r="C2" s="23" t="s">
        <v>57</v>
      </c>
      <c r="D2" s="23" t="s">
        <v>104</v>
      </c>
      <c r="E2" s="23" t="s">
        <v>59</v>
      </c>
      <c r="F2" s="24">
        <v>0</v>
      </c>
      <c r="G2" s="25">
        <v>1615.85</v>
      </c>
      <c r="H2" s="25">
        <v>0</v>
      </c>
      <c r="I2" s="24">
        <v>0</v>
      </c>
      <c r="J2" s="23" t="s">
        <v>60</v>
      </c>
    </row>
    <row r="3" spans="1:10">
      <c r="A3" s="23" t="s">
        <v>55</v>
      </c>
      <c r="B3" s="23" t="s">
        <v>56</v>
      </c>
      <c r="C3" s="23" t="s">
        <v>57</v>
      </c>
      <c r="D3" s="23" t="s">
        <v>104</v>
      </c>
      <c r="E3" s="23" t="s">
        <v>63</v>
      </c>
      <c r="F3" s="24">
        <v>0</v>
      </c>
      <c r="G3" s="25">
        <v>1615.85</v>
      </c>
      <c r="H3" s="25">
        <v>0</v>
      </c>
      <c r="I3" s="24">
        <v>0</v>
      </c>
      <c r="J3" s="23" t="s">
        <v>60</v>
      </c>
    </row>
    <row r="4" spans="1:10">
      <c r="A4" s="23" t="s">
        <v>55</v>
      </c>
      <c r="B4" s="23" t="s">
        <v>56</v>
      </c>
      <c r="C4" s="23" t="s">
        <v>57</v>
      </c>
      <c r="D4" s="23" t="s">
        <v>104</v>
      </c>
      <c r="E4" s="23" t="s">
        <v>64</v>
      </c>
      <c r="F4" s="24">
        <v>0</v>
      </c>
      <c r="G4" s="25">
        <v>1622.41</v>
      </c>
      <c r="H4" s="25">
        <v>0</v>
      </c>
      <c r="I4" s="24">
        <v>0</v>
      </c>
      <c r="J4" s="23" t="s">
        <v>60</v>
      </c>
    </row>
    <row r="5" spans="1:10">
      <c r="A5" s="23" t="s">
        <v>55</v>
      </c>
      <c r="B5" s="23" t="s">
        <v>56</v>
      </c>
      <c r="C5" s="23" t="s">
        <v>57</v>
      </c>
      <c r="D5" s="23" t="s">
        <v>104</v>
      </c>
      <c r="E5" s="23" t="s">
        <v>66</v>
      </c>
      <c r="F5" s="24">
        <v>0</v>
      </c>
      <c r="G5" s="25">
        <v>1615.85</v>
      </c>
      <c r="H5" s="25">
        <v>0</v>
      </c>
      <c r="I5" s="24">
        <v>0</v>
      </c>
      <c r="J5" s="23" t="s">
        <v>60</v>
      </c>
    </row>
    <row r="6" spans="1:10">
      <c r="A6" s="23" t="s">
        <v>55</v>
      </c>
      <c r="B6" s="23" t="s">
        <v>56</v>
      </c>
      <c r="C6" s="23" t="s">
        <v>57</v>
      </c>
      <c r="D6" s="23" t="s">
        <v>104</v>
      </c>
      <c r="E6" s="23" t="s">
        <v>67</v>
      </c>
      <c r="F6" s="24">
        <v>0</v>
      </c>
      <c r="G6" s="25">
        <v>1615.85</v>
      </c>
      <c r="H6" s="25">
        <v>0</v>
      </c>
      <c r="I6" s="24">
        <v>0</v>
      </c>
      <c r="J6" s="23" t="s">
        <v>60</v>
      </c>
    </row>
    <row r="7" spans="1:10">
      <c r="A7" s="23" t="s">
        <v>55</v>
      </c>
      <c r="B7" s="23" t="s">
        <v>56</v>
      </c>
      <c r="C7" s="23" t="s">
        <v>57</v>
      </c>
      <c r="D7" s="23" t="s">
        <v>104</v>
      </c>
      <c r="E7" s="23" t="s">
        <v>68</v>
      </c>
      <c r="F7" s="24">
        <v>6</v>
      </c>
      <c r="G7" s="25">
        <v>1749.52</v>
      </c>
      <c r="H7" s="25">
        <v>10497.119999999999</v>
      </c>
      <c r="I7" s="24">
        <v>0</v>
      </c>
      <c r="J7" s="23" t="s">
        <v>60</v>
      </c>
    </row>
    <row r="8" spans="1:10">
      <c r="A8" s="23" t="s">
        <v>55</v>
      </c>
      <c r="B8" s="23" t="s">
        <v>56</v>
      </c>
      <c r="C8" s="23" t="s">
        <v>57</v>
      </c>
      <c r="D8" s="23" t="s">
        <v>104</v>
      </c>
      <c r="E8" s="23" t="s">
        <v>87</v>
      </c>
      <c r="F8" s="24">
        <v>12</v>
      </c>
      <c r="G8" s="25">
        <v>1795.58</v>
      </c>
      <c r="H8" s="25">
        <v>21546.959999999999</v>
      </c>
      <c r="I8" s="24">
        <v>0</v>
      </c>
      <c r="J8" s="23" t="s">
        <v>60</v>
      </c>
    </row>
    <row r="9" spans="1:10">
      <c r="A9" s="23" t="s">
        <v>55</v>
      </c>
      <c r="B9" s="23" t="s">
        <v>56</v>
      </c>
      <c r="C9" s="23" t="s">
        <v>57</v>
      </c>
      <c r="D9" s="23" t="s">
        <v>104</v>
      </c>
      <c r="E9" s="23" t="s">
        <v>80</v>
      </c>
      <c r="F9" s="24">
        <v>21</v>
      </c>
      <c r="G9" s="25">
        <v>1807.87</v>
      </c>
      <c r="H9" s="25">
        <v>37965.269999999997</v>
      </c>
      <c r="I9" s="24">
        <v>2</v>
      </c>
      <c r="J9" s="23" t="s">
        <v>60</v>
      </c>
    </row>
    <row r="10" spans="1:10">
      <c r="A10" s="23" t="s">
        <v>55</v>
      </c>
      <c r="B10" s="23" t="s">
        <v>56</v>
      </c>
      <c r="C10" s="23" t="s">
        <v>57</v>
      </c>
      <c r="D10" s="23" t="s">
        <v>104</v>
      </c>
      <c r="E10" s="23" t="s">
        <v>71</v>
      </c>
      <c r="F10" s="24">
        <v>0</v>
      </c>
      <c r="G10" s="25">
        <v>1615.85</v>
      </c>
      <c r="H10" s="25">
        <v>0</v>
      </c>
      <c r="I10" s="24">
        <v>0</v>
      </c>
      <c r="J10" s="23" t="s">
        <v>60</v>
      </c>
    </row>
    <row r="11" spans="1:10">
      <c r="A11" s="23" t="s">
        <v>55</v>
      </c>
      <c r="B11" s="23" t="s">
        <v>56</v>
      </c>
      <c r="C11" s="23" t="s">
        <v>57</v>
      </c>
      <c r="D11" s="23" t="s">
        <v>104</v>
      </c>
      <c r="E11" s="23" t="s">
        <v>69</v>
      </c>
      <c r="F11" s="24">
        <v>0</v>
      </c>
      <c r="G11" s="25">
        <v>1615.85</v>
      </c>
      <c r="H11" s="25">
        <v>0</v>
      </c>
      <c r="I11" s="24">
        <v>0</v>
      </c>
      <c r="J11" s="23" t="s">
        <v>60</v>
      </c>
    </row>
    <row r="12" spans="1:10">
      <c r="A12" s="23" t="s">
        <v>55</v>
      </c>
      <c r="B12" s="23" t="s">
        <v>56</v>
      </c>
      <c r="C12" s="23" t="s">
        <v>57</v>
      </c>
      <c r="D12" s="23" t="s">
        <v>104</v>
      </c>
      <c r="E12" s="23" t="s">
        <v>72</v>
      </c>
      <c r="F12" s="24">
        <v>0</v>
      </c>
      <c r="G12" s="25">
        <v>1615.85</v>
      </c>
      <c r="H12" s="25">
        <v>0</v>
      </c>
      <c r="I12" s="24">
        <v>0</v>
      </c>
      <c r="J12" s="23" t="s">
        <v>60</v>
      </c>
    </row>
    <row r="13" spans="1:10">
      <c r="A13" s="23" t="s">
        <v>55</v>
      </c>
      <c r="B13" s="23" t="s">
        <v>56</v>
      </c>
      <c r="C13" s="23" t="s">
        <v>57</v>
      </c>
      <c r="D13" s="23" t="s">
        <v>104</v>
      </c>
      <c r="E13" s="23" t="s">
        <v>73</v>
      </c>
      <c r="F13" s="24">
        <v>4</v>
      </c>
      <c r="G13" s="25">
        <v>1752.98</v>
      </c>
      <c r="H13" s="25">
        <v>7011.92</v>
      </c>
      <c r="I13" s="24">
        <v>0</v>
      </c>
      <c r="J13" s="23" t="s">
        <v>60</v>
      </c>
    </row>
    <row r="14" spans="1:10">
      <c r="A14" s="23" t="s">
        <v>55</v>
      </c>
      <c r="B14" s="23" t="s">
        <v>56</v>
      </c>
      <c r="C14" s="23" t="s">
        <v>57</v>
      </c>
      <c r="D14" s="23" t="s">
        <v>104</v>
      </c>
      <c r="E14" s="23" t="s">
        <v>74</v>
      </c>
      <c r="F14" s="24">
        <v>0</v>
      </c>
      <c r="G14" s="25">
        <v>1615.85</v>
      </c>
      <c r="H14" s="25">
        <v>0</v>
      </c>
      <c r="I14" s="24">
        <v>0</v>
      </c>
      <c r="J14" s="23" t="s">
        <v>60</v>
      </c>
    </row>
    <row r="15" spans="1:10">
      <c r="A15" s="23" t="s">
        <v>55</v>
      </c>
      <c r="B15" s="23" t="s">
        <v>56</v>
      </c>
      <c r="C15" s="23" t="s">
        <v>57</v>
      </c>
      <c r="D15" s="23" t="s">
        <v>104</v>
      </c>
      <c r="E15" s="23" t="s">
        <v>70</v>
      </c>
      <c r="F15" s="24">
        <v>0</v>
      </c>
      <c r="G15" s="25">
        <v>1615.85</v>
      </c>
      <c r="H15" s="25">
        <v>0</v>
      </c>
      <c r="I15" s="24">
        <v>0</v>
      </c>
      <c r="J15" s="23" t="s">
        <v>60</v>
      </c>
    </row>
    <row r="16" spans="1:10">
      <c r="A16" s="23" t="s">
        <v>55</v>
      </c>
      <c r="B16" s="23" t="s">
        <v>56</v>
      </c>
      <c r="C16" s="23" t="s">
        <v>57</v>
      </c>
      <c r="D16" s="23" t="s">
        <v>104</v>
      </c>
      <c r="E16" s="23" t="s">
        <v>75</v>
      </c>
      <c r="F16" s="24">
        <v>0</v>
      </c>
      <c r="G16" s="25">
        <v>1615.85</v>
      </c>
      <c r="H16" s="25">
        <v>0</v>
      </c>
      <c r="I16" s="24">
        <v>0</v>
      </c>
      <c r="J16" s="23" t="s">
        <v>60</v>
      </c>
    </row>
    <row r="17" spans="1:10">
      <c r="A17" s="23" t="s">
        <v>55</v>
      </c>
      <c r="B17" s="23" t="s">
        <v>56</v>
      </c>
      <c r="C17" s="23" t="s">
        <v>57</v>
      </c>
      <c r="D17" s="23" t="s">
        <v>104</v>
      </c>
      <c r="E17" s="23" t="s">
        <v>77</v>
      </c>
      <c r="F17" s="24">
        <v>4</v>
      </c>
      <c r="G17" s="25">
        <v>1741.37</v>
      </c>
      <c r="H17" s="25">
        <v>6965.48</v>
      </c>
      <c r="I17" s="24">
        <v>0</v>
      </c>
      <c r="J17" s="23" t="s">
        <v>60</v>
      </c>
    </row>
    <row r="18" spans="1:10">
      <c r="A18" s="23" t="s">
        <v>55</v>
      </c>
      <c r="B18" s="23" t="s">
        <v>56</v>
      </c>
      <c r="C18" s="23" t="s">
        <v>57</v>
      </c>
      <c r="D18" s="23" t="s">
        <v>104</v>
      </c>
      <c r="E18" s="23" t="s">
        <v>76</v>
      </c>
      <c r="F18" s="24">
        <v>17</v>
      </c>
      <c r="G18" s="25">
        <v>1622.41</v>
      </c>
      <c r="H18" s="25">
        <v>27580.97</v>
      </c>
      <c r="I18" s="24">
        <v>0</v>
      </c>
      <c r="J18" s="23" t="s">
        <v>60</v>
      </c>
    </row>
    <row r="19" spans="1:10">
      <c r="A19" s="23" t="s">
        <v>55</v>
      </c>
      <c r="B19" s="23" t="s">
        <v>56</v>
      </c>
      <c r="C19" s="23" t="s">
        <v>57</v>
      </c>
      <c r="D19" s="23" t="s">
        <v>104</v>
      </c>
      <c r="E19" s="23" t="s">
        <v>78</v>
      </c>
      <c r="F19" s="24">
        <v>0</v>
      </c>
      <c r="G19" s="25">
        <v>1628.76</v>
      </c>
      <c r="H19" s="25">
        <v>0</v>
      </c>
      <c r="I19" s="24">
        <v>0</v>
      </c>
      <c r="J19" s="23" t="s">
        <v>60</v>
      </c>
    </row>
    <row r="20" spans="1:10">
      <c r="A20" s="23" t="s">
        <v>55</v>
      </c>
      <c r="B20" s="23" t="s">
        <v>56</v>
      </c>
      <c r="C20" s="23" t="s">
        <v>57</v>
      </c>
      <c r="D20" s="23" t="s">
        <v>104</v>
      </c>
      <c r="E20" s="23" t="s">
        <v>79</v>
      </c>
      <c r="F20" s="24">
        <v>0</v>
      </c>
      <c r="G20" s="25">
        <v>1615.85</v>
      </c>
      <c r="H20" s="25">
        <v>0</v>
      </c>
      <c r="I20" s="24">
        <v>0</v>
      </c>
      <c r="J20" s="23" t="s">
        <v>60</v>
      </c>
    </row>
    <row r="21" spans="1:10">
      <c r="A21" s="23" t="s">
        <v>55</v>
      </c>
      <c r="B21" s="23" t="s">
        <v>56</v>
      </c>
      <c r="C21" s="23" t="s">
        <v>57</v>
      </c>
      <c r="D21" s="23" t="s">
        <v>104</v>
      </c>
      <c r="E21" s="23" t="s">
        <v>62</v>
      </c>
      <c r="F21" s="24">
        <v>3</v>
      </c>
      <c r="G21" s="25">
        <v>1801.62</v>
      </c>
      <c r="H21" s="25">
        <v>5404.86</v>
      </c>
      <c r="I21" s="24">
        <v>0</v>
      </c>
      <c r="J21" s="23" t="s">
        <v>60</v>
      </c>
    </row>
    <row r="22" spans="1:10">
      <c r="A22" s="23" t="s">
        <v>55</v>
      </c>
      <c r="B22" s="23" t="s">
        <v>56</v>
      </c>
      <c r="C22" s="23" t="s">
        <v>57</v>
      </c>
      <c r="D22" s="23" t="s">
        <v>104</v>
      </c>
      <c r="E22" s="23" t="s">
        <v>82</v>
      </c>
      <c r="F22" s="24">
        <v>0</v>
      </c>
      <c r="G22" s="25">
        <v>1615.85</v>
      </c>
      <c r="H22" s="25">
        <v>0</v>
      </c>
      <c r="I22" s="24">
        <v>0</v>
      </c>
      <c r="J22" s="23" t="s">
        <v>60</v>
      </c>
    </row>
    <row r="23" spans="1:10" ht="15.75" thickBot="1">
      <c r="E23" s="27" t="s">
        <v>83</v>
      </c>
      <c r="F23" s="28">
        <f>SUM(F2:F22)</f>
        <v>67</v>
      </c>
      <c r="G23" s="28"/>
      <c r="H23" s="35">
        <f t="shared" ref="H23" si="0">SUM(H2:H22)</f>
        <v>116972.57999999999</v>
      </c>
    </row>
    <row r="24" spans="1:10">
      <c r="E24" t="s">
        <v>85</v>
      </c>
      <c r="G24" s="26">
        <f>AVERAGE(G2:G22)</f>
        <v>1662.5104761904756</v>
      </c>
    </row>
    <row r="25" spans="1:10" ht="15.75">
      <c r="E25" s="30" t="s">
        <v>84</v>
      </c>
      <c r="F25" s="31"/>
      <c r="G25" s="31"/>
      <c r="H25" s="32">
        <f>H23/F23</f>
        <v>1745.8594029850744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J15"/>
  <sheetViews>
    <sheetView workbookViewId="0">
      <selection activeCell="G14" sqref="G14"/>
    </sheetView>
  </sheetViews>
  <sheetFormatPr defaultRowHeight="15"/>
  <cols>
    <col min="1" max="1" width="5.85546875" bestFit="1" customWidth="1"/>
    <col min="2" max="2" width="16.85546875" bestFit="1" customWidth="1"/>
    <col min="3" max="3" width="11.140625" bestFit="1" customWidth="1"/>
    <col min="4" max="4" width="11.42578125" bestFit="1" customWidth="1"/>
    <col min="5" max="5" width="11.5703125" bestFit="1" customWidth="1"/>
    <col min="6" max="6" width="9.5703125" bestFit="1" customWidth="1"/>
    <col min="7" max="7" width="10.85546875" bestFit="1" customWidth="1"/>
    <col min="8" max="8" width="10.5703125" bestFit="1" customWidth="1"/>
    <col min="9" max="9" width="13.42578125" bestFit="1" customWidth="1"/>
    <col min="10" max="10" width="65.140625" bestFit="1" customWidth="1"/>
  </cols>
  <sheetData>
    <row r="1" spans="1:10">
      <c r="A1" s="22" t="s">
        <v>45</v>
      </c>
      <c r="B1" s="22" t="s">
        <v>46</v>
      </c>
      <c r="C1" s="22" t="s">
        <v>47</v>
      </c>
      <c r="D1" s="22" t="s">
        <v>48</v>
      </c>
      <c r="E1" s="22" t="s">
        <v>49</v>
      </c>
      <c r="F1" s="22" t="s">
        <v>50</v>
      </c>
      <c r="G1" s="22" t="s">
        <v>51</v>
      </c>
      <c r="H1" s="22" t="s">
        <v>52</v>
      </c>
      <c r="I1" s="22" t="s">
        <v>53</v>
      </c>
      <c r="J1" s="22" t="s">
        <v>54</v>
      </c>
    </row>
    <row r="2" spans="1:10">
      <c r="A2" s="23" t="s">
        <v>55</v>
      </c>
      <c r="B2" s="23" t="s">
        <v>56</v>
      </c>
      <c r="C2" s="23" t="s">
        <v>57</v>
      </c>
      <c r="D2" s="23" t="s">
        <v>105</v>
      </c>
      <c r="E2" s="23" t="s">
        <v>59</v>
      </c>
      <c r="F2" s="24">
        <v>0</v>
      </c>
      <c r="G2" s="25">
        <v>949.84</v>
      </c>
      <c r="H2" s="25">
        <v>0</v>
      </c>
      <c r="I2" s="24">
        <v>0</v>
      </c>
      <c r="J2" s="23" t="s">
        <v>60</v>
      </c>
    </row>
    <row r="3" spans="1:10">
      <c r="A3" s="23" t="s">
        <v>55</v>
      </c>
      <c r="B3" s="23" t="s">
        <v>56</v>
      </c>
      <c r="C3" s="23" t="s">
        <v>57</v>
      </c>
      <c r="D3" s="23" t="s">
        <v>105</v>
      </c>
      <c r="E3" s="23" t="s">
        <v>80</v>
      </c>
      <c r="F3" s="24">
        <v>2</v>
      </c>
      <c r="G3" s="25">
        <v>1213.45</v>
      </c>
      <c r="H3" s="25">
        <v>2426.9</v>
      </c>
      <c r="I3" s="24">
        <v>0</v>
      </c>
      <c r="J3" s="23" t="s">
        <v>60</v>
      </c>
    </row>
    <row r="4" spans="1:10">
      <c r="A4" s="23" t="s">
        <v>55</v>
      </c>
      <c r="B4" s="23" t="s">
        <v>56</v>
      </c>
      <c r="C4" s="23" t="s">
        <v>57</v>
      </c>
      <c r="D4" s="23" t="s">
        <v>105</v>
      </c>
      <c r="E4" s="23" t="s">
        <v>68</v>
      </c>
      <c r="F4" s="24">
        <v>0</v>
      </c>
      <c r="G4" s="25">
        <v>949.84</v>
      </c>
      <c r="H4" s="25">
        <v>0</v>
      </c>
      <c r="I4" s="24">
        <v>0</v>
      </c>
      <c r="J4" s="23" t="s">
        <v>60</v>
      </c>
    </row>
    <row r="5" spans="1:10">
      <c r="A5" s="23" t="s">
        <v>55</v>
      </c>
      <c r="B5" s="23" t="s">
        <v>56</v>
      </c>
      <c r="C5" s="23" t="s">
        <v>57</v>
      </c>
      <c r="D5" s="23" t="s">
        <v>105</v>
      </c>
      <c r="E5" s="23" t="s">
        <v>72</v>
      </c>
      <c r="F5" s="24">
        <v>2</v>
      </c>
      <c r="G5" s="25">
        <v>949.84</v>
      </c>
      <c r="H5" s="25">
        <v>1899.68</v>
      </c>
      <c r="I5" s="24">
        <v>0</v>
      </c>
      <c r="J5" s="23" t="s">
        <v>60</v>
      </c>
    </row>
    <row r="6" spans="1:10">
      <c r="A6" s="23" t="s">
        <v>55</v>
      </c>
      <c r="B6" s="23" t="s">
        <v>56</v>
      </c>
      <c r="C6" s="23" t="s">
        <v>57</v>
      </c>
      <c r="D6" s="23" t="s">
        <v>105</v>
      </c>
      <c r="E6" s="23" t="s">
        <v>71</v>
      </c>
      <c r="F6" s="24">
        <v>1</v>
      </c>
      <c r="G6" s="25">
        <v>949.84</v>
      </c>
      <c r="H6" s="25">
        <v>949.84</v>
      </c>
      <c r="I6" s="24">
        <v>0</v>
      </c>
      <c r="J6" s="23" t="s">
        <v>60</v>
      </c>
    </row>
    <row r="7" spans="1:10">
      <c r="A7" s="23" t="s">
        <v>55</v>
      </c>
      <c r="B7" s="23" t="s">
        <v>56</v>
      </c>
      <c r="C7" s="23" t="s">
        <v>57</v>
      </c>
      <c r="D7" s="23" t="s">
        <v>105</v>
      </c>
      <c r="E7" s="23" t="s">
        <v>74</v>
      </c>
      <c r="F7" s="24">
        <v>0</v>
      </c>
      <c r="G7" s="25">
        <v>949.84</v>
      </c>
      <c r="H7" s="25">
        <v>0</v>
      </c>
      <c r="I7" s="24">
        <v>0</v>
      </c>
      <c r="J7" s="23" t="s">
        <v>60</v>
      </c>
    </row>
    <row r="8" spans="1:10">
      <c r="A8" s="23" t="s">
        <v>55</v>
      </c>
      <c r="B8" s="23" t="s">
        <v>56</v>
      </c>
      <c r="C8" s="23" t="s">
        <v>57</v>
      </c>
      <c r="D8" s="23" t="s">
        <v>105</v>
      </c>
      <c r="E8" s="23" t="s">
        <v>64</v>
      </c>
      <c r="F8" s="24">
        <v>0</v>
      </c>
      <c r="G8" s="25">
        <v>949.84</v>
      </c>
      <c r="H8" s="25">
        <v>0</v>
      </c>
      <c r="I8" s="24">
        <v>0</v>
      </c>
      <c r="J8" s="23" t="s">
        <v>60</v>
      </c>
    </row>
    <row r="9" spans="1:10">
      <c r="A9" s="23" t="s">
        <v>55</v>
      </c>
      <c r="B9" s="23" t="s">
        <v>56</v>
      </c>
      <c r="C9" s="23" t="s">
        <v>57</v>
      </c>
      <c r="D9" s="23" t="s">
        <v>105</v>
      </c>
      <c r="E9" s="23" t="s">
        <v>77</v>
      </c>
      <c r="F9" s="24">
        <v>0</v>
      </c>
      <c r="G9" s="25">
        <v>949.84</v>
      </c>
      <c r="H9" s="25">
        <v>0</v>
      </c>
      <c r="I9" s="24">
        <v>0</v>
      </c>
      <c r="J9" s="23" t="s">
        <v>60</v>
      </c>
    </row>
    <row r="10" spans="1:10">
      <c r="A10" s="23" t="s">
        <v>55</v>
      </c>
      <c r="B10" s="23" t="s">
        <v>56</v>
      </c>
      <c r="C10" s="23" t="s">
        <v>57</v>
      </c>
      <c r="D10" s="23" t="s">
        <v>105</v>
      </c>
      <c r="E10" s="23" t="s">
        <v>81</v>
      </c>
      <c r="F10" s="24">
        <v>1</v>
      </c>
      <c r="G10" s="25">
        <v>949.84</v>
      </c>
      <c r="H10" s="25">
        <v>949.84</v>
      </c>
      <c r="I10" s="24">
        <v>0</v>
      </c>
      <c r="J10" s="23" t="s">
        <v>60</v>
      </c>
    </row>
    <row r="11" spans="1:10">
      <c r="A11" s="23" t="s">
        <v>55</v>
      </c>
      <c r="B11" s="23" t="s">
        <v>56</v>
      </c>
      <c r="C11" s="23" t="s">
        <v>57</v>
      </c>
      <c r="D11" s="23" t="s">
        <v>105</v>
      </c>
      <c r="E11" s="23" t="s">
        <v>62</v>
      </c>
      <c r="F11" s="24">
        <v>0</v>
      </c>
      <c r="G11" s="25">
        <v>949.84</v>
      </c>
      <c r="H11" s="25">
        <v>0</v>
      </c>
      <c r="I11" s="24">
        <v>0</v>
      </c>
      <c r="J11" s="23" t="s">
        <v>60</v>
      </c>
    </row>
    <row r="12" spans="1:10">
      <c r="A12" s="23" t="s">
        <v>55</v>
      </c>
      <c r="B12" s="23" t="s">
        <v>56</v>
      </c>
      <c r="C12" s="23" t="s">
        <v>57</v>
      </c>
      <c r="D12" s="23" t="s">
        <v>105</v>
      </c>
      <c r="E12" s="23" t="s">
        <v>76</v>
      </c>
      <c r="F12" s="24">
        <v>0</v>
      </c>
      <c r="G12" s="25">
        <v>949.84</v>
      </c>
      <c r="H12" s="25">
        <v>0</v>
      </c>
      <c r="I12" s="24">
        <v>0</v>
      </c>
      <c r="J12" s="23" t="s">
        <v>60</v>
      </c>
    </row>
    <row r="13" spans="1:10" ht="15.75" thickBot="1">
      <c r="E13" s="27" t="s">
        <v>83</v>
      </c>
      <c r="F13" s="28">
        <f>SUM(F2:F12)</f>
        <v>6</v>
      </c>
      <c r="G13" s="28"/>
      <c r="H13" s="35">
        <f t="shared" ref="H13" si="0">SUM(H2:H12)</f>
        <v>6226.26</v>
      </c>
    </row>
    <row r="14" spans="1:10">
      <c r="E14" t="s">
        <v>85</v>
      </c>
      <c r="G14" s="26">
        <f>AVERAGE(G2:G12)</f>
        <v>973.80454545454552</v>
      </c>
    </row>
    <row r="15" spans="1:10" ht="15.75">
      <c r="E15" s="30" t="s">
        <v>84</v>
      </c>
      <c r="F15" s="31"/>
      <c r="G15" s="31"/>
      <c r="H15" s="32">
        <f>H13/F13</f>
        <v>1037.71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A1:J25"/>
  <sheetViews>
    <sheetView workbookViewId="0">
      <selection activeCell="G25" sqref="G25"/>
    </sheetView>
  </sheetViews>
  <sheetFormatPr defaultRowHeight="15"/>
  <cols>
    <col min="1" max="1" width="5.85546875" bestFit="1" customWidth="1"/>
    <col min="2" max="2" width="16.85546875" bestFit="1" customWidth="1"/>
    <col min="3" max="3" width="11.140625" bestFit="1" customWidth="1"/>
    <col min="4" max="4" width="11.42578125" bestFit="1" customWidth="1"/>
    <col min="5" max="5" width="11.5703125" bestFit="1" customWidth="1"/>
    <col min="6" max="6" width="9.5703125" bestFit="1" customWidth="1"/>
    <col min="7" max="7" width="10.85546875" bestFit="1" customWidth="1"/>
    <col min="8" max="8" width="11.5703125" bestFit="1" customWidth="1"/>
    <col min="9" max="9" width="13.42578125" bestFit="1" customWidth="1"/>
    <col min="10" max="10" width="65.140625" bestFit="1" customWidth="1"/>
  </cols>
  <sheetData>
    <row r="1" spans="1:10">
      <c r="A1" s="22" t="s">
        <v>45</v>
      </c>
      <c r="B1" s="22" t="s">
        <v>46</v>
      </c>
      <c r="C1" s="22" t="s">
        <v>47</v>
      </c>
      <c r="D1" s="22" t="s">
        <v>48</v>
      </c>
      <c r="E1" s="22" t="s">
        <v>49</v>
      </c>
      <c r="F1" s="22" t="s">
        <v>50</v>
      </c>
      <c r="G1" s="22" t="s">
        <v>51</v>
      </c>
      <c r="H1" s="22" t="s">
        <v>52</v>
      </c>
      <c r="I1" s="22" t="s">
        <v>53</v>
      </c>
      <c r="J1" s="22" t="s">
        <v>54</v>
      </c>
    </row>
    <row r="2" spans="1:10">
      <c r="A2" s="23" t="s">
        <v>55</v>
      </c>
      <c r="B2" s="23" t="s">
        <v>56</v>
      </c>
      <c r="C2" s="23" t="s">
        <v>57</v>
      </c>
      <c r="D2" s="23" t="s">
        <v>106</v>
      </c>
      <c r="E2" s="23" t="s">
        <v>59</v>
      </c>
      <c r="F2" s="24">
        <v>0</v>
      </c>
      <c r="G2" s="25">
        <v>1276.3</v>
      </c>
      <c r="H2" s="25">
        <v>0</v>
      </c>
      <c r="I2" s="24">
        <v>0</v>
      </c>
      <c r="J2" s="23" t="s">
        <v>60</v>
      </c>
    </row>
    <row r="3" spans="1:10">
      <c r="A3" s="23" t="s">
        <v>55</v>
      </c>
      <c r="B3" s="23" t="s">
        <v>56</v>
      </c>
      <c r="C3" s="23" t="s">
        <v>57</v>
      </c>
      <c r="D3" s="23" t="s">
        <v>106</v>
      </c>
      <c r="E3" s="23" t="s">
        <v>62</v>
      </c>
      <c r="F3" s="24">
        <v>2</v>
      </c>
      <c r="G3" s="25">
        <v>1301.48</v>
      </c>
      <c r="H3" s="25">
        <v>2602.96</v>
      </c>
      <c r="I3" s="24">
        <v>0</v>
      </c>
      <c r="J3" s="23" t="s">
        <v>60</v>
      </c>
    </row>
    <row r="4" spans="1:10">
      <c r="A4" s="23" t="s">
        <v>55</v>
      </c>
      <c r="B4" s="23" t="s">
        <v>56</v>
      </c>
      <c r="C4" s="23" t="s">
        <v>57</v>
      </c>
      <c r="D4" s="23" t="s">
        <v>106</v>
      </c>
      <c r="E4" s="23" t="s">
        <v>63</v>
      </c>
      <c r="F4" s="24">
        <v>0</v>
      </c>
      <c r="G4" s="25">
        <v>1276.3</v>
      </c>
      <c r="H4" s="25">
        <v>0</v>
      </c>
      <c r="I4" s="24">
        <v>0</v>
      </c>
      <c r="J4" s="23" t="s">
        <v>60</v>
      </c>
    </row>
    <row r="5" spans="1:10">
      <c r="A5" s="23" t="s">
        <v>55</v>
      </c>
      <c r="B5" s="23" t="s">
        <v>56</v>
      </c>
      <c r="C5" s="23" t="s">
        <v>57</v>
      </c>
      <c r="D5" s="23" t="s">
        <v>106</v>
      </c>
      <c r="E5" s="23" t="s">
        <v>64</v>
      </c>
      <c r="F5" s="24">
        <v>0</v>
      </c>
      <c r="G5" s="25">
        <v>1276.3</v>
      </c>
      <c r="H5" s="25">
        <v>0</v>
      </c>
      <c r="I5" s="24">
        <v>0</v>
      </c>
      <c r="J5" s="23" t="s">
        <v>60</v>
      </c>
    </row>
    <row r="6" spans="1:10">
      <c r="A6" s="23" t="s">
        <v>55</v>
      </c>
      <c r="B6" s="23" t="s">
        <v>56</v>
      </c>
      <c r="C6" s="23" t="s">
        <v>57</v>
      </c>
      <c r="D6" s="23" t="s">
        <v>106</v>
      </c>
      <c r="E6" s="23" t="s">
        <v>66</v>
      </c>
      <c r="F6" s="24">
        <v>0</v>
      </c>
      <c r="G6" s="25">
        <v>1276.3</v>
      </c>
      <c r="H6" s="25">
        <v>0</v>
      </c>
      <c r="I6" s="24">
        <v>0</v>
      </c>
      <c r="J6" s="23" t="s">
        <v>60</v>
      </c>
    </row>
    <row r="7" spans="1:10">
      <c r="A7" s="23" t="s">
        <v>55</v>
      </c>
      <c r="B7" s="23" t="s">
        <v>56</v>
      </c>
      <c r="C7" s="23" t="s">
        <v>57</v>
      </c>
      <c r="D7" s="23" t="s">
        <v>106</v>
      </c>
      <c r="E7" s="23" t="s">
        <v>65</v>
      </c>
      <c r="F7" s="24">
        <v>2</v>
      </c>
      <c r="G7" s="25">
        <v>1310.92</v>
      </c>
      <c r="H7" s="25">
        <v>2621.84</v>
      </c>
      <c r="I7" s="24">
        <v>0</v>
      </c>
      <c r="J7" s="23" t="s">
        <v>60</v>
      </c>
    </row>
    <row r="8" spans="1:10">
      <c r="A8" s="23" t="s">
        <v>55</v>
      </c>
      <c r="B8" s="23" t="s">
        <v>56</v>
      </c>
      <c r="C8" s="23" t="s">
        <v>57</v>
      </c>
      <c r="D8" s="23" t="s">
        <v>106</v>
      </c>
      <c r="E8" s="23" t="s">
        <v>67</v>
      </c>
      <c r="F8" s="24">
        <v>0</v>
      </c>
      <c r="G8" s="25">
        <v>1276.3</v>
      </c>
      <c r="H8" s="25">
        <v>0</v>
      </c>
      <c r="I8" s="24">
        <v>0</v>
      </c>
      <c r="J8" s="23" t="s">
        <v>60</v>
      </c>
    </row>
    <row r="9" spans="1:10">
      <c r="A9" s="23" t="s">
        <v>55</v>
      </c>
      <c r="B9" s="23" t="s">
        <v>56</v>
      </c>
      <c r="C9" s="23" t="s">
        <v>57</v>
      </c>
      <c r="D9" s="23" t="s">
        <v>106</v>
      </c>
      <c r="E9" s="23" t="s">
        <v>68</v>
      </c>
      <c r="F9" s="24">
        <v>3</v>
      </c>
      <c r="G9" s="25">
        <v>1326.36</v>
      </c>
      <c r="H9" s="25">
        <v>3979.08</v>
      </c>
      <c r="I9" s="24">
        <v>0</v>
      </c>
      <c r="J9" s="23" t="s">
        <v>60</v>
      </c>
    </row>
    <row r="10" spans="1:10">
      <c r="A10" s="23" t="s">
        <v>55</v>
      </c>
      <c r="B10" s="23" t="s">
        <v>56</v>
      </c>
      <c r="C10" s="23" t="s">
        <v>57</v>
      </c>
      <c r="D10" s="23" t="s">
        <v>106</v>
      </c>
      <c r="E10" s="23" t="s">
        <v>69</v>
      </c>
      <c r="F10" s="24">
        <v>0</v>
      </c>
      <c r="G10" s="25">
        <v>1276.3</v>
      </c>
      <c r="H10" s="25">
        <v>0</v>
      </c>
      <c r="I10" s="24">
        <v>0</v>
      </c>
      <c r="J10" s="23" t="s">
        <v>60</v>
      </c>
    </row>
    <row r="11" spans="1:10">
      <c r="A11" s="23" t="s">
        <v>55</v>
      </c>
      <c r="B11" s="23" t="s">
        <v>56</v>
      </c>
      <c r="C11" s="23" t="s">
        <v>57</v>
      </c>
      <c r="D11" s="23" t="s">
        <v>106</v>
      </c>
      <c r="E11" s="23" t="s">
        <v>71</v>
      </c>
      <c r="F11" s="24">
        <v>4</v>
      </c>
      <c r="G11" s="25">
        <v>1315.16</v>
      </c>
      <c r="H11" s="25">
        <v>5260.64</v>
      </c>
      <c r="I11" s="24">
        <v>0</v>
      </c>
      <c r="J11" s="23" t="s">
        <v>60</v>
      </c>
    </row>
    <row r="12" spans="1:10">
      <c r="A12" s="23" t="s">
        <v>55</v>
      </c>
      <c r="B12" s="23" t="s">
        <v>56</v>
      </c>
      <c r="C12" s="23" t="s">
        <v>57</v>
      </c>
      <c r="D12" s="23" t="s">
        <v>106</v>
      </c>
      <c r="E12" s="23" t="s">
        <v>72</v>
      </c>
      <c r="F12" s="24">
        <v>6</v>
      </c>
      <c r="G12" s="25">
        <v>1316.39</v>
      </c>
      <c r="H12" s="25">
        <v>7898.34</v>
      </c>
      <c r="I12" s="24">
        <v>0</v>
      </c>
      <c r="J12" s="23" t="s">
        <v>60</v>
      </c>
    </row>
    <row r="13" spans="1:10">
      <c r="A13" s="23" t="s">
        <v>55</v>
      </c>
      <c r="B13" s="23" t="s">
        <v>56</v>
      </c>
      <c r="C13" s="23" t="s">
        <v>57</v>
      </c>
      <c r="D13" s="23" t="s">
        <v>106</v>
      </c>
      <c r="E13" s="23" t="s">
        <v>74</v>
      </c>
      <c r="F13" s="24">
        <v>3</v>
      </c>
      <c r="G13" s="25">
        <v>1257.7</v>
      </c>
      <c r="H13" s="25">
        <v>3773.1000000000004</v>
      </c>
      <c r="I13" s="24">
        <v>0</v>
      </c>
      <c r="J13" s="23" t="s">
        <v>60</v>
      </c>
    </row>
    <row r="14" spans="1:10">
      <c r="A14" s="23" t="s">
        <v>55</v>
      </c>
      <c r="B14" s="23" t="s">
        <v>56</v>
      </c>
      <c r="C14" s="23" t="s">
        <v>57</v>
      </c>
      <c r="D14" s="23" t="s">
        <v>106</v>
      </c>
      <c r="E14" s="23" t="s">
        <v>75</v>
      </c>
      <c r="F14" s="24">
        <v>0</v>
      </c>
      <c r="G14" s="25">
        <v>1276.3</v>
      </c>
      <c r="H14" s="25">
        <v>0</v>
      </c>
      <c r="I14" s="24">
        <v>0</v>
      </c>
      <c r="J14" s="23" t="s">
        <v>60</v>
      </c>
    </row>
    <row r="15" spans="1:10">
      <c r="A15" s="23" t="s">
        <v>55</v>
      </c>
      <c r="B15" s="23" t="s">
        <v>56</v>
      </c>
      <c r="C15" s="23" t="s">
        <v>57</v>
      </c>
      <c r="D15" s="23" t="s">
        <v>106</v>
      </c>
      <c r="E15" s="23" t="s">
        <v>78</v>
      </c>
      <c r="F15" s="24">
        <v>0</v>
      </c>
      <c r="G15" s="25">
        <v>1276.3</v>
      </c>
      <c r="H15" s="25">
        <v>0</v>
      </c>
      <c r="I15" s="24">
        <v>0</v>
      </c>
      <c r="J15" s="23" t="s">
        <v>60</v>
      </c>
    </row>
    <row r="16" spans="1:10">
      <c r="A16" s="23" t="s">
        <v>55</v>
      </c>
      <c r="B16" s="23" t="s">
        <v>56</v>
      </c>
      <c r="C16" s="23" t="s">
        <v>57</v>
      </c>
      <c r="D16" s="23" t="s">
        <v>106</v>
      </c>
      <c r="E16" s="23" t="s">
        <v>76</v>
      </c>
      <c r="F16" s="24">
        <v>1</v>
      </c>
      <c r="G16" s="25">
        <v>1276.3</v>
      </c>
      <c r="H16" s="25">
        <v>1276.3</v>
      </c>
      <c r="I16" s="24">
        <v>0</v>
      </c>
      <c r="J16" s="23" t="s">
        <v>60</v>
      </c>
    </row>
    <row r="17" spans="1:10">
      <c r="A17" s="23" t="s">
        <v>55</v>
      </c>
      <c r="B17" s="23" t="s">
        <v>56</v>
      </c>
      <c r="C17" s="23" t="s">
        <v>57</v>
      </c>
      <c r="D17" s="23" t="s">
        <v>106</v>
      </c>
      <c r="E17" s="23" t="s">
        <v>77</v>
      </c>
      <c r="F17" s="24">
        <v>0</v>
      </c>
      <c r="G17" s="25">
        <v>1276.3</v>
      </c>
      <c r="H17" s="25">
        <v>0</v>
      </c>
      <c r="I17" s="24">
        <v>0</v>
      </c>
      <c r="J17" s="23" t="s">
        <v>60</v>
      </c>
    </row>
    <row r="18" spans="1:10">
      <c r="A18" s="23" t="s">
        <v>55</v>
      </c>
      <c r="B18" s="23" t="s">
        <v>56</v>
      </c>
      <c r="C18" s="23" t="s">
        <v>57</v>
      </c>
      <c r="D18" s="23" t="s">
        <v>106</v>
      </c>
      <c r="E18" s="23" t="s">
        <v>79</v>
      </c>
      <c r="F18" s="24">
        <v>0</v>
      </c>
      <c r="G18" s="25">
        <v>1276.3</v>
      </c>
      <c r="H18" s="25">
        <v>0</v>
      </c>
      <c r="I18" s="24">
        <v>0</v>
      </c>
      <c r="J18" s="23" t="s">
        <v>60</v>
      </c>
    </row>
    <row r="19" spans="1:10">
      <c r="A19" s="23" t="s">
        <v>55</v>
      </c>
      <c r="B19" s="23" t="s">
        <v>56</v>
      </c>
      <c r="C19" s="23" t="s">
        <v>57</v>
      </c>
      <c r="D19" s="23" t="s">
        <v>106</v>
      </c>
      <c r="E19" s="23" t="s">
        <v>81</v>
      </c>
      <c r="F19" s="24">
        <v>3</v>
      </c>
      <c r="G19" s="25">
        <v>1297.57</v>
      </c>
      <c r="H19" s="25">
        <v>3892.71</v>
      </c>
      <c r="I19" s="24">
        <v>0</v>
      </c>
      <c r="J19" s="23" t="s">
        <v>60</v>
      </c>
    </row>
    <row r="20" spans="1:10">
      <c r="A20" s="23" t="s">
        <v>55</v>
      </c>
      <c r="B20" s="23" t="s">
        <v>56</v>
      </c>
      <c r="C20" s="23" t="s">
        <v>57</v>
      </c>
      <c r="D20" s="23" t="s">
        <v>106</v>
      </c>
      <c r="E20" s="23" t="s">
        <v>80</v>
      </c>
      <c r="F20" s="24">
        <v>3</v>
      </c>
      <c r="G20" s="25">
        <v>1335.66</v>
      </c>
      <c r="H20" s="25">
        <v>4006.9800000000005</v>
      </c>
      <c r="I20" s="24">
        <v>0</v>
      </c>
      <c r="J20" s="23" t="s">
        <v>60</v>
      </c>
    </row>
    <row r="21" spans="1:10">
      <c r="A21" s="23" t="s">
        <v>55</v>
      </c>
      <c r="B21" s="23" t="s">
        <v>56</v>
      </c>
      <c r="C21" s="23" t="s">
        <v>57</v>
      </c>
      <c r="D21" s="23" t="s">
        <v>106</v>
      </c>
      <c r="E21" s="23" t="s">
        <v>61</v>
      </c>
      <c r="F21" s="24">
        <v>0</v>
      </c>
      <c r="G21" s="25">
        <v>1276.3</v>
      </c>
      <c r="H21" s="25">
        <v>0</v>
      </c>
      <c r="I21" s="24">
        <v>0</v>
      </c>
      <c r="J21" s="23" t="s">
        <v>60</v>
      </c>
    </row>
    <row r="22" spans="1:10">
      <c r="A22" s="23" t="s">
        <v>55</v>
      </c>
      <c r="B22" s="23" t="s">
        <v>56</v>
      </c>
      <c r="C22" s="23" t="s">
        <v>57</v>
      </c>
      <c r="D22" s="23" t="s">
        <v>106</v>
      </c>
      <c r="E22" s="23" t="s">
        <v>82</v>
      </c>
      <c r="F22" s="24">
        <v>0</v>
      </c>
      <c r="G22" s="25">
        <v>1276.3</v>
      </c>
      <c r="H22" s="25">
        <v>0</v>
      </c>
      <c r="I22" s="24">
        <v>0</v>
      </c>
      <c r="J22" s="23" t="s">
        <v>60</v>
      </c>
    </row>
    <row r="23" spans="1:10" ht="15.75" thickBot="1">
      <c r="E23" s="27" t="s">
        <v>83</v>
      </c>
      <c r="F23" s="28">
        <f>SUM(F2:F22)</f>
        <v>27</v>
      </c>
      <c r="G23" s="28"/>
      <c r="H23" s="35">
        <f t="shared" ref="H23" si="0">SUM(H2:H22)</f>
        <v>35311.949999999997</v>
      </c>
    </row>
    <row r="24" spans="1:10">
      <c r="E24" t="s">
        <v>85</v>
      </c>
      <c r="G24" s="26">
        <f>AVERAGE(G2:G22)</f>
        <v>1288.2447619047616</v>
      </c>
    </row>
    <row r="25" spans="1:10" ht="15.75">
      <c r="E25" s="30" t="s">
        <v>84</v>
      </c>
      <c r="F25" s="31"/>
      <c r="G25" s="31"/>
      <c r="H25" s="32">
        <f>H23/F23</f>
        <v>1307.8499999999999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J22"/>
  <sheetViews>
    <sheetView workbookViewId="0">
      <selection activeCell="G22" sqref="G22"/>
    </sheetView>
  </sheetViews>
  <sheetFormatPr defaultRowHeight="15"/>
  <cols>
    <col min="1" max="1" width="5.85546875" bestFit="1" customWidth="1"/>
    <col min="2" max="2" width="16.85546875" bestFit="1" customWidth="1"/>
    <col min="3" max="3" width="11.140625" bestFit="1" customWidth="1"/>
    <col min="4" max="4" width="11.42578125" bestFit="1" customWidth="1"/>
    <col min="5" max="5" width="11.5703125" bestFit="1" customWidth="1"/>
    <col min="6" max="6" width="9.5703125" bestFit="1" customWidth="1"/>
    <col min="7" max="7" width="10.85546875" bestFit="1" customWidth="1"/>
    <col min="8" max="8" width="11.5703125" bestFit="1" customWidth="1"/>
    <col min="9" max="9" width="13.42578125" bestFit="1" customWidth="1"/>
    <col min="10" max="10" width="65.140625" bestFit="1" customWidth="1"/>
  </cols>
  <sheetData>
    <row r="1" spans="1:10">
      <c r="A1" s="22" t="s">
        <v>45</v>
      </c>
      <c r="B1" s="22" t="s">
        <v>46</v>
      </c>
      <c r="C1" s="22" t="s">
        <v>47</v>
      </c>
      <c r="D1" s="22" t="s">
        <v>48</v>
      </c>
      <c r="E1" s="22" t="s">
        <v>49</v>
      </c>
      <c r="F1" s="22" t="s">
        <v>50</v>
      </c>
      <c r="G1" s="22" t="s">
        <v>51</v>
      </c>
      <c r="H1" s="22" t="s">
        <v>52</v>
      </c>
      <c r="I1" s="22" t="s">
        <v>53</v>
      </c>
      <c r="J1" s="22" t="s">
        <v>54</v>
      </c>
    </row>
    <row r="2" spans="1:10">
      <c r="A2" s="23" t="s">
        <v>55</v>
      </c>
      <c r="B2" s="23" t="s">
        <v>56</v>
      </c>
      <c r="C2" s="23" t="s">
        <v>57</v>
      </c>
      <c r="D2" s="23" t="s">
        <v>107</v>
      </c>
      <c r="E2" s="23" t="s">
        <v>59</v>
      </c>
      <c r="F2" s="24">
        <v>0</v>
      </c>
      <c r="G2" s="25">
        <v>1166.72</v>
      </c>
      <c r="H2" s="25">
        <v>0</v>
      </c>
      <c r="I2" s="24">
        <v>0</v>
      </c>
      <c r="J2" s="23" t="s">
        <v>60</v>
      </c>
    </row>
    <row r="3" spans="1:10">
      <c r="A3" s="23" t="s">
        <v>55</v>
      </c>
      <c r="B3" s="23" t="s">
        <v>56</v>
      </c>
      <c r="C3" s="23" t="s">
        <v>57</v>
      </c>
      <c r="D3" s="23" t="s">
        <v>107</v>
      </c>
      <c r="E3" s="23" t="s">
        <v>64</v>
      </c>
      <c r="F3" s="24">
        <v>0</v>
      </c>
      <c r="G3" s="25">
        <v>1166.72</v>
      </c>
      <c r="H3" s="25">
        <v>0</v>
      </c>
      <c r="I3" s="24">
        <v>0</v>
      </c>
      <c r="J3" s="23" t="s">
        <v>60</v>
      </c>
    </row>
    <row r="4" spans="1:10">
      <c r="A4" s="23" t="s">
        <v>55</v>
      </c>
      <c r="B4" s="23" t="s">
        <v>56</v>
      </c>
      <c r="C4" s="23" t="s">
        <v>57</v>
      </c>
      <c r="D4" s="23" t="s">
        <v>107</v>
      </c>
      <c r="E4" s="23" t="s">
        <v>66</v>
      </c>
      <c r="F4" s="24">
        <v>0</v>
      </c>
      <c r="G4" s="25">
        <v>1166.72</v>
      </c>
      <c r="H4" s="25">
        <v>0</v>
      </c>
      <c r="I4" s="24">
        <v>0</v>
      </c>
      <c r="J4" s="23" t="s">
        <v>60</v>
      </c>
    </row>
    <row r="5" spans="1:10">
      <c r="A5" s="23" t="s">
        <v>55</v>
      </c>
      <c r="B5" s="23" t="s">
        <v>56</v>
      </c>
      <c r="C5" s="23" t="s">
        <v>57</v>
      </c>
      <c r="D5" s="23" t="s">
        <v>107</v>
      </c>
      <c r="E5" s="23" t="s">
        <v>67</v>
      </c>
      <c r="F5" s="24">
        <v>0</v>
      </c>
      <c r="G5" s="25">
        <v>1166.72</v>
      </c>
      <c r="H5" s="25">
        <v>0</v>
      </c>
      <c r="I5" s="24">
        <v>0</v>
      </c>
      <c r="J5" s="23" t="s">
        <v>60</v>
      </c>
    </row>
    <row r="6" spans="1:10">
      <c r="A6" s="23" t="s">
        <v>55</v>
      </c>
      <c r="B6" s="23" t="s">
        <v>56</v>
      </c>
      <c r="C6" s="23" t="s">
        <v>57</v>
      </c>
      <c r="D6" s="23" t="s">
        <v>107</v>
      </c>
      <c r="E6" s="23" t="s">
        <v>68</v>
      </c>
      <c r="F6" s="24">
        <v>3</v>
      </c>
      <c r="G6" s="25">
        <v>1166.72</v>
      </c>
      <c r="H6" s="25">
        <v>3500.16</v>
      </c>
      <c r="I6" s="24">
        <v>0</v>
      </c>
      <c r="J6" s="23" t="s">
        <v>60</v>
      </c>
    </row>
    <row r="7" spans="1:10">
      <c r="A7" s="23" t="s">
        <v>55</v>
      </c>
      <c r="B7" s="23" t="s">
        <v>56</v>
      </c>
      <c r="C7" s="23" t="s">
        <v>57</v>
      </c>
      <c r="D7" s="23" t="s">
        <v>107</v>
      </c>
      <c r="E7" s="23" t="s">
        <v>87</v>
      </c>
      <c r="F7" s="24">
        <v>0</v>
      </c>
      <c r="G7" s="25">
        <v>1166.72</v>
      </c>
      <c r="H7" s="25">
        <v>0</v>
      </c>
      <c r="I7" s="24">
        <v>0</v>
      </c>
      <c r="J7" s="23" t="s">
        <v>60</v>
      </c>
    </row>
    <row r="8" spans="1:10">
      <c r="A8" s="23" t="s">
        <v>55</v>
      </c>
      <c r="B8" s="23" t="s">
        <v>56</v>
      </c>
      <c r="C8" s="23" t="s">
        <v>57</v>
      </c>
      <c r="D8" s="23" t="s">
        <v>107</v>
      </c>
      <c r="E8" s="23" t="s">
        <v>80</v>
      </c>
      <c r="F8" s="24">
        <v>6</v>
      </c>
      <c r="G8" s="25">
        <v>1166.72</v>
      </c>
      <c r="H8" s="25">
        <v>7000.32</v>
      </c>
      <c r="I8" s="24">
        <v>0</v>
      </c>
      <c r="J8" s="23" t="s">
        <v>60</v>
      </c>
    </row>
    <row r="9" spans="1:10">
      <c r="A9" s="23" t="s">
        <v>55</v>
      </c>
      <c r="B9" s="23" t="s">
        <v>56</v>
      </c>
      <c r="C9" s="23" t="s">
        <v>57</v>
      </c>
      <c r="D9" s="23" t="s">
        <v>107</v>
      </c>
      <c r="E9" s="23" t="s">
        <v>71</v>
      </c>
      <c r="F9" s="24">
        <v>0</v>
      </c>
      <c r="G9" s="25">
        <v>1166.72</v>
      </c>
      <c r="H9" s="25">
        <v>0</v>
      </c>
      <c r="I9" s="24">
        <v>0</v>
      </c>
      <c r="J9" s="23" t="s">
        <v>60</v>
      </c>
    </row>
    <row r="10" spans="1:10">
      <c r="A10" s="23" t="s">
        <v>55</v>
      </c>
      <c r="B10" s="23" t="s">
        <v>56</v>
      </c>
      <c r="C10" s="23" t="s">
        <v>57</v>
      </c>
      <c r="D10" s="23" t="s">
        <v>107</v>
      </c>
      <c r="E10" s="23" t="s">
        <v>69</v>
      </c>
      <c r="F10" s="24">
        <v>0</v>
      </c>
      <c r="G10" s="25">
        <v>1166.72</v>
      </c>
      <c r="H10" s="25">
        <v>0</v>
      </c>
      <c r="I10" s="24">
        <v>0</v>
      </c>
      <c r="J10" s="23" t="s">
        <v>60</v>
      </c>
    </row>
    <row r="11" spans="1:10">
      <c r="A11" s="23" t="s">
        <v>55</v>
      </c>
      <c r="B11" s="23" t="s">
        <v>56</v>
      </c>
      <c r="C11" s="23" t="s">
        <v>57</v>
      </c>
      <c r="D11" s="23" t="s">
        <v>107</v>
      </c>
      <c r="E11" s="23" t="s">
        <v>73</v>
      </c>
      <c r="F11" s="24">
        <v>6</v>
      </c>
      <c r="G11" s="25">
        <v>1166.72</v>
      </c>
      <c r="H11" s="25">
        <v>7000.32</v>
      </c>
      <c r="I11" s="24">
        <v>0</v>
      </c>
      <c r="J11" s="23" t="s">
        <v>60</v>
      </c>
    </row>
    <row r="12" spans="1:10">
      <c r="A12" s="23" t="s">
        <v>55</v>
      </c>
      <c r="B12" s="23" t="s">
        <v>56</v>
      </c>
      <c r="C12" s="23" t="s">
        <v>57</v>
      </c>
      <c r="D12" s="23" t="s">
        <v>107</v>
      </c>
      <c r="E12" s="23" t="s">
        <v>74</v>
      </c>
      <c r="F12" s="24">
        <v>0</v>
      </c>
      <c r="G12" s="25">
        <v>1166.72</v>
      </c>
      <c r="H12" s="25">
        <v>0</v>
      </c>
      <c r="I12" s="24">
        <v>0</v>
      </c>
      <c r="J12" s="23" t="s">
        <v>60</v>
      </c>
    </row>
    <row r="13" spans="1:10">
      <c r="A13" s="23" t="s">
        <v>55</v>
      </c>
      <c r="B13" s="23" t="s">
        <v>56</v>
      </c>
      <c r="C13" s="23" t="s">
        <v>57</v>
      </c>
      <c r="D13" s="23" t="s">
        <v>107</v>
      </c>
      <c r="E13" s="23" t="s">
        <v>75</v>
      </c>
      <c r="F13" s="24">
        <v>0</v>
      </c>
      <c r="G13" s="25">
        <v>1166.72</v>
      </c>
      <c r="H13" s="25">
        <v>0</v>
      </c>
      <c r="I13" s="24">
        <v>0</v>
      </c>
      <c r="J13" s="23" t="s">
        <v>60</v>
      </c>
    </row>
    <row r="14" spans="1:10">
      <c r="A14" s="23" t="s">
        <v>55</v>
      </c>
      <c r="B14" s="23" t="s">
        <v>56</v>
      </c>
      <c r="C14" s="23" t="s">
        <v>57</v>
      </c>
      <c r="D14" s="23" t="s">
        <v>107</v>
      </c>
      <c r="E14" s="23" t="s">
        <v>77</v>
      </c>
      <c r="F14" s="24">
        <v>0</v>
      </c>
      <c r="G14" s="25">
        <v>1166.72</v>
      </c>
      <c r="H14" s="25">
        <v>0</v>
      </c>
      <c r="I14" s="24">
        <v>0</v>
      </c>
      <c r="J14" s="23" t="s">
        <v>60</v>
      </c>
    </row>
    <row r="15" spans="1:10">
      <c r="A15" s="23" t="s">
        <v>55</v>
      </c>
      <c r="B15" s="23" t="s">
        <v>56</v>
      </c>
      <c r="C15" s="23" t="s">
        <v>57</v>
      </c>
      <c r="D15" s="23" t="s">
        <v>107</v>
      </c>
      <c r="E15" s="23" t="s">
        <v>76</v>
      </c>
      <c r="F15" s="24">
        <v>2</v>
      </c>
      <c r="G15" s="25">
        <v>1166.72</v>
      </c>
      <c r="H15" s="25">
        <v>2333.44</v>
      </c>
      <c r="I15" s="24">
        <v>0</v>
      </c>
      <c r="J15" s="23" t="s">
        <v>60</v>
      </c>
    </row>
    <row r="16" spans="1:10">
      <c r="A16" s="23" t="s">
        <v>55</v>
      </c>
      <c r="B16" s="23" t="s">
        <v>56</v>
      </c>
      <c r="C16" s="23" t="s">
        <v>57</v>
      </c>
      <c r="D16" s="23" t="s">
        <v>107</v>
      </c>
      <c r="E16" s="23" t="s">
        <v>78</v>
      </c>
      <c r="F16" s="24">
        <v>0</v>
      </c>
      <c r="G16" s="25">
        <v>1166.72</v>
      </c>
      <c r="H16" s="25">
        <v>0</v>
      </c>
      <c r="I16" s="24">
        <v>0</v>
      </c>
      <c r="J16" s="23" t="s">
        <v>60</v>
      </c>
    </row>
    <row r="17" spans="1:10">
      <c r="A17" s="23" t="s">
        <v>55</v>
      </c>
      <c r="B17" s="23" t="s">
        <v>56</v>
      </c>
      <c r="C17" s="23" t="s">
        <v>57</v>
      </c>
      <c r="D17" s="23" t="s">
        <v>107</v>
      </c>
      <c r="E17" s="23" t="s">
        <v>79</v>
      </c>
      <c r="F17" s="24">
        <v>0</v>
      </c>
      <c r="G17" s="25">
        <v>1166.72</v>
      </c>
      <c r="H17" s="25">
        <v>0</v>
      </c>
      <c r="I17" s="24">
        <v>0</v>
      </c>
      <c r="J17" s="23" t="s">
        <v>60</v>
      </c>
    </row>
    <row r="18" spans="1:10">
      <c r="A18" s="23" t="s">
        <v>55</v>
      </c>
      <c r="B18" s="23" t="s">
        <v>56</v>
      </c>
      <c r="C18" s="23" t="s">
        <v>57</v>
      </c>
      <c r="D18" s="23" t="s">
        <v>107</v>
      </c>
      <c r="E18" s="23" t="s">
        <v>62</v>
      </c>
      <c r="F18" s="24">
        <v>2</v>
      </c>
      <c r="G18" s="25">
        <v>1166.72</v>
      </c>
      <c r="H18" s="25">
        <v>2333.44</v>
      </c>
      <c r="I18" s="24">
        <v>0</v>
      </c>
      <c r="J18" s="23" t="s">
        <v>60</v>
      </c>
    </row>
    <row r="19" spans="1:10">
      <c r="A19" s="23" t="s">
        <v>55</v>
      </c>
      <c r="B19" s="23" t="s">
        <v>56</v>
      </c>
      <c r="C19" s="23" t="s">
        <v>57</v>
      </c>
      <c r="D19" s="23" t="s">
        <v>107</v>
      </c>
      <c r="E19" s="23" t="s">
        <v>61</v>
      </c>
      <c r="F19" s="24">
        <v>0</v>
      </c>
      <c r="G19" s="25">
        <v>1166.72</v>
      </c>
      <c r="H19" s="25">
        <v>0</v>
      </c>
      <c r="I19" s="24">
        <v>0</v>
      </c>
      <c r="J19" s="23" t="s">
        <v>60</v>
      </c>
    </row>
    <row r="20" spans="1:10" ht="15.75" thickBot="1">
      <c r="E20" s="27" t="s">
        <v>83</v>
      </c>
      <c r="F20" s="28">
        <f>SUM(F2:F19)</f>
        <v>19</v>
      </c>
      <c r="G20" s="28"/>
      <c r="H20" s="35">
        <f t="shared" ref="H20" si="0">SUM(H2:H19)</f>
        <v>22167.679999999997</v>
      </c>
    </row>
    <row r="21" spans="1:10">
      <c r="E21" t="s">
        <v>85</v>
      </c>
      <c r="G21" s="26">
        <f>AVERAGE(G2:G19)</f>
        <v>1166.72</v>
      </c>
    </row>
    <row r="22" spans="1:10" ht="15.75">
      <c r="E22" s="30" t="s">
        <v>84</v>
      </c>
      <c r="F22" s="31"/>
      <c r="G22" s="31"/>
      <c r="H22" s="32">
        <f>H20/F20</f>
        <v>1166.7199999999998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A1:J27"/>
  <sheetViews>
    <sheetView workbookViewId="0">
      <selection activeCell="G27" sqref="G27"/>
    </sheetView>
  </sheetViews>
  <sheetFormatPr defaultRowHeight="15"/>
  <cols>
    <col min="1" max="1" width="5.85546875" bestFit="1" customWidth="1"/>
    <col min="2" max="2" width="16.85546875" bestFit="1" customWidth="1"/>
    <col min="3" max="3" width="11.140625" bestFit="1" customWidth="1"/>
    <col min="4" max="4" width="11.42578125" bestFit="1" customWidth="1"/>
    <col min="5" max="5" width="11.5703125" bestFit="1" customWidth="1"/>
    <col min="6" max="6" width="9.5703125" bestFit="1" customWidth="1"/>
    <col min="7" max="7" width="10.85546875" bestFit="1" customWidth="1"/>
    <col min="8" max="8" width="11.5703125" bestFit="1" customWidth="1"/>
    <col min="9" max="9" width="13.42578125" bestFit="1" customWidth="1"/>
    <col min="10" max="10" width="65.140625" bestFit="1" customWidth="1"/>
  </cols>
  <sheetData>
    <row r="1" spans="1:10">
      <c r="A1" s="22" t="s">
        <v>45</v>
      </c>
      <c r="B1" s="22" t="s">
        <v>46</v>
      </c>
      <c r="C1" s="22" t="s">
        <v>47</v>
      </c>
      <c r="D1" s="22" t="s">
        <v>48</v>
      </c>
      <c r="E1" s="22" t="s">
        <v>49</v>
      </c>
      <c r="F1" s="22" t="s">
        <v>50</v>
      </c>
      <c r="G1" s="22" t="s">
        <v>51</v>
      </c>
      <c r="H1" s="22" t="s">
        <v>52</v>
      </c>
      <c r="I1" s="22" t="s">
        <v>53</v>
      </c>
      <c r="J1" s="22" t="s">
        <v>54</v>
      </c>
    </row>
    <row r="2" spans="1:10">
      <c r="A2" s="23" t="s">
        <v>55</v>
      </c>
      <c r="B2" s="23" t="s">
        <v>56</v>
      </c>
      <c r="C2" s="23" t="s">
        <v>57</v>
      </c>
      <c r="D2" s="23" t="s">
        <v>108</v>
      </c>
      <c r="E2" s="23" t="s">
        <v>59</v>
      </c>
      <c r="F2" s="24">
        <v>0</v>
      </c>
      <c r="G2" s="25">
        <v>1811.89</v>
      </c>
      <c r="H2" s="25">
        <v>0</v>
      </c>
      <c r="I2" s="24">
        <v>0</v>
      </c>
      <c r="J2" s="23" t="s">
        <v>60</v>
      </c>
    </row>
    <row r="3" spans="1:10">
      <c r="A3" s="23" t="s">
        <v>55</v>
      </c>
      <c r="B3" s="23" t="s">
        <v>56</v>
      </c>
      <c r="C3" s="23" t="s">
        <v>57</v>
      </c>
      <c r="D3" s="23" t="s">
        <v>108</v>
      </c>
      <c r="E3" s="23" t="s">
        <v>61</v>
      </c>
      <c r="F3" s="24">
        <v>0</v>
      </c>
      <c r="G3" s="25">
        <v>1811.89</v>
      </c>
      <c r="H3" s="25">
        <v>0</v>
      </c>
      <c r="I3" s="24">
        <v>0</v>
      </c>
      <c r="J3" s="23" t="s">
        <v>60</v>
      </c>
    </row>
    <row r="4" spans="1:10">
      <c r="A4" s="23" t="s">
        <v>55</v>
      </c>
      <c r="B4" s="23" t="s">
        <v>56</v>
      </c>
      <c r="C4" s="23" t="s">
        <v>57</v>
      </c>
      <c r="D4" s="23" t="s">
        <v>108</v>
      </c>
      <c r="E4" s="23" t="s">
        <v>62</v>
      </c>
      <c r="F4" s="24">
        <v>3</v>
      </c>
      <c r="G4" s="25">
        <v>1653.07</v>
      </c>
      <c r="H4" s="25">
        <v>4959.21</v>
      </c>
      <c r="I4" s="24">
        <v>0</v>
      </c>
      <c r="J4" s="23" t="s">
        <v>60</v>
      </c>
    </row>
    <row r="5" spans="1:10">
      <c r="A5" s="23" t="s">
        <v>55</v>
      </c>
      <c r="B5" s="23" t="s">
        <v>56</v>
      </c>
      <c r="C5" s="23" t="s">
        <v>57</v>
      </c>
      <c r="D5" s="23" t="s">
        <v>108</v>
      </c>
      <c r="E5" s="23" t="s">
        <v>63</v>
      </c>
      <c r="F5" s="24">
        <v>0</v>
      </c>
      <c r="G5" s="25">
        <v>1811.89</v>
      </c>
      <c r="H5" s="25">
        <v>0</v>
      </c>
      <c r="I5" s="24">
        <v>0</v>
      </c>
      <c r="J5" s="23" t="s">
        <v>60</v>
      </c>
    </row>
    <row r="6" spans="1:10">
      <c r="A6" s="23" t="s">
        <v>55</v>
      </c>
      <c r="B6" s="23" t="s">
        <v>56</v>
      </c>
      <c r="C6" s="23" t="s">
        <v>57</v>
      </c>
      <c r="D6" s="23" t="s">
        <v>108</v>
      </c>
      <c r="E6" s="23" t="s">
        <v>64</v>
      </c>
      <c r="F6" s="24">
        <v>0</v>
      </c>
      <c r="G6" s="25">
        <v>1797.85</v>
      </c>
      <c r="H6" s="25">
        <v>0</v>
      </c>
      <c r="I6" s="24">
        <v>0</v>
      </c>
      <c r="J6" s="23" t="s">
        <v>60</v>
      </c>
    </row>
    <row r="7" spans="1:10">
      <c r="A7" s="23" t="s">
        <v>55</v>
      </c>
      <c r="B7" s="23" t="s">
        <v>56</v>
      </c>
      <c r="C7" s="23" t="s">
        <v>57</v>
      </c>
      <c r="D7" s="23" t="s">
        <v>108</v>
      </c>
      <c r="E7" s="23" t="s">
        <v>65</v>
      </c>
      <c r="F7" s="24">
        <v>3</v>
      </c>
      <c r="G7" s="25">
        <v>1652.64</v>
      </c>
      <c r="H7" s="25">
        <v>4957.92</v>
      </c>
      <c r="I7" s="24">
        <v>0</v>
      </c>
      <c r="J7" s="23" t="s">
        <v>60</v>
      </c>
    </row>
    <row r="8" spans="1:10">
      <c r="A8" s="23" t="s">
        <v>55</v>
      </c>
      <c r="B8" s="23" t="s">
        <v>56</v>
      </c>
      <c r="C8" s="23" t="s">
        <v>57</v>
      </c>
      <c r="D8" s="23" t="s">
        <v>108</v>
      </c>
      <c r="E8" s="23" t="s">
        <v>66</v>
      </c>
      <c r="F8" s="24">
        <v>0</v>
      </c>
      <c r="G8" s="25">
        <v>1811.89</v>
      </c>
      <c r="H8" s="25">
        <v>0</v>
      </c>
      <c r="I8" s="24">
        <v>0</v>
      </c>
      <c r="J8" s="23" t="s">
        <v>60</v>
      </c>
    </row>
    <row r="9" spans="1:10">
      <c r="A9" s="23" t="s">
        <v>55</v>
      </c>
      <c r="B9" s="23" t="s">
        <v>56</v>
      </c>
      <c r="C9" s="23" t="s">
        <v>57</v>
      </c>
      <c r="D9" s="23" t="s">
        <v>108</v>
      </c>
      <c r="E9" s="23" t="s">
        <v>67</v>
      </c>
      <c r="F9" s="24">
        <v>0</v>
      </c>
      <c r="G9" s="25">
        <v>1811.89</v>
      </c>
      <c r="H9" s="25">
        <v>0</v>
      </c>
      <c r="I9" s="24">
        <v>0</v>
      </c>
      <c r="J9" s="23" t="s">
        <v>60</v>
      </c>
    </row>
    <row r="10" spans="1:10">
      <c r="A10" s="23" t="s">
        <v>55</v>
      </c>
      <c r="B10" s="23" t="s">
        <v>56</v>
      </c>
      <c r="C10" s="23" t="s">
        <v>57</v>
      </c>
      <c r="D10" s="23" t="s">
        <v>108</v>
      </c>
      <c r="E10" s="23" t="s">
        <v>68</v>
      </c>
      <c r="F10" s="24">
        <v>3</v>
      </c>
      <c r="G10" s="25">
        <v>1672.93</v>
      </c>
      <c r="H10" s="25">
        <v>5018.79</v>
      </c>
      <c r="I10" s="24">
        <v>0</v>
      </c>
      <c r="J10" s="23" t="s">
        <v>60</v>
      </c>
    </row>
    <row r="11" spans="1:10">
      <c r="A11" s="23" t="s">
        <v>55</v>
      </c>
      <c r="B11" s="23" t="s">
        <v>56</v>
      </c>
      <c r="C11" s="23" t="s">
        <v>57</v>
      </c>
      <c r="D11" s="23" t="s">
        <v>108</v>
      </c>
      <c r="E11" s="23" t="s">
        <v>69</v>
      </c>
      <c r="F11" s="24">
        <v>0</v>
      </c>
      <c r="G11" s="25">
        <v>1811.89</v>
      </c>
      <c r="H11" s="25">
        <v>0</v>
      </c>
      <c r="I11" s="24">
        <v>0</v>
      </c>
      <c r="J11" s="23" t="s">
        <v>60</v>
      </c>
    </row>
    <row r="12" spans="1:10">
      <c r="A12" s="23" t="s">
        <v>55</v>
      </c>
      <c r="B12" s="23" t="s">
        <v>56</v>
      </c>
      <c r="C12" s="23" t="s">
        <v>57</v>
      </c>
      <c r="D12" s="23" t="s">
        <v>108</v>
      </c>
      <c r="E12" s="23" t="s">
        <v>70</v>
      </c>
      <c r="F12" s="24">
        <v>0</v>
      </c>
      <c r="G12" s="25">
        <v>1811.89</v>
      </c>
      <c r="H12" s="25">
        <v>0</v>
      </c>
      <c r="I12" s="24">
        <v>0</v>
      </c>
      <c r="J12" s="23" t="s">
        <v>60</v>
      </c>
    </row>
    <row r="13" spans="1:10">
      <c r="A13" s="23" t="s">
        <v>55</v>
      </c>
      <c r="B13" s="23" t="s">
        <v>56</v>
      </c>
      <c r="C13" s="23" t="s">
        <v>57</v>
      </c>
      <c r="D13" s="23" t="s">
        <v>108</v>
      </c>
      <c r="E13" s="23" t="s">
        <v>71</v>
      </c>
      <c r="F13" s="24">
        <v>2</v>
      </c>
      <c r="G13" s="25">
        <v>1643.53</v>
      </c>
      <c r="H13" s="25">
        <v>3287.06</v>
      </c>
      <c r="I13" s="24">
        <v>0</v>
      </c>
      <c r="J13" s="23" t="s">
        <v>60</v>
      </c>
    </row>
    <row r="14" spans="1:10">
      <c r="A14" s="23" t="s">
        <v>55</v>
      </c>
      <c r="B14" s="23" t="s">
        <v>56</v>
      </c>
      <c r="C14" s="23" t="s">
        <v>57</v>
      </c>
      <c r="D14" s="23" t="s">
        <v>108</v>
      </c>
      <c r="E14" s="23" t="s">
        <v>72</v>
      </c>
      <c r="F14" s="24">
        <v>1</v>
      </c>
      <c r="G14" s="25">
        <v>1651.05</v>
      </c>
      <c r="H14" s="25">
        <v>1651.05</v>
      </c>
      <c r="I14" s="24">
        <v>0</v>
      </c>
      <c r="J14" s="23" t="s">
        <v>60</v>
      </c>
    </row>
    <row r="15" spans="1:10">
      <c r="A15" s="23" t="s">
        <v>55</v>
      </c>
      <c r="B15" s="23" t="s">
        <v>56</v>
      </c>
      <c r="C15" s="23" t="s">
        <v>57</v>
      </c>
      <c r="D15" s="23" t="s">
        <v>108</v>
      </c>
      <c r="E15" s="23" t="s">
        <v>73</v>
      </c>
      <c r="F15" s="24">
        <v>3</v>
      </c>
      <c r="G15" s="25">
        <v>1811.89</v>
      </c>
      <c r="H15" s="25">
        <v>5435.67</v>
      </c>
      <c r="I15" s="24">
        <v>0</v>
      </c>
      <c r="J15" s="23" t="s">
        <v>60</v>
      </c>
    </row>
    <row r="16" spans="1:10">
      <c r="A16" s="23" t="s">
        <v>55</v>
      </c>
      <c r="B16" s="23" t="s">
        <v>56</v>
      </c>
      <c r="C16" s="23" t="s">
        <v>57</v>
      </c>
      <c r="D16" s="23" t="s">
        <v>108</v>
      </c>
      <c r="E16" s="23" t="s">
        <v>74</v>
      </c>
      <c r="F16" s="24">
        <v>4</v>
      </c>
      <c r="G16" s="25">
        <v>1660.17</v>
      </c>
      <c r="H16" s="25">
        <v>6640.68</v>
      </c>
      <c r="I16" s="24">
        <v>0</v>
      </c>
      <c r="J16" s="23" t="s">
        <v>60</v>
      </c>
    </row>
    <row r="17" spans="1:10">
      <c r="A17" s="23" t="s">
        <v>55</v>
      </c>
      <c r="B17" s="23" t="s">
        <v>56</v>
      </c>
      <c r="C17" s="23" t="s">
        <v>57</v>
      </c>
      <c r="D17" s="23" t="s">
        <v>108</v>
      </c>
      <c r="E17" s="23" t="s">
        <v>75</v>
      </c>
      <c r="F17" s="24">
        <v>0</v>
      </c>
      <c r="G17" s="25">
        <v>1811.89</v>
      </c>
      <c r="H17" s="25">
        <v>0</v>
      </c>
      <c r="I17" s="24">
        <v>0</v>
      </c>
      <c r="J17" s="23" t="s">
        <v>60</v>
      </c>
    </row>
    <row r="18" spans="1:10">
      <c r="A18" s="23" t="s">
        <v>55</v>
      </c>
      <c r="B18" s="23" t="s">
        <v>56</v>
      </c>
      <c r="C18" s="23" t="s">
        <v>57</v>
      </c>
      <c r="D18" s="23" t="s">
        <v>108</v>
      </c>
      <c r="E18" s="23" t="s">
        <v>78</v>
      </c>
      <c r="F18" s="24">
        <v>0</v>
      </c>
      <c r="G18" s="25">
        <v>1811.89</v>
      </c>
      <c r="H18" s="25">
        <v>0</v>
      </c>
      <c r="I18" s="24">
        <v>0</v>
      </c>
      <c r="J18" s="23" t="s">
        <v>60</v>
      </c>
    </row>
    <row r="19" spans="1:10">
      <c r="A19" s="23" t="s">
        <v>55</v>
      </c>
      <c r="B19" s="23" t="s">
        <v>56</v>
      </c>
      <c r="C19" s="23" t="s">
        <v>57</v>
      </c>
      <c r="D19" s="23" t="s">
        <v>108</v>
      </c>
      <c r="E19" s="23" t="s">
        <v>76</v>
      </c>
      <c r="F19" s="24">
        <v>7</v>
      </c>
      <c r="G19" s="25">
        <v>1799.6</v>
      </c>
      <c r="H19" s="25">
        <v>12597.199999999999</v>
      </c>
      <c r="I19" s="24">
        <v>0</v>
      </c>
      <c r="J19" s="23" t="s">
        <v>60</v>
      </c>
    </row>
    <row r="20" spans="1:10">
      <c r="A20" s="23" t="s">
        <v>55</v>
      </c>
      <c r="B20" s="23" t="s">
        <v>56</v>
      </c>
      <c r="C20" s="23" t="s">
        <v>57</v>
      </c>
      <c r="D20" s="23" t="s">
        <v>108</v>
      </c>
      <c r="E20" s="23" t="s">
        <v>77</v>
      </c>
      <c r="F20" s="24">
        <v>1</v>
      </c>
      <c r="G20" s="25">
        <v>1650.81</v>
      </c>
      <c r="H20" s="25">
        <v>1650.81</v>
      </c>
      <c r="I20" s="24">
        <v>0</v>
      </c>
      <c r="J20" s="23" t="s">
        <v>60</v>
      </c>
    </row>
    <row r="21" spans="1:10">
      <c r="A21" s="23" t="s">
        <v>55</v>
      </c>
      <c r="B21" s="23" t="s">
        <v>56</v>
      </c>
      <c r="C21" s="23" t="s">
        <v>57</v>
      </c>
      <c r="D21" s="23" t="s">
        <v>108</v>
      </c>
      <c r="E21" s="23" t="s">
        <v>79</v>
      </c>
      <c r="F21" s="24">
        <v>0</v>
      </c>
      <c r="G21" s="25">
        <v>1811.89</v>
      </c>
      <c r="H21" s="25">
        <v>0</v>
      </c>
      <c r="I21" s="24">
        <v>0</v>
      </c>
      <c r="J21" s="23" t="s">
        <v>60</v>
      </c>
    </row>
    <row r="22" spans="1:10">
      <c r="A22" s="23" t="s">
        <v>55</v>
      </c>
      <c r="B22" s="23" t="s">
        <v>56</v>
      </c>
      <c r="C22" s="23" t="s">
        <v>57</v>
      </c>
      <c r="D22" s="23" t="s">
        <v>108</v>
      </c>
      <c r="E22" s="23" t="s">
        <v>81</v>
      </c>
      <c r="F22" s="24">
        <v>2</v>
      </c>
      <c r="G22" s="25">
        <v>1651.05</v>
      </c>
      <c r="H22" s="25">
        <v>3302.1</v>
      </c>
      <c r="I22" s="24">
        <v>0</v>
      </c>
      <c r="J22" s="23" t="s">
        <v>60</v>
      </c>
    </row>
    <row r="23" spans="1:10">
      <c r="A23" s="23" t="s">
        <v>55</v>
      </c>
      <c r="B23" s="23" t="s">
        <v>56</v>
      </c>
      <c r="C23" s="23" t="s">
        <v>57</v>
      </c>
      <c r="D23" s="23" t="s">
        <v>108</v>
      </c>
      <c r="E23" s="23" t="s">
        <v>80</v>
      </c>
      <c r="F23" s="24">
        <v>19</v>
      </c>
      <c r="G23" s="25">
        <v>1650.69</v>
      </c>
      <c r="H23" s="25">
        <v>31363.11</v>
      </c>
      <c r="I23" s="24">
        <v>0</v>
      </c>
      <c r="J23" s="23" t="s">
        <v>60</v>
      </c>
    </row>
    <row r="24" spans="1:10">
      <c r="A24" s="23" t="s">
        <v>55</v>
      </c>
      <c r="B24" s="23" t="s">
        <v>56</v>
      </c>
      <c r="C24" s="23" t="s">
        <v>57</v>
      </c>
      <c r="D24" s="23" t="s">
        <v>108</v>
      </c>
      <c r="E24" s="23" t="s">
        <v>82</v>
      </c>
      <c r="F24" s="24">
        <v>0</v>
      </c>
      <c r="G24" s="25">
        <v>1780.77</v>
      </c>
      <c r="H24" s="25">
        <v>0</v>
      </c>
      <c r="I24" s="24">
        <v>0</v>
      </c>
      <c r="J24" s="23" t="s">
        <v>60</v>
      </c>
    </row>
    <row r="25" spans="1:10" ht="15.75" thickBot="1">
      <c r="E25" s="27" t="s">
        <v>83</v>
      </c>
      <c r="F25" s="28">
        <f>SUM(F2:F24)</f>
        <v>48</v>
      </c>
      <c r="G25" s="28"/>
      <c r="H25" s="35">
        <f t="shared" ref="H25" si="0">SUM(H2:H24)</f>
        <v>80863.600000000006</v>
      </c>
    </row>
    <row r="26" spans="1:10">
      <c r="E26" t="s">
        <v>85</v>
      </c>
      <c r="G26" s="26">
        <f>AVERAGE(G2:G24)</f>
        <v>1747.6065217391299</v>
      </c>
    </row>
    <row r="27" spans="1:10" ht="15.75">
      <c r="E27" s="30" t="s">
        <v>84</v>
      </c>
      <c r="F27" s="31"/>
      <c r="G27" s="31"/>
      <c r="H27" s="32">
        <f>H25/F25</f>
        <v>1684.6583333333335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dimension ref="A1:J22"/>
  <sheetViews>
    <sheetView workbookViewId="0">
      <selection activeCell="G22" sqref="G22"/>
    </sheetView>
  </sheetViews>
  <sheetFormatPr defaultRowHeight="15"/>
  <cols>
    <col min="1" max="1" width="5.85546875" bestFit="1" customWidth="1"/>
    <col min="2" max="2" width="16.85546875" bestFit="1" customWidth="1"/>
    <col min="3" max="3" width="11.140625" bestFit="1" customWidth="1"/>
    <col min="4" max="4" width="11.42578125" bestFit="1" customWidth="1"/>
    <col min="5" max="5" width="11.5703125" bestFit="1" customWidth="1"/>
    <col min="6" max="6" width="9.5703125" bestFit="1" customWidth="1"/>
    <col min="7" max="7" width="10.85546875" bestFit="1" customWidth="1"/>
    <col min="8" max="8" width="11.5703125" bestFit="1" customWidth="1"/>
    <col min="9" max="9" width="13.42578125" bestFit="1" customWidth="1"/>
    <col min="10" max="10" width="65.140625" bestFit="1" customWidth="1"/>
  </cols>
  <sheetData>
    <row r="1" spans="1:10">
      <c r="A1" s="22" t="s">
        <v>45</v>
      </c>
      <c r="B1" s="22" t="s">
        <v>46</v>
      </c>
      <c r="C1" s="22" t="s">
        <v>47</v>
      </c>
      <c r="D1" s="22" t="s">
        <v>48</v>
      </c>
      <c r="E1" s="22" t="s">
        <v>49</v>
      </c>
      <c r="F1" s="22" t="s">
        <v>50</v>
      </c>
      <c r="G1" s="22" t="s">
        <v>51</v>
      </c>
      <c r="H1" s="22" t="s">
        <v>52</v>
      </c>
      <c r="I1" s="22" t="s">
        <v>53</v>
      </c>
      <c r="J1" s="22" t="s">
        <v>54</v>
      </c>
    </row>
    <row r="2" spans="1:10">
      <c r="A2" s="23" t="s">
        <v>55</v>
      </c>
      <c r="B2" s="23" t="s">
        <v>56</v>
      </c>
      <c r="C2" s="23" t="s">
        <v>57</v>
      </c>
      <c r="D2" s="23" t="s">
        <v>109</v>
      </c>
      <c r="E2" s="23" t="s">
        <v>59</v>
      </c>
      <c r="F2" s="24">
        <v>0</v>
      </c>
      <c r="G2" s="25">
        <v>2322.17</v>
      </c>
      <c r="H2" s="25">
        <v>0</v>
      </c>
      <c r="I2" s="24">
        <v>0</v>
      </c>
      <c r="J2" s="23" t="s">
        <v>60</v>
      </c>
    </row>
    <row r="3" spans="1:10">
      <c r="A3" s="23" t="s">
        <v>55</v>
      </c>
      <c r="B3" s="23" t="s">
        <v>56</v>
      </c>
      <c r="C3" s="23" t="s">
        <v>57</v>
      </c>
      <c r="D3" s="23" t="s">
        <v>109</v>
      </c>
      <c r="E3" s="23" t="s">
        <v>64</v>
      </c>
      <c r="F3" s="24">
        <v>0</v>
      </c>
      <c r="G3" s="25">
        <v>2332.9299999999998</v>
      </c>
      <c r="H3" s="25">
        <v>0</v>
      </c>
      <c r="I3" s="24">
        <v>0</v>
      </c>
      <c r="J3" s="23" t="s">
        <v>60</v>
      </c>
    </row>
    <row r="4" spans="1:10">
      <c r="A4" s="23" t="s">
        <v>55</v>
      </c>
      <c r="B4" s="23" t="s">
        <v>56</v>
      </c>
      <c r="C4" s="23" t="s">
        <v>57</v>
      </c>
      <c r="D4" s="23" t="s">
        <v>109</v>
      </c>
      <c r="E4" s="23" t="s">
        <v>66</v>
      </c>
      <c r="F4" s="24">
        <v>0</v>
      </c>
      <c r="G4" s="25">
        <v>2322.17</v>
      </c>
      <c r="H4" s="25">
        <v>0</v>
      </c>
      <c r="I4" s="24">
        <v>0</v>
      </c>
      <c r="J4" s="23" t="s">
        <v>60</v>
      </c>
    </row>
    <row r="5" spans="1:10">
      <c r="A5" s="23" t="s">
        <v>55</v>
      </c>
      <c r="B5" s="23" t="s">
        <v>56</v>
      </c>
      <c r="C5" s="23" t="s">
        <v>57</v>
      </c>
      <c r="D5" s="23" t="s">
        <v>109</v>
      </c>
      <c r="E5" s="23" t="s">
        <v>67</v>
      </c>
      <c r="F5" s="24">
        <v>0</v>
      </c>
      <c r="G5" s="25">
        <v>2322.17</v>
      </c>
      <c r="H5" s="25">
        <v>0</v>
      </c>
      <c r="I5" s="24">
        <v>0</v>
      </c>
      <c r="J5" s="23" t="s">
        <v>60</v>
      </c>
    </row>
    <row r="6" spans="1:10">
      <c r="A6" s="23" t="s">
        <v>55</v>
      </c>
      <c r="B6" s="23" t="s">
        <v>56</v>
      </c>
      <c r="C6" s="23" t="s">
        <v>57</v>
      </c>
      <c r="D6" s="23" t="s">
        <v>109</v>
      </c>
      <c r="E6" s="23" t="s">
        <v>68</v>
      </c>
      <c r="F6" s="24">
        <v>3</v>
      </c>
      <c r="G6" s="25">
        <v>2322.17</v>
      </c>
      <c r="H6" s="25">
        <v>6966.51</v>
      </c>
      <c r="I6" s="24">
        <v>0</v>
      </c>
      <c r="J6" s="23" t="s">
        <v>60</v>
      </c>
    </row>
    <row r="7" spans="1:10">
      <c r="A7" s="23" t="s">
        <v>55</v>
      </c>
      <c r="B7" s="23" t="s">
        <v>56</v>
      </c>
      <c r="C7" s="23" t="s">
        <v>57</v>
      </c>
      <c r="D7" s="23" t="s">
        <v>109</v>
      </c>
      <c r="E7" s="23" t="s">
        <v>87</v>
      </c>
      <c r="F7" s="24">
        <v>2</v>
      </c>
      <c r="G7" s="25">
        <v>2436.4699999999998</v>
      </c>
      <c r="H7" s="25">
        <v>4872.9399999999996</v>
      </c>
      <c r="I7" s="24">
        <v>0</v>
      </c>
      <c r="J7" s="23" t="s">
        <v>60</v>
      </c>
    </row>
    <row r="8" spans="1:10">
      <c r="A8" s="23" t="s">
        <v>55</v>
      </c>
      <c r="B8" s="23" t="s">
        <v>56</v>
      </c>
      <c r="C8" s="23" t="s">
        <v>57</v>
      </c>
      <c r="D8" s="23" t="s">
        <v>109</v>
      </c>
      <c r="E8" s="23" t="s">
        <v>80</v>
      </c>
      <c r="F8" s="24">
        <v>8</v>
      </c>
      <c r="G8" s="25">
        <v>2475.14</v>
      </c>
      <c r="H8" s="25">
        <v>19801.12</v>
      </c>
      <c r="I8" s="24">
        <v>0</v>
      </c>
      <c r="J8" s="23" t="s">
        <v>60</v>
      </c>
    </row>
    <row r="9" spans="1:10">
      <c r="A9" s="23" t="s">
        <v>55</v>
      </c>
      <c r="B9" s="23" t="s">
        <v>56</v>
      </c>
      <c r="C9" s="23" t="s">
        <v>57</v>
      </c>
      <c r="D9" s="23" t="s">
        <v>109</v>
      </c>
      <c r="E9" s="23" t="s">
        <v>71</v>
      </c>
      <c r="F9" s="24">
        <v>0</v>
      </c>
      <c r="G9" s="25">
        <v>2322.17</v>
      </c>
      <c r="H9" s="25">
        <v>0</v>
      </c>
      <c r="I9" s="24">
        <v>0</v>
      </c>
      <c r="J9" s="23" t="s">
        <v>60</v>
      </c>
    </row>
    <row r="10" spans="1:10">
      <c r="A10" s="23" t="s">
        <v>55</v>
      </c>
      <c r="B10" s="23" t="s">
        <v>56</v>
      </c>
      <c r="C10" s="23" t="s">
        <v>57</v>
      </c>
      <c r="D10" s="23" t="s">
        <v>109</v>
      </c>
      <c r="E10" s="23" t="s">
        <v>69</v>
      </c>
      <c r="F10" s="24">
        <v>0</v>
      </c>
      <c r="G10" s="25">
        <v>2322.17</v>
      </c>
      <c r="H10" s="25">
        <v>0</v>
      </c>
      <c r="I10" s="24">
        <v>0</v>
      </c>
      <c r="J10" s="23" t="s">
        <v>60</v>
      </c>
    </row>
    <row r="11" spans="1:10">
      <c r="A11" s="23" t="s">
        <v>55</v>
      </c>
      <c r="B11" s="23" t="s">
        <v>56</v>
      </c>
      <c r="C11" s="23" t="s">
        <v>57</v>
      </c>
      <c r="D11" s="23" t="s">
        <v>109</v>
      </c>
      <c r="E11" s="23" t="s">
        <v>73</v>
      </c>
      <c r="F11" s="24">
        <v>4</v>
      </c>
      <c r="G11" s="25">
        <v>2439.83</v>
      </c>
      <c r="H11" s="25">
        <v>9759.32</v>
      </c>
      <c r="I11" s="24">
        <v>0</v>
      </c>
      <c r="J11" s="23" t="s">
        <v>60</v>
      </c>
    </row>
    <row r="12" spans="1:10">
      <c r="A12" s="23" t="s">
        <v>55</v>
      </c>
      <c r="B12" s="23" t="s">
        <v>56</v>
      </c>
      <c r="C12" s="23" t="s">
        <v>57</v>
      </c>
      <c r="D12" s="23" t="s">
        <v>109</v>
      </c>
      <c r="E12" s="23" t="s">
        <v>70</v>
      </c>
      <c r="F12" s="24">
        <v>0</v>
      </c>
      <c r="G12" s="25">
        <v>2322.17</v>
      </c>
      <c r="H12" s="25">
        <v>0</v>
      </c>
      <c r="I12" s="24">
        <v>0</v>
      </c>
      <c r="J12" s="23" t="s">
        <v>60</v>
      </c>
    </row>
    <row r="13" spans="1:10">
      <c r="A13" s="23" t="s">
        <v>55</v>
      </c>
      <c r="B13" s="23" t="s">
        <v>56</v>
      </c>
      <c r="C13" s="23" t="s">
        <v>57</v>
      </c>
      <c r="D13" s="23" t="s">
        <v>109</v>
      </c>
      <c r="E13" s="23" t="s">
        <v>75</v>
      </c>
      <c r="F13" s="24">
        <v>0</v>
      </c>
      <c r="G13" s="25">
        <v>2322.17</v>
      </c>
      <c r="H13" s="25">
        <v>0</v>
      </c>
      <c r="I13" s="24">
        <v>0</v>
      </c>
      <c r="J13" s="23" t="s">
        <v>60</v>
      </c>
    </row>
    <row r="14" spans="1:10">
      <c r="A14" s="23" t="s">
        <v>55</v>
      </c>
      <c r="B14" s="23" t="s">
        <v>56</v>
      </c>
      <c r="C14" s="23" t="s">
        <v>57</v>
      </c>
      <c r="D14" s="23" t="s">
        <v>109</v>
      </c>
      <c r="E14" s="23" t="s">
        <v>77</v>
      </c>
      <c r="F14" s="24">
        <v>0</v>
      </c>
      <c r="G14" s="25">
        <v>2322.17</v>
      </c>
      <c r="H14" s="25">
        <v>0</v>
      </c>
      <c r="I14" s="24">
        <v>0</v>
      </c>
      <c r="J14" s="23" t="s">
        <v>60</v>
      </c>
    </row>
    <row r="15" spans="1:10">
      <c r="A15" s="23" t="s">
        <v>55</v>
      </c>
      <c r="B15" s="23" t="s">
        <v>56</v>
      </c>
      <c r="C15" s="23" t="s">
        <v>57</v>
      </c>
      <c r="D15" s="23" t="s">
        <v>109</v>
      </c>
      <c r="E15" s="23" t="s">
        <v>76</v>
      </c>
      <c r="F15" s="24">
        <v>6</v>
      </c>
      <c r="G15" s="25">
        <v>2332.9299999999998</v>
      </c>
      <c r="H15" s="25">
        <v>13997.579999999998</v>
      </c>
      <c r="I15" s="24">
        <v>0</v>
      </c>
      <c r="J15" s="23" t="s">
        <v>60</v>
      </c>
    </row>
    <row r="16" spans="1:10">
      <c r="A16" s="23" t="s">
        <v>55</v>
      </c>
      <c r="B16" s="23" t="s">
        <v>56</v>
      </c>
      <c r="C16" s="23" t="s">
        <v>57</v>
      </c>
      <c r="D16" s="23" t="s">
        <v>109</v>
      </c>
      <c r="E16" s="23" t="s">
        <v>78</v>
      </c>
      <c r="F16" s="24">
        <v>0</v>
      </c>
      <c r="G16" s="25">
        <v>2322.17</v>
      </c>
      <c r="H16" s="25">
        <v>0</v>
      </c>
      <c r="I16" s="24">
        <v>0</v>
      </c>
      <c r="J16" s="23" t="s">
        <v>60</v>
      </c>
    </row>
    <row r="17" spans="1:10">
      <c r="A17" s="23" t="s">
        <v>55</v>
      </c>
      <c r="B17" s="23" t="s">
        <v>56</v>
      </c>
      <c r="C17" s="23" t="s">
        <v>57</v>
      </c>
      <c r="D17" s="23" t="s">
        <v>109</v>
      </c>
      <c r="E17" s="23" t="s">
        <v>79</v>
      </c>
      <c r="F17" s="24">
        <v>0</v>
      </c>
      <c r="G17" s="25">
        <v>2322.17</v>
      </c>
      <c r="H17" s="25">
        <v>0</v>
      </c>
      <c r="I17" s="24">
        <v>0</v>
      </c>
      <c r="J17" s="23" t="s">
        <v>60</v>
      </c>
    </row>
    <row r="18" spans="1:10">
      <c r="A18" s="23" t="s">
        <v>55</v>
      </c>
      <c r="B18" s="23" t="s">
        <v>56</v>
      </c>
      <c r="C18" s="23" t="s">
        <v>57</v>
      </c>
      <c r="D18" s="23" t="s">
        <v>109</v>
      </c>
      <c r="E18" s="23" t="s">
        <v>62</v>
      </c>
      <c r="F18" s="24">
        <v>3</v>
      </c>
      <c r="G18" s="25">
        <v>2362.5100000000002</v>
      </c>
      <c r="H18" s="25">
        <v>7087.5300000000007</v>
      </c>
      <c r="I18" s="24">
        <v>0</v>
      </c>
      <c r="J18" s="23" t="s">
        <v>60</v>
      </c>
    </row>
    <row r="19" spans="1:10">
      <c r="A19" s="23" t="s">
        <v>55</v>
      </c>
      <c r="B19" s="23" t="s">
        <v>56</v>
      </c>
      <c r="C19" s="23" t="s">
        <v>57</v>
      </c>
      <c r="D19" s="23" t="s">
        <v>109</v>
      </c>
      <c r="E19" s="23" t="s">
        <v>82</v>
      </c>
      <c r="F19" s="24">
        <v>0</v>
      </c>
      <c r="G19" s="25">
        <v>2322.17</v>
      </c>
      <c r="H19" s="25">
        <v>0</v>
      </c>
      <c r="I19" s="24">
        <v>0</v>
      </c>
      <c r="J19" s="23" t="s">
        <v>60</v>
      </c>
    </row>
    <row r="20" spans="1:10" ht="15.75" thickBot="1">
      <c r="E20" s="27" t="s">
        <v>83</v>
      </c>
      <c r="F20" s="28">
        <f>SUM(F2:F19)</f>
        <v>26</v>
      </c>
      <c r="G20" s="28"/>
      <c r="H20" s="35">
        <f t="shared" ref="H20" si="0">SUM(H2:H19)</f>
        <v>62485</v>
      </c>
    </row>
    <row r="21" spans="1:10">
      <c r="E21" t="s">
        <v>85</v>
      </c>
      <c r="G21" s="26">
        <f>AVERAGE(G2:G19)</f>
        <v>2346.9916666666663</v>
      </c>
    </row>
    <row r="22" spans="1:10" ht="15.75">
      <c r="E22" s="30" t="s">
        <v>84</v>
      </c>
      <c r="F22" s="31"/>
      <c r="G22" s="31"/>
      <c r="H22" s="32">
        <f>H20/F20</f>
        <v>2403.2692307692309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>
  <dimension ref="A1:J25"/>
  <sheetViews>
    <sheetView workbookViewId="0">
      <selection activeCell="G25" sqref="G25"/>
    </sheetView>
  </sheetViews>
  <sheetFormatPr defaultRowHeight="15"/>
  <cols>
    <col min="1" max="1" width="5.85546875" bestFit="1" customWidth="1"/>
    <col min="2" max="2" width="16.85546875" bestFit="1" customWidth="1"/>
    <col min="3" max="3" width="11.140625" bestFit="1" customWidth="1"/>
    <col min="4" max="4" width="11.42578125" bestFit="1" customWidth="1"/>
    <col min="5" max="5" width="11.5703125" bestFit="1" customWidth="1"/>
    <col min="6" max="6" width="9.5703125" bestFit="1" customWidth="1"/>
    <col min="7" max="7" width="10.85546875" bestFit="1" customWidth="1"/>
    <col min="8" max="8" width="11.5703125" bestFit="1" customWidth="1"/>
    <col min="9" max="9" width="13.42578125" bestFit="1" customWidth="1"/>
    <col min="10" max="10" width="65.140625" bestFit="1" customWidth="1"/>
  </cols>
  <sheetData>
    <row r="1" spans="1:10">
      <c r="A1" s="22" t="s">
        <v>45</v>
      </c>
      <c r="B1" s="22" t="s">
        <v>46</v>
      </c>
      <c r="C1" s="22" t="s">
        <v>47</v>
      </c>
      <c r="D1" s="22" t="s">
        <v>48</v>
      </c>
      <c r="E1" s="22" t="s">
        <v>49</v>
      </c>
      <c r="F1" s="22" t="s">
        <v>50</v>
      </c>
      <c r="G1" s="22" t="s">
        <v>51</v>
      </c>
      <c r="H1" s="22" t="s">
        <v>52</v>
      </c>
      <c r="I1" s="22" t="s">
        <v>53</v>
      </c>
      <c r="J1" s="22" t="s">
        <v>54</v>
      </c>
    </row>
    <row r="2" spans="1:10">
      <c r="A2" s="23" t="s">
        <v>55</v>
      </c>
      <c r="B2" s="23" t="s">
        <v>56</v>
      </c>
      <c r="C2" s="23" t="s">
        <v>57</v>
      </c>
      <c r="D2" s="23" t="s">
        <v>110</v>
      </c>
      <c r="E2" s="23" t="s">
        <v>59</v>
      </c>
      <c r="F2" s="24">
        <v>0</v>
      </c>
      <c r="G2" s="25">
        <v>1602.56</v>
      </c>
      <c r="H2" s="25">
        <v>0</v>
      </c>
      <c r="I2" s="24">
        <v>0</v>
      </c>
      <c r="J2" s="23" t="s">
        <v>60</v>
      </c>
    </row>
    <row r="3" spans="1:10">
      <c r="A3" s="23" t="s">
        <v>55</v>
      </c>
      <c r="B3" s="23" t="s">
        <v>56</v>
      </c>
      <c r="C3" s="23" t="s">
        <v>57</v>
      </c>
      <c r="D3" s="23" t="s">
        <v>110</v>
      </c>
      <c r="E3" s="23" t="s">
        <v>62</v>
      </c>
      <c r="F3" s="24">
        <v>1</v>
      </c>
      <c r="G3" s="25">
        <v>1602.56</v>
      </c>
      <c r="H3" s="25">
        <v>1602.56</v>
      </c>
      <c r="I3" s="24">
        <v>0</v>
      </c>
      <c r="J3" s="23" t="s">
        <v>60</v>
      </c>
    </row>
    <row r="4" spans="1:10">
      <c r="A4" s="23" t="s">
        <v>55</v>
      </c>
      <c r="B4" s="23" t="s">
        <v>56</v>
      </c>
      <c r="C4" s="23" t="s">
        <v>57</v>
      </c>
      <c r="D4" s="23" t="s">
        <v>110</v>
      </c>
      <c r="E4" s="23" t="s">
        <v>63</v>
      </c>
      <c r="F4" s="24">
        <v>0</v>
      </c>
      <c r="G4" s="25">
        <v>1602.56</v>
      </c>
      <c r="H4" s="25">
        <v>0</v>
      </c>
      <c r="I4" s="24">
        <v>0</v>
      </c>
      <c r="J4" s="23" t="s">
        <v>60</v>
      </c>
    </row>
    <row r="5" spans="1:10">
      <c r="A5" s="23" t="s">
        <v>55</v>
      </c>
      <c r="B5" s="23" t="s">
        <v>56</v>
      </c>
      <c r="C5" s="23" t="s">
        <v>57</v>
      </c>
      <c r="D5" s="23" t="s">
        <v>110</v>
      </c>
      <c r="E5" s="23" t="s">
        <v>64</v>
      </c>
      <c r="F5" s="24">
        <v>0</v>
      </c>
      <c r="G5" s="25">
        <v>1602.56</v>
      </c>
      <c r="H5" s="25">
        <v>0</v>
      </c>
      <c r="I5" s="24">
        <v>0</v>
      </c>
      <c r="J5" s="23" t="s">
        <v>60</v>
      </c>
    </row>
    <row r="6" spans="1:10">
      <c r="A6" s="23" t="s">
        <v>55</v>
      </c>
      <c r="B6" s="23" t="s">
        <v>56</v>
      </c>
      <c r="C6" s="23" t="s">
        <v>57</v>
      </c>
      <c r="D6" s="23" t="s">
        <v>110</v>
      </c>
      <c r="E6" s="23" t="s">
        <v>66</v>
      </c>
      <c r="F6" s="24">
        <v>0</v>
      </c>
      <c r="G6" s="25">
        <v>1602.56</v>
      </c>
      <c r="H6" s="25">
        <v>0</v>
      </c>
      <c r="I6" s="24">
        <v>0</v>
      </c>
      <c r="J6" s="23" t="s">
        <v>60</v>
      </c>
    </row>
    <row r="7" spans="1:10">
      <c r="A7" s="23" t="s">
        <v>55</v>
      </c>
      <c r="B7" s="23" t="s">
        <v>56</v>
      </c>
      <c r="C7" s="23" t="s">
        <v>57</v>
      </c>
      <c r="D7" s="23" t="s">
        <v>110</v>
      </c>
      <c r="E7" s="23" t="s">
        <v>65</v>
      </c>
      <c r="F7" s="24">
        <v>1</v>
      </c>
      <c r="G7" s="25">
        <v>1602.56</v>
      </c>
      <c r="H7" s="25">
        <v>1602.56</v>
      </c>
      <c r="I7" s="24">
        <v>0</v>
      </c>
      <c r="J7" s="23" t="s">
        <v>60</v>
      </c>
    </row>
    <row r="8" spans="1:10">
      <c r="A8" s="23" t="s">
        <v>55</v>
      </c>
      <c r="B8" s="23" t="s">
        <v>56</v>
      </c>
      <c r="C8" s="23" t="s">
        <v>57</v>
      </c>
      <c r="D8" s="23" t="s">
        <v>110</v>
      </c>
      <c r="E8" s="23" t="s">
        <v>67</v>
      </c>
      <c r="F8" s="24">
        <v>0</v>
      </c>
      <c r="G8" s="25">
        <v>1602.56</v>
      </c>
      <c r="H8" s="25">
        <v>0</v>
      </c>
      <c r="I8" s="24">
        <v>0</v>
      </c>
      <c r="J8" s="23" t="s">
        <v>60</v>
      </c>
    </row>
    <row r="9" spans="1:10">
      <c r="A9" s="23" t="s">
        <v>55</v>
      </c>
      <c r="B9" s="23" t="s">
        <v>56</v>
      </c>
      <c r="C9" s="23" t="s">
        <v>57</v>
      </c>
      <c r="D9" s="23" t="s">
        <v>110</v>
      </c>
      <c r="E9" s="23" t="s">
        <v>68</v>
      </c>
      <c r="F9" s="24">
        <v>0</v>
      </c>
      <c r="G9" s="25">
        <v>1602.56</v>
      </c>
      <c r="H9" s="25">
        <v>0</v>
      </c>
      <c r="I9" s="24">
        <v>0</v>
      </c>
      <c r="J9" s="23" t="s">
        <v>60</v>
      </c>
    </row>
    <row r="10" spans="1:10">
      <c r="A10" s="23" t="s">
        <v>55</v>
      </c>
      <c r="B10" s="23" t="s">
        <v>56</v>
      </c>
      <c r="C10" s="23" t="s">
        <v>57</v>
      </c>
      <c r="D10" s="23" t="s">
        <v>110</v>
      </c>
      <c r="E10" s="23" t="s">
        <v>69</v>
      </c>
      <c r="F10" s="24">
        <v>0</v>
      </c>
      <c r="G10" s="25">
        <v>1602.56</v>
      </c>
      <c r="H10" s="25">
        <v>0</v>
      </c>
      <c r="I10" s="24">
        <v>0</v>
      </c>
      <c r="J10" s="23" t="s">
        <v>60</v>
      </c>
    </row>
    <row r="11" spans="1:10">
      <c r="A11" s="23" t="s">
        <v>55</v>
      </c>
      <c r="B11" s="23" t="s">
        <v>56</v>
      </c>
      <c r="C11" s="23" t="s">
        <v>57</v>
      </c>
      <c r="D11" s="23" t="s">
        <v>110</v>
      </c>
      <c r="E11" s="23" t="s">
        <v>71</v>
      </c>
      <c r="F11" s="24">
        <v>3</v>
      </c>
      <c r="G11" s="25">
        <v>1486.59</v>
      </c>
      <c r="H11" s="25">
        <v>4459.7699999999995</v>
      </c>
      <c r="I11" s="24">
        <v>0</v>
      </c>
      <c r="J11" s="23" t="s">
        <v>60</v>
      </c>
    </row>
    <row r="12" spans="1:10">
      <c r="A12" s="23" t="s">
        <v>55</v>
      </c>
      <c r="B12" s="23" t="s">
        <v>56</v>
      </c>
      <c r="C12" s="23" t="s">
        <v>57</v>
      </c>
      <c r="D12" s="23" t="s">
        <v>110</v>
      </c>
      <c r="E12" s="23" t="s">
        <v>72</v>
      </c>
      <c r="F12" s="24">
        <v>4</v>
      </c>
      <c r="G12" s="25">
        <v>1469.09</v>
      </c>
      <c r="H12" s="25">
        <v>5876.36</v>
      </c>
      <c r="I12" s="24">
        <v>0</v>
      </c>
      <c r="J12" s="23" t="s">
        <v>60</v>
      </c>
    </row>
    <row r="13" spans="1:10">
      <c r="A13" s="23" t="s">
        <v>55</v>
      </c>
      <c r="B13" s="23" t="s">
        <v>56</v>
      </c>
      <c r="C13" s="23" t="s">
        <v>57</v>
      </c>
      <c r="D13" s="23" t="s">
        <v>110</v>
      </c>
      <c r="E13" s="23" t="s">
        <v>74</v>
      </c>
      <c r="F13" s="24">
        <v>3</v>
      </c>
      <c r="G13" s="25">
        <v>1602.56</v>
      </c>
      <c r="H13" s="25">
        <v>4807.68</v>
      </c>
      <c r="I13" s="24">
        <v>0</v>
      </c>
      <c r="J13" s="23" t="s">
        <v>60</v>
      </c>
    </row>
    <row r="14" spans="1:10">
      <c r="A14" s="23" t="s">
        <v>55</v>
      </c>
      <c r="B14" s="23" t="s">
        <v>56</v>
      </c>
      <c r="C14" s="23" t="s">
        <v>57</v>
      </c>
      <c r="D14" s="23" t="s">
        <v>110</v>
      </c>
      <c r="E14" s="23" t="s">
        <v>75</v>
      </c>
      <c r="F14" s="24">
        <v>0</v>
      </c>
      <c r="G14" s="25">
        <v>1602.56</v>
      </c>
      <c r="H14" s="25">
        <v>0</v>
      </c>
      <c r="I14" s="24">
        <v>0</v>
      </c>
      <c r="J14" s="23" t="s">
        <v>60</v>
      </c>
    </row>
    <row r="15" spans="1:10">
      <c r="A15" s="23" t="s">
        <v>55</v>
      </c>
      <c r="B15" s="23" t="s">
        <v>56</v>
      </c>
      <c r="C15" s="23" t="s">
        <v>57</v>
      </c>
      <c r="D15" s="23" t="s">
        <v>110</v>
      </c>
      <c r="E15" s="23" t="s">
        <v>76</v>
      </c>
      <c r="F15" s="24">
        <v>5</v>
      </c>
      <c r="G15" s="25">
        <v>1602.56</v>
      </c>
      <c r="H15" s="25">
        <v>8012.7999999999993</v>
      </c>
      <c r="I15" s="24">
        <v>0</v>
      </c>
      <c r="J15" s="23" t="s">
        <v>60</v>
      </c>
    </row>
    <row r="16" spans="1:10">
      <c r="A16" s="23" t="s">
        <v>55</v>
      </c>
      <c r="B16" s="23" t="s">
        <v>56</v>
      </c>
      <c r="C16" s="23" t="s">
        <v>57</v>
      </c>
      <c r="D16" s="23" t="s">
        <v>110</v>
      </c>
      <c r="E16" s="23" t="s">
        <v>78</v>
      </c>
      <c r="F16" s="24">
        <v>0</v>
      </c>
      <c r="G16" s="25">
        <v>1602.56</v>
      </c>
      <c r="H16" s="25">
        <v>0</v>
      </c>
      <c r="I16" s="24">
        <v>0</v>
      </c>
      <c r="J16" s="23" t="s">
        <v>60</v>
      </c>
    </row>
    <row r="17" spans="1:10">
      <c r="A17" s="23" t="s">
        <v>55</v>
      </c>
      <c r="B17" s="23" t="s">
        <v>56</v>
      </c>
      <c r="C17" s="23" t="s">
        <v>57</v>
      </c>
      <c r="D17" s="23" t="s">
        <v>110</v>
      </c>
      <c r="E17" s="23" t="s">
        <v>77</v>
      </c>
      <c r="F17" s="24">
        <v>0</v>
      </c>
      <c r="G17" s="25">
        <v>1469.34</v>
      </c>
      <c r="H17" s="25">
        <v>0</v>
      </c>
      <c r="I17" s="24">
        <v>0</v>
      </c>
      <c r="J17" s="23" t="s">
        <v>60</v>
      </c>
    </row>
    <row r="18" spans="1:10">
      <c r="A18" s="23" t="s">
        <v>55</v>
      </c>
      <c r="B18" s="23" t="s">
        <v>56</v>
      </c>
      <c r="C18" s="23" t="s">
        <v>57</v>
      </c>
      <c r="D18" s="23" t="s">
        <v>110</v>
      </c>
      <c r="E18" s="23" t="s">
        <v>79</v>
      </c>
      <c r="F18" s="24">
        <v>0</v>
      </c>
      <c r="G18" s="25">
        <v>1602.56</v>
      </c>
      <c r="H18" s="25">
        <v>0</v>
      </c>
      <c r="I18" s="24">
        <v>0</v>
      </c>
      <c r="J18" s="23" t="s">
        <v>60</v>
      </c>
    </row>
    <row r="19" spans="1:10">
      <c r="A19" s="23" t="s">
        <v>55</v>
      </c>
      <c r="B19" s="23" t="s">
        <v>56</v>
      </c>
      <c r="C19" s="23" t="s">
        <v>57</v>
      </c>
      <c r="D19" s="23" t="s">
        <v>110</v>
      </c>
      <c r="E19" s="23" t="s">
        <v>81</v>
      </c>
      <c r="F19" s="24">
        <v>3</v>
      </c>
      <c r="G19" s="25">
        <v>1602.56</v>
      </c>
      <c r="H19" s="25">
        <v>4807.68</v>
      </c>
      <c r="I19" s="24">
        <v>0</v>
      </c>
      <c r="J19" s="23" t="s">
        <v>60</v>
      </c>
    </row>
    <row r="20" spans="1:10">
      <c r="A20" s="23" t="s">
        <v>55</v>
      </c>
      <c r="B20" s="23" t="s">
        <v>56</v>
      </c>
      <c r="C20" s="23" t="s">
        <v>57</v>
      </c>
      <c r="D20" s="23" t="s">
        <v>110</v>
      </c>
      <c r="E20" s="23" t="s">
        <v>80</v>
      </c>
      <c r="F20" s="24">
        <v>3</v>
      </c>
      <c r="G20" s="25">
        <v>1460.43</v>
      </c>
      <c r="H20" s="25">
        <v>4381.29</v>
      </c>
      <c r="I20" s="24">
        <v>0</v>
      </c>
      <c r="J20" s="23" t="s">
        <v>60</v>
      </c>
    </row>
    <row r="21" spans="1:10">
      <c r="A21" s="23" t="s">
        <v>55</v>
      </c>
      <c r="B21" s="23" t="s">
        <v>56</v>
      </c>
      <c r="C21" s="23" t="s">
        <v>57</v>
      </c>
      <c r="D21" s="23" t="s">
        <v>110</v>
      </c>
      <c r="E21" s="23" t="s">
        <v>61</v>
      </c>
      <c r="F21" s="24">
        <v>0</v>
      </c>
      <c r="G21" s="25">
        <v>1602.56</v>
      </c>
      <c r="H21" s="25">
        <v>0</v>
      </c>
      <c r="I21" s="24">
        <v>0</v>
      </c>
      <c r="J21" s="23" t="s">
        <v>60</v>
      </c>
    </row>
    <row r="22" spans="1:10">
      <c r="A22" s="23" t="s">
        <v>55</v>
      </c>
      <c r="B22" s="23" t="s">
        <v>56</v>
      </c>
      <c r="C22" s="23" t="s">
        <v>57</v>
      </c>
      <c r="D22" s="23" t="s">
        <v>110</v>
      </c>
      <c r="E22" s="23" t="s">
        <v>82</v>
      </c>
      <c r="F22" s="24">
        <v>1</v>
      </c>
      <c r="G22" s="25">
        <v>1602.56</v>
      </c>
      <c r="H22" s="25">
        <v>1602.56</v>
      </c>
      <c r="I22" s="24">
        <v>0</v>
      </c>
      <c r="J22" s="23" t="s">
        <v>60</v>
      </c>
    </row>
    <row r="23" spans="1:10" ht="15.75" thickBot="1">
      <c r="E23" s="27" t="s">
        <v>83</v>
      </c>
      <c r="F23" s="28">
        <f>SUM(F2:F22)</f>
        <v>24</v>
      </c>
      <c r="G23" s="28"/>
      <c r="H23" s="35">
        <f t="shared" ref="H23" si="0">SUM(H2:H22)</f>
        <v>37153.259999999995</v>
      </c>
    </row>
    <row r="24" spans="1:10">
      <c r="E24" t="s">
        <v>85</v>
      </c>
      <c r="G24" s="26">
        <f>AVERAGE(G2:G22)</f>
        <v>1577.5700000000004</v>
      </c>
    </row>
    <row r="25" spans="1:10" ht="15.75">
      <c r="E25" s="30" t="s">
        <v>84</v>
      </c>
      <c r="F25" s="31"/>
      <c r="G25" s="31"/>
      <c r="H25" s="32">
        <f>H23/F23</f>
        <v>1548.0524999999998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G20" sqref="G20"/>
    </sheetView>
  </sheetViews>
  <sheetFormatPr defaultRowHeight="15"/>
  <cols>
    <col min="1" max="1" width="5.85546875" bestFit="1" customWidth="1"/>
    <col min="2" max="2" width="16.85546875" bestFit="1" customWidth="1"/>
    <col min="3" max="3" width="11.140625" bestFit="1" customWidth="1"/>
    <col min="4" max="4" width="11.42578125" bestFit="1" customWidth="1"/>
    <col min="5" max="5" width="11.5703125" bestFit="1" customWidth="1"/>
    <col min="6" max="6" width="9.5703125" bestFit="1" customWidth="1"/>
    <col min="7" max="7" width="10.85546875" bestFit="1" customWidth="1"/>
    <col min="8" max="8" width="11.5703125" bestFit="1" customWidth="1"/>
    <col min="9" max="9" width="13.42578125" bestFit="1" customWidth="1"/>
    <col min="10" max="10" width="65.140625" bestFit="1" customWidth="1"/>
  </cols>
  <sheetData>
    <row r="1" spans="1:10">
      <c r="A1" s="22" t="s">
        <v>45</v>
      </c>
      <c r="B1" s="22" t="s">
        <v>46</v>
      </c>
      <c r="C1" s="22" t="s">
        <v>47</v>
      </c>
      <c r="D1" s="22" t="s">
        <v>48</v>
      </c>
      <c r="E1" s="22" t="s">
        <v>49</v>
      </c>
      <c r="F1" s="22" t="s">
        <v>50</v>
      </c>
      <c r="G1" s="22" t="s">
        <v>51</v>
      </c>
      <c r="H1" s="22" t="s">
        <v>52</v>
      </c>
      <c r="I1" s="22" t="s">
        <v>53</v>
      </c>
      <c r="J1" s="22" t="s">
        <v>54</v>
      </c>
    </row>
    <row r="2" spans="1:10">
      <c r="A2" s="23" t="s">
        <v>55</v>
      </c>
      <c r="B2" s="23" t="s">
        <v>56</v>
      </c>
      <c r="C2" s="23" t="s">
        <v>57</v>
      </c>
      <c r="D2" s="23" t="s">
        <v>111</v>
      </c>
      <c r="E2" s="23" t="s">
        <v>59</v>
      </c>
      <c r="F2" s="24">
        <v>0</v>
      </c>
      <c r="G2" s="25">
        <v>1730.2</v>
      </c>
      <c r="H2" s="25">
        <v>0</v>
      </c>
      <c r="I2" s="24">
        <v>0</v>
      </c>
      <c r="J2" s="23" t="s">
        <v>60</v>
      </c>
    </row>
    <row r="3" spans="1:10">
      <c r="A3" s="23" t="s">
        <v>55</v>
      </c>
      <c r="B3" s="23" t="s">
        <v>56</v>
      </c>
      <c r="C3" s="23" t="s">
        <v>57</v>
      </c>
      <c r="D3" s="23" t="s">
        <v>111</v>
      </c>
      <c r="E3" s="23" t="s">
        <v>64</v>
      </c>
      <c r="F3" s="24">
        <v>0</v>
      </c>
      <c r="G3" s="25">
        <v>1730.2</v>
      </c>
      <c r="H3" s="25">
        <v>0</v>
      </c>
      <c r="I3" s="24">
        <v>0</v>
      </c>
      <c r="J3" s="23" t="s">
        <v>60</v>
      </c>
    </row>
    <row r="4" spans="1:10">
      <c r="A4" s="23" t="s">
        <v>55</v>
      </c>
      <c r="B4" s="23" t="s">
        <v>56</v>
      </c>
      <c r="C4" s="23" t="s">
        <v>57</v>
      </c>
      <c r="D4" s="23" t="s">
        <v>111</v>
      </c>
      <c r="E4" s="23" t="s">
        <v>66</v>
      </c>
      <c r="F4" s="24">
        <v>0</v>
      </c>
      <c r="G4" s="25">
        <v>1730.2</v>
      </c>
      <c r="H4" s="25">
        <v>0</v>
      </c>
      <c r="I4" s="24">
        <v>0</v>
      </c>
      <c r="J4" s="23" t="s">
        <v>60</v>
      </c>
    </row>
    <row r="5" spans="1:10">
      <c r="A5" s="23" t="s">
        <v>55</v>
      </c>
      <c r="B5" s="23" t="s">
        <v>56</v>
      </c>
      <c r="C5" s="23" t="s">
        <v>57</v>
      </c>
      <c r="D5" s="23" t="s">
        <v>111</v>
      </c>
      <c r="E5" s="23" t="s">
        <v>67</v>
      </c>
      <c r="F5" s="24">
        <v>0</v>
      </c>
      <c r="G5" s="25">
        <v>1730.2</v>
      </c>
      <c r="H5" s="25">
        <v>0</v>
      </c>
      <c r="I5" s="24">
        <v>0</v>
      </c>
      <c r="J5" s="23" t="s">
        <v>60</v>
      </c>
    </row>
    <row r="6" spans="1:10">
      <c r="A6" s="23" t="s">
        <v>55</v>
      </c>
      <c r="B6" s="23" t="s">
        <v>56</v>
      </c>
      <c r="C6" s="23" t="s">
        <v>57</v>
      </c>
      <c r="D6" s="23" t="s">
        <v>111</v>
      </c>
      <c r="E6" s="23" t="s">
        <v>68</v>
      </c>
      <c r="F6" s="24">
        <v>3</v>
      </c>
      <c r="G6" s="25">
        <v>1730.2</v>
      </c>
      <c r="H6" s="25">
        <v>5190.6000000000004</v>
      </c>
      <c r="I6" s="24">
        <v>0</v>
      </c>
      <c r="J6" s="23" t="s">
        <v>60</v>
      </c>
    </row>
    <row r="7" spans="1:10">
      <c r="A7" s="23" t="s">
        <v>55</v>
      </c>
      <c r="B7" s="23" t="s">
        <v>56</v>
      </c>
      <c r="C7" s="23" t="s">
        <v>57</v>
      </c>
      <c r="D7" s="23" t="s">
        <v>111</v>
      </c>
      <c r="E7" s="23" t="s">
        <v>87</v>
      </c>
      <c r="F7" s="24">
        <v>0</v>
      </c>
      <c r="G7" s="25">
        <v>1730.2</v>
      </c>
      <c r="H7" s="25">
        <v>0</v>
      </c>
      <c r="I7" s="24">
        <v>0</v>
      </c>
      <c r="J7" s="23" t="s">
        <v>60</v>
      </c>
    </row>
    <row r="8" spans="1:10">
      <c r="A8" s="23" t="s">
        <v>55</v>
      </c>
      <c r="B8" s="23" t="s">
        <v>56</v>
      </c>
      <c r="C8" s="23" t="s">
        <v>57</v>
      </c>
      <c r="D8" s="23" t="s">
        <v>111</v>
      </c>
      <c r="E8" s="23" t="s">
        <v>80</v>
      </c>
      <c r="F8" s="24">
        <v>16</v>
      </c>
      <c r="G8" s="25">
        <v>1730.2</v>
      </c>
      <c r="H8" s="25">
        <v>27683.200000000001</v>
      </c>
      <c r="I8" s="24">
        <v>0</v>
      </c>
      <c r="J8" s="23" t="s">
        <v>60</v>
      </c>
    </row>
    <row r="9" spans="1:10">
      <c r="A9" s="23" t="s">
        <v>55</v>
      </c>
      <c r="B9" s="23" t="s">
        <v>56</v>
      </c>
      <c r="C9" s="23" t="s">
        <v>57</v>
      </c>
      <c r="D9" s="23" t="s">
        <v>111</v>
      </c>
      <c r="E9" s="23" t="s">
        <v>71</v>
      </c>
      <c r="F9" s="24">
        <v>0</v>
      </c>
      <c r="G9" s="25">
        <v>1730.2</v>
      </c>
      <c r="H9" s="25">
        <v>0</v>
      </c>
      <c r="I9" s="24">
        <v>0</v>
      </c>
      <c r="J9" s="23" t="s">
        <v>60</v>
      </c>
    </row>
    <row r="10" spans="1:10">
      <c r="A10" s="23" t="s">
        <v>55</v>
      </c>
      <c r="B10" s="23" t="s">
        <v>56</v>
      </c>
      <c r="C10" s="23" t="s">
        <v>57</v>
      </c>
      <c r="D10" s="23" t="s">
        <v>111</v>
      </c>
      <c r="E10" s="23" t="s">
        <v>69</v>
      </c>
      <c r="F10" s="24">
        <v>0</v>
      </c>
      <c r="G10" s="25">
        <v>1730.2</v>
      </c>
      <c r="H10" s="25">
        <v>0</v>
      </c>
      <c r="I10" s="24">
        <v>0</v>
      </c>
      <c r="J10" s="23" t="s">
        <v>60</v>
      </c>
    </row>
    <row r="11" spans="1:10">
      <c r="A11" s="23" t="s">
        <v>55</v>
      </c>
      <c r="B11" s="23" t="s">
        <v>56</v>
      </c>
      <c r="C11" s="23" t="s">
        <v>57</v>
      </c>
      <c r="D11" s="23" t="s">
        <v>111</v>
      </c>
      <c r="E11" s="23" t="s">
        <v>73</v>
      </c>
      <c r="F11" s="24">
        <v>2</v>
      </c>
      <c r="G11" s="25">
        <v>1730.2</v>
      </c>
      <c r="H11" s="25">
        <v>3460.4</v>
      </c>
      <c r="I11" s="24">
        <v>0</v>
      </c>
      <c r="J11" s="23" t="s">
        <v>60</v>
      </c>
    </row>
    <row r="12" spans="1:10">
      <c r="A12" s="23" t="s">
        <v>55</v>
      </c>
      <c r="B12" s="23" t="s">
        <v>56</v>
      </c>
      <c r="C12" s="23" t="s">
        <v>57</v>
      </c>
      <c r="D12" s="23" t="s">
        <v>111</v>
      </c>
      <c r="E12" s="23" t="s">
        <v>75</v>
      </c>
      <c r="F12" s="24">
        <v>0</v>
      </c>
      <c r="G12" s="25">
        <v>1730.2</v>
      </c>
      <c r="H12" s="25">
        <v>0</v>
      </c>
      <c r="I12" s="24">
        <v>0</v>
      </c>
      <c r="J12" s="23" t="s">
        <v>60</v>
      </c>
    </row>
    <row r="13" spans="1:10">
      <c r="A13" s="23" t="s">
        <v>55</v>
      </c>
      <c r="B13" s="23" t="s">
        <v>56</v>
      </c>
      <c r="C13" s="23" t="s">
        <v>57</v>
      </c>
      <c r="D13" s="23" t="s">
        <v>111</v>
      </c>
      <c r="E13" s="23" t="s">
        <v>77</v>
      </c>
      <c r="F13" s="24">
        <v>0</v>
      </c>
      <c r="G13" s="25">
        <v>1730.2</v>
      </c>
      <c r="H13" s="25">
        <v>0</v>
      </c>
      <c r="I13" s="24">
        <v>0</v>
      </c>
      <c r="J13" s="23" t="s">
        <v>60</v>
      </c>
    </row>
    <row r="14" spans="1:10">
      <c r="A14" s="23" t="s">
        <v>55</v>
      </c>
      <c r="B14" s="23" t="s">
        <v>56</v>
      </c>
      <c r="C14" s="23" t="s">
        <v>57</v>
      </c>
      <c r="D14" s="23" t="s">
        <v>111</v>
      </c>
      <c r="E14" s="23" t="s">
        <v>76</v>
      </c>
      <c r="F14" s="24">
        <v>1</v>
      </c>
      <c r="G14" s="25">
        <v>1730.2</v>
      </c>
      <c r="H14" s="25">
        <v>1730.2</v>
      </c>
      <c r="I14" s="24">
        <v>0</v>
      </c>
      <c r="J14" s="23" t="s">
        <v>60</v>
      </c>
    </row>
    <row r="15" spans="1:10">
      <c r="A15" s="23" t="s">
        <v>55</v>
      </c>
      <c r="B15" s="23" t="s">
        <v>56</v>
      </c>
      <c r="C15" s="23" t="s">
        <v>57</v>
      </c>
      <c r="D15" s="23" t="s">
        <v>111</v>
      </c>
      <c r="E15" s="23" t="s">
        <v>78</v>
      </c>
      <c r="F15" s="24">
        <v>0</v>
      </c>
      <c r="G15" s="25">
        <v>1730.2</v>
      </c>
      <c r="H15" s="25">
        <v>0</v>
      </c>
      <c r="I15" s="24">
        <v>0</v>
      </c>
      <c r="J15" s="23" t="s">
        <v>60</v>
      </c>
    </row>
    <row r="16" spans="1:10">
      <c r="A16" s="23" t="s">
        <v>55</v>
      </c>
      <c r="B16" s="23" t="s">
        <v>56</v>
      </c>
      <c r="C16" s="23" t="s">
        <v>57</v>
      </c>
      <c r="D16" s="23" t="s">
        <v>111</v>
      </c>
      <c r="E16" s="23" t="s">
        <v>62</v>
      </c>
      <c r="F16" s="24">
        <v>3</v>
      </c>
      <c r="G16" s="25">
        <v>1730.2</v>
      </c>
      <c r="H16" s="25">
        <v>5190.6000000000004</v>
      </c>
      <c r="I16" s="24">
        <v>0</v>
      </c>
      <c r="J16" s="23" t="s">
        <v>60</v>
      </c>
    </row>
    <row r="17" spans="1:10">
      <c r="A17" s="23" t="s">
        <v>55</v>
      </c>
      <c r="B17" s="23" t="s">
        <v>56</v>
      </c>
      <c r="C17" s="23" t="s">
        <v>57</v>
      </c>
      <c r="D17" s="23" t="s">
        <v>111</v>
      </c>
      <c r="E17" s="23" t="s">
        <v>82</v>
      </c>
      <c r="F17" s="24">
        <v>0</v>
      </c>
      <c r="G17" s="25">
        <v>1730.2</v>
      </c>
      <c r="H17" s="25">
        <v>0</v>
      </c>
      <c r="I17" s="24">
        <v>0</v>
      </c>
      <c r="J17" s="23" t="s">
        <v>60</v>
      </c>
    </row>
    <row r="18" spans="1:10" ht="15.75" thickBot="1">
      <c r="E18" s="27" t="s">
        <v>83</v>
      </c>
      <c r="F18" s="28">
        <f>SUM(F2:F17)</f>
        <v>25</v>
      </c>
      <c r="G18" s="28"/>
      <c r="H18" s="35">
        <f t="shared" ref="H18" si="0">SUM(H2:H17)</f>
        <v>43255</v>
      </c>
    </row>
    <row r="19" spans="1:10">
      <c r="E19" t="s">
        <v>85</v>
      </c>
      <c r="G19" s="26">
        <f>AVERAGE(G2:G17)</f>
        <v>1730.2000000000005</v>
      </c>
    </row>
    <row r="20" spans="1:10" ht="15.75">
      <c r="E20" s="30" t="s">
        <v>84</v>
      </c>
      <c r="F20" s="31"/>
      <c r="G20" s="31"/>
      <c r="H20" s="32">
        <f>H18/F18</f>
        <v>1730.2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>
  <dimension ref="A1:J27"/>
  <sheetViews>
    <sheetView workbookViewId="0">
      <selection activeCell="G27" sqref="G27"/>
    </sheetView>
  </sheetViews>
  <sheetFormatPr defaultRowHeight="15"/>
  <cols>
    <col min="1" max="1" width="5.85546875" bestFit="1" customWidth="1"/>
    <col min="2" max="2" width="16.85546875" bestFit="1" customWidth="1"/>
    <col min="3" max="3" width="11.140625" bestFit="1" customWidth="1"/>
    <col min="4" max="4" width="11.42578125" bestFit="1" customWidth="1"/>
    <col min="5" max="5" width="11.5703125" bestFit="1" customWidth="1"/>
    <col min="6" max="6" width="9.5703125" bestFit="1" customWidth="1"/>
    <col min="7" max="7" width="10.85546875" bestFit="1" customWidth="1"/>
    <col min="8" max="8" width="11.5703125" bestFit="1" customWidth="1"/>
    <col min="9" max="9" width="13.42578125" bestFit="1" customWidth="1"/>
    <col min="10" max="10" width="65.140625" bestFit="1" customWidth="1"/>
  </cols>
  <sheetData>
    <row r="1" spans="1:10">
      <c r="A1" s="22" t="s">
        <v>45</v>
      </c>
      <c r="B1" s="22" t="s">
        <v>46</v>
      </c>
      <c r="C1" s="22" t="s">
        <v>47</v>
      </c>
      <c r="D1" s="22" t="s">
        <v>48</v>
      </c>
      <c r="E1" s="22" t="s">
        <v>49</v>
      </c>
      <c r="F1" s="22" t="s">
        <v>50</v>
      </c>
      <c r="G1" s="22" t="s">
        <v>51</v>
      </c>
      <c r="H1" s="22" t="s">
        <v>52</v>
      </c>
      <c r="I1" s="22" t="s">
        <v>53</v>
      </c>
      <c r="J1" s="22" t="s">
        <v>54</v>
      </c>
    </row>
    <row r="2" spans="1:10">
      <c r="A2" s="23" t="s">
        <v>55</v>
      </c>
      <c r="B2" s="23" t="s">
        <v>56</v>
      </c>
      <c r="C2" s="23" t="s">
        <v>57</v>
      </c>
      <c r="D2" s="23" t="s">
        <v>112</v>
      </c>
      <c r="E2" s="23" t="s">
        <v>59</v>
      </c>
      <c r="F2" s="24">
        <v>0</v>
      </c>
      <c r="G2" s="25">
        <v>2152.5700000000002</v>
      </c>
      <c r="H2" s="25">
        <v>0</v>
      </c>
      <c r="I2" s="24">
        <v>0</v>
      </c>
      <c r="J2" s="23" t="s">
        <v>60</v>
      </c>
    </row>
    <row r="3" spans="1:10">
      <c r="A3" s="23" t="s">
        <v>55</v>
      </c>
      <c r="B3" s="23" t="s">
        <v>56</v>
      </c>
      <c r="C3" s="23" t="s">
        <v>57</v>
      </c>
      <c r="D3" s="23" t="s">
        <v>112</v>
      </c>
      <c r="E3" s="23" t="s">
        <v>61</v>
      </c>
      <c r="F3" s="24">
        <v>0</v>
      </c>
      <c r="G3" s="25">
        <v>2152.5700000000002</v>
      </c>
      <c r="H3" s="25">
        <v>0</v>
      </c>
      <c r="I3" s="24">
        <v>0</v>
      </c>
      <c r="J3" s="23" t="s">
        <v>60</v>
      </c>
    </row>
    <row r="4" spans="1:10">
      <c r="A4" s="23" t="s">
        <v>55</v>
      </c>
      <c r="B4" s="23" t="s">
        <v>56</v>
      </c>
      <c r="C4" s="23" t="s">
        <v>57</v>
      </c>
      <c r="D4" s="23" t="s">
        <v>112</v>
      </c>
      <c r="E4" s="23" t="s">
        <v>62</v>
      </c>
      <c r="F4" s="24">
        <v>5</v>
      </c>
      <c r="G4" s="25">
        <v>2352.21</v>
      </c>
      <c r="H4" s="25">
        <v>11761.05</v>
      </c>
      <c r="I4" s="24">
        <v>0</v>
      </c>
      <c r="J4" s="23" t="s">
        <v>60</v>
      </c>
    </row>
    <row r="5" spans="1:10">
      <c r="A5" s="23" t="s">
        <v>55</v>
      </c>
      <c r="B5" s="23" t="s">
        <v>56</v>
      </c>
      <c r="C5" s="23" t="s">
        <v>57</v>
      </c>
      <c r="D5" s="23" t="s">
        <v>112</v>
      </c>
      <c r="E5" s="23" t="s">
        <v>63</v>
      </c>
      <c r="F5" s="24">
        <v>0</v>
      </c>
      <c r="G5" s="25">
        <v>2152.5700000000002</v>
      </c>
      <c r="H5" s="25">
        <v>0</v>
      </c>
      <c r="I5" s="24">
        <v>0</v>
      </c>
      <c r="J5" s="23" t="s">
        <v>60</v>
      </c>
    </row>
    <row r="6" spans="1:10">
      <c r="A6" s="23" t="s">
        <v>55</v>
      </c>
      <c r="B6" s="23" t="s">
        <v>56</v>
      </c>
      <c r="C6" s="23" t="s">
        <v>57</v>
      </c>
      <c r="D6" s="23" t="s">
        <v>112</v>
      </c>
      <c r="E6" s="23" t="s">
        <v>64</v>
      </c>
      <c r="F6" s="24">
        <v>0</v>
      </c>
      <c r="G6" s="25">
        <v>2165.7600000000002</v>
      </c>
      <c r="H6" s="25">
        <v>0</v>
      </c>
      <c r="I6" s="24">
        <v>0</v>
      </c>
      <c r="J6" s="23" t="s">
        <v>60</v>
      </c>
    </row>
    <row r="7" spans="1:10">
      <c r="A7" s="23" t="s">
        <v>55</v>
      </c>
      <c r="B7" s="23" t="s">
        <v>56</v>
      </c>
      <c r="C7" s="23" t="s">
        <v>57</v>
      </c>
      <c r="D7" s="23" t="s">
        <v>112</v>
      </c>
      <c r="E7" s="23" t="s">
        <v>65</v>
      </c>
      <c r="F7" s="24">
        <v>1</v>
      </c>
      <c r="G7" s="25">
        <v>2152.5700000000002</v>
      </c>
      <c r="H7" s="25">
        <v>2152.5700000000002</v>
      </c>
      <c r="I7" s="24">
        <v>0</v>
      </c>
      <c r="J7" s="23" t="s">
        <v>60</v>
      </c>
    </row>
    <row r="8" spans="1:10">
      <c r="A8" s="23" t="s">
        <v>55</v>
      </c>
      <c r="B8" s="23" t="s">
        <v>56</v>
      </c>
      <c r="C8" s="23" t="s">
        <v>57</v>
      </c>
      <c r="D8" s="23" t="s">
        <v>112</v>
      </c>
      <c r="E8" s="23" t="s">
        <v>66</v>
      </c>
      <c r="F8" s="24">
        <v>0</v>
      </c>
      <c r="G8" s="25">
        <v>2152.5700000000002</v>
      </c>
      <c r="H8" s="25">
        <v>0</v>
      </c>
      <c r="I8" s="24">
        <v>0</v>
      </c>
      <c r="J8" s="23" t="s">
        <v>60</v>
      </c>
    </row>
    <row r="9" spans="1:10">
      <c r="A9" s="23" t="s">
        <v>55</v>
      </c>
      <c r="B9" s="23" t="s">
        <v>56</v>
      </c>
      <c r="C9" s="23" t="s">
        <v>57</v>
      </c>
      <c r="D9" s="23" t="s">
        <v>112</v>
      </c>
      <c r="E9" s="23" t="s">
        <v>67</v>
      </c>
      <c r="F9" s="24">
        <v>0</v>
      </c>
      <c r="G9" s="25">
        <v>2152.5700000000002</v>
      </c>
      <c r="H9" s="25">
        <v>0</v>
      </c>
      <c r="I9" s="24">
        <v>0</v>
      </c>
      <c r="J9" s="23" t="s">
        <v>60</v>
      </c>
    </row>
    <row r="10" spans="1:10">
      <c r="A10" s="23" t="s">
        <v>55</v>
      </c>
      <c r="B10" s="23" t="s">
        <v>56</v>
      </c>
      <c r="C10" s="23" t="s">
        <v>57</v>
      </c>
      <c r="D10" s="23" t="s">
        <v>112</v>
      </c>
      <c r="E10" s="23" t="s">
        <v>68</v>
      </c>
      <c r="F10" s="24">
        <v>1</v>
      </c>
      <c r="G10" s="25">
        <v>2152.5700000000002</v>
      </c>
      <c r="H10" s="25">
        <v>2152.5700000000002</v>
      </c>
      <c r="I10" s="24">
        <v>0</v>
      </c>
      <c r="J10" s="23" t="s">
        <v>60</v>
      </c>
    </row>
    <row r="11" spans="1:10">
      <c r="A11" s="23" t="s">
        <v>55</v>
      </c>
      <c r="B11" s="23" t="s">
        <v>56</v>
      </c>
      <c r="C11" s="23" t="s">
        <v>57</v>
      </c>
      <c r="D11" s="23" t="s">
        <v>112</v>
      </c>
      <c r="E11" s="23" t="s">
        <v>69</v>
      </c>
      <c r="F11" s="24">
        <v>0</v>
      </c>
      <c r="G11" s="25">
        <v>2152.5700000000002</v>
      </c>
      <c r="H11" s="25">
        <v>0</v>
      </c>
      <c r="I11" s="24">
        <v>0</v>
      </c>
      <c r="J11" s="23" t="s">
        <v>60</v>
      </c>
    </row>
    <row r="12" spans="1:10">
      <c r="A12" s="23" t="s">
        <v>55</v>
      </c>
      <c r="B12" s="23" t="s">
        <v>56</v>
      </c>
      <c r="C12" s="23" t="s">
        <v>57</v>
      </c>
      <c r="D12" s="23" t="s">
        <v>112</v>
      </c>
      <c r="E12" s="23" t="s">
        <v>70</v>
      </c>
      <c r="F12" s="24">
        <v>0</v>
      </c>
      <c r="G12" s="25">
        <v>2152.5700000000002</v>
      </c>
      <c r="H12" s="25">
        <v>0</v>
      </c>
      <c r="I12" s="24">
        <v>0</v>
      </c>
      <c r="J12" s="23" t="s">
        <v>60</v>
      </c>
    </row>
    <row r="13" spans="1:10">
      <c r="A13" s="23" t="s">
        <v>55</v>
      </c>
      <c r="B13" s="23" t="s">
        <v>56</v>
      </c>
      <c r="C13" s="23" t="s">
        <v>57</v>
      </c>
      <c r="D13" s="23" t="s">
        <v>112</v>
      </c>
      <c r="E13" s="23" t="s">
        <v>71</v>
      </c>
      <c r="F13" s="24">
        <v>2</v>
      </c>
      <c r="G13" s="25">
        <v>2358.71</v>
      </c>
      <c r="H13" s="25">
        <v>4717.42</v>
      </c>
      <c r="I13" s="24">
        <v>0</v>
      </c>
      <c r="J13" s="23" t="s">
        <v>60</v>
      </c>
    </row>
    <row r="14" spans="1:10">
      <c r="A14" s="23" t="s">
        <v>55</v>
      </c>
      <c r="B14" s="23" t="s">
        <v>56</v>
      </c>
      <c r="C14" s="23" t="s">
        <v>57</v>
      </c>
      <c r="D14" s="23" t="s">
        <v>112</v>
      </c>
      <c r="E14" s="23" t="s">
        <v>72</v>
      </c>
      <c r="F14" s="24">
        <v>4</v>
      </c>
      <c r="G14" s="25">
        <v>2358.71</v>
      </c>
      <c r="H14" s="25">
        <v>9434.84</v>
      </c>
      <c r="I14" s="24">
        <v>0</v>
      </c>
      <c r="J14" s="23" t="s">
        <v>60</v>
      </c>
    </row>
    <row r="15" spans="1:10">
      <c r="A15" s="23" t="s">
        <v>55</v>
      </c>
      <c r="B15" s="23" t="s">
        <v>56</v>
      </c>
      <c r="C15" s="23" t="s">
        <v>57</v>
      </c>
      <c r="D15" s="23" t="s">
        <v>112</v>
      </c>
      <c r="E15" s="23" t="s">
        <v>73</v>
      </c>
      <c r="F15" s="24">
        <v>2</v>
      </c>
      <c r="G15" s="25">
        <v>2152.5700000000002</v>
      </c>
      <c r="H15" s="25">
        <v>4305.1400000000003</v>
      </c>
      <c r="I15" s="24">
        <v>0</v>
      </c>
      <c r="J15" s="23" t="s">
        <v>60</v>
      </c>
    </row>
    <row r="16" spans="1:10">
      <c r="A16" s="23" t="s">
        <v>55</v>
      </c>
      <c r="B16" s="23" t="s">
        <v>56</v>
      </c>
      <c r="C16" s="23" t="s">
        <v>57</v>
      </c>
      <c r="D16" s="23" t="s">
        <v>112</v>
      </c>
      <c r="E16" s="23" t="s">
        <v>74</v>
      </c>
      <c r="F16" s="24">
        <v>2</v>
      </c>
      <c r="G16" s="25">
        <v>2220.08</v>
      </c>
      <c r="H16" s="25">
        <v>4440.16</v>
      </c>
      <c r="I16" s="24">
        <v>0</v>
      </c>
      <c r="J16" s="23" t="s">
        <v>60</v>
      </c>
    </row>
    <row r="17" spans="1:10">
      <c r="A17" s="23" t="s">
        <v>55</v>
      </c>
      <c r="B17" s="23" t="s">
        <v>56</v>
      </c>
      <c r="C17" s="23" t="s">
        <v>57</v>
      </c>
      <c r="D17" s="23" t="s">
        <v>112</v>
      </c>
      <c r="E17" s="23" t="s">
        <v>75</v>
      </c>
      <c r="F17" s="24">
        <v>0</v>
      </c>
      <c r="G17" s="25">
        <v>2152.5700000000002</v>
      </c>
      <c r="H17" s="25">
        <v>0</v>
      </c>
      <c r="I17" s="24">
        <v>0</v>
      </c>
      <c r="J17" s="23" t="s">
        <v>60</v>
      </c>
    </row>
    <row r="18" spans="1:10">
      <c r="A18" s="23" t="s">
        <v>55</v>
      </c>
      <c r="B18" s="23" t="s">
        <v>56</v>
      </c>
      <c r="C18" s="23" t="s">
        <v>57</v>
      </c>
      <c r="D18" s="23" t="s">
        <v>112</v>
      </c>
      <c r="E18" s="23" t="s">
        <v>78</v>
      </c>
      <c r="F18" s="24">
        <v>0</v>
      </c>
      <c r="G18" s="25">
        <v>2152.5700000000002</v>
      </c>
      <c r="H18" s="25">
        <v>0</v>
      </c>
      <c r="I18" s="24">
        <v>0</v>
      </c>
      <c r="J18" s="23" t="s">
        <v>60</v>
      </c>
    </row>
    <row r="19" spans="1:10">
      <c r="A19" s="23" t="s">
        <v>55</v>
      </c>
      <c r="B19" s="23" t="s">
        <v>56</v>
      </c>
      <c r="C19" s="23" t="s">
        <v>57</v>
      </c>
      <c r="D19" s="23" t="s">
        <v>112</v>
      </c>
      <c r="E19" s="23" t="s">
        <v>76</v>
      </c>
      <c r="F19" s="24">
        <v>6</v>
      </c>
      <c r="G19" s="25">
        <v>2165.7600000000002</v>
      </c>
      <c r="H19" s="25">
        <v>12994.560000000001</v>
      </c>
      <c r="I19" s="24">
        <v>0</v>
      </c>
      <c r="J19" s="23" t="s">
        <v>60</v>
      </c>
    </row>
    <row r="20" spans="1:10">
      <c r="A20" s="23" t="s">
        <v>55</v>
      </c>
      <c r="B20" s="23" t="s">
        <v>56</v>
      </c>
      <c r="C20" s="23" t="s">
        <v>57</v>
      </c>
      <c r="D20" s="23" t="s">
        <v>112</v>
      </c>
      <c r="E20" s="23" t="s">
        <v>77</v>
      </c>
      <c r="F20" s="24">
        <v>1</v>
      </c>
      <c r="G20" s="25">
        <v>2227.34</v>
      </c>
      <c r="H20" s="25">
        <v>2227.34</v>
      </c>
      <c r="I20" s="24">
        <v>0</v>
      </c>
      <c r="J20" s="23" t="s">
        <v>60</v>
      </c>
    </row>
    <row r="21" spans="1:10">
      <c r="A21" s="23" t="s">
        <v>55</v>
      </c>
      <c r="B21" s="23" t="s">
        <v>56</v>
      </c>
      <c r="C21" s="23" t="s">
        <v>57</v>
      </c>
      <c r="D21" s="23" t="s">
        <v>112</v>
      </c>
      <c r="E21" s="23" t="s">
        <v>79</v>
      </c>
      <c r="F21" s="24">
        <v>0</v>
      </c>
      <c r="G21" s="25">
        <v>2152.5700000000002</v>
      </c>
      <c r="H21" s="25">
        <v>0</v>
      </c>
      <c r="I21" s="24">
        <v>0</v>
      </c>
      <c r="J21" s="23" t="s">
        <v>60</v>
      </c>
    </row>
    <row r="22" spans="1:10">
      <c r="A22" s="23" t="s">
        <v>55</v>
      </c>
      <c r="B22" s="23" t="s">
        <v>56</v>
      </c>
      <c r="C22" s="23" t="s">
        <v>57</v>
      </c>
      <c r="D22" s="23" t="s">
        <v>112</v>
      </c>
      <c r="E22" s="23" t="s">
        <v>81</v>
      </c>
      <c r="F22" s="24">
        <v>1</v>
      </c>
      <c r="G22" s="25">
        <v>2152.5700000000002</v>
      </c>
      <c r="H22" s="25">
        <v>2152.5700000000002</v>
      </c>
      <c r="I22" s="24">
        <v>0</v>
      </c>
      <c r="J22" s="23" t="s">
        <v>60</v>
      </c>
    </row>
    <row r="23" spans="1:10">
      <c r="A23" s="23" t="s">
        <v>55</v>
      </c>
      <c r="B23" s="23" t="s">
        <v>56</v>
      </c>
      <c r="C23" s="23" t="s">
        <v>57</v>
      </c>
      <c r="D23" s="23" t="s">
        <v>112</v>
      </c>
      <c r="E23" s="23" t="s">
        <v>80</v>
      </c>
      <c r="F23" s="24">
        <v>3</v>
      </c>
      <c r="G23" s="25">
        <v>2358.71</v>
      </c>
      <c r="H23" s="25">
        <v>7076.13</v>
      </c>
      <c r="I23" s="24">
        <v>0</v>
      </c>
      <c r="J23" s="23" t="s">
        <v>60</v>
      </c>
    </row>
    <row r="24" spans="1:10">
      <c r="A24" s="23" t="s">
        <v>55</v>
      </c>
      <c r="B24" s="23" t="s">
        <v>56</v>
      </c>
      <c r="C24" s="23" t="s">
        <v>57</v>
      </c>
      <c r="D24" s="23" t="s">
        <v>112</v>
      </c>
      <c r="E24" s="23" t="s">
        <v>82</v>
      </c>
      <c r="F24" s="24">
        <v>0</v>
      </c>
      <c r="G24" s="25">
        <v>2152.5700000000002</v>
      </c>
      <c r="H24" s="25">
        <v>0</v>
      </c>
      <c r="I24" s="24">
        <v>0</v>
      </c>
      <c r="J24" s="23" t="s">
        <v>60</v>
      </c>
    </row>
    <row r="25" spans="1:10" ht="15.75" thickBot="1">
      <c r="E25" s="27" t="s">
        <v>83</v>
      </c>
      <c r="F25" s="28">
        <f>SUM(F2:F24)</f>
        <v>28</v>
      </c>
      <c r="G25" s="28"/>
      <c r="H25" s="35">
        <f t="shared" ref="H25" si="0">SUM(H2:H24)</f>
        <v>63414.349999999991</v>
      </c>
    </row>
    <row r="26" spans="1:10">
      <c r="E26" t="s">
        <v>85</v>
      </c>
      <c r="G26" s="26">
        <f>AVERAGE(G2:G24)</f>
        <v>2195.4708695652175</v>
      </c>
    </row>
    <row r="27" spans="1:10" ht="15.75">
      <c r="E27" s="30" t="s">
        <v>84</v>
      </c>
      <c r="F27" s="31"/>
      <c r="G27" s="31"/>
      <c r="H27" s="32">
        <f>H25/F25</f>
        <v>2264.798214285714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G23" sqref="G23"/>
    </sheetView>
  </sheetViews>
  <sheetFormatPr defaultRowHeight="15"/>
  <cols>
    <col min="1" max="1" width="5.85546875" bestFit="1" customWidth="1"/>
    <col min="2" max="2" width="16.85546875" bestFit="1" customWidth="1"/>
    <col min="3" max="3" width="11.140625" bestFit="1" customWidth="1"/>
    <col min="4" max="4" width="11.42578125" bestFit="1" customWidth="1"/>
    <col min="5" max="5" width="11.5703125" bestFit="1" customWidth="1"/>
    <col min="6" max="6" width="9.5703125" bestFit="1" customWidth="1"/>
    <col min="7" max="7" width="10.85546875" bestFit="1" customWidth="1"/>
    <col min="8" max="8" width="11.5703125" bestFit="1" customWidth="1"/>
    <col min="9" max="9" width="13.42578125" bestFit="1" customWidth="1"/>
    <col min="10" max="10" width="65.140625" bestFit="1" customWidth="1"/>
  </cols>
  <sheetData>
    <row r="1" spans="1:10">
      <c r="A1" s="22" t="s">
        <v>45</v>
      </c>
      <c r="B1" s="22" t="s">
        <v>46</v>
      </c>
      <c r="C1" s="22" t="s">
        <v>47</v>
      </c>
      <c r="D1" s="22" t="s">
        <v>48</v>
      </c>
      <c r="E1" s="22" t="s">
        <v>49</v>
      </c>
      <c r="F1" s="22" t="s">
        <v>50</v>
      </c>
      <c r="G1" s="22" t="s">
        <v>51</v>
      </c>
      <c r="H1" s="22" t="s">
        <v>52</v>
      </c>
      <c r="I1" s="22" t="s">
        <v>53</v>
      </c>
      <c r="J1" s="22" t="s">
        <v>54</v>
      </c>
    </row>
    <row r="2" spans="1:10">
      <c r="A2" s="23" t="s">
        <v>55</v>
      </c>
      <c r="B2" s="23" t="s">
        <v>56</v>
      </c>
      <c r="C2" s="23" t="s">
        <v>57</v>
      </c>
      <c r="D2" s="23" t="s">
        <v>113</v>
      </c>
      <c r="E2" s="23" t="s">
        <v>59</v>
      </c>
      <c r="F2" s="24">
        <v>0</v>
      </c>
      <c r="G2" s="25">
        <v>2605.86</v>
      </c>
      <c r="H2" s="25">
        <v>0</v>
      </c>
      <c r="I2" s="24">
        <v>0</v>
      </c>
      <c r="J2" s="23" t="s">
        <v>60</v>
      </c>
    </row>
    <row r="3" spans="1:10">
      <c r="A3" s="23" t="s">
        <v>55</v>
      </c>
      <c r="B3" s="23" t="s">
        <v>56</v>
      </c>
      <c r="C3" s="23" t="s">
        <v>57</v>
      </c>
      <c r="D3" s="23" t="s">
        <v>113</v>
      </c>
      <c r="E3" s="23" t="s">
        <v>63</v>
      </c>
      <c r="F3" s="24">
        <v>0</v>
      </c>
      <c r="G3" s="25">
        <v>2605.86</v>
      </c>
      <c r="H3" s="25">
        <v>0</v>
      </c>
      <c r="I3" s="24">
        <v>0</v>
      </c>
      <c r="J3" s="23" t="s">
        <v>60</v>
      </c>
    </row>
    <row r="4" spans="1:10">
      <c r="A4" s="23" t="s">
        <v>55</v>
      </c>
      <c r="B4" s="23" t="s">
        <v>56</v>
      </c>
      <c r="C4" s="23" t="s">
        <v>57</v>
      </c>
      <c r="D4" s="23" t="s">
        <v>113</v>
      </c>
      <c r="E4" s="23" t="s">
        <v>64</v>
      </c>
      <c r="F4" s="24">
        <v>0</v>
      </c>
      <c r="G4" s="25">
        <v>2605.86</v>
      </c>
      <c r="H4" s="25">
        <v>0</v>
      </c>
      <c r="I4" s="24">
        <v>0</v>
      </c>
      <c r="J4" s="23" t="s">
        <v>60</v>
      </c>
    </row>
    <row r="5" spans="1:10">
      <c r="A5" s="23" t="s">
        <v>55</v>
      </c>
      <c r="B5" s="23" t="s">
        <v>56</v>
      </c>
      <c r="C5" s="23" t="s">
        <v>57</v>
      </c>
      <c r="D5" s="23" t="s">
        <v>113</v>
      </c>
      <c r="E5" s="23" t="s">
        <v>66</v>
      </c>
      <c r="F5" s="24">
        <v>0</v>
      </c>
      <c r="G5" s="25">
        <v>2605.86</v>
      </c>
      <c r="H5" s="25">
        <v>0</v>
      </c>
      <c r="I5" s="24">
        <v>0</v>
      </c>
      <c r="J5" s="23" t="s">
        <v>60</v>
      </c>
    </row>
    <row r="6" spans="1:10">
      <c r="A6" s="23" t="s">
        <v>55</v>
      </c>
      <c r="B6" s="23" t="s">
        <v>56</v>
      </c>
      <c r="C6" s="23" t="s">
        <v>57</v>
      </c>
      <c r="D6" s="23" t="s">
        <v>113</v>
      </c>
      <c r="E6" s="23" t="s">
        <v>67</v>
      </c>
      <c r="F6" s="24">
        <v>0</v>
      </c>
      <c r="G6" s="25">
        <v>2605.86</v>
      </c>
      <c r="H6" s="25">
        <v>0</v>
      </c>
      <c r="I6" s="24">
        <v>0</v>
      </c>
      <c r="J6" s="23" t="s">
        <v>60</v>
      </c>
    </row>
    <row r="7" spans="1:10">
      <c r="A7" s="23" t="s">
        <v>55</v>
      </c>
      <c r="B7" s="23" t="s">
        <v>56</v>
      </c>
      <c r="C7" s="23" t="s">
        <v>57</v>
      </c>
      <c r="D7" s="23" t="s">
        <v>113</v>
      </c>
      <c r="E7" s="23" t="s">
        <v>68</v>
      </c>
      <c r="F7" s="24">
        <v>2</v>
      </c>
      <c r="G7" s="25">
        <v>2937.42</v>
      </c>
      <c r="H7" s="25">
        <v>5874.84</v>
      </c>
      <c r="I7" s="24">
        <v>0</v>
      </c>
      <c r="J7" s="23" t="s">
        <v>60</v>
      </c>
    </row>
    <row r="8" spans="1:10">
      <c r="A8" s="23" t="s">
        <v>55</v>
      </c>
      <c r="B8" s="23" t="s">
        <v>56</v>
      </c>
      <c r="C8" s="23" t="s">
        <v>57</v>
      </c>
      <c r="D8" s="23" t="s">
        <v>113</v>
      </c>
      <c r="E8" s="23" t="s">
        <v>87</v>
      </c>
      <c r="F8" s="24">
        <v>3</v>
      </c>
      <c r="G8" s="25">
        <v>2821.03</v>
      </c>
      <c r="H8" s="25">
        <v>8463.09</v>
      </c>
      <c r="I8" s="24">
        <v>0</v>
      </c>
      <c r="J8" s="23" t="s">
        <v>60</v>
      </c>
    </row>
    <row r="9" spans="1:10">
      <c r="A9" s="23" t="s">
        <v>55</v>
      </c>
      <c r="B9" s="23" t="s">
        <v>56</v>
      </c>
      <c r="C9" s="23" t="s">
        <v>57</v>
      </c>
      <c r="D9" s="23" t="s">
        <v>113</v>
      </c>
      <c r="E9" s="23" t="s">
        <v>80</v>
      </c>
      <c r="F9" s="24">
        <v>1</v>
      </c>
      <c r="G9" s="25">
        <v>2944.02</v>
      </c>
      <c r="H9" s="25">
        <v>2944.02</v>
      </c>
      <c r="I9" s="24">
        <v>0</v>
      </c>
      <c r="J9" s="23" t="s">
        <v>60</v>
      </c>
    </row>
    <row r="10" spans="1:10">
      <c r="A10" s="23" t="s">
        <v>55</v>
      </c>
      <c r="B10" s="23" t="s">
        <v>56</v>
      </c>
      <c r="C10" s="23" t="s">
        <v>57</v>
      </c>
      <c r="D10" s="23" t="s">
        <v>113</v>
      </c>
      <c r="E10" s="23" t="s">
        <v>71</v>
      </c>
      <c r="F10" s="24">
        <v>0</v>
      </c>
      <c r="G10" s="25">
        <v>2605.86</v>
      </c>
      <c r="H10" s="25">
        <v>0</v>
      </c>
      <c r="I10" s="24">
        <v>0</v>
      </c>
      <c r="J10" s="23" t="s">
        <v>60</v>
      </c>
    </row>
    <row r="11" spans="1:10">
      <c r="A11" s="23" t="s">
        <v>55</v>
      </c>
      <c r="B11" s="23" t="s">
        <v>56</v>
      </c>
      <c r="C11" s="23" t="s">
        <v>57</v>
      </c>
      <c r="D11" s="23" t="s">
        <v>113</v>
      </c>
      <c r="E11" s="23" t="s">
        <v>69</v>
      </c>
      <c r="F11" s="24">
        <v>0</v>
      </c>
      <c r="G11" s="25">
        <v>2605.86</v>
      </c>
      <c r="H11" s="25">
        <v>0</v>
      </c>
      <c r="I11" s="24">
        <v>0</v>
      </c>
      <c r="J11" s="23" t="s">
        <v>60</v>
      </c>
    </row>
    <row r="12" spans="1:10">
      <c r="A12" s="23" t="s">
        <v>55</v>
      </c>
      <c r="B12" s="23" t="s">
        <v>56</v>
      </c>
      <c r="C12" s="23" t="s">
        <v>57</v>
      </c>
      <c r="D12" s="23" t="s">
        <v>113</v>
      </c>
      <c r="E12" s="23" t="s">
        <v>73</v>
      </c>
      <c r="F12" s="24">
        <v>2</v>
      </c>
      <c r="G12" s="25">
        <v>2713.45</v>
      </c>
      <c r="H12" s="25">
        <v>5426.9</v>
      </c>
      <c r="I12" s="24">
        <v>0</v>
      </c>
      <c r="J12" s="23" t="s">
        <v>60</v>
      </c>
    </row>
    <row r="13" spans="1:10">
      <c r="A13" s="23" t="s">
        <v>55</v>
      </c>
      <c r="B13" s="23" t="s">
        <v>56</v>
      </c>
      <c r="C13" s="23" t="s">
        <v>57</v>
      </c>
      <c r="D13" s="23" t="s">
        <v>113</v>
      </c>
      <c r="E13" s="23" t="s">
        <v>70</v>
      </c>
      <c r="F13" s="24">
        <v>0</v>
      </c>
      <c r="G13" s="25">
        <v>2605.86</v>
      </c>
      <c r="H13" s="25">
        <v>0</v>
      </c>
      <c r="I13" s="24">
        <v>0</v>
      </c>
      <c r="J13" s="23" t="s">
        <v>60</v>
      </c>
    </row>
    <row r="14" spans="1:10">
      <c r="A14" s="23" t="s">
        <v>55</v>
      </c>
      <c r="B14" s="23" t="s">
        <v>56</v>
      </c>
      <c r="C14" s="23" t="s">
        <v>57</v>
      </c>
      <c r="D14" s="23" t="s">
        <v>113</v>
      </c>
      <c r="E14" s="23" t="s">
        <v>75</v>
      </c>
      <c r="F14" s="24">
        <v>0</v>
      </c>
      <c r="G14" s="25">
        <v>2605.86</v>
      </c>
      <c r="H14" s="25">
        <v>0</v>
      </c>
      <c r="I14" s="24">
        <v>0</v>
      </c>
      <c r="J14" s="23" t="s">
        <v>60</v>
      </c>
    </row>
    <row r="15" spans="1:10">
      <c r="A15" s="23" t="s">
        <v>55</v>
      </c>
      <c r="B15" s="23" t="s">
        <v>56</v>
      </c>
      <c r="C15" s="23" t="s">
        <v>57</v>
      </c>
      <c r="D15" s="23" t="s">
        <v>113</v>
      </c>
      <c r="E15" s="23" t="s">
        <v>77</v>
      </c>
      <c r="F15" s="24">
        <v>0</v>
      </c>
      <c r="G15" s="25">
        <v>2740.75</v>
      </c>
      <c r="H15" s="25">
        <v>0</v>
      </c>
      <c r="I15" s="24">
        <v>0</v>
      </c>
      <c r="J15" s="23" t="s">
        <v>60</v>
      </c>
    </row>
    <row r="16" spans="1:10">
      <c r="A16" s="23" t="s">
        <v>55</v>
      </c>
      <c r="B16" s="23" t="s">
        <v>56</v>
      </c>
      <c r="C16" s="23" t="s">
        <v>57</v>
      </c>
      <c r="D16" s="23" t="s">
        <v>113</v>
      </c>
      <c r="E16" s="23" t="s">
        <v>76</v>
      </c>
      <c r="F16" s="24">
        <v>6</v>
      </c>
      <c r="G16" s="25">
        <v>2605.86</v>
      </c>
      <c r="H16" s="25">
        <v>15635.16</v>
      </c>
      <c r="I16" s="24">
        <v>0</v>
      </c>
      <c r="J16" s="23" t="s">
        <v>60</v>
      </c>
    </row>
    <row r="17" spans="1:10">
      <c r="A17" s="23" t="s">
        <v>55</v>
      </c>
      <c r="B17" s="23" t="s">
        <v>56</v>
      </c>
      <c r="C17" s="23" t="s">
        <v>57</v>
      </c>
      <c r="D17" s="23" t="s">
        <v>113</v>
      </c>
      <c r="E17" s="23" t="s">
        <v>78</v>
      </c>
      <c r="F17" s="24">
        <v>0</v>
      </c>
      <c r="G17" s="25">
        <v>2605.86</v>
      </c>
      <c r="H17" s="25">
        <v>0</v>
      </c>
      <c r="I17" s="24">
        <v>0</v>
      </c>
      <c r="J17" s="23" t="s">
        <v>60</v>
      </c>
    </row>
    <row r="18" spans="1:10">
      <c r="A18" s="23" t="s">
        <v>55</v>
      </c>
      <c r="B18" s="23" t="s">
        <v>56</v>
      </c>
      <c r="C18" s="23" t="s">
        <v>57</v>
      </c>
      <c r="D18" s="23" t="s">
        <v>113</v>
      </c>
      <c r="E18" s="23" t="s">
        <v>79</v>
      </c>
      <c r="F18" s="24">
        <v>0</v>
      </c>
      <c r="G18" s="25">
        <v>2605.86</v>
      </c>
      <c r="H18" s="25">
        <v>0</v>
      </c>
      <c r="I18" s="24">
        <v>0</v>
      </c>
      <c r="J18" s="23" t="s">
        <v>60</v>
      </c>
    </row>
    <row r="19" spans="1:10">
      <c r="A19" s="23" t="s">
        <v>55</v>
      </c>
      <c r="B19" s="23" t="s">
        <v>56</v>
      </c>
      <c r="C19" s="23" t="s">
        <v>57</v>
      </c>
      <c r="D19" s="23" t="s">
        <v>113</v>
      </c>
      <c r="E19" s="23" t="s">
        <v>62</v>
      </c>
      <c r="F19" s="24">
        <v>1</v>
      </c>
      <c r="G19" s="25">
        <v>2880.51</v>
      </c>
      <c r="H19" s="25">
        <v>2880.51</v>
      </c>
      <c r="I19" s="24">
        <v>0</v>
      </c>
      <c r="J19" s="23" t="s">
        <v>60</v>
      </c>
    </row>
    <row r="20" spans="1:10">
      <c r="A20" s="23" t="s">
        <v>55</v>
      </c>
      <c r="B20" s="23" t="s">
        <v>56</v>
      </c>
      <c r="C20" s="23" t="s">
        <v>57</v>
      </c>
      <c r="D20" s="23" t="s">
        <v>113</v>
      </c>
      <c r="E20" s="23" t="s">
        <v>82</v>
      </c>
      <c r="F20" s="24">
        <v>0</v>
      </c>
      <c r="G20" s="25">
        <v>2605.86</v>
      </c>
      <c r="H20" s="25">
        <v>0</v>
      </c>
      <c r="I20" s="24">
        <v>0</v>
      </c>
      <c r="J20" s="23" t="s">
        <v>60</v>
      </c>
    </row>
    <row r="21" spans="1:10" ht="15.75" thickBot="1">
      <c r="E21" s="27" t="s">
        <v>83</v>
      </c>
      <c r="F21" s="28">
        <f>SUM(F2:F20)</f>
        <v>15</v>
      </c>
      <c r="G21" s="28"/>
      <c r="H21" s="35">
        <f t="shared" ref="H21" si="0">SUM(H2:H20)</f>
        <v>41224.519999999997</v>
      </c>
    </row>
    <row r="22" spans="1:10">
      <c r="E22" t="s">
        <v>85</v>
      </c>
      <c r="G22" s="26">
        <f>AVERAGE(G2:G20)</f>
        <v>2679.6505263157901</v>
      </c>
    </row>
    <row r="23" spans="1:10" ht="15.75">
      <c r="E23" s="30" t="s">
        <v>84</v>
      </c>
      <c r="F23" s="31"/>
      <c r="G23" s="31"/>
      <c r="H23" s="32">
        <f>H21/F21</f>
        <v>2748.3013333333333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O37"/>
  <sheetViews>
    <sheetView workbookViewId="0">
      <selection activeCell="K35" sqref="K35"/>
    </sheetView>
  </sheetViews>
  <sheetFormatPr defaultRowHeight="15"/>
  <cols>
    <col min="1" max="2" width="14.5703125" customWidth="1"/>
    <col min="3" max="6" width="14.5703125" style="8" customWidth="1"/>
    <col min="7" max="8" width="14.5703125" customWidth="1"/>
    <col min="9" max="9" width="3" customWidth="1"/>
    <col min="10" max="10" width="20.5703125" customWidth="1"/>
    <col min="11" max="11" width="20.7109375" customWidth="1"/>
    <col min="12" max="12" width="19.140625" customWidth="1"/>
    <col min="13" max="13" width="18.7109375" customWidth="1"/>
    <col min="14" max="15" width="14.5703125" customWidth="1"/>
  </cols>
  <sheetData>
    <row r="1" spans="1:15" s="49" customFormat="1" ht="30">
      <c r="A1" s="49" t="s">
        <v>0</v>
      </c>
      <c r="B1" s="49" t="s">
        <v>1</v>
      </c>
      <c r="C1" s="50" t="s">
        <v>2</v>
      </c>
      <c r="D1" s="50" t="s">
        <v>3</v>
      </c>
      <c r="E1" s="50" t="s">
        <v>4</v>
      </c>
      <c r="F1" s="50" t="s">
        <v>5</v>
      </c>
      <c r="G1" s="49" t="s">
        <v>6</v>
      </c>
      <c r="H1" s="49" t="s">
        <v>7</v>
      </c>
      <c r="J1" s="49" t="s">
        <v>93</v>
      </c>
      <c r="K1" s="49" t="s">
        <v>120</v>
      </c>
      <c r="L1" s="49" t="s">
        <v>150</v>
      </c>
      <c r="M1" s="49" t="s">
        <v>8</v>
      </c>
      <c r="N1" s="49" t="s">
        <v>151</v>
      </c>
      <c r="O1" s="49" t="s">
        <v>9</v>
      </c>
    </row>
    <row r="2" spans="1:15">
      <c r="A2" s="1" t="s">
        <v>10</v>
      </c>
      <c r="B2" s="1">
        <v>423806</v>
      </c>
      <c r="C2" s="9">
        <v>15</v>
      </c>
      <c r="D2" s="9">
        <v>7.2</v>
      </c>
      <c r="E2" s="9" t="s">
        <v>12</v>
      </c>
      <c r="F2" s="9" t="s">
        <v>13</v>
      </c>
      <c r="G2" s="33">
        <f>'423806'!F25</f>
        <v>200</v>
      </c>
      <c r="H2" s="34">
        <f>'423806'!H27</f>
        <v>671.12430000000006</v>
      </c>
      <c r="I2" s="34"/>
      <c r="J2" s="52"/>
      <c r="K2" s="34"/>
      <c r="L2" s="34"/>
      <c r="M2" s="34"/>
      <c r="N2" s="34"/>
      <c r="O2" s="34"/>
    </row>
    <row r="3" spans="1:15">
      <c r="A3" s="1" t="s">
        <v>11</v>
      </c>
      <c r="B3" s="1">
        <v>432709</v>
      </c>
      <c r="C3" s="9">
        <v>15</v>
      </c>
      <c r="D3" s="9">
        <v>7.2</v>
      </c>
      <c r="E3" s="9" t="s">
        <v>12</v>
      </c>
      <c r="F3" s="9" t="s">
        <v>14</v>
      </c>
      <c r="G3" s="33">
        <f>'432709'!F23</f>
        <v>81</v>
      </c>
      <c r="H3" s="34">
        <f>'432709'!H25</f>
        <v>1000.678888888889</v>
      </c>
      <c r="I3" s="34"/>
      <c r="J3" s="51">
        <f>((G2*H2)+(G3*H3)+(G4*H4)+(G5*H5))/(SUM(G2:G5))</f>
        <v>776.01842424242443</v>
      </c>
      <c r="K3" s="34">
        <f>J3*0.04</f>
        <v>31.040736969696979</v>
      </c>
      <c r="L3" s="34">
        <f>2.25*70.49*1.29</f>
        <v>204.59722500000001</v>
      </c>
      <c r="M3" s="34">
        <f>SUM(J3:L3)</f>
        <v>1011.6563862121213</v>
      </c>
      <c r="N3" s="34">
        <f>M3*0.01</f>
        <v>10.116563862121213</v>
      </c>
      <c r="O3" s="34">
        <f>SUM(M3:N3)</f>
        <v>1021.7729500742425</v>
      </c>
    </row>
    <row r="4" spans="1:15">
      <c r="A4" s="1" t="s">
        <v>90</v>
      </c>
      <c r="B4" s="1">
        <v>423823</v>
      </c>
      <c r="C4" s="9">
        <v>15</v>
      </c>
      <c r="D4" s="9">
        <v>7.2</v>
      </c>
      <c r="E4" s="9" t="s">
        <v>18</v>
      </c>
      <c r="F4" s="9" t="s">
        <v>13</v>
      </c>
      <c r="G4" s="33">
        <f>'423823'!F20</f>
        <v>35</v>
      </c>
      <c r="H4" s="34">
        <f>'423823'!H22</f>
        <v>783.05200000000002</v>
      </c>
      <c r="I4" s="34"/>
      <c r="J4" s="52"/>
      <c r="K4" s="34"/>
      <c r="L4" s="34"/>
      <c r="M4" s="34"/>
      <c r="N4" s="34"/>
      <c r="O4" s="34"/>
    </row>
    <row r="5" spans="1:15">
      <c r="A5" s="1" t="s">
        <v>29</v>
      </c>
      <c r="B5" s="1">
        <v>430211</v>
      </c>
      <c r="C5" s="9">
        <v>15</v>
      </c>
      <c r="D5" s="9">
        <v>7.2</v>
      </c>
      <c r="E5" s="9" t="s">
        <v>18</v>
      </c>
      <c r="F5" s="9" t="s">
        <v>14</v>
      </c>
      <c r="G5" s="33">
        <f>'430211'!F13</f>
        <v>14</v>
      </c>
      <c r="H5" s="34">
        <f>'430211'!H15</f>
        <v>957.1007142857145</v>
      </c>
      <c r="I5" s="34"/>
      <c r="J5" s="52"/>
      <c r="K5" s="34"/>
      <c r="L5" s="34"/>
      <c r="M5" s="34"/>
      <c r="N5" s="34"/>
      <c r="O5" s="34"/>
    </row>
    <row r="6" spans="1:15">
      <c r="A6" s="4" t="s">
        <v>15</v>
      </c>
      <c r="B6" s="4">
        <v>423807</v>
      </c>
      <c r="C6" s="10">
        <v>25</v>
      </c>
      <c r="D6" s="10">
        <v>7.2</v>
      </c>
      <c r="E6" s="10" t="s">
        <v>12</v>
      </c>
      <c r="F6" s="10" t="s">
        <v>13</v>
      </c>
      <c r="G6" s="36">
        <f>'423807'!F26</f>
        <v>393</v>
      </c>
      <c r="H6" s="37">
        <f>'423807'!H28</f>
        <v>810.0874300254452</v>
      </c>
      <c r="I6" s="4"/>
      <c r="J6" s="16"/>
      <c r="K6" s="4"/>
      <c r="L6" s="4"/>
      <c r="M6" s="4"/>
      <c r="N6" s="4"/>
      <c r="O6" s="4"/>
    </row>
    <row r="7" spans="1:15">
      <c r="A7" s="4" t="s">
        <v>16</v>
      </c>
      <c r="B7" s="4">
        <v>423808</v>
      </c>
      <c r="C7" s="10">
        <v>25</v>
      </c>
      <c r="D7" s="10">
        <v>7.2</v>
      </c>
      <c r="E7" s="10" t="s">
        <v>12</v>
      </c>
      <c r="F7" s="10" t="s">
        <v>14</v>
      </c>
      <c r="G7" s="36">
        <f>'423808'!F23</f>
        <v>176</v>
      </c>
      <c r="H7" s="37">
        <f>'423808'!H25</f>
        <v>1235.0536931818183</v>
      </c>
      <c r="I7" s="4"/>
      <c r="J7" s="16"/>
      <c r="K7" s="4"/>
      <c r="L7" s="4"/>
      <c r="M7" s="4"/>
      <c r="N7" s="4"/>
      <c r="O7" s="4"/>
    </row>
    <row r="8" spans="1:15">
      <c r="A8" s="4" t="s">
        <v>42</v>
      </c>
      <c r="B8" s="4">
        <v>109130</v>
      </c>
      <c r="C8" s="10">
        <v>25</v>
      </c>
      <c r="D8" s="10">
        <v>7.2</v>
      </c>
      <c r="E8" s="10" t="s">
        <v>41</v>
      </c>
      <c r="F8" s="10" t="s">
        <v>13</v>
      </c>
      <c r="G8" s="36">
        <f>'109130'!F15</f>
        <v>5</v>
      </c>
      <c r="H8" s="37">
        <f>'109130'!H17</f>
        <v>987.00399999999991</v>
      </c>
      <c r="I8" s="4"/>
      <c r="J8" s="53">
        <f>((G6*H6)+(G7*H7)+(G8*H8)+(G9*H9)+(G10*H10)+(G11*H11))/(SUM(G6:G11))</f>
        <v>939.02533870967738</v>
      </c>
      <c r="K8" s="53">
        <f>J8*0.04</f>
        <v>37.561013548387095</v>
      </c>
      <c r="L8" s="64">
        <f>2.25*70.49*1.29</f>
        <v>204.59722500000001</v>
      </c>
      <c r="M8" s="64">
        <f t="shared" ref="M8:M30" si="0">SUM(J8:L8)</f>
        <v>1181.1835772580646</v>
      </c>
      <c r="N8" s="64">
        <f>M8*0.01</f>
        <v>11.811835772580647</v>
      </c>
      <c r="O8" s="64">
        <f t="shared" ref="O8:O30" si="1">SUM(M8:N8)</f>
        <v>1192.9954130306453</v>
      </c>
    </row>
    <row r="9" spans="1:15">
      <c r="A9" s="4" t="s">
        <v>40</v>
      </c>
      <c r="B9" s="4">
        <v>109129</v>
      </c>
      <c r="C9" s="10">
        <v>25</v>
      </c>
      <c r="D9" s="10">
        <v>7.2</v>
      </c>
      <c r="E9" s="10" t="s">
        <v>41</v>
      </c>
      <c r="F9" s="10" t="s">
        <v>14</v>
      </c>
      <c r="G9" s="36">
        <f>'109129'!F7</f>
        <v>1</v>
      </c>
      <c r="H9" s="37">
        <f>'109129'!H9</f>
        <v>1664.98</v>
      </c>
      <c r="I9" s="4"/>
      <c r="J9" s="16"/>
      <c r="K9" s="4"/>
      <c r="L9" s="4"/>
      <c r="M9" s="64"/>
      <c r="N9" s="64"/>
      <c r="O9" s="64"/>
    </row>
    <row r="10" spans="1:15">
      <c r="A10" s="4" t="s">
        <v>23</v>
      </c>
      <c r="B10" s="4">
        <v>423824</v>
      </c>
      <c r="C10" s="10">
        <v>25</v>
      </c>
      <c r="D10" s="10">
        <v>7.2</v>
      </c>
      <c r="E10" s="10" t="s">
        <v>18</v>
      </c>
      <c r="F10" s="10" t="s">
        <v>13</v>
      </c>
      <c r="G10" s="36">
        <f>'423824'!F23</f>
        <v>33</v>
      </c>
      <c r="H10" s="37">
        <f>'423824'!H25</f>
        <v>875.2600000000001</v>
      </c>
      <c r="I10" s="4"/>
      <c r="J10" s="16"/>
      <c r="K10" s="4"/>
      <c r="L10" s="4"/>
      <c r="M10" s="64"/>
      <c r="N10" s="64"/>
      <c r="O10" s="64"/>
    </row>
    <row r="11" spans="1:15">
      <c r="A11" s="4" t="s">
        <v>34</v>
      </c>
      <c r="B11" s="4">
        <v>430221</v>
      </c>
      <c r="C11" s="10">
        <v>25</v>
      </c>
      <c r="D11" s="10">
        <v>7.2</v>
      </c>
      <c r="E11" s="10" t="s">
        <v>18</v>
      </c>
      <c r="F11" s="10" t="s">
        <v>14</v>
      </c>
      <c r="G11" s="36">
        <f>'430221'!F17</f>
        <v>12</v>
      </c>
      <c r="H11" s="37">
        <f>'430221'!H19</f>
        <v>914.86</v>
      </c>
      <c r="I11" s="4"/>
      <c r="J11" s="16"/>
      <c r="K11" s="4"/>
      <c r="L11" s="4"/>
      <c r="M11" s="64"/>
      <c r="N11" s="64"/>
      <c r="O11" s="64"/>
    </row>
    <row r="12" spans="1:15">
      <c r="A12" s="3" t="s">
        <v>17</v>
      </c>
      <c r="B12" s="3">
        <v>423809</v>
      </c>
      <c r="C12" s="11">
        <v>37.5</v>
      </c>
      <c r="D12" s="11">
        <v>7.2</v>
      </c>
      <c r="E12" s="11" t="s">
        <v>12</v>
      </c>
      <c r="F12" s="11" t="s">
        <v>13</v>
      </c>
      <c r="G12" s="39">
        <f>'423809'!F26</f>
        <v>237</v>
      </c>
      <c r="H12" s="40">
        <f>'423809'!H28</f>
        <v>1046.2324894514768</v>
      </c>
      <c r="I12" s="3"/>
      <c r="J12" s="17"/>
      <c r="K12" s="3"/>
      <c r="L12" s="3"/>
      <c r="M12" s="63"/>
      <c r="N12" s="63"/>
      <c r="O12" s="63"/>
    </row>
    <row r="13" spans="1:15">
      <c r="A13" s="3" t="s">
        <v>44</v>
      </c>
      <c r="B13" s="3">
        <v>430216</v>
      </c>
      <c r="C13" s="11">
        <v>37.5</v>
      </c>
      <c r="D13" s="11">
        <v>7.2</v>
      </c>
      <c r="E13" s="11" t="s">
        <v>12</v>
      </c>
      <c r="F13" s="11" t="s">
        <v>14</v>
      </c>
      <c r="G13" s="39">
        <f>'430216'!F23</f>
        <v>111</v>
      </c>
      <c r="H13" s="40">
        <f>'430216'!H25</f>
        <v>1489.857027027027</v>
      </c>
      <c r="I13" s="3"/>
      <c r="J13" s="54">
        <f>((G12*H12)+(G13*H13)+(G14*H14)+(G15*H15))/(SUM(G12:G15))</f>
        <v>1147.6675675675674</v>
      </c>
      <c r="K13" s="54">
        <f>J13*0.04</f>
        <v>45.906702702702695</v>
      </c>
      <c r="L13" s="63">
        <f>2.25*70.49*1.29</f>
        <v>204.59722500000001</v>
      </c>
      <c r="M13" s="63">
        <f t="shared" si="0"/>
        <v>1398.17149527027</v>
      </c>
      <c r="N13" s="63">
        <f>M13*0.01</f>
        <v>13.981714952702701</v>
      </c>
      <c r="O13" s="63">
        <f t="shared" si="1"/>
        <v>1412.1532102229728</v>
      </c>
    </row>
    <row r="14" spans="1:15">
      <c r="A14" s="3" t="s">
        <v>24</v>
      </c>
      <c r="B14" s="3">
        <v>423825</v>
      </c>
      <c r="C14" s="11">
        <v>37.5</v>
      </c>
      <c r="D14" s="11">
        <v>7.2</v>
      </c>
      <c r="E14" s="11" t="s">
        <v>18</v>
      </c>
      <c r="F14" s="11" t="s">
        <v>13</v>
      </c>
      <c r="G14" s="39">
        <f>'423825'!F21</f>
        <v>24</v>
      </c>
      <c r="H14" s="40">
        <f>'423825'!H23</f>
        <v>1030.1091666666666</v>
      </c>
      <c r="I14" s="3"/>
      <c r="J14" s="17"/>
      <c r="K14" s="3"/>
      <c r="L14" s="63"/>
      <c r="M14" s="63"/>
      <c r="N14" s="63"/>
      <c r="O14" s="63"/>
    </row>
    <row r="15" spans="1:15">
      <c r="A15" s="3" t="s">
        <v>35</v>
      </c>
      <c r="B15" s="3">
        <v>430222</v>
      </c>
      <c r="C15" s="11">
        <v>37.5</v>
      </c>
      <c r="D15" s="11">
        <v>7.2</v>
      </c>
      <c r="E15" s="11" t="s">
        <v>18</v>
      </c>
      <c r="F15" s="11" t="s">
        <v>14</v>
      </c>
      <c r="G15" s="39">
        <f>'430222'!F18</f>
        <v>35</v>
      </c>
      <c r="H15" s="40">
        <f>'430222'!H20</f>
        <v>829.91</v>
      </c>
      <c r="I15" s="3"/>
      <c r="J15" s="17"/>
      <c r="K15" s="3"/>
      <c r="L15" s="3"/>
      <c r="M15" s="63"/>
      <c r="N15" s="63"/>
      <c r="O15" s="63"/>
    </row>
    <row r="16" spans="1:15">
      <c r="A16" s="5" t="s">
        <v>19</v>
      </c>
      <c r="B16" s="5">
        <v>423810</v>
      </c>
      <c r="C16" s="12">
        <v>50</v>
      </c>
      <c r="D16" s="12">
        <v>7.2</v>
      </c>
      <c r="E16" s="12" t="s">
        <v>12</v>
      </c>
      <c r="F16" s="12" t="s">
        <v>13</v>
      </c>
      <c r="G16" s="41">
        <f>'423810'!F25</f>
        <v>214</v>
      </c>
      <c r="H16" s="42">
        <f>'423810'!H27</f>
        <v>1326.8439252336448</v>
      </c>
      <c r="I16" s="5"/>
      <c r="J16" s="18"/>
      <c r="K16" s="5"/>
      <c r="L16" s="5"/>
      <c r="M16" s="62"/>
      <c r="N16" s="62"/>
      <c r="O16" s="62"/>
    </row>
    <row r="17" spans="1:15">
      <c r="A17" s="5" t="s">
        <v>39</v>
      </c>
      <c r="B17" s="5">
        <v>430215</v>
      </c>
      <c r="C17" s="12">
        <v>50</v>
      </c>
      <c r="D17" s="12">
        <v>7.2</v>
      </c>
      <c r="E17" s="12" t="s">
        <v>12</v>
      </c>
      <c r="F17" s="12" t="s">
        <v>14</v>
      </c>
      <c r="G17" s="41">
        <f>'430215'!F23</f>
        <v>67</v>
      </c>
      <c r="H17" s="42">
        <f>'430215'!H25</f>
        <v>1745.8594029850744</v>
      </c>
      <c r="I17" s="5"/>
      <c r="J17" s="18"/>
      <c r="K17" s="5"/>
      <c r="L17" s="5"/>
      <c r="M17" s="62"/>
      <c r="N17" s="62"/>
      <c r="O17" s="62"/>
    </row>
    <row r="18" spans="1:15">
      <c r="A18" s="5" t="s">
        <v>43</v>
      </c>
      <c r="B18" s="5">
        <v>109132</v>
      </c>
      <c r="C18" s="12">
        <v>50</v>
      </c>
      <c r="D18" s="12">
        <v>7.2</v>
      </c>
      <c r="E18" s="12" t="s">
        <v>41</v>
      </c>
      <c r="F18" s="12" t="s">
        <v>13</v>
      </c>
      <c r="G18" s="41">
        <f>'109132'!F13</f>
        <v>6</v>
      </c>
      <c r="H18" s="42">
        <f>'109132'!H15</f>
        <v>1037.71</v>
      </c>
      <c r="I18" s="5"/>
      <c r="J18" s="55">
        <f>((G16*H16)+(G17*H17)+(G18*H18)+(G19*H19)+(G20*H20))/(SUM(G16:G20))</f>
        <v>1395.2644744744744</v>
      </c>
      <c r="K18" s="55">
        <f>J18*0.04</f>
        <v>55.810578978978974</v>
      </c>
      <c r="L18" s="62">
        <f>2.25*70.49*1.29</f>
        <v>204.59722500000001</v>
      </c>
      <c r="M18" s="62">
        <f t="shared" si="0"/>
        <v>1655.6722784534534</v>
      </c>
      <c r="N18" s="62">
        <f>M18*0.01</f>
        <v>16.556722784534536</v>
      </c>
      <c r="O18" s="62">
        <f t="shared" si="1"/>
        <v>1672.2290012379879</v>
      </c>
    </row>
    <row r="19" spans="1:15">
      <c r="A19" s="5" t="s">
        <v>25</v>
      </c>
      <c r="B19" s="5">
        <v>423826</v>
      </c>
      <c r="C19" s="12">
        <v>50</v>
      </c>
      <c r="D19" s="12">
        <v>7.2</v>
      </c>
      <c r="E19" s="12" t="s">
        <v>18</v>
      </c>
      <c r="F19" s="12" t="s">
        <v>13</v>
      </c>
      <c r="G19" s="41">
        <f>'423826'!F23</f>
        <v>27</v>
      </c>
      <c r="H19" s="42">
        <f>'423826'!H25</f>
        <v>1307.8499999999999</v>
      </c>
      <c r="I19" s="5"/>
      <c r="J19" s="18"/>
      <c r="K19" s="5"/>
      <c r="L19" s="5"/>
      <c r="M19" s="62"/>
      <c r="N19" s="62"/>
      <c r="O19" s="62"/>
    </row>
    <row r="20" spans="1:15">
      <c r="A20" s="5" t="s">
        <v>33</v>
      </c>
      <c r="B20" s="5">
        <v>430220</v>
      </c>
      <c r="C20" s="12">
        <v>50</v>
      </c>
      <c r="D20" s="12">
        <v>7.2</v>
      </c>
      <c r="E20" s="12" t="s">
        <v>18</v>
      </c>
      <c r="F20" s="12" t="s">
        <v>14</v>
      </c>
      <c r="G20" s="41">
        <f>'430220'!F20</f>
        <v>19</v>
      </c>
      <c r="H20" s="42">
        <f>'430220'!H22</f>
        <v>1166.7199999999998</v>
      </c>
      <c r="I20" s="5"/>
      <c r="J20" s="18"/>
      <c r="K20" s="5"/>
      <c r="L20" s="5"/>
      <c r="M20" s="62"/>
      <c r="N20" s="62"/>
      <c r="O20" s="62"/>
    </row>
    <row r="21" spans="1:15">
      <c r="A21" s="6" t="s">
        <v>20</v>
      </c>
      <c r="B21" s="6">
        <v>423811</v>
      </c>
      <c r="C21" s="13">
        <v>75</v>
      </c>
      <c r="D21" s="13">
        <v>7.2</v>
      </c>
      <c r="E21" s="13" t="s">
        <v>12</v>
      </c>
      <c r="F21" s="13" t="s">
        <v>13</v>
      </c>
      <c r="G21" s="43">
        <f>'423811'!F25</f>
        <v>48</v>
      </c>
      <c r="H21" s="44">
        <f>'423811'!H27</f>
        <v>1684.6583333333335</v>
      </c>
      <c r="I21" s="6"/>
      <c r="J21" s="19"/>
      <c r="K21" s="6"/>
      <c r="L21" s="6"/>
      <c r="M21" s="61"/>
      <c r="N21" s="61"/>
      <c r="O21" s="61"/>
    </row>
    <row r="22" spans="1:15">
      <c r="A22" s="6" t="s">
        <v>38</v>
      </c>
      <c r="B22" s="6">
        <v>430214</v>
      </c>
      <c r="C22" s="13">
        <v>75</v>
      </c>
      <c r="D22" s="13">
        <v>7.2</v>
      </c>
      <c r="E22" s="13" t="s">
        <v>12</v>
      </c>
      <c r="F22" s="13" t="s">
        <v>14</v>
      </c>
      <c r="G22" s="43">
        <f>'430214'!F20</f>
        <v>26</v>
      </c>
      <c r="H22" s="44">
        <f>'430214'!H22</f>
        <v>2403.2692307692309</v>
      </c>
      <c r="I22" s="6"/>
      <c r="J22" s="56">
        <f>((G21*H21)+(G22*H22)+(G23*H23)+(G24*H24))/(SUM(G21:G24))</f>
        <v>1819.161463414634</v>
      </c>
      <c r="K22" s="56">
        <f>J22*0.04</f>
        <v>72.766458536585361</v>
      </c>
      <c r="L22" s="61">
        <f>3.36*70.49*1.29</f>
        <v>305.53185599999995</v>
      </c>
      <c r="M22" s="61">
        <f t="shared" si="0"/>
        <v>2197.4597779512192</v>
      </c>
      <c r="N22" s="61">
        <f>M22*0.01</f>
        <v>21.974597779512191</v>
      </c>
      <c r="O22" s="61">
        <f t="shared" si="1"/>
        <v>2219.4343757307315</v>
      </c>
    </row>
    <row r="23" spans="1:15">
      <c r="A23" s="6" t="s">
        <v>26</v>
      </c>
      <c r="B23" s="6">
        <v>423827</v>
      </c>
      <c r="C23" s="13">
        <v>75</v>
      </c>
      <c r="D23" s="13">
        <v>7.2</v>
      </c>
      <c r="E23" s="13" t="s">
        <v>18</v>
      </c>
      <c r="F23" s="13" t="s">
        <v>13</v>
      </c>
      <c r="G23" s="43">
        <f>'423827'!F23</f>
        <v>24</v>
      </c>
      <c r="H23" s="44">
        <f>'423827'!H25</f>
        <v>1548.0524999999998</v>
      </c>
      <c r="I23" s="6"/>
      <c r="J23" s="19"/>
      <c r="K23" s="6"/>
      <c r="L23" s="6"/>
      <c r="M23" s="61"/>
      <c r="N23" s="61"/>
      <c r="O23" s="61"/>
    </row>
    <row r="24" spans="1:15">
      <c r="A24" s="6" t="s">
        <v>32</v>
      </c>
      <c r="B24" s="6">
        <v>430219</v>
      </c>
      <c r="C24" s="13">
        <v>75</v>
      </c>
      <c r="D24" s="13">
        <v>7.2</v>
      </c>
      <c r="E24" s="13" t="s">
        <v>18</v>
      </c>
      <c r="F24" s="13" t="s">
        <v>14</v>
      </c>
      <c r="G24" s="43">
        <f>'430219'!F18</f>
        <v>25</v>
      </c>
      <c r="H24" s="44">
        <f>'430219'!H20</f>
        <v>1730.2</v>
      </c>
      <c r="I24" s="6"/>
      <c r="J24" s="19"/>
      <c r="K24" s="6"/>
      <c r="L24" s="6"/>
      <c r="M24" s="61"/>
      <c r="N24" s="61"/>
      <c r="O24" s="61"/>
    </row>
    <row r="25" spans="1:15">
      <c r="A25" s="2" t="s">
        <v>21</v>
      </c>
      <c r="B25" s="2">
        <v>423812</v>
      </c>
      <c r="C25" s="14">
        <v>100</v>
      </c>
      <c r="D25" s="14">
        <v>7.2</v>
      </c>
      <c r="E25" s="14" t="s">
        <v>12</v>
      </c>
      <c r="F25" s="14" t="s">
        <v>13</v>
      </c>
      <c r="G25" s="45">
        <f>'423812'!F25</f>
        <v>28</v>
      </c>
      <c r="H25" s="46">
        <f>'423812'!H27</f>
        <v>2264.798214285714</v>
      </c>
      <c r="I25" s="2"/>
      <c r="J25" s="20"/>
      <c r="K25" s="2"/>
      <c r="L25" s="2"/>
      <c r="M25" s="60"/>
      <c r="N25" s="60"/>
      <c r="O25" s="60"/>
    </row>
    <row r="26" spans="1:15">
      <c r="A26" s="2" t="s">
        <v>37</v>
      </c>
      <c r="B26" s="2">
        <v>430213</v>
      </c>
      <c r="C26" s="14">
        <v>100</v>
      </c>
      <c r="D26" s="14">
        <v>7.2</v>
      </c>
      <c r="E26" s="14" t="s">
        <v>12</v>
      </c>
      <c r="F26" s="14" t="s">
        <v>14</v>
      </c>
      <c r="G26" s="45">
        <f>'430213'!F21</f>
        <v>15</v>
      </c>
      <c r="H26" s="46">
        <f>'430213'!H23</f>
        <v>2748.3013333333333</v>
      </c>
      <c r="I26" s="2"/>
      <c r="J26" s="57">
        <f>((G25*H25)+(G26*H26)+(G27*H27)+(G28*H28))/(SUM(G25:G28))</f>
        <v>2417.8817977528092</v>
      </c>
      <c r="K26" s="57">
        <f>J26*0.04</f>
        <v>96.715271910112378</v>
      </c>
      <c r="L26" s="60">
        <f>3.36*70.49*1.29</f>
        <v>305.53185599999995</v>
      </c>
      <c r="M26" s="60">
        <f t="shared" si="0"/>
        <v>2820.1289256629216</v>
      </c>
      <c r="N26" s="60">
        <f>M26*0.01</f>
        <v>28.201289256629217</v>
      </c>
      <c r="O26" s="60">
        <f t="shared" si="1"/>
        <v>2848.3302149195506</v>
      </c>
    </row>
    <row r="27" spans="1:15">
      <c r="A27" s="2" t="s">
        <v>27</v>
      </c>
      <c r="B27" s="2">
        <v>423828</v>
      </c>
      <c r="C27" s="14">
        <v>100</v>
      </c>
      <c r="D27" s="14">
        <v>7.2</v>
      </c>
      <c r="E27" s="14" t="s">
        <v>18</v>
      </c>
      <c r="F27" s="14" t="s">
        <v>13</v>
      </c>
      <c r="G27" s="45">
        <f>'423828'!F22</f>
        <v>33</v>
      </c>
      <c r="H27" s="46">
        <f>'423828'!H24</f>
        <v>2587.3927272727274</v>
      </c>
      <c r="I27" s="2"/>
      <c r="J27" s="20"/>
      <c r="K27" s="2"/>
      <c r="L27" s="2"/>
      <c r="M27" s="60"/>
      <c r="N27" s="60"/>
      <c r="O27" s="60"/>
    </row>
    <row r="28" spans="1:15">
      <c r="A28" s="2" t="s">
        <v>31</v>
      </c>
      <c r="B28" s="2">
        <v>430218</v>
      </c>
      <c r="C28" s="14">
        <v>100</v>
      </c>
      <c r="D28" s="14">
        <v>7.2</v>
      </c>
      <c r="E28" s="14" t="s">
        <v>18</v>
      </c>
      <c r="F28" s="14" t="s">
        <v>14</v>
      </c>
      <c r="G28" s="45">
        <f>'430218'!F15</f>
        <v>13</v>
      </c>
      <c r="H28" s="46">
        <f>'430218'!H17</f>
        <v>1936.0500000000002</v>
      </c>
      <c r="I28" s="2"/>
      <c r="J28" s="20"/>
      <c r="K28" s="2"/>
      <c r="L28" s="2"/>
      <c r="M28" s="60"/>
      <c r="N28" s="60"/>
      <c r="O28" s="60"/>
    </row>
    <row r="29" spans="1:15">
      <c r="A29" s="7" t="s">
        <v>22</v>
      </c>
      <c r="B29" s="7">
        <v>423813</v>
      </c>
      <c r="C29" s="15">
        <v>167</v>
      </c>
      <c r="D29" s="15">
        <v>7.2</v>
      </c>
      <c r="E29" s="15" t="s">
        <v>12</v>
      </c>
      <c r="F29" s="15" t="s">
        <v>13</v>
      </c>
      <c r="G29" s="47">
        <f>'423813'!F23</f>
        <v>20</v>
      </c>
      <c r="H29" s="48">
        <f>'423813'!H25</f>
        <v>2997.7349999999997</v>
      </c>
      <c r="I29" s="7"/>
      <c r="J29" s="21"/>
      <c r="K29" s="7"/>
      <c r="L29" s="7"/>
      <c r="M29" s="59"/>
      <c r="N29" s="59"/>
      <c r="O29" s="59"/>
    </row>
    <row r="30" spans="1:15">
      <c r="A30" s="7" t="s">
        <v>36</v>
      </c>
      <c r="B30" s="7">
        <v>430212</v>
      </c>
      <c r="C30" s="15">
        <v>167</v>
      </c>
      <c r="D30" s="15">
        <v>7.2</v>
      </c>
      <c r="E30" s="15" t="s">
        <v>12</v>
      </c>
      <c r="F30" s="15" t="s">
        <v>14</v>
      </c>
      <c r="G30" s="47">
        <f>'430212'!F18</f>
        <v>14</v>
      </c>
      <c r="H30" s="48">
        <f>'430212'!H20</f>
        <v>3343.7971428571436</v>
      </c>
      <c r="I30" s="7"/>
      <c r="J30" s="58">
        <f>((G29*H29)+(G30*H30)+(G31*H31)+(G32*H32))/(SUM(G29:G32))</f>
        <v>3203.137313432836</v>
      </c>
      <c r="K30" s="58">
        <f>J30*0.04</f>
        <v>128.12549253731345</v>
      </c>
      <c r="L30" s="59">
        <f>3.36*70.49*1.29</f>
        <v>305.53185599999995</v>
      </c>
      <c r="M30" s="59">
        <f t="shared" si="0"/>
        <v>3636.7946619701493</v>
      </c>
      <c r="N30" s="59">
        <f>M30*0.01</f>
        <v>36.367946619701492</v>
      </c>
      <c r="O30" s="59">
        <f t="shared" si="1"/>
        <v>3673.1626085898506</v>
      </c>
    </row>
    <row r="31" spans="1:15">
      <c r="A31" s="7" t="s">
        <v>28</v>
      </c>
      <c r="B31" s="7">
        <v>423829</v>
      </c>
      <c r="C31" s="15">
        <v>167</v>
      </c>
      <c r="D31" s="15">
        <v>7.2</v>
      </c>
      <c r="E31" s="15" t="s">
        <v>18</v>
      </c>
      <c r="F31" s="15" t="s">
        <v>13</v>
      </c>
      <c r="G31" s="47">
        <f>'423829'!F23</f>
        <v>21</v>
      </c>
      <c r="H31" s="48">
        <f>'423829'!H25</f>
        <v>3159.2752380952379</v>
      </c>
      <c r="I31" s="7"/>
      <c r="J31" s="21"/>
      <c r="K31" s="7"/>
      <c r="L31" s="7"/>
      <c r="M31" s="7"/>
      <c r="N31" s="7"/>
      <c r="O31" s="7"/>
    </row>
    <row r="32" spans="1:15">
      <c r="A32" s="7" t="s">
        <v>30</v>
      </c>
      <c r="B32" s="7">
        <v>430217</v>
      </c>
      <c r="C32" s="15">
        <v>167</v>
      </c>
      <c r="D32" s="15">
        <v>7.2</v>
      </c>
      <c r="E32" s="15" t="s">
        <v>18</v>
      </c>
      <c r="F32" s="15" t="s">
        <v>14</v>
      </c>
      <c r="G32" s="47">
        <f>'430217'!F13</f>
        <v>12</v>
      </c>
      <c r="H32" s="48">
        <f>'430217'!H15</f>
        <v>3458.1299999999997</v>
      </c>
      <c r="I32" s="7"/>
      <c r="J32" s="21"/>
      <c r="K32" s="7"/>
      <c r="L32" s="7"/>
      <c r="M32" s="7"/>
      <c r="N32" s="7"/>
      <c r="O32" s="7"/>
    </row>
    <row r="34" spans="1:1">
      <c r="A34" s="38" t="s">
        <v>94</v>
      </c>
    </row>
    <row r="35" spans="1:1">
      <c r="A35" s="38" t="s">
        <v>153</v>
      </c>
    </row>
    <row r="36" spans="1:1">
      <c r="A36" s="38" t="s">
        <v>149</v>
      </c>
    </row>
    <row r="37" spans="1:1">
      <c r="A37" s="38" t="s">
        <v>152</v>
      </c>
    </row>
  </sheetData>
  <autoFilter ref="A1:O1"/>
  <sortState ref="A2:N32">
    <sortCondition ref="C2:C32"/>
    <sortCondition ref="E2:E32"/>
    <sortCondition ref="F2:F32"/>
  </sortState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>
  <dimension ref="A1:J24"/>
  <sheetViews>
    <sheetView workbookViewId="0">
      <selection activeCell="G24" sqref="G24"/>
    </sheetView>
  </sheetViews>
  <sheetFormatPr defaultRowHeight="15"/>
  <cols>
    <col min="1" max="1" width="5.85546875" bestFit="1" customWidth="1"/>
    <col min="2" max="2" width="16.85546875" bestFit="1" customWidth="1"/>
    <col min="3" max="3" width="11.140625" bestFit="1" customWidth="1"/>
    <col min="4" max="4" width="11.42578125" bestFit="1" customWidth="1"/>
    <col min="5" max="5" width="11.5703125" bestFit="1" customWidth="1"/>
    <col min="6" max="6" width="9.5703125" bestFit="1" customWidth="1"/>
    <col min="7" max="7" width="10.85546875" bestFit="1" customWidth="1"/>
    <col min="8" max="8" width="11.5703125" bestFit="1" customWidth="1"/>
    <col min="9" max="9" width="13.42578125" bestFit="1" customWidth="1"/>
    <col min="10" max="10" width="65.140625" bestFit="1" customWidth="1"/>
  </cols>
  <sheetData>
    <row r="1" spans="1:10">
      <c r="A1" s="22" t="s">
        <v>45</v>
      </c>
      <c r="B1" s="22" t="s">
        <v>46</v>
      </c>
      <c r="C1" s="22" t="s">
        <v>47</v>
      </c>
      <c r="D1" s="22" t="s">
        <v>48</v>
      </c>
      <c r="E1" s="22" t="s">
        <v>49</v>
      </c>
      <c r="F1" s="22" t="s">
        <v>50</v>
      </c>
      <c r="G1" s="22" t="s">
        <v>51</v>
      </c>
      <c r="H1" s="22" t="s">
        <v>52</v>
      </c>
      <c r="I1" s="22" t="s">
        <v>53</v>
      </c>
      <c r="J1" s="22" t="s">
        <v>54</v>
      </c>
    </row>
    <row r="2" spans="1:10">
      <c r="A2" s="23" t="s">
        <v>55</v>
      </c>
      <c r="B2" s="23" t="s">
        <v>56</v>
      </c>
      <c r="C2" s="23" t="s">
        <v>57</v>
      </c>
      <c r="D2" s="23" t="s">
        <v>114</v>
      </c>
      <c r="E2" s="23" t="s">
        <v>59</v>
      </c>
      <c r="F2" s="24">
        <v>0</v>
      </c>
      <c r="G2" s="25">
        <v>2561.8000000000002</v>
      </c>
      <c r="H2" s="25">
        <v>0</v>
      </c>
      <c r="I2" s="24">
        <v>0</v>
      </c>
      <c r="J2" s="23" t="s">
        <v>60</v>
      </c>
    </row>
    <row r="3" spans="1:10">
      <c r="A3" s="23" t="s">
        <v>55</v>
      </c>
      <c r="B3" s="23" t="s">
        <v>56</v>
      </c>
      <c r="C3" s="23" t="s">
        <v>57</v>
      </c>
      <c r="D3" s="23" t="s">
        <v>114</v>
      </c>
      <c r="E3" s="23" t="s">
        <v>62</v>
      </c>
      <c r="F3" s="24">
        <v>1</v>
      </c>
      <c r="G3" s="25">
        <v>2561.8000000000002</v>
      </c>
      <c r="H3" s="25">
        <v>2561.8000000000002</v>
      </c>
      <c r="I3" s="24">
        <v>0</v>
      </c>
      <c r="J3" s="23" t="s">
        <v>60</v>
      </c>
    </row>
    <row r="4" spans="1:10">
      <c r="A4" s="23" t="s">
        <v>55</v>
      </c>
      <c r="B4" s="23" t="s">
        <v>56</v>
      </c>
      <c r="C4" s="23" t="s">
        <v>57</v>
      </c>
      <c r="D4" s="23" t="s">
        <v>114</v>
      </c>
      <c r="E4" s="23" t="s">
        <v>63</v>
      </c>
      <c r="F4" s="24">
        <v>0</v>
      </c>
      <c r="G4" s="25">
        <v>2561.8000000000002</v>
      </c>
      <c r="H4" s="25">
        <v>0</v>
      </c>
      <c r="I4" s="24">
        <v>0</v>
      </c>
      <c r="J4" s="23" t="s">
        <v>60</v>
      </c>
    </row>
    <row r="5" spans="1:10">
      <c r="A5" s="23" t="s">
        <v>55</v>
      </c>
      <c r="B5" s="23" t="s">
        <v>56</v>
      </c>
      <c r="C5" s="23" t="s">
        <v>57</v>
      </c>
      <c r="D5" s="23" t="s">
        <v>114</v>
      </c>
      <c r="E5" s="23" t="s">
        <v>64</v>
      </c>
      <c r="F5" s="24">
        <v>0</v>
      </c>
      <c r="G5" s="25">
        <v>2561.8000000000002</v>
      </c>
      <c r="H5" s="25">
        <v>0</v>
      </c>
      <c r="I5" s="24">
        <v>0</v>
      </c>
      <c r="J5" s="23" t="s">
        <v>60</v>
      </c>
    </row>
    <row r="6" spans="1:10">
      <c r="A6" s="23" t="s">
        <v>55</v>
      </c>
      <c r="B6" s="23" t="s">
        <v>56</v>
      </c>
      <c r="C6" s="23" t="s">
        <v>57</v>
      </c>
      <c r="D6" s="23" t="s">
        <v>114</v>
      </c>
      <c r="E6" s="23" t="s">
        <v>66</v>
      </c>
      <c r="F6" s="24">
        <v>0</v>
      </c>
      <c r="G6" s="25">
        <v>2561.8000000000002</v>
      </c>
      <c r="H6" s="25">
        <v>0</v>
      </c>
      <c r="I6" s="24">
        <v>0</v>
      </c>
      <c r="J6" s="23" t="s">
        <v>60</v>
      </c>
    </row>
    <row r="7" spans="1:10">
      <c r="A7" s="23" t="s">
        <v>55</v>
      </c>
      <c r="B7" s="23" t="s">
        <v>56</v>
      </c>
      <c r="C7" s="23" t="s">
        <v>57</v>
      </c>
      <c r="D7" s="23" t="s">
        <v>114</v>
      </c>
      <c r="E7" s="23" t="s">
        <v>67</v>
      </c>
      <c r="F7" s="24">
        <v>0</v>
      </c>
      <c r="G7" s="25">
        <v>2561.8000000000002</v>
      </c>
      <c r="H7" s="25">
        <v>0</v>
      </c>
      <c r="I7" s="24">
        <v>0</v>
      </c>
      <c r="J7" s="23" t="s">
        <v>60</v>
      </c>
    </row>
    <row r="8" spans="1:10">
      <c r="A8" s="23" t="s">
        <v>55</v>
      </c>
      <c r="B8" s="23" t="s">
        <v>56</v>
      </c>
      <c r="C8" s="23" t="s">
        <v>57</v>
      </c>
      <c r="D8" s="23" t="s">
        <v>114</v>
      </c>
      <c r="E8" s="23" t="s">
        <v>68</v>
      </c>
      <c r="F8" s="24">
        <v>1</v>
      </c>
      <c r="G8" s="25">
        <v>2561.8000000000002</v>
      </c>
      <c r="H8" s="25">
        <v>2561.8000000000002</v>
      </c>
      <c r="I8" s="24">
        <v>0</v>
      </c>
      <c r="J8" s="23" t="s">
        <v>60</v>
      </c>
    </row>
    <row r="9" spans="1:10">
      <c r="A9" s="23" t="s">
        <v>55</v>
      </c>
      <c r="B9" s="23" t="s">
        <v>56</v>
      </c>
      <c r="C9" s="23" t="s">
        <v>57</v>
      </c>
      <c r="D9" s="23" t="s">
        <v>114</v>
      </c>
      <c r="E9" s="23" t="s">
        <v>69</v>
      </c>
      <c r="F9" s="24">
        <v>0</v>
      </c>
      <c r="G9" s="25">
        <v>2561.8000000000002</v>
      </c>
      <c r="H9" s="25">
        <v>0</v>
      </c>
      <c r="I9" s="24">
        <v>0</v>
      </c>
      <c r="J9" s="23" t="s">
        <v>60</v>
      </c>
    </row>
    <row r="10" spans="1:10">
      <c r="A10" s="23" t="s">
        <v>55</v>
      </c>
      <c r="B10" s="23" t="s">
        <v>56</v>
      </c>
      <c r="C10" s="23" t="s">
        <v>57</v>
      </c>
      <c r="D10" s="23" t="s">
        <v>114</v>
      </c>
      <c r="E10" s="23" t="s">
        <v>70</v>
      </c>
      <c r="F10" s="24">
        <v>0</v>
      </c>
      <c r="G10" s="25">
        <v>2561.8000000000002</v>
      </c>
      <c r="H10" s="25">
        <v>0</v>
      </c>
      <c r="I10" s="24">
        <v>0</v>
      </c>
      <c r="J10" s="23" t="s">
        <v>60</v>
      </c>
    </row>
    <row r="11" spans="1:10">
      <c r="A11" s="23" t="s">
        <v>55</v>
      </c>
      <c r="B11" s="23" t="s">
        <v>56</v>
      </c>
      <c r="C11" s="23" t="s">
        <v>57</v>
      </c>
      <c r="D11" s="23" t="s">
        <v>114</v>
      </c>
      <c r="E11" s="23" t="s">
        <v>71</v>
      </c>
      <c r="F11" s="24">
        <v>4</v>
      </c>
      <c r="G11" s="25">
        <v>2561.8000000000002</v>
      </c>
      <c r="H11" s="25">
        <v>10247.200000000001</v>
      </c>
      <c r="I11" s="24">
        <v>0</v>
      </c>
      <c r="J11" s="23" t="s">
        <v>60</v>
      </c>
    </row>
    <row r="12" spans="1:10">
      <c r="A12" s="23" t="s">
        <v>55</v>
      </c>
      <c r="B12" s="23" t="s">
        <v>56</v>
      </c>
      <c r="C12" s="23" t="s">
        <v>57</v>
      </c>
      <c r="D12" s="23" t="s">
        <v>114</v>
      </c>
      <c r="E12" s="23" t="s">
        <v>72</v>
      </c>
      <c r="F12" s="24">
        <v>5</v>
      </c>
      <c r="G12" s="25">
        <v>2561.8000000000002</v>
      </c>
      <c r="H12" s="25">
        <v>12809</v>
      </c>
      <c r="I12" s="24">
        <v>0</v>
      </c>
      <c r="J12" s="23" t="s">
        <v>60</v>
      </c>
    </row>
    <row r="13" spans="1:10">
      <c r="A13" s="23" t="s">
        <v>55</v>
      </c>
      <c r="B13" s="23" t="s">
        <v>56</v>
      </c>
      <c r="C13" s="23" t="s">
        <v>57</v>
      </c>
      <c r="D13" s="23" t="s">
        <v>114</v>
      </c>
      <c r="E13" s="23" t="s">
        <v>73</v>
      </c>
      <c r="F13" s="24">
        <v>1</v>
      </c>
      <c r="G13" s="25">
        <v>2561.8000000000002</v>
      </c>
      <c r="H13" s="25">
        <v>2561.8000000000002</v>
      </c>
      <c r="I13" s="24">
        <v>0</v>
      </c>
      <c r="J13" s="23" t="s">
        <v>60</v>
      </c>
    </row>
    <row r="14" spans="1:10">
      <c r="A14" s="23" t="s">
        <v>55</v>
      </c>
      <c r="B14" s="23" t="s">
        <v>56</v>
      </c>
      <c r="C14" s="23" t="s">
        <v>57</v>
      </c>
      <c r="D14" s="23" t="s">
        <v>114</v>
      </c>
      <c r="E14" s="23" t="s">
        <v>74</v>
      </c>
      <c r="F14" s="24">
        <v>1</v>
      </c>
      <c r="G14" s="25">
        <v>2561.8000000000002</v>
      </c>
      <c r="H14" s="25">
        <v>2561.8000000000002</v>
      </c>
      <c r="I14" s="24">
        <v>0</v>
      </c>
      <c r="J14" s="23" t="s">
        <v>60</v>
      </c>
    </row>
    <row r="15" spans="1:10">
      <c r="A15" s="23" t="s">
        <v>55</v>
      </c>
      <c r="B15" s="23" t="s">
        <v>56</v>
      </c>
      <c r="C15" s="23" t="s">
        <v>57</v>
      </c>
      <c r="D15" s="23" t="s">
        <v>114</v>
      </c>
      <c r="E15" s="23" t="s">
        <v>75</v>
      </c>
      <c r="F15" s="24">
        <v>0</v>
      </c>
      <c r="G15" s="25">
        <v>2561.8000000000002</v>
      </c>
      <c r="H15" s="25">
        <v>0</v>
      </c>
      <c r="I15" s="24">
        <v>0</v>
      </c>
      <c r="J15" s="23" t="s">
        <v>60</v>
      </c>
    </row>
    <row r="16" spans="1:10">
      <c r="A16" s="23" t="s">
        <v>55</v>
      </c>
      <c r="B16" s="23" t="s">
        <v>56</v>
      </c>
      <c r="C16" s="23" t="s">
        <v>57</v>
      </c>
      <c r="D16" s="23" t="s">
        <v>114</v>
      </c>
      <c r="E16" s="23" t="s">
        <v>76</v>
      </c>
      <c r="F16" s="24">
        <v>11</v>
      </c>
      <c r="G16" s="25">
        <v>2561.8000000000002</v>
      </c>
      <c r="H16" s="25">
        <v>28179.800000000003</v>
      </c>
      <c r="I16" s="24">
        <v>0</v>
      </c>
      <c r="J16" s="23" t="s">
        <v>60</v>
      </c>
    </row>
    <row r="17" spans="1:10">
      <c r="A17" s="23" t="s">
        <v>55</v>
      </c>
      <c r="B17" s="23" t="s">
        <v>56</v>
      </c>
      <c r="C17" s="23" t="s">
        <v>57</v>
      </c>
      <c r="D17" s="23" t="s">
        <v>114</v>
      </c>
      <c r="E17" s="23" t="s">
        <v>77</v>
      </c>
      <c r="F17" s="24">
        <v>0</v>
      </c>
      <c r="G17" s="25">
        <v>2561.8000000000002</v>
      </c>
      <c r="H17" s="25">
        <v>0</v>
      </c>
      <c r="I17" s="24">
        <v>0</v>
      </c>
      <c r="J17" s="23" t="s">
        <v>60</v>
      </c>
    </row>
    <row r="18" spans="1:10">
      <c r="A18" s="23" t="s">
        <v>55</v>
      </c>
      <c r="B18" s="23" t="s">
        <v>56</v>
      </c>
      <c r="C18" s="23" t="s">
        <v>57</v>
      </c>
      <c r="D18" s="23" t="s">
        <v>114</v>
      </c>
      <c r="E18" s="23" t="s">
        <v>81</v>
      </c>
      <c r="F18" s="24">
        <v>0</v>
      </c>
      <c r="G18" s="25">
        <v>2561.8000000000002</v>
      </c>
      <c r="H18" s="25">
        <v>0</v>
      </c>
      <c r="I18" s="24">
        <v>0</v>
      </c>
      <c r="J18" s="23" t="s">
        <v>60</v>
      </c>
    </row>
    <row r="19" spans="1:10">
      <c r="A19" s="23" t="s">
        <v>55</v>
      </c>
      <c r="B19" s="23" t="s">
        <v>56</v>
      </c>
      <c r="C19" s="23" t="s">
        <v>57</v>
      </c>
      <c r="D19" s="23" t="s">
        <v>114</v>
      </c>
      <c r="E19" s="23" t="s">
        <v>80</v>
      </c>
      <c r="F19" s="24">
        <v>8</v>
      </c>
      <c r="G19" s="25">
        <v>2667.37</v>
      </c>
      <c r="H19" s="25">
        <v>21338.959999999999</v>
      </c>
      <c r="I19" s="24">
        <v>0</v>
      </c>
      <c r="J19" s="23" t="s">
        <v>60</v>
      </c>
    </row>
    <row r="20" spans="1:10">
      <c r="A20" s="23" t="s">
        <v>55</v>
      </c>
      <c r="B20" s="23" t="s">
        <v>56</v>
      </c>
      <c r="C20" s="23" t="s">
        <v>57</v>
      </c>
      <c r="D20" s="23" t="s">
        <v>114</v>
      </c>
      <c r="E20" s="23" t="s">
        <v>61</v>
      </c>
      <c r="F20" s="24">
        <v>0</v>
      </c>
      <c r="G20" s="25">
        <v>2561.8000000000002</v>
      </c>
      <c r="H20" s="25">
        <v>0</v>
      </c>
      <c r="I20" s="24">
        <v>0</v>
      </c>
      <c r="J20" s="23" t="s">
        <v>60</v>
      </c>
    </row>
    <row r="21" spans="1:10">
      <c r="A21" s="23" t="s">
        <v>55</v>
      </c>
      <c r="B21" s="23" t="s">
        <v>56</v>
      </c>
      <c r="C21" s="23" t="s">
        <v>57</v>
      </c>
      <c r="D21" s="23" t="s">
        <v>114</v>
      </c>
      <c r="E21" s="23" t="s">
        <v>82</v>
      </c>
      <c r="F21" s="24">
        <v>1</v>
      </c>
      <c r="G21" s="25">
        <v>2561.8000000000002</v>
      </c>
      <c r="H21" s="25">
        <v>2561.8000000000002</v>
      </c>
      <c r="I21" s="24">
        <v>0</v>
      </c>
      <c r="J21" s="23" t="s">
        <v>60</v>
      </c>
    </row>
    <row r="22" spans="1:10" ht="15.75" thickBot="1">
      <c r="E22" s="27" t="s">
        <v>83</v>
      </c>
      <c r="F22" s="28">
        <f>SUM(F2:F21)</f>
        <v>33</v>
      </c>
      <c r="G22" s="28"/>
      <c r="H22" s="35">
        <f t="shared" ref="H22" si="0">SUM(H2:H21)</f>
        <v>85383.96</v>
      </c>
    </row>
    <row r="23" spans="1:10">
      <c r="E23" t="s">
        <v>85</v>
      </c>
      <c r="G23" s="26">
        <f>AVERAGE(G2:G21)</f>
        <v>2567.0785000000005</v>
      </c>
    </row>
    <row r="24" spans="1:10" ht="15.75">
      <c r="E24" s="30" t="s">
        <v>84</v>
      </c>
      <c r="F24" s="31"/>
      <c r="G24" s="31"/>
      <c r="H24" s="32">
        <f>H22/F22</f>
        <v>2587.3927272727274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>
  <dimension ref="A1:J17"/>
  <sheetViews>
    <sheetView workbookViewId="0">
      <selection activeCell="G17" sqref="G17"/>
    </sheetView>
  </sheetViews>
  <sheetFormatPr defaultRowHeight="15"/>
  <cols>
    <col min="1" max="1" width="5.85546875" bestFit="1" customWidth="1"/>
    <col min="2" max="2" width="16.85546875" bestFit="1" customWidth="1"/>
    <col min="3" max="3" width="11.140625" bestFit="1" customWidth="1"/>
    <col min="4" max="4" width="11.42578125" bestFit="1" customWidth="1"/>
    <col min="5" max="5" width="11.5703125" bestFit="1" customWidth="1"/>
    <col min="6" max="6" width="9.5703125" bestFit="1" customWidth="1"/>
    <col min="7" max="7" width="10.85546875" bestFit="1" customWidth="1"/>
    <col min="8" max="8" width="11.5703125" bestFit="1" customWidth="1"/>
    <col min="9" max="9" width="13.42578125" bestFit="1" customWidth="1"/>
    <col min="10" max="10" width="65.140625" bestFit="1" customWidth="1"/>
  </cols>
  <sheetData>
    <row r="1" spans="1:10">
      <c r="A1" s="22" t="s">
        <v>45</v>
      </c>
      <c r="B1" s="22" t="s">
        <v>46</v>
      </c>
      <c r="C1" s="22" t="s">
        <v>47</v>
      </c>
      <c r="D1" s="22" t="s">
        <v>48</v>
      </c>
      <c r="E1" s="22" t="s">
        <v>49</v>
      </c>
      <c r="F1" s="22" t="s">
        <v>50</v>
      </c>
      <c r="G1" s="22" t="s">
        <v>51</v>
      </c>
      <c r="H1" s="22" t="s">
        <v>52</v>
      </c>
      <c r="I1" s="22" t="s">
        <v>53</v>
      </c>
      <c r="J1" s="22" t="s">
        <v>54</v>
      </c>
    </row>
    <row r="2" spans="1:10">
      <c r="A2" s="23" t="s">
        <v>55</v>
      </c>
      <c r="B2" s="23" t="s">
        <v>56</v>
      </c>
      <c r="C2" s="23" t="s">
        <v>57</v>
      </c>
      <c r="D2" s="23" t="s">
        <v>115</v>
      </c>
      <c r="E2" s="23" t="s">
        <v>59</v>
      </c>
      <c r="F2" s="24">
        <v>0</v>
      </c>
      <c r="G2" s="25">
        <v>1936.05</v>
      </c>
      <c r="H2" s="25">
        <v>0</v>
      </c>
      <c r="I2" s="24">
        <v>0</v>
      </c>
      <c r="J2" s="23" t="s">
        <v>60</v>
      </c>
    </row>
    <row r="3" spans="1:10">
      <c r="A3" s="23" t="s">
        <v>55</v>
      </c>
      <c r="B3" s="23" t="s">
        <v>56</v>
      </c>
      <c r="C3" s="23" t="s">
        <v>57</v>
      </c>
      <c r="D3" s="23" t="s">
        <v>115</v>
      </c>
      <c r="E3" s="23" t="s">
        <v>64</v>
      </c>
      <c r="F3" s="24">
        <v>0</v>
      </c>
      <c r="G3" s="25">
        <v>1936.05</v>
      </c>
      <c r="H3" s="25">
        <v>0</v>
      </c>
      <c r="I3" s="24">
        <v>0</v>
      </c>
      <c r="J3" s="23" t="s">
        <v>60</v>
      </c>
    </row>
    <row r="4" spans="1:10">
      <c r="A4" s="23" t="s">
        <v>55</v>
      </c>
      <c r="B4" s="23" t="s">
        <v>56</v>
      </c>
      <c r="C4" s="23" t="s">
        <v>57</v>
      </c>
      <c r="D4" s="23" t="s">
        <v>115</v>
      </c>
      <c r="E4" s="23" t="s">
        <v>66</v>
      </c>
      <c r="F4" s="24">
        <v>0</v>
      </c>
      <c r="G4" s="25">
        <v>1936.05</v>
      </c>
      <c r="H4" s="25">
        <v>0</v>
      </c>
      <c r="I4" s="24">
        <v>0</v>
      </c>
      <c r="J4" s="23" t="s">
        <v>60</v>
      </c>
    </row>
    <row r="5" spans="1:10">
      <c r="A5" s="23" t="s">
        <v>55</v>
      </c>
      <c r="B5" s="23" t="s">
        <v>56</v>
      </c>
      <c r="C5" s="23" t="s">
        <v>57</v>
      </c>
      <c r="D5" s="23" t="s">
        <v>115</v>
      </c>
      <c r="E5" s="23" t="s">
        <v>67</v>
      </c>
      <c r="F5" s="24">
        <v>0</v>
      </c>
      <c r="G5" s="25">
        <v>1936.05</v>
      </c>
      <c r="H5" s="25">
        <v>0</v>
      </c>
      <c r="I5" s="24">
        <v>0</v>
      </c>
      <c r="J5" s="23" t="s">
        <v>60</v>
      </c>
    </row>
    <row r="6" spans="1:10">
      <c r="A6" s="23" t="s">
        <v>55</v>
      </c>
      <c r="B6" s="23" t="s">
        <v>56</v>
      </c>
      <c r="C6" s="23" t="s">
        <v>57</v>
      </c>
      <c r="D6" s="23" t="s">
        <v>115</v>
      </c>
      <c r="E6" s="23" t="s">
        <v>68</v>
      </c>
      <c r="F6" s="24">
        <v>2</v>
      </c>
      <c r="G6" s="25">
        <v>1936.05</v>
      </c>
      <c r="H6" s="25">
        <v>3872.1</v>
      </c>
      <c r="I6" s="24">
        <v>0</v>
      </c>
      <c r="J6" s="23" t="s">
        <v>60</v>
      </c>
    </row>
    <row r="7" spans="1:10">
      <c r="A7" s="23" t="s">
        <v>55</v>
      </c>
      <c r="B7" s="23" t="s">
        <v>56</v>
      </c>
      <c r="C7" s="23" t="s">
        <v>57</v>
      </c>
      <c r="D7" s="23" t="s">
        <v>115</v>
      </c>
      <c r="E7" s="23" t="s">
        <v>80</v>
      </c>
      <c r="F7" s="24">
        <v>4</v>
      </c>
      <c r="G7" s="25">
        <v>1936.05</v>
      </c>
      <c r="H7" s="25">
        <v>7744.2</v>
      </c>
      <c r="I7" s="24">
        <v>0</v>
      </c>
      <c r="J7" s="23" t="s">
        <v>60</v>
      </c>
    </row>
    <row r="8" spans="1:10">
      <c r="A8" s="23" t="s">
        <v>55</v>
      </c>
      <c r="B8" s="23" t="s">
        <v>56</v>
      </c>
      <c r="C8" s="23" t="s">
        <v>57</v>
      </c>
      <c r="D8" s="23" t="s">
        <v>115</v>
      </c>
      <c r="E8" s="23" t="s">
        <v>71</v>
      </c>
      <c r="F8" s="24">
        <v>0</v>
      </c>
      <c r="G8" s="25">
        <v>1936.05</v>
      </c>
      <c r="H8" s="25">
        <v>0</v>
      </c>
      <c r="I8" s="24">
        <v>0</v>
      </c>
      <c r="J8" s="23" t="s">
        <v>60</v>
      </c>
    </row>
    <row r="9" spans="1:10">
      <c r="A9" s="23" t="s">
        <v>55</v>
      </c>
      <c r="B9" s="23" t="s">
        <v>56</v>
      </c>
      <c r="C9" s="23" t="s">
        <v>57</v>
      </c>
      <c r="D9" s="23" t="s">
        <v>115</v>
      </c>
      <c r="E9" s="23" t="s">
        <v>73</v>
      </c>
      <c r="F9" s="24">
        <v>7</v>
      </c>
      <c r="G9" s="25">
        <v>1936.05</v>
      </c>
      <c r="H9" s="25">
        <v>13552.35</v>
      </c>
      <c r="I9" s="24">
        <v>0</v>
      </c>
      <c r="J9" s="23" t="s">
        <v>60</v>
      </c>
    </row>
    <row r="10" spans="1:10">
      <c r="A10" s="23" t="s">
        <v>55</v>
      </c>
      <c r="B10" s="23" t="s">
        <v>56</v>
      </c>
      <c r="C10" s="23" t="s">
        <v>57</v>
      </c>
      <c r="D10" s="23" t="s">
        <v>115</v>
      </c>
      <c r="E10" s="23" t="s">
        <v>77</v>
      </c>
      <c r="F10" s="24">
        <v>0</v>
      </c>
      <c r="G10" s="25">
        <v>1936.05</v>
      </c>
      <c r="H10" s="25">
        <v>0</v>
      </c>
      <c r="I10" s="24">
        <v>0</v>
      </c>
      <c r="J10" s="23" t="s">
        <v>60</v>
      </c>
    </row>
    <row r="11" spans="1:10">
      <c r="A11" s="23" t="s">
        <v>55</v>
      </c>
      <c r="B11" s="23" t="s">
        <v>56</v>
      </c>
      <c r="C11" s="23" t="s">
        <v>57</v>
      </c>
      <c r="D11" s="23" t="s">
        <v>115</v>
      </c>
      <c r="E11" s="23" t="s">
        <v>76</v>
      </c>
      <c r="F11" s="24">
        <v>0</v>
      </c>
      <c r="G11" s="25">
        <v>1936.05</v>
      </c>
      <c r="H11" s="25">
        <v>0</v>
      </c>
      <c r="I11" s="24">
        <v>0</v>
      </c>
      <c r="J11" s="23" t="s">
        <v>60</v>
      </c>
    </row>
    <row r="12" spans="1:10">
      <c r="A12" s="23" t="s">
        <v>55</v>
      </c>
      <c r="B12" s="23" t="s">
        <v>56</v>
      </c>
      <c r="C12" s="23" t="s">
        <v>57</v>
      </c>
      <c r="D12" s="23" t="s">
        <v>115</v>
      </c>
      <c r="E12" s="23" t="s">
        <v>81</v>
      </c>
      <c r="F12" s="24">
        <v>0</v>
      </c>
      <c r="G12" s="25">
        <v>1936.05</v>
      </c>
      <c r="H12" s="25">
        <v>0</v>
      </c>
      <c r="I12" s="24">
        <v>0</v>
      </c>
      <c r="J12" s="23" t="s">
        <v>60</v>
      </c>
    </row>
    <row r="13" spans="1:10">
      <c r="A13" s="23" t="s">
        <v>55</v>
      </c>
      <c r="B13" s="23" t="s">
        <v>56</v>
      </c>
      <c r="C13" s="23" t="s">
        <v>57</v>
      </c>
      <c r="D13" s="23" t="s">
        <v>115</v>
      </c>
      <c r="E13" s="23" t="s">
        <v>78</v>
      </c>
      <c r="F13" s="24">
        <v>0</v>
      </c>
      <c r="G13" s="25">
        <v>1936.05</v>
      </c>
      <c r="H13" s="25">
        <v>0</v>
      </c>
      <c r="I13" s="24">
        <v>0</v>
      </c>
      <c r="J13" s="23" t="s">
        <v>60</v>
      </c>
    </row>
    <row r="14" spans="1:10">
      <c r="A14" s="23" t="s">
        <v>55</v>
      </c>
      <c r="B14" s="23" t="s">
        <v>56</v>
      </c>
      <c r="C14" s="23" t="s">
        <v>57</v>
      </c>
      <c r="D14" s="23" t="s">
        <v>115</v>
      </c>
      <c r="E14" s="23" t="s">
        <v>82</v>
      </c>
      <c r="F14" s="24">
        <v>0</v>
      </c>
      <c r="G14" s="25">
        <v>1936.05</v>
      </c>
      <c r="H14" s="25">
        <v>0</v>
      </c>
      <c r="I14" s="24">
        <v>0</v>
      </c>
      <c r="J14" s="23" t="s">
        <v>60</v>
      </c>
    </row>
    <row r="15" spans="1:10" ht="15.75" thickBot="1">
      <c r="E15" s="27" t="s">
        <v>83</v>
      </c>
      <c r="F15" s="28">
        <f>SUM(F2:F14)</f>
        <v>13</v>
      </c>
      <c r="G15" s="28"/>
      <c r="H15" s="35">
        <f t="shared" ref="H15" si="0">SUM(H2:H14)</f>
        <v>25168.65</v>
      </c>
    </row>
    <row r="16" spans="1:10">
      <c r="E16" t="s">
        <v>85</v>
      </c>
      <c r="G16" s="26">
        <f>AVERAGE(G2:G14)</f>
        <v>1936.0499999999995</v>
      </c>
    </row>
    <row r="17" spans="5:8" ht="15.75">
      <c r="E17" s="30" t="s">
        <v>84</v>
      </c>
      <c r="F17" s="31"/>
      <c r="G17" s="31"/>
      <c r="H17" s="32">
        <f>H15/F15</f>
        <v>1936.0500000000002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>
  <dimension ref="A1:J25"/>
  <sheetViews>
    <sheetView workbookViewId="0">
      <selection activeCell="G25" sqref="G25"/>
    </sheetView>
  </sheetViews>
  <sheetFormatPr defaultRowHeight="15"/>
  <cols>
    <col min="1" max="1" width="5.85546875" bestFit="1" customWidth="1"/>
    <col min="2" max="2" width="16.85546875" bestFit="1" customWidth="1"/>
    <col min="3" max="3" width="11.140625" bestFit="1" customWidth="1"/>
    <col min="4" max="4" width="11.42578125" bestFit="1" customWidth="1"/>
    <col min="5" max="5" width="11.5703125" bestFit="1" customWidth="1"/>
    <col min="6" max="6" width="9.5703125" bestFit="1" customWidth="1"/>
    <col min="7" max="7" width="10.85546875" bestFit="1" customWidth="1"/>
    <col min="8" max="8" width="11.5703125" bestFit="1" customWidth="1"/>
    <col min="9" max="9" width="13.42578125" bestFit="1" customWidth="1"/>
    <col min="10" max="10" width="65.140625" bestFit="1" customWidth="1"/>
  </cols>
  <sheetData>
    <row r="1" spans="1:10">
      <c r="A1" s="22" t="s">
        <v>45</v>
      </c>
      <c r="B1" s="22" t="s">
        <v>46</v>
      </c>
      <c r="C1" s="22" t="s">
        <v>47</v>
      </c>
      <c r="D1" s="22" t="s">
        <v>48</v>
      </c>
      <c r="E1" s="22" t="s">
        <v>49</v>
      </c>
      <c r="F1" s="22" t="s">
        <v>50</v>
      </c>
      <c r="G1" s="22" t="s">
        <v>51</v>
      </c>
      <c r="H1" s="22" t="s">
        <v>52</v>
      </c>
      <c r="I1" s="22" t="s">
        <v>53</v>
      </c>
      <c r="J1" s="22" t="s">
        <v>54</v>
      </c>
    </row>
    <row r="2" spans="1:10">
      <c r="A2" s="23" t="s">
        <v>55</v>
      </c>
      <c r="B2" s="23" t="s">
        <v>56</v>
      </c>
      <c r="C2" s="23" t="s">
        <v>57</v>
      </c>
      <c r="D2" s="23" t="s">
        <v>116</v>
      </c>
      <c r="E2" s="23" t="s">
        <v>59</v>
      </c>
      <c r="F2" s="24">
        <v>0</v>
      </c>
      <c r="G2" s="25">
        <v>2907.1</v>
      </c>
      <c r="H2" s="25">
        <v>0</v>
      </c>
      <c r="I2" s="24">
        <v>0</v>
      </c>
      <c r="J2" s="23" t="s">
        <v>60</v>
      </c>
    </row>
    <row r="3" spans="1:10">
      <c r="A3" s="23" t="s">
        <v>55</v>
      </c>
      <c r="B3" s="23" t="s">
        <v>56</v>
      </c>
      <c r="C3" s="23" t="s">
        <v>57</v>
      </c>
      <c r="D3" s="23" t="s">
        <v>116</v>
      </c>
      <c r="E3" s="23" t="s">
        <v>61</v>
      </c>
      <c r="F3" s="24">
        <v>0</v>
      </c>
      <c r="G3" s="25">
        <v>2907.1</v>
      </c>
      <c r="H3" s="25">
        <v>0</v>
      </c>
      <c r="I3" s="24">
        <v>0</v>
      </c>
      <c r="J3" s="23" t="s">
        <v>60</v>
      </c>
    </row>
    <row r="4" spans="1:10">
      <c r="A4" s="23" t="s">
        <v>55</v>
      </c>
      <c r="B4" s="23" t="s">
        <v>56</v>
      </c>
      <c r="C4" s="23" t="s">
        <v>57</v>
      </c>
      <c r="D4" s="23" t="s">
        <v>116</v>
      </c>
      <c r="E4" s="23" t="s">
        <v>62</v>
      </c>
      <c r="F4" s="24">
        <v>1</v>
      </c>
      <c r="G4" s="25">
        <v>2907.1</v>
      </c>
      <c r="H4" s="25">
        <v>2907.1</v>
      </c>
      <c r="I4" s="24">
        <v>0</v>
      </c>
      <c r="J4" s="23" t="s">
        <v>60</v>
      </c>
    </row>
    <row r="5" spans="1:10">
      <c r="A5" s="23" t="s">
        <v>55</v>
      </c>
      <c r="B5" s="23" t="s">
        <v>56</v>
      </c>
      <c r="C5" s="23" t="s">
        <v>57</v>
      </c>
      <c r="D5" s="23" t="s">
        <v>116</v>
      </c>
      <c r="E5" s="23" t="s">
        <v>63</v>
      </c>
      <c r="F5" s="24">
        <v>0</v>
      </c>
      <c r="G5" s="25">
        <v>2907.1</v>
      </c>
      <c r="H5" s="25">
        <v>0</v>
      </c>
      <c r="I5" s="24">
        <v>0</v>
      </c>
      <c r="J5" s="23" t="s">
        <v>60</v>
      </c>
    </row>
    <row r="6" spans="1:10">
      <c r="A6" s="23" t="s">
        <v>55</v>
      </c>
      <c r="B6" s="23" t="s">
        <v>56</v>
      </c>
      <c r="C6" s="23" t="s">
        <v>57</v>
      </c>
      <c r="D6" s="23" t="s">
        <v>116</v>
      </c>
      <c r="E6" s="23" t="s">
        <v>66</v>
      </c>
      <c r="F6" s="24">
        <v>0</v>
      </c>
      <c r="G6" s="25">
        <v>2907.1</v>
      </c>
      <c r="H6" s="25">
        <v>0</v>
      </c>
      <c r="I6" s="24">
        <v>0</v>
      </c>
      <c r="J6" s="23" t="s">
        <v>60</v>
      </c>
    </row>
    <row r="7" spans="1:10">
      <c r="A7" s="23" t="s">
        <v>55</v>
      </c>
      <c r="B7" s="23" t="s">
        <v>56</v>
      </c>
      <c r="C7" s="23" t="s">
        <v>57</v>
      </c>
      <c r="D7" s="23" t="s">
        <v>116</v>
      </c>
      <c r="E7" s="23" t="s">
        <v>64</v>
      </c>
      <c r="F7" s="24">
        <v>0</v>
      </c>
      <c r="G7" s="25">
        <v>2907.1</v>
      </c>
      <c r="H7" s="25">
        <v>0</v>
      </c>
      <c r="I7" s="24">
        <v>0</v>
      </c>
      <c r="J7" s="23" t="s">
        <v>60</v>
      </c>
    </row>
    <row r="8" spans="1:10">
      <c r="A8" s="23" t="s">
        <v>55</v>
      </c>
      <c r="B8" s="23" t="s">
        <v>56</v>
      </c>
      <c r="C8" s="23" t="s">
        <v>57</v>
      </c>
      <c r="D8" s="23" t="s">
        <v>116</v>
      </c>
      <c r="E8" s="23" t="s">
        <v>67</v>
      </c>
      <c r="F8" s="24">
        <v>0</v>
      </c>
      <c r="G8" s="25">
        <v>2907.1</v>
      </c>
      <c r="H8" s="25">
        <v>0</v>
      </c>
      <c r="I8" s="24">
        <v>0</v>
      </c>
      <c r="J8" s="23" t="s">
        <v>60</v>
      </c>
    </row>
    <row r="9" spans="1:10">
      <c r="A9" s="23" t="s">
        <v>55</v>
      </c>
      <c r="B9" s="23" t="s">
        <v>56</v>
      </c>
      <c r="C9" s="23" t="s">
        <v>57</v>
      </c>
      <c r="D9" s="23" t="s">
        <v>116</v>
      </c>
      <c r="E9" s="23" t="s">
        <v>68</v>
      </c>
      <c r="F9" s="24">
        <v>0</v>
      </c>
      <c r="G9" s="25">
        <v>2907.1</v>
      </c>
      <c r="H9" s="25">
        <v>0</v>
      </c>
      <c r="I9" s="24">
        <v>0</v>
      </c>
      <c r="J9" s="23" t="s">
        <v>60</v>
      </c>
    </row>
    <row r="10" spans="1:10">
      <c r="A10" s="23" t="s">
        <v>55</v>
      </c>
      <c r="B10" s="23" t="s">
        <v>56</v>
      </c>
      <c r="C10" s="23" t="s">
        <v>57</v>
      </c>
      <c r="D10" s="23" t="s">
        <v>116</v>
      </c>
      <c r="E10" s="23" t="s">
        <v>69</v>
      </c>
      <c r="F10" s="24">
        <v>0</v>
      </c>
      <c r="G10" s="25">
        <v>2907.1</v>
      </c>
      <c r="H10" s="25">
        <v>0</v>
      </c>
      <c r="I10" s="24">
        <v>0</v>
      </c>
      <c r="J10" s="23" t="s">
        <v>60</v>
      </c>
    </row>
    <row r="11" spans="1:10">
      <c r="A11" s="23" t="s">
        <v>55</v>
      </c>
      <c r="B11" s="23" t="s">
        <v>56</v>
      </c>
      <c r="C11" s="23" t="s">
        <v>57</v>
      </c>
      <c r="D11" s="23" t="s">
        <v>116</v>
      </c>
      <c r="E11" s="23" t="s">
        <v>71</v>
      </c>
      <c r="F11" s="24">
        <v>2</v>
      </c>
      <c r="G11" s="25">
        <v>2907.1</v>
      </c>
      <c r="H11" s="25">
        <v>5814.2</v>
      </c>
      <c r="I11" s="24">
        <v>0</v>
      </c>
      <c r="J11" s="23" t="s">
        <v>60</v>
      </c>
    </row>
    <row r="12" spans="1:10">
      <c r="A12" s="23" t="s">
        <v>55</v>
      </c>
      <c r="B12" s="23" t="s">
        <v>56</v>
      </c>
      <c r="C12" s="23" t="s">
        <v>57</v>
      </c>
      <c r="D12" s="23" t="s">
        <v>116</v>
      </c>
      <c r="E12" s="23" t="s">
        <v>72</v>
      </c>
      <c r="F12" s="24">
        <v>7</v>
      </c>
      <c r="G12" s="25">
        <v>2907.1</v>
      </c>
      <c r="H12" s="25">
        <v>20349.7</v>
      </c>
      <c r="I12" s="24">
        <v>0</v>
      </c>
      <c r="J12" s="23" t="s">
        <v>60</v>
      </c>
    </row>
    <row r="13" spans="1:10">
      <c r="A13" s="23" t="s">
        <v>55</v>
      </c>
      <c r="B13" s="23" t="s">
        <v>56</v>
      </c>
      <c r="C13" s="23" t="s">
        <v>57</v>
      </c>
      <c r="D13" s="23" t="s">
        <v>116</v>
      </c>
      <c r="E13" s="23" t="s">
        <v>73</v>
      </c>
      <c r="F13" s="24">
        <v>1</v>
      </c>
      <c r="G13" s="25">
        <v>2907.1</v>
      </c>
      <c r="H13" s="25">
        <v>2907.1</v>
      </c>
      <c r="I13" s="24">
        <v>0</v>
      </c>
      <c r="J13" s="23" t="s">
        <v>60</v>
      </c>
    </row>
    <row r="14" spans="1:10">
      <c r="A14" s="23" t="s">
        <v>55</v>
      </c>
      <c r="B14" s="23" t="s">
        <v>56</v>
      </c>
      <c r="C14" s="23" t="s">
        <v>57</v>
      </c>
      <c r="D14" s="23" t="s">
        <v>116</v>
      </c>
      <c r="E14" s="23" t="s">
        <v>74</v>
      </c>
      <c r="F14" s="24">
        <v>1</v>
      </c>
      <c r="G14" s="25">
        <v>2907.1</v>
      </c>
      <c r="H14" s="25">
        <v>2907.1</v>
      </c>
      <c r="I14" s="24">
        <v>0</v>
      </c>
      <c r="J14" s="23" t="s">
        <v>60</v>
      </c>
    </row>
    <row r="15" spans="1:10">
      <c r="A15" s="23" t="s">
        <v>55</v>
      </c>
      <c r="B15" s="23" t="s">
        <v>56</v>
      </c>
      <c r="C15" s="23" t="s">
        <v>57</v>
      </c>
      <c r="D15" s="23" t="s">
        <v>116</v>
      </c>
      <c r="E15" s="23" t="s">
        <v>75</v>
      </c>
      <c r="F15" s="24">
        <v>0</v>
      </c>
      <c r="G15" s="25">
        <v>2907.1</v>
      </c>
      <c r="H15" s="25">
        <v>0</v>
      </c>
      <c r="I15" s="24">
        <v>0</v>
      </c>
      <c r="J15" s="23" t="s">
        <v>60</v>
      </c>
    </row>
    <row r="16" spans="1:10">
      <c r="A16" s="23" t="s">
        <v>55</v>
      </c>
      <c r="B16" s="23" t="s">
        <v>56</v>
      </c>
      <c r="C16" s="23" t="s">
        <v>57</v>
      </c>
      <c r="D16" s="23" t="s">
        <v>116</v>
      </c>
      <c r="E16" s="23" t="s">
        <v>78</v>
      </c>
      <c r="F16" s="24">
        <v>0</v>
      </c>
      <c r="G16" s="25">
        <v>2907.1</v>
      </c>
      <c r="H16" s="25">
        <v>0</v>
      </c>
      <c r="I16" s="24">
        <v>0</v>
      </c>
      <c r="J16" s="23" t="s">
        <v>60</v>
      </c>
    </row>
    <row r="17" spans="1:10">
      <c r="A17" s="23" t="s">
        <v>55</v>
      </c>
      <c r="B17" s="23" t="s">
        <v>56</v>
      </c>
      <c r="C17" s="23" t="s">
        <v>57</v>
      </c>
      <c r="D17" s="23" t="s">
        <v>116</v>
      </c>
      <c r="E17" s="23" t="s">
        <v>76</v>
      </c>
      <c r="F17" s="24">
        <v>3</v>
      </c>
      <c r="G17" s="25">
        <v>2907.1</v>
      </c>
      <c r="H17" s="25">
        <v>8721.2999999999993</v>
      </c>
      <c r="I17" s="24">
        <v>0</v>
      </c>
      <c r="J17" s="23" t="s">
        <v>60</v>
      </c>
    </row>
    <row r="18" spans="1:10">
      <c r="A18" s="23" t="s">
        <v>55</v>
      </c>
      <c r="B18" s="23" t="s">
        <v>56</v>
      </c>
      <c r="C18" s="23" t="s">
        <v>57</v>
      </c>
      <c r="D18" s="23" t="s">
        <v>116</v>
      </c>
      <c r="E18" s="23" t="s">
        <v>77</v>
      </c>
      <c r="F18" s="24">
        <v>0</v>
      </c>
      <c r="G18" s="25">
        <v>2907.1</v>
      </c>
      <c r="H18" s="25">
        <v>0</v>
      </c>
      <c r="I18" s="24">
        <v>0</v>
      </c>
      <c r="J18" s="23" t="s">
        <v>60</v>
      </c>
    </row>
    <row r="19" spans="1:10">
      <c r="A19" s="23" t="s">
        <v>55</v>
      </c>
      <c r="B19" s="23" t="s">
        <v>56</v>
      </c>
      <c r="C19" s="23" t="s">
        <v>57</v>
      </c>
      <c r="D19" s="23" t="s">
        <v>116</v>
      </c>
      <c r="E19" s="23" t="s">
        <v>79</v>
      </c>
      <c r="F19" s="24">
        <v>0</v>
      </c>
      <c r="G19" s="25">
        <v>2907.1</v>
      </c>
      <c r="H19" s="25">
        <v>0</v>
      </c>
      <c r="I19" s="24">
        <v>0</v>
      </c>
      <c r="J19" s="23" t="s">
        <v>60</v>
      </c>
    </row>
    <row r="20" spans="1:10">
      <c r="A20" s="23" t="s">
        <v>55</v>
      </c>
      <c r="B20" s="23" t="s">
        <v>56</v>
      </c>
      <c r="C20" s="23" t="s">
        <v>57</v>
      </c>
      <c r="D20" s="23" t="s">
        <v>116</v>
      </c>
      <c r="E20" s="23" t="s">
        <v>81</v>
      </c>
      <c r="F20" s="24">
        <v>0</v>
      </c>
      <c r="G20" s="25">
        <v>2907.1</v>
      </c>
      <c r="H20" s="25">
        <v>0</v>
      </c>
      <c r="I20" s="24">
        <v>0</v>
      </c>
      <c r="J20" s="23" t="s">
        <v>60</v>
      </c>
    </row>
    <row r="21" spans="1:10">
      <c r="A21" s="23" t="s">
        <v>55</v>
      </c>
      <c r="B21" s="23" t="s">
        <v>56</v>
      </c>
      <c r="C21" s="23" t="s">
        <v>57</v>
      </c>
      <c r="D21" s="23" t="s">
        <v>116</v>
      </c>
      <c r="E21" s="23" t="s">
        <v>80</v>
      </c>
      <c r="F21" s="24">
        <v>5</v>
      </c>
      <c r="G21" s="25">
        <v>3269.64</v>
      </c>
      <c r="H21" s="25">
        <v>16348.199999999999</v>
      </c>
      <c r="I21" s="24">
        <v>0</v>
      </c>
      <c r="J21" s="23" t="s">
        <v>60</v>
      </c>
    </row>
    <row r="22" spans="1:10">
      <c r="A22" s="23" t="s">
        <v>55</v>
      </c>
      <c r="B22" s="23" t="s">
        <v>56</v>
      </c>
      <c r="C22" s="23" t="s">
        <v>57</v>
      </c>
      <c r="D22" s="23" t="s">
        <v>116</v>
      </c>
      <c r="E22" s="23" t="s">
        <v>82</v>
      </c>
      <c r="F22" s="24">
        <v>0</v>
      </c>
      <c r="G22" s="25">
        <v>2907.1</v>
      </c>
      <c r="H22" s="25">
        <v>0</v>
      </c>
      <c r="I22" s="24">
        <v>0</v>
      </c>
      <c r="J22" s="23" t="s">
        <v>60</v>
      </c>
    </row>
    <row r="23" spans="1:10" ht="15.75" thickBot="1">
      <c r="E23" s="27" t="s">
        <v>83</v>
      </c>
      <c r="F23" s="28">
        <f>SUM(F2:F22)</f>
        <v>20</v>
      </c>
      <c r="G23" s="28"/>
      <c r="H23" s="35">
        <f t="shared" ref="H23" si="0">SUM(H2:H22)</f>
        <v>59954.7</v>
      </c>
    </row>
    <row r="24" spans="1:10">
      <c r="E24" t="s">
        <v>85</v>
      </c>
      <c r="G24" s="26">
        <f>AVERAGE(G2:G22)</f>
        <v>2924.3638095238084</v>
      </c>
    </row>
    <row r="25" spans="1:10" ht="15.75">
      <c r="E25" s="30" t="s">
        <v>84</v>
      </c>
      <c r="F25" s="31"/>
      <c r="G25" s="31"/>
      <c r="H25" s="32">
        <f>H23/F23</f>
        <v>2997.7349999999997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G20" sqref="G20"/>
    </sheetView>
  </sheetViews>
  <sheetFormatPr defaultRowHeight="15"/>
  <cols>
    <col min="1" max="1" width="5.85546875" bestFit="1" customWidth="1"/>
    <col min="2" max="2" width="16.85546875" bestFit="1" customWidth="1"/>
    <col min="3" max="3" width="11.140625" bestFit="1" customWidth="1"/>
    <col min="4" max="4" width="11.42578125" bestFit="1" customWidth="1"/>
    <col min="5" max="5" width="11.5703125" bestFit="1" customWidth="1"/>
    <col min="6" max="6" width="9.5703125" bestFit="1" customWidth="1"/>
    <col min="7" max="7" width="10.85546875" bestFit="1" customWidth="1"/>
    <col min="8" max="8" width="11.5703125" bestFit="1" customWidth="1"/>
    <col min="9" max="9" width="13.42578125" bestFit="1" customWidth="1"/>
    <col min="10" max="10" width="65.140625" bestFit="1" customWidth="1"/>
  </cols>
  <sheetData>
    <row r="1" spans="1:10">
      <c r="A1" s="22" t="s">
        <v>45</v>
      </c>
      <c r="B1" s="22" t="s">
        <v>46</v>
      </c>
      <c r="C1" s="22" t="s">
        <v>47</v>
      </c>
      <c r="D1" s="22" t="s">
        <v>48</v>
      </c>
      <c r="E1" s="22" t="s">
        <v>49</v>
      </c>
      <c r="F1" s="22" t="s">
        <v>50</v>
      </c>
      <c r="G1" s="22" t="s">
        <v>51</v>
      </c>
      <c r="H1" s="22" t="s">
        <v>52</v>
      </c>
      <c r="I1" s="22" t="s">
        <v>53</v>
      </c>
      <c r="J1" s="22" t="s">
        <v>54</v>
      </c>
    </row>
    <row r="2" spans="1:10">
      <c r="A2" s="23" t="s">
        <v>55</v>
      </c>
      <c r="B2" s="23" t="s">
        <v>56</v>
      </c>
      <c r="C2" s="23" t="s">
        <v>57</v>
      </c>
      <c r="D2" s="23" t="s">
        <v>117</v>
      </c>
      <c r="E2" s="23" t="s">
        <v>59</v>
      </c>
      <c r="F2" s="24">
        <v>0</v>
      </c>
      <c r="G2" s="25">
        <v>2877.98</v>
      </c>
      <c r="H2" s="25">
        <v>0</v>
      </c>
      <c r="I2" s="24">
        <v>0</v>
      </c>
      <c r="J2" s="23" t="s">
        <v>60</v>
      </c>
    </row>
    <row r="3" spans="1:10">
      <c r="A3" s="23" t="s">
        <v>55</v>
      </c>
      <c r="B3" s="23" t="s">
        <v>56</v>
      </c>
      <c r="C3" s="23" t="s">
        <v>57</v>
      </c>
      <c r="D3" s="23" t="s">
        <v>117</v>
      </c>
      <c r="E3" s="23" t="s">
        <v>64</v>
      </c>
      <c r="F3" s="24">
        <v>0</v>
      </c>
      <c r="G3" s="25">
        <v>2877.98</v>
      </c>
      <c r="H3" s="25">
        <v>0</v>
      </c>
      <c r="I3" s="24">
        <v>0</v>
      </c>
      <c r="J3" s="23" t="s">
        <v>60</v>
      </c>
    </row>
    <row r="4" spans="1:10">
      <c r="A4" s="23" t="s">
        <v>55</v>
      </c>
      <c r="B4" s="23" t="s">
        <v>56</v>
      </c>
      <c r="C4" s="23" t="s">
        <v>57</v>
      </c>
      <c r="D4" s="23" t="s">
        <v>117</v>
      </c>
      <c r="E4" s="23" t="s">
        <v>66</v>
      </c>
      <c r="F4" s="24">
        <v>0</v>
      </c>
      <c r="G4" s="25">
        <v>2877.98</v>
      </c>
      <c r="H4" s="25">
        <v>0</v>
      </c>
      <c r="I4" s="24">
        <v>0</v>
      </c>
      <c r="J4" s="23" t="s">
        <v>60</v>
      </c>
    </row>
    <row r="5" spans="1:10">
      <c r="A5" s="23" t="s">
        <v>55</v>
      </c>
      <c r="B5" s="23" t="s">
        <v>56</v>
      </c>
      <c r="C5" s="23" t="s">
        <v>57</v>
      </c>
      <c r="D5" s="23" t="s">
        <v>117</v>
      </c>
      <c r="E5" s="23" t="s">
        <v>67</v>
      </c>
      <c r="F5" s="24">
        <v>0</v>
      </c>
      <c r="G5" s="25">
        <v>2877.98</v>
      </c>
      <c r="H5" s="25">
        <v>0</v>
      </c>
      <c r="I5" s="24">
        <v>0</v>
      </c>
      <c r="J5" s="23" t="s">
        <v>60</v>
      </c>
    </row>
    <row r="6" spans="1:10">
      <c r="A6" s="23" t="s">
        <v>55</v>
      </c>
      <c r="B6" s="23" t="s">
        <v>56</v>
      </c>
      <c r="C6" s="23" t="s">
        <v>57</v>
      </c>
      <c r="D6" s="23" t="s">
        <v>117</v>
      </c>
      <c r="E6" s="23" t="s">
        <v>68</v>
      </c>
      <c r="F6" s="24">
        <v>2</v>
      </c>
      <c r="G6" s="25">
        <v>2877.98</v>
      </c>
      <c r="H6" s="25">
        <v>5755.96</v>
      </c>
      <c r="I6" s="24">
        <v>0</v>
      </c>
      <c r="J6" s="23" t="s">
        <v>60</v>
      </c>
    </row>
    <row r="7" spans="1:10">
      <c r="A7" s="23" t="s">
        <v>55</v>
      </c>
      <c r="B7" s="23" t="s">
        <v>56</v>
      </c>
      <c r="C7" s="23" t="s">
        <v>57</v>
      </c>
      <c r="D7" s="23" t="s">
        <v>117</v>
      </c>
      <c r="E7" s="23" t="s">
        <v>87</v>
      </c>
      <c r="F7" s="24">
        <v>2</v>
      </c>
      <c r="G7" s="25">
        <v>2877.98</v>
      </c>
      <c r="H7" s="25">
        <v>5755.96</v>
      </c>
      <c r="I7" s="24">
        <v>0</v>
      </c>
      <c r="J7" s="23" t="s">
        <v>60</v>
      </c>
    </row>
    <row r="8" spans="1:10">
      <c r="A8" s="23" t="s">
        <v>55</v>
      </c>
      <c r="B8" s="23" t="s">
        <v>56</v>
      </c>
      <c r="C8" s="23" t="s">
        <v>57</v>
      </c>
      <c r="D8" s="23" t="s">
        <v>117</v>
      </c>
      <c r="E8" s="23" t="s">
        <v>80</v>
      </c>
      <c r="F8" s="24">
        <v>4</v>
      </c>
      <c r="G8" s="25">
        <v>4508.34</v>
      </c>
      <c r="H8" s="25">
        <v>18033.36</v>
      </c>
      <c r="I8" s="24">
        <v>0</v>
      </c>
      <c r="J8" s="23" t="s">
        <v>60</v>
      </c>
    </row>
    <row r="9" spans="1:10">
      <c r="A9" s="23" t="s">
        <v>55</v>
      </c>
      <c r="B9" s="23" t="s">
        <v>56</v>
      </c>
      <c r="C9" s="23" t="s">
        <v>57</v>
      </c>
      <c r="D9" s="23" t="s">
        <v>117</v>
      </c>
      <c r="E9" s="23" t="s">
        <v>71</v>
      </c>
      <c r="F9" s="24">
        <v>0</v>
      </c>
      <c r="G9" s="25">
        <v>2877.98</v>
      </c>
      <c r="H9" s="25">
        <v>0</v>
      </c>
      <c r="I9" s="24">
        <v>0</v>
      </c>
      <c r="J9" s="23" t="s">
        <v>60</v>
      </c>
    </row>
    <row r="10" spans="1:10">
      <c r="A10" s="23" t="s">
        <v>55</v>
      </c>
      <c r="B10" s="23" t="s">
        <v>56</v>
      </c>
      <c r="C10" s="23" t="s">
        <v>57</v>
      </c>
      <c r="D10" s="23" t="s">
        <v>117</v>
      </c>
      <c r="E10" s="23" t="s">
        <v>69</v>
      </c>
      <c r="F10" s="24">
        <v>0</v>
      </c>
      <c r="G10" s="25">
        <v>2877.98</v>
      </c>
      <c r="H10" s="25">
        <v>0</v>
      </c>
      <c r="I10" s="24">
        <v>0</v>
      </c>
      <c r="J10" s="23" t="s">
        <v>60</v>
      </c>
    </row>
    <row r="11" spans="1:10">
      <c r="A11" s="23" t="s">
        <v>55</v>
      </c>
      <c r="B11" s="23" t="s">
        <v>56</v>
      </c>
      <c r="C11" s="23" t="s">
        <v>57</v>
      </c>
      <c r="D11" s="23" t="s">
        <v>117</v>
      </c>
      <c r="E11" s="23" t="s">
        <v>73</v>
      </c>
      <c r="F11" s="24">
        <v>3</v>
      </c>
      <c r="G11" s="25">
        <v>2877.98</v>
      </c>
      <c r="H11" s="25">
        <v>8633.94</v>
      </c>
      <c r="I11" s="24">
        <v>0</v>
      </c>
      <c r="J11" s="23" t="s">
        <v>60</v>
      </c>
    </row>
    <row r="12" spans="1:10">
      <c r="A12" s="23" t="s">
        <v>55</v>
      </c>
      <c r="B12" s="23" t="s">
        <v>56</v>
      </c>
      <c r="C12" s="23" t="s">
        <v>57</v>
      </c>
      <c r="D12" s="23" t="s">
        <v>117</v>
      </c>
      <c r="E12" s="23" t="s">
        <v>75</v>
      </c>
      <c r="F12" s="24">
        <v>0</v>
      </c>
      <c r="G12" s="25">
        <v>2877.98</v>
      </c>
      <c r="H12" s="25">
        <v>0</v>
      </c>
      <c r="I12" s="24">
        <v>0</v>
      </c>
      <c r="J12" s="23" t="s">
        <v>60</v>
      </c>
    </row>
    <row r="13" spans="1:10">
      <c r="A13" s="23" t="s">
        <v>55</v>
      </c>
      <c r="B13" s="23" t="s">
        <v>56</v>
      </c>
      <c r="C13" s="23" t="s">
        <v>57</v>
      </c>
      <c r="D13" s="23" t="s">
        <v>117</v>
      </c>
      <c r="E13" s="23" t="s">
        <v>77</v>
      </c>
      <c r="F13" s="24">
        <v>0</v>
      </c>
      <c r="G13" s="25">
        <v>2877.98</v>
      </c>
      <c r="H13" s="25">
        <v>0</v>
      </c>
      <c r="I13" s="24">
        <v>0</v>
      </c>
      <c r="J13" s="23" t="s">
        <v>60</v>
      </c>
    </row>
    <row r="14" spans="1:10">
      <c r="A14" s="23" t="s">
        <v>55</v>
      </c>
      <c r="B14" s="23" t="s">
        <v>56</v>
      </c>
      <c r="C14" s="23" t="s">
        <v>57</v>
      </c>
      <c r="D14" s="23" t="s">
        <v>117</v>
      </c>
      <c r="E14" s="23" t="s">
        <v>76</v>
      </c>
      <c r="F14" s="24">
        <v>1</v>
      </c>
      <c r="G14" s="25">
        <v>2877.98</v>
      </c>
      <c r="H14" s="25">
        <v>2877.98</v>
      </c>
      <c r="I14" s="24">
        <v>0</v>
      </c>
      <c r="J14" s="23" t="s">
        <v>60</v>
      </c>
    </row>
    <row r="15" spans="1:10">
      <c r="A15" s="23" t="s">
        <v>55</v>
      </c>
      <c r="B15" s="23" t="s">
        <v>56</v>
      </c>
      <c r="C15" s="23" t="s">
        <v>57</v>
      </c>
      <c r="D15" s="23" t="s">
        <v>117</v>
      </c>
      <c r="E15" s="23" t="s">
        <v>78</v>
      </c>
      <c r="F15" s="24">
        <v>1</v>
      </c>
      <c r="G15" s="25">
        <v>2877.98</v>
      </c>
      <c r="H15" s="25">
        <v>2877.98</v>
      </c>
      <c r="I15" s="24">
        <v>0</v>
      </c>
      <c r="J15" s="23" t="s">
        <v>60</v>
      </c>
    </row>
    <row r="16" spans="1:10">
      <c r="A16" s="23" t="s">
        <v>55</v>
      </c>
      <c r="B16" s="23" t="s">
        <v>56</v>
      </c>
      <c r="C16" s="23" t="s">
        <v>57</v>
      </c>
      <c r="D16" s="23" t="s">
        <v>117</v>
      </c>
      <c r="E16" s="23" t="s">
        <v>62</v>
      </c>
      <c r="F16" s="24">
        <v>1</v>
      </c>
      <c r="G16" s="25">
        <v>2877.98</v>
      </c>
      <c r="H16" s="25">
        <v>2877.98</v>
      </c>
      <c r="I16" s="24">
        <v>0</v>
      </c>
      <c r="J16" s="23" t="s">
        <v>60</v>
      </c>
    </row>
    <row r="17" spans="1:10">
      <c r="A17" s="23" t="s">
        <v>55</v>
      </c>
      <c r="B17" s="23" t="s">
        <v>56</v>
      </c>
      <c r="C17" s="23" t="s">
        <v>57</v>
      </c>
      <c r="D17" s="23" t="s">
        <v>117</v>
      </c>
      <c r="E17" s="23" t="s">
        <v>61</v>
      </c>
      <c r="F17" s="24">
        <v>0</v>
      </c>
      <c r="G17" s="25">
        <v>2877.98</v>
      </c>
      <c r="H17" s="25">
        <v>0</v>
      </c>
      <c r="I17" s="24">
        <v>0</v>
      </c>
      <c r="J17" s="23" t="s">
        <v>60</v>
      </c>
    </row>
    <row r="18" spans="1:10" ht="15.75" thickBot="1">
      <c r="E18" s="27" t="s">
        <v>83</v>
      </c>
      <c r="F18" s="28">
        <f>SUM(F2:F17)</f>
        <v>14</v>
      </c>
      <c r="G18" s="28"/>
      <c r="H18" s="35">
        <f t="shared" ref="H18" si="0">SUM(H2:H17)</f>
        <v>46813.160000000011</v>
      </c>
    </row>
    <row r="19" spans="1:10">
      <c r="E19" t="s">
        <v>85</v>
      </c>
      <c r="G19" s="26">
        <f>AVERAGE(G2:G17)</f>
        <v>2979.877500000001</v>
      </c>
    </row>
    <row r="20" spans="1:10" ht="15.75">
      <c r="E20" s="30" t="s">
        <v>84</v>
      </c>
      <c r="F20" s="31"/>
      <c r="G20" s="31"/>
      <c r="H20" s="32">
        <f>H18/F18</f>
        <v>3343.7971428571436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>
  <dimension ref="A1:J25"/>
  <sheetViews>
    <sheetView workbookViewId="0">
      <selection activeCell="G25" sqref="G25"/>
    </sheetView>
  </sheetViews>
  <sheetFormatPr defaultRowHeight="15"/>
  <cols>
    <col min="1" max="1" width="5.85546875" bestFit="1" customWidth="1"/>
    <col min="2" max="2" width="16.85546875" bestFit="1" customWidth="1"/>
    <col min="3" max="3" width="11.140625" bestFit="1" customWidth="1"/>
    <col min="4" max="4" width="11.42578125" bestFit="1" customWidth="1"/>
    <col min="5" max="5" width="11.5703125" bestFit="1" customWidth="1"/>
    <col min="6" max="6" width="9.5703125" bestFit="1" customWidth="1"/>
    <col min="7" max="7" width="10.85546875" bestFit="1" customWidth="1"/>
    <col min="8" max="8" width="11.5703125" bestFit="1" customWidth="1"/>
    <col min="9" max="9" width="13.42578125" bestFit="1" customWidth="1"/>
    <col min="10" max="10" width="65.140625" bestFit="1" customWidth="1"/>
  </cols>
  <sheetData>
    <row r="1" spans="1:10">
      <c r="A1" s="22" t="s">
        <v>45</v>
      </c>
      <c r="B1" s="22" t="s">
        <v>46</v>
      </c>
      <c r="C1" s="22" t="s">
        <v>47</v>
      </c>
      <c r="D1" s="22" t="s">
        <v>48</v>
      </c>
      <c r="E1" s="22" t="s">
        <v>49</v>
      </c>
      <c r="F1" s="22" t="s">
        <v>50</v>
      </c>
      <c r="G1" s="22" t="s">
        <v>51</v>
      </c>
      <c r="H1" s="22" t="s">
        <v>52</v>
      </c>
      <c r="I1" s="22" t="s">
        <v>53</v>
      </c>
      <c r="J1" s="22" t="s">
        <v>54</v>
      </c>
    </row>
    <row r="2" spans="1:10">
      <c r="A2" s="23" t="s">
        <v>55</v>
      </c>
      <c r="B2" s="23" t="s">
        <v>56</v>
      </c>
      <c r="C2" s="23" t="s">
        <v>57</v>
      </c>
      <c r="D2" s="23" t="s">
        <v>118</v>
      </c>
      <c r="E2" s="23" t="s">
        <v>59</v>
      </c>
      <c r="F2" s="24">
        <v>0</v>
      </c>
      <c r="G2" s="25">
        <v>3065.35</v>
      </c>
      <c r="H2" s="25">
        <v>0</v>
      </c>
      <c r="I2" s="24">
        <v>0</v>
      </c>
      <c r="J2" s="23" t="s">
        <v>60</v>
      </c>
    </row>
    <row r="3" spans="1:10">
      <c r="A3" s="23" t="s">
        <v>55</v>
      </c>
      <c r="B3" s="23" t="s">
        <v>56</v>
      </c>
      <c r="C3" s="23" t="s">
        <v>57</v>
      </c>
      <c r="D3" s="23" t="s">
        <v>118</v>
      </c>
      <c r="E3" s="23" t="s">
        <v>62</v>
      </c>
      <c r="F3" s="24">
        <v>1</v>
      </c>
      <c r="G3" s="25">
        <v>3378.71</v>
      </c>
      <c r="H3" s="25">
        <v>3378.71</v>
      </c>
      <c r="I3" s="24">
        <v>0</v>
      </c>
      <c r="J3" s="23" t="s">
        <v>60</v>
      </c>
    </row>
    <row r="4" spans="1:10">
      <c r="A4" s="23" t="s">
        <v>55</v>
      </c>
      <c r="B4" s="23" t="s">
        <v>56</v>
      </c>
      <c r="C4" s="23" t="s">
        <v>57</v>
      </c>
      <c r="D4" s="23" t="s">
        <v>118</v>
      </c>
      <c r="E4" s="23" t="s">
        <v>63</v>
      </c>
      <c r="F4" s="24">
        <v>0</v>
      </c>
      <c r="G4" s="25">
        <v>3065.35</v>
      </c>
      <c r="H4" s="25">
        <v>0</v>
      </c>
      <c r="I4" s="24">
        <v>0</v>
      </c>
      <c r="J4" s="23" t="s">
        <v>60</v>
      </c>
    </row>
    <row r="5" spans="1:10">
      <c r="A5" s="23" t="s">
        <v>55</v>
      </c>
      <c r="B5" s="23" t="s">
        <v>56</v>
      </c>
      <c r="C5" s="23" t="s">
        <v>57</v>
      </c>
      <c r="D5" s="23" t="s">
        <v>118</v>
      </c>
      <c r="E5" s="23" t="s">
        <v>64</v>
      </c>
      <c r="F5" s="24">
        <v>0</v>
      </c>
      <c r="G5" s="25">
        <v>3092.27</v>
      </c>
      <c r="H5" s="25">
        <v>0</v>
      </c>
      <c r="I5" s="24">
        <v>0</v>
      </c>
      <c r="J5" s="23" t="s">
        <v>60</v>
      </c>
    </row>
    <row r="6" spans="1:10">
      <c r="A6" s="23" t="s">
        <v>55</v>
      </c>
      <c r="B6" s="23" t="s">
        <v>56</v>
      </c>
      <c r="C6" s="23" t="s">
        <v>57</v>
      </c>
      <c r="D6" s="23" t="s">
        <v>118</v>
      </c>
      <c r="E6" s="23" t="s">
        <v>66</v>
      </c>
      <c r="F6" s="24">
        <v>0</v>
      </c>
      <c r="G6" s="25">
        <v>3065.35</v>
      </c>
      <c r="H6" s="25">
        <v>0</v>
      </c>
      <c r="I6" s="24">
        <v>0</v>
      </c>
      <c r="J6" s="23" t="s">
        <v>60</v>
      </c>
    </row>
    <row r="7" spans="1:10">
      <c r="A7" s="23" t="s">
        <v>55</v>
      </c>
      <c r="B7" s="23" t="s">
        <v>56</v>
      </c>
      <c r="C7" s="23" t="s">
        <v>57</v>
      </c>
      <c r="D7" s="23" t="s">
        <v>118</v>
      </c>
      <c r="E7" s="23" t="s">
        <v>67</v>
      </c>
      <c r="F7" s="24">
        <v>0</v>
      </c>
      <c r="G7" s="25">
        <v>3065.35</v>
      </c>
      <c r="H7" s="25">
        <v>0</v>
      </c>
      <c r="I7" s="24">
        <v>0</v>
      </c>
      <c r="J7" s="23" t="s">
        <v>60</v>
      </c>
    </row>
    <row r="8" spans="1:10">
      <c r="A8" s="23" t="s">
        <v>55</v>
      </c>
      <c r="B8" s="23" t="s">
        <v>56</v>
      </c>
      <c r="C8" s="23" t="s">
        <v>57</v>
      </c>
      <c r="D8" s="23" t="s">
        <v>118</v>
      </c>
      <c r="E8" s="23" t="s">
        <v>68</v>
      </c>
      <c r="F8" s="24">
        <v>1</v>
      </c>
      <c r="G8" s="25">
        <v>3382.86</v>
      </c>
      <c r="H8" s="25">
        <v>3382.86</v>
      </c>
      <c r="I8" s="24">
        <v>0</v>
      </c>
      <c r="J8" s="23" t="s">
        <v>60</v>
      </c>
    </row>
    <row r="9" spans="1:10">
      <c r="A9" s="23" t="s">
        <v>55</v>
      </c>
      <c r="B9" s="23" t="s">
        <v>56</v>
      </c>
      <c r="C9" s="23" t="s">
        <v>57</v>
      </c>
      <c r="D9" s="23" t="s">
        <v>118</v>
      </c>
      <c r="E9" s="23" t="s">
        <v>69</v>
      </c>
      <c r="F9" s="24">
        <v>0</v>
      </c>
      <c r="G9" s="25">
        <v>3065.35</v>
      </c>
      <c r="H9" s="25">
        <v>0</v>
      </c>
      <c r="I9" s="24">
        <v>0</v>
      </c>
      <c r="J9" s="23" t="s">
        <v>60</v>
      </c>
    </row>
    <row r="10" spans="1:10">
      <c r="A10" s="23" t="s">
        <v>55</v>
      </c>
      <c r="B10" s="23" t="s">
        <v>56</v>
      </c>
      <c r="C10" s="23" t="s">
        <v>57</v>
      </c>
      <c r="D10" s="23" t="s">
        <v>118</v>
      </c>
      <c r="E10" s="23" t="s">
        <v>70</v>
      </c>
      <c r="F10" s="24">
        <v>0</v>
      </c>
      <c r="G10" s="25">
        <v>3065.35</v>
      </c>
      <c r="H10" s="25">
        <v>0</v>
      </c>
      <c r="I10" s="24">
        <v>0</v>
      </c>
      <c r="J10" s="23" t="s">
        <v>60</v>
      </c>
    </row>
    <row r="11" spans="1:10">
      <c r="A11" s="23" t="s">
        <v>55</v>
      </c>
      <c r="B11" s="23" t="s">
        <v>56</v>
      </c>
      <c r="C11" s="23" t="s">
        <v>57</v>
      </c>
      <c r="D11" s="23" t="s">
        <v>118</v>
      </c>
      <c r="E11" s="23" t="s">
        <v>71</v>
      </c>
      <c r="F11" s="24">
        <v>3</v>
      </c>
      <c r="G11" s="25">
        <v>3065.35</v>
      </c>
      <c r="H11" s="25">
        <v>9196.0499999999993</v>
      </c>
      <c r="I11" s="24">
        <v>0</v>
      </c>
      <c r="J11" s="23" t="s">
        <v>60</v>
      </c>
    </row>
    <row r="12" spans="1:10">
      <c r="A12" s="23" t="s">
        <v>55</v>
      </c>
      <c r="B12" s="23" t="s">
        <v>56</v>
      </c>
      <c r="C12" s="23" t="s">
        <v>57</v>
      </c>
      <c r="D12" s="23" t="s">
        <v>118</v>
      </c>
      <c r="E12" s="23" t="s">
        <v>72</v>
      </c>
      <c r="F12" s="24">
        <v>3</v>
      </c>
      <c r="G12" s="25">
        <v>3235.75</v>
      </c>
      <c r="H12" s="25">
        <v>9707.25</v>
      </c>
      <c r="I12" s="24">
        <v>0</v>
      </c>
      <c r="J12" s="23" t="s">
        <v>60</v>
      </c>
    </row>
    <row r="13" spans="1:10">
      <c r="A13" s="23" t="s">
        <v>55</v>
      </c>
      <c r="B13" s="23" t="s">
        <v>56</v>
      </c>
      <c r="C13" s="23" t="s">
        <v>57</v>
      </c>
      <c r="D13" s="23" t="s">
        <v>118</v>
      </c>
      <c r="E13" s="23" t="s">
        <v>73</v>
      </c>
      <c r="F13" s="24">
        <v>1</v>
      </c>
      <c r="G13" s="25">
        <v>3065.35</v>
      </c>
      <c r="H13" s="25">
        <v>3065.35</v>
      </c>
      <c r="I13" s="24">
        <v>0</v>
      </c>
      <c r="J13" s="23" t="s">
        <v>60</v>
      </c>
    </row>
    <row r="14" spans="1:10">
      <c r="A14" s="23" t="s">
        <v>55</v>
      </c>
      <c r="B14" s="23" t="s">
        <v>56</v>
      </c>
      <c r="C14" s="23" t="s">
        <v>57</v>
      </c>
      <c r="D14" s="23" t="s">
        <v>118</v>
      </c>
      <c r="E14" s="23" t="s">
        <v>74</v>
      </c>
      <c r="F14" s="24">
        <v>1</v>
      </c>
      <c r="G14" s="25">
        <v>3224.32</v>
      </c>
      <c r="H14" s="25">
        <v>3224.32</v>
      </c>
      <c r="I14" s="24">
        <v>0</v>
      </c>
      <c r="J14" s="23" t="s">
        <v>60</v>
      </c>
    </row>
    <row r="15" spans="1:10">
      <c r="A15" s="23" t="s">
        <v>55</v>
      </c>
      <c r="B15" s="23" t="s">
        <v>56</v>
      </c>
      <c r="C15" s="23" t="s">
        <v>57</v>
      </c>
      <c r="D15" s="23" t="s">
        <v>118</v>
      </c>
      <c r="E15" s="23" t="s">
        <v>75</v>
      </c>
      <c r="F15" s="24">
        <v>0</v>
      </c>
      <c r="G15" s="25">
        <v>3065.35</v>
      </c>
      <c r="H15" s="25">
        <v>0</v>
      </c>
      <c r="I15" s="24">
        <v>0</v>
      </c>
      <c r="J15" s="23" t="s">
        <v>60</v>
      </c>
    </row>
    <row r="16" spans="1:10">
      <c r="A16" s="23" t="s">
        <v>55</v>
      </c>
      <c r="B16" s="23" t="s">
        <v>56</v>
      </c>
      <c r="C16" s="23" t="s">
        <v>57</v>
      </c>
      <c r="D16" s="23" t="s">
        <v>118</v>
      </c>
      <c r="E16" s="23" t="s">
        <v>76</v>
      </c>
      <c r="F16" s="24">
        <v>7</v>
      </c>
      <c r="G16" s="25">
        <v>3092.27</v>
      </c>
      <c r="H16" s="25">
        <v>21645.89</v>
      </c>
      <c r="I16" s="24">
        <v>0</v>
      </c>
      <c r="J16" s="23" t="s">
        <v>60</v>
      </c>
    </row>
    <row r="17" spans="1:10">
      <c r="A17" s="23" t="s">
        <v>55</v>
      </c>
      <c r="B17" s="23" t="s">
        <v>56</v>
      </c>
      <c r="C17" s="23" t="s">
        <v>57</v>
      </c>
      <c r="D17" s="23" t="s">
        <v>118</v>
      </c>
      <c r="E17" s="23" t="s">
        <v>77</v>
      </c>
      <c r="F17" s="24">
        <v>0</v>
      </c>
      <c r="G17" s="25">
        <v>3065.35</v>
      </c>
      <c r="H17" s="25">
        <v>0</v>
      </c>
      <c r="I17" s="24">
        <v>0</v>
      </c>
      <c r="J17" s="23" t="s">
        <v>60</v>
      </c>
    </row>
    <row r="18" spans="1:10">
      <c r="A18" s="23" t="s">
        <v>55</v>
      </c>
      <c r="B18" s="23" t="s">
        <v>56</v>
      </c>
      <c r="C18" s="23" t="s">
        <v>57</v>
      </c>
      <c r="D18" s="23" t="s">
        <v>118</v>
      </c>
      <c r="E18" s="23" t="s">
        <v>79</v>
      </c>
      <c r="F18" s="24">
        <v>3</v>
      </c>
      <c r="G18" s="25">
        <v>3121.88</v>
      </c>
      <c r="H18" s="25">
        <v>9365.64</v>
      </c>
      <c r="I18" s="24">
        <v>0</v>
      </c>
      <c r="J18" s="23" t="s">
        <v>60</v>
      </c>
    </row>
    <row r="19" spans="1:10">
      <c r="A19" s="23" t="s">
        <v>55</v>
      </c>
      <c r="B19" s="23" t="s">
        <v>56</v>
      </c>
      <c r="C19" s="23" t="s">
        <v>57</v>
      </c>
      <c r="D19" s="23" t="s">
        <v>118</v>
      </c>
      <c r="E19" s="23" t="s">
        <v>81</v>
      </c>
      <c r="F19" s="24">
        <v>0</v>
      </c>
      <c r="G19" s="25">
        <v>3065.35</v>
      </c>
      <c r="H19" s="25">
        <v>0</v>
      </c>
      <c r="I19" s="24">
        <v>0</v>
      </c>
      <c r="J19" s="23" t="s">
        <v>60</v>
      </c>
    </row>
    <row r="20" spans="1:10">
      <c r="A20" s="23" t="s">
        <v>55</v>
      </c>
      <c r="B20" s="23" t="s">
        <v>56</v>
      </c>
      <c r="C20" s="23" t="s">
        <v>57</v>
      </c>
      <c r="D20" s="23" t="s">
        <v>118</v>
      </c>
      <c r="E20" s="23" t="s">
        <v>80</v>
      </c>
      <c r="F20" s="24">
        <v>1</v>
      </c>
      <c r="G20" s="25">
        <v>3378.71</v>
      </c>
      <c r="H20" s="25">
        <v>3378.71</v>
      </c>
      <c r="I20" s="24">
        <v>0</v>
      </c>
      <c r="J20" s="23" t="s">
        <v>60</v>
      </c>
    </row>
    <row r="21" spans="1:10">
      <c r="A21" s="23" t="s">
        <v>55</v>
      </c>
      <c r="B21" s="23" t="s">
        <v>56</v>
      </c>
      <c r="C21" s="23" t="s">
        <v>57</v>
      </c>
      <c r="D21" s="23" t="s">
        <v>118</v>
      </c>
      <c r="E21" s="23" t="s">
        <v>61</v>
      </c>
      <c r="F21" s="24">
        <v>0</v>
      </c>
      <c r="G21" s="25">
        <v>3065.35</v>
      </c>
      <c r="H21" s="25">
        <v>0</v>
      </c>
      <c r="I21" s="24">
        <v>0</v>
      </c>
      <c r="J21" s="23" t="s">
        <v>60</v>
      </c>
    </row>
    <row r="22" spans="1:10">
      <c r="A22" s="23" t="s">
        <v>55</v>
      </c>
      <c r="B22" s="23" t="s">
        <v>56</v>
      </c>
      <c r="C22" s="23" t="s">
        <v>57</v>
      </c>
      <c r="D22" s="23" t="s">
        <v>118</v>
      </c>
      <c r="E22" s="23" t="s">
        <v>82</v>
      </c>
      <c r="F22" s="24">
        <v>0</v>
      </c>
      <c r="G22" s="25">
        <v>3065.35</v>
      </c>
      <c r="H22" s="25">
        <v>0</v>
      </c>
      <c r="I22" s="24">
        <v>0</v>
      </c>
      <c r="J22" s="23" t="s">
        <v>60</v>
      </c>
    </row>
    <row r="23" spans="1:10" ht="15.75" thickBot="1">
      <c r="E23" s="27" t="s">
        <v>83</v>
      </c>
      <c r="F23" s="28">
        <f>SUM(F2:F22)</f>
        <v>21</v>
      </c>
      <c r="G23" s="28"/>
      <c r="H23" s="35">
        <f t="shared" ref="H23" si="0">SUM(H2:H22)</f>
        <v>66344.78</v>
      </c>
    </row>
    <row r="24" spans="1:10">
      <c r="E24" t="s">
        <v>85</v>
      </c>
      <c r="G24" s="26">
        <f>AVERAGE(G2:G22)</f>
        <v>3131.2533333333322</v>
      </c>
    </row>
    <row r="25" spans="1:10" ht="15.75">
      <c r="E25" s="30" t="s">
        <v>84</v>
      </c>
      <c r="F25" s="31"/>
      <c r="G25" s="31"/>
      <c r="H25" s="32">
        <f>H23/F23</f>
        <v>3159.2752380952379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>
  <dimension ref="A1:J15"/>
  <sheetViews>
    <sheetView workbookViewId="0">
      <selection activeCell="A13" sqref="A13:XFD15"/>
    </sheetView>
  </sheetViews>
  <sheetFormatPr defaultRowHeight="15"/>
  <cols>
    <col min="1" max="1" width="5.85546875" bestFit="1" customWidth="1"/>
    <col min="2" max="2" width="16.85546875" bestFit="1" customWidth="1"/>
    <col min="3" max="3" width="11.140625" bestFit="1" customWidth="1"/>
    <col min="4" max="4" width="11.42578125" bestFit="1" customWidth="1"/>
    <col min="5" max="5" width="11.5703125" bestFit="1" customWidth="1"/>
    <col min="6" max="6" width="9.5703125" bestFit="1" customWidth="1"/>
    <col min="7" max="7" width="10.85546875" bestFit="1" customWidth="1"/>
    <col min="8" max="8" width="11.5703125" bestFit="1" customWidth="1"/>
    <col min="9" max="9" width="13.42578125" bestFit="1" customWidth="1"/>
    <col min="10" max="10" width="65.140625" bestFit="1" customWidth="1"/>
  </cols>
  <sheetData>
    <row r="1" spans="1:10">
      <c r="A1" s="22" t="s">
        <v>45</v>
      </c>
      <c r="B1" s="22" t="s">
        <v>46</v>
      </c>
      <c r="C1" s="22" t="s">
        <v>47</v>
      </c>
      <c r="D1" s="22" t="s">
        <v>48</v>
      </c>
      <c r="E1" s="22" t="s">
        <v>49</v>
      </c>
      <c r="F1" s="22" t="s">
        <v>50</v>
      </c>
      <c r="G1" s="22" t="s">
        <v>51</v>
      </c>
      <c r="H1" s="22" t="s">
        <v>52</v>
      </c>
      <c r="I1" s="22" t="s">
        <v>53</v>
      </c>
      <c r="J1" s="22" t="s">
        <v>54</v>
      </c>
    </row>
    <row r="2" spans="1:10">
      <c r="A2" s="23" t="s">
        <v>55</v>
      </c>
      <c r="B2" s="23" t="s">
        <v>56</v>
      </c>
      <c r="C2" s="23" t="s">
        <v>57</v>
      </c>
      <c r="D2" s="23" t="s">
        <v>119</v>
      </c>
      <c r="E2" s="23" t="s">
        <v>59</v>
      </c>
      <c r="F2" s="24">
        <v>0</v>
      </c>
      <c r="G2" s="25">
        <v>3458.13</v>
      </c>
      <c r="H2" s="25">
        <v>0</v>
      </c>
      <c r="I2" s="24">
        <v>0</v>
      </c>
      <c r="J2" s="23" t="s">
        <v>60</v>
      </c>
    </row>
    <row r="3" spans="1:10">
      <c r="A3" s="23" t="s">
        <v>55</v>
      </c>
      <c r="B3" s="23" t="s">
        <v>56</v>
      </c>
      <c r="C3" s="23" t="s">
        <v>57</v>
      </c>
      <c r="D3" s="23" t="s">
        <v>119</v>
      </c>
      <c r="E3" s="23" t="s">
        <v>68</v>
      </c>
      <c r="F3" s="24">
        <v>0</v>
      </c>
      <c r="G3" s="25">
        <v>3458.13</v>
      </c>
      <c r="H3" s="25">
        <v>0</v>
      </c>
      <c r="I3" s="24">
        <v>0</v>
      </c>
      <c r="J3" s="23" t="s">
        <v>60</v>
      </c>
    </row>
    <row r="4" spans="1:10">
      <c r="A4" s="23" t="s">
        <v>55</v>
      </c>
      <c r="B4" s="23" t="s">
        <v>56</v>
      </c>
      <c r="C4" s="23" t="s">
        <v>57</v>
      </c>
      <c r="D4" s="23" t="s">
        <v>119</v>
      </c>
      <c r="E4" s="23" t="s">
        <v>80</v>
      </c>
      <c r="F4" s="24">
        <v>3</v>
      </c>
      <c r="G4" s="25">
        <v>3458.13</v>
      </c>
      <c r="H4" s="25">
        <v>10374.39</v>
      </c>
      <c r="I4" s="24">
        <v>0</v>
      </c>
      <c r="J4" s="23" t="s">
        <v>60</v>
      </c>
    </row>
    <row r="5" spans="1:10">
      <c r="A5" s="23" t="s">
        <v>55</v>
      </c>
      <c r="B5" s="23" t="s">
        <v>56</v>
      </c>
      <c r="C5" s="23" t="s">
        <v>57</v>
      </c>
      <c r="D5" s="23" t="s">
        <v>119</v>
      </c>
      <c r="E5" s="23" t="s">
        <v>73</v>
      </c>
      <c r="F5" s="24">
        <v>3</v>
      </c>
      <c r="G5" s="25">
        <v>3458.13</v>
      </c>
      <c r="H5" s="25">
        <v>10374.39</v>
      </c>
      <c r="I5" s="24">
        <v>0</v>
      </c>
      <c r="J5" s="23" t="s">
        <v>60</v>
      </c>
    </row>
    <row r="6" spans="1:10">
      <c r="A6" s="23" t="s">
        <v>55</v>
      </c>
      <c r="B6" s="23" t="s">
        <v>56</v>
      </c>
      <c r="C6" s="23" t="s">
        <v>57</v>
      </c>
      <c r="D6" s="23" t="s">
        <v>119</v>
      </c>
      <c r="E6" s="23" t="s">
        <v>74</v>
      </c>
      <c r="F6" s="24">
        <v>0</v>
      </c>
      <c r="G6" s="25">
        <v>3458.13</v>
      </c>
      <c r="H6" s="25">
        <v>0</v>
      </c>
      <c r="I6" s="24">
        <v>0</v>
      </c>
      <c r="J6" s="23" t="s">
        <v>60</v>
      </c>
    </row>
    <row r="7" spans="1:10">
      <c r="A7" s="23" t="s">
        <v>55</v>
      </c>
      <c r="B7" s="23" t="s">
        <v>56</v>
      </c>
      <c r="C7" s="23" t="s">
        <v>57</v>
      </c>
      <c r="D7" s="23" t="s">
        <v>119</v>
      </c>
      <c r="E7" s="23" t="s">
        <v>75</v>
      </c>
      <c r="F7" s="24">
        <v>0</v>
      </c>
      <c r="G7" s="25">
        <v>3458.13</v>
      </c>
      <c r="H7" s="25">
        <v>0</v>
      </c>
      <c r="I7" s="24">
        <v>0</v>
      </c>
      <c r="J7" s="23" t="s">
        <v>60</v>
      </c>
    </row>
    <row r="8" spans="1:10">
      <c r="A8" s="23" t="s">
        <v>55</v>
      </c>
      <c r="B8" s="23" t="s">
        <v>56</v>
      </c>
      <c r="C8" s="23" t="s">
        <v>57</v>
      </c>
      <c r="D8" s="23" t="s">
        <v>119</v>
      </c>
      <c r="E8" s="23" t="s">
        <v>77</v>
      </c>
      <c r="F8" s="24">
        <v>0</v>
      </c>
      <c r="G8" s="25">
        <v>3458.13</v>
      </c>
      <c r="H8" s="25">
        <v>0</v>
      </c>
      <c r="I8" s="24">
        <v>0</v>
      </c>
      <c r="J8" s="23" t="s">
        <v>60</v>
      </c>
    </row>
    <row r="9" spans="1:10">
      <c r="A9" s="23" t="s">
        <v>55</v>
      </c>
      <c r="B9" s="23" t="s">
        <v>56</v>
      </c>
      <c r="C9" s="23" t="s">
        <v>57</v>
      </c>
      <c r="D9" s="23" t="s">
        <v>119</v>
      </c>
      <c r="E9" s="23" t="s">
        <v>76</v>
      </c>
      <c r="F9" s="24">
        <v>3</v>
      </c>
      <c r="G9" s="25">
        <v>3458.13</v>
      </c>
      <c r="H9" s="25">
        <v>10374.39</v>
      </c>
      <c r="I9" s="24">
        <v>0</v>
      </c>
      <c r="J9" s="23" t="s">
        <v>60</v>
      </c>
    </row>
    <row r="10" spans="1:10">
      <c r="A10" s="23" t="s">
        <v>55</v>
      </c>
      <c r="B10" s="23" t="s">
        <v>56</v>
      </c>
      <c r="C10" s="23" t="s">
        <v>57</v>
      </c>
      <c r="D10" s="23" t="s">
        <v>119</v>
      </c>
      <c r="E10" s="23" t="s">
        <v>62</v>
      </c>
      <c r="F10" s="24">
        <v>1</v>
      </c>
      <c r="G10" s="25">
        <v>3458.13</v>
      </c>
      <c r="H10" s="25">
        <v>3458.13</v>
      </c>
      <c r="I10" s="24">
        <v>0</v>
      </c>
      <c r="J10" s="23" t="s">
        <v>60</v>
      </c>
    </row>
    <row r="11" spans="1:10">
      <c r="A11" s="23" t="s">
        <v>55</v>
      </c>
      <c r="B11" s="23" t="s">
        <v>56</v>
      </c>
      <c r="C11" s="23" t="s">
        <v>57</v>
      </c>
      <c r="D11" s="23" t="s">
        <v>119</v>
      </c>
      <c r="E11" s="23" t="s">
        <v>61</v>
      </c>
      <c r="F11" s="24">
        <v>0</v>
      </c>
      <c r="G11" s="25">
        <v>3458.13</v>
      </c>
      <c r="H11" s="25">
        <v>0</v>
      </c>
      <c r="I11" s="24">
        <v>0</v>
      </c>
      <c r="J11" s="23" t="s">
        <v>60</v>
      </c>
    </row>
    <row r="12" spans="1:10">
      <c r="A12" s="23" t="s">
        <v>55</v>
      </c>
      <c r="B12" s="23" t="s">
        <v>56</v>
      </c>
      <c r="C12" s="23" t="s">
        <v>57</v>
      </c>
      <c r="D12" s="23" t="s">
        <v>119</v>
      </c>
      <c r="E12" s="23" t="s">
        <v>82</v>
      </c>
      <c r="F12" s="24">
        <v>2</v>
      </c>
      <c r="G12" s="25">
        <v>3458.13</v>
      </c>
      <c r="H12" s="25">
        <v>6916.26</v>
      </c>
      <c r="I12" s="24">
        <v>0</v>
      </c>
      <c r="J12" s="23" t="s">
        <v>60</v>
      </c>
    </row>
    <row r="13" spans="1:10" ht="15.75" thickBot="1">
      <c r="E13" s="27" t="s">
        <v>83</v>
      </c>
      <c r="F13" s="28">
        <f>SUM(F2:F12)</f>
        <v>12</v>
      </c>
      <c r="G13" s="28"/>
      <c r="H13" s="35">
        <f t="shared" ref="H13" si="0">SUM(H2:H12)</f>
        <v>41497.56</v>
      </c>
    </row>
    <row r="14" spans="1:10">
      <c r="E14" t="s">
        <v>85</v>
      </c>
      <c r="G14" s="26">
        <f>AVERAGE(G2:G12)</f>
        <v>3458.13</v>
      </c>
    </row>
    <row r="15" spans="1:10" ht="15.75">
      <c r="E15" s="30" t="s">
        <v>84</v>
      </c>
      <c r="F15" s="31"/>
      <c r="G15" s="31"/>
      <c r="H15" s="32">
        <f>H13/F13</f>
        <v>3458.1299999999997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>
  <dimension ref="A1:J15"/>
  <sheetViews>
    <sheetView workbookViewId="0">
      <selection activeCell="A13" sqref="A13:XFD15"/>
    </sheetView>
  </sheetViews>
  <sheetFormatPr defaultRowHeight="15"/>
  <cols>
    <col min="1" max="1" width="5.85546875" bestFit="1" customWidth="1"/>
    <col min="2" max="2" width="16.85546875" bestFit="1" customWidth="1"/>
    <col min="3" max="3" width="11.140625" bestFit="1" customWidth="1"/>
    <col min="4" max="4" width="11.42578125" bestFit="1" customWidth="1"/>
    <col min="5" max="5" width="11.5703125" bestFit="1" customWidth="1"/>
    <col min="6" max="6" width="9.5703125" bestFit="1" customWidth="1"/>
    <col min="7" max="7" width="10.85546875" bestFit="1" customWidth="1"/>
    <col min="8" max="8" width="11.5703125" bestFit="1" customWidth="1"/>
    <col min="9" max="9" width="13.42578125" bestFit="1" customWidth="1"/>
    <col min="10" max="10" width="65.42578125" bestFit="1" customWidth="1"/>
  </cols>
  <sheetData>
    <row r="1" spans="1:10">
      <c r="A1" s="22" t="s">
        <v>45</v>
      </c>
      <c r="B1" s="22" t="s">
        <v>46</v>
      </c>
      <c r="C1" s="22" t="s">
        <v>47</v>
      </c>
      <c r="D1" s="22" t="s">
        <v>48</v>
      </c>
      <c r="E1" s="22" t="s">
        <v>49</v>
      </c>
      <c r="F1" s="22" t="s">
        <v>50</v>
      </c>
      <c r="G1" s="22" t="s">
        <v>51</v>
      </c>
      <c r="H1" s="22" t="s">
        <v>52</v>
      </c>
      <c r="I1" s="22" t="s">
        <v>53</v>
      </c>
      <c r="J1" s="22" t="s">
        <v>54</v>
      </c>
    </row>
    <row r="2" spans="1:10">
      <c r="A2" s="23" t="s">
        <v>55</v>
      </c>
      <c r="B2" s="23" t="s">
        <v>137</v>
      </c>
      <c r="C2" s="23" t="s">
        <v>138</v>
      </c>
      <c r="D2" s="23" t="s">
        <v>139</v>
      </c>
      <c r="E2" s="23" t="s">
        <v>80</v>
      </c>
      <c r="F2" s="24">
        <v>2200</v>
      </c>
      <c r="G2" s="25">
        <v>2.02</v>
      </c>
      <c r="H2" s="25">
        <v>4444</v>
      </c>
      <c r="I2" s="24">
        <v>0</v>
      </c>
      <c r="J2" s="23" t="s">
        <v>140</v>
      </c>
    </row>
    <row r="3" spans="1:10">
      <c r="A3" s="23" t="s">
        <v>55</v>
      </c>
      <c r="B3" s="23" t="s">
        <v>137</v>
      </c>
      <c r="C3" s="23" t="s">
        <v>138</v>
      </c>
      <c r="D3" s="23" t="s">
        <v>139</v>
      </c>
      <c r="E3" s="23" t="s">
        <v>62</v>
      </c>
      <c r="F3" s="24">
        <v>200</v>
      </c>
      <c r="G3" s="25">
        <v>2.0699999999999998</v>
      </c>
      <c r="H3" s="25">
        <v>413.99999999999994</v>
      </c>
      <c r="I3" s="24">
        <v>0</v>
      </c>
      <c r="J3" s="23" t="s">
        <v>140</v>
      </c>
    </row>
    <row r="4" spans="1:10">
      <c r="A4" s="23" t="s">
        <v>55</v>
      </c>
      <c r="B4" s="23" t="s">
        <v>137</v>
      </c>
      <c r="C4" s="23" t="s">
        <v>138</v>
      </c>
      <c r="D4" s="23" t="s">
        <v>139</v>
      </c>
      <c r="E4" s="23" t="s">
        <v>77</v>
      </c>
      <c r="F4" s="24">
        <v>10</v>
      </c>
      <c r="G4" s="25">
        <v>2.02</v>
      </c>
      <c r="H4" s="25">
        <v>20.2</v>
      </c>
      <c r="I4" s="24">
        <v>0</v>
      </c>
      <c r="J4" s="23" t="s">
        <v>140</v>
      </c>
    </row>
    <row r="5" spans="1:10">
      <c r="A5" s="23" t="s">
        <v>55</v>
      </c>
      <c r="B5" s="23" t="s">
        <v>137</v>
      </c>
      <c r="C5" s="23" t="s">
        <v>138</v>
      </c>
      <c r="D5" s="23" t="s">
        <v>139</v>
      </c>
      <c r="E5" s="23" t="s">
        <v>81</v>
      </c>
      <c r="F5" s="24">
        <v>200</v>
      </c>
      <c r="G5" s="25">
        <v>2.02</v>
      </c>
      <c r="H5" s="25">
        <v>404</v>
      </c>
      <c r="I5" s="24">
        <v>0</v>
      </c>
      <c r="J5" s="23" t="s">
        <v>140</v>
      </c>
    </row>
    <row r="6" spans="1:10">
      <c r="A6" s="23" t="s">
        <v>55</v>
      </c>
      <c r="B6" s="23" t="s">
        <v>137</v>
      </c>
      <c r="C6" s="23" t="s">
        <v>138</v>
      </c>
      <c r="D6" s="23" t="s">
        <v>139</v>
      </c>
      <c r="E6" s="23" t="s">
        <v>71</v>
      </c>
      <c r="F6" s="24">
        <v>200</v>
      </c>
      <c r="G6" s="25">
        <v>2.02</v>
      </c>
      <c r="H6" s="25">
        <v>404</v>
      </c>
      <c r="I6" s="24">
        <v>0</v>
      </c>
      <c r="J6" s="23" t="s">
        <v>140</v>
      </c>
    </row>
    <row r="7" spans="1:10">
      <c r="A7" s="23" t="s">
        <v>55</v>
      </c>
      <c r="B7" s="23" t="s">
        <v>137</v>
      </c>
      <c r="C7" s="23" t="s">
        <v>138</v>
      </c>
      <c r="D7" s="23" t="s">
        <v>139</v>
      </c>
      <c r="E7" s="23" t="s">
        <v>68</v>
      </c>
      <c r="F7" s="24">
        <v>455</v>
      </c>
      <c r="G7" s="25">
        <v>2.02</v>
      </c>
      <c r="H7" s="25">
        <v>919.1</v>
      </c>
      <c r="I7" s="24">
        <v>0</v>
      </c>
      <c r="J7" s="23" t="s">
        <v>140</v>
      </c>
    </row>
    <row r="8" spans="1:10">
      <c r="A8" s="23" t="s">
        <v>55</v>
      </c>
      <c r="B8" s="23" t="s">
        <v>137</v>
      </c>
      <c r="C8" s="23" t="s">
        <v>138</v>
      </c>
      <c r="D8" s="23" t="s">
        <v>139</v>
      </c>
      <c r="E8" s="23" t="s">
        <v>72</v>
      </c>
      <c r="F8" s="24">
        <v>0</v>
      </c>
      <c r="G8" s="25">
        <v>2.02</v>
      </c>
      <c r="H8" s="25">
        <v>0</v>
      </c>
      <c r="I8" s="24">
        <v>0</v>
      </c>
      <c r="J8" s="23" t="s">
        <v>140</v>
      </c>
    </row>
    <row r="9" spans="1:10">
      <c r="A9" s="23" t="s">
        <v>55</v>
      </c>
      <c r="B9" s="23" t="s">
        <v>137</v>
      </c>
      <c r="C9" s="23" t="s">
        <v>138</v>
      </c>
      <c r="D9" s="23" t="s">
        <v>139</v>
      </c>
      <c r="E9" s="23" t="s">
        <v>141</v>
      </c>
      <c r="F9" s="24">
        <v>1500</v>
      </c>
      <c r="G9" s="25">
        <v>2.02</v>
      </c>
      <c r="H9" s="25">
        <v>3030</v>
      </c>
      <c r="I9" s="24">
        <v>0</v>
      </c>
      <c r="J9" s="23" t="s">
        <v>140</v>
      </c>
    </row>
    <row r="10" spans="1:10">
      <c r="A10" s="23" t="s">
        <v>55</v>
      </c>
      <c r="B10" s="23" t="s">
        <v>137</v>
      </c>
      <c r="C10" s="23" t="s">
        <v>138</v>
      </c>
      <c r="D10" s="23" t="s">
        <v>139</v>
      </c>
      <c r="E10" s="23" t="s">
        <v>74</v>
      </c>
      <c r="F10" s="24">
        <v>498</v>
      </c>
      <c r="G10" s="25">
        <v>2.02</v>
      </c>
      <c r="H10" s="25">
        <v>1005.96</v>
      </c>
      <c r="I10" s="24">
        <v>0</v>
      </c>
      <c r="J10" s="23" t="s">
        <v>140</v>
      </c>
    </row>
    <row r="11" spans="1:10">
      <c r="A11" s="23" t="s">
        <v>55</v>
      </c>
      <c r="B11" s="23" t="s">
        <v>137</v>
      </c>
      <c r="C11" s="23" t="s">
        <v>138</v>
      </c>
      <c r="D11" s="23" t="s">
        <v>139</v>
      </c>
      <c r="E11" s="23" t="s">
        <v>87</v>
      </c>
      <c r="F11" s="24">
        <v>0</v>
      </c>
      <c r="G11" s="25">
        <v>2.02</v>
      </c>
      <c r="H11" s="25">
        <v>0</v>
      </c>
      <c r="I11" s="24">
        <v>0</v>
      </c>
      <c r="J11" s="23" t="s">
        <v>140</v>
      </c>
    </row>
    <row r="12" spans="1:10">
      <c r="A12" s="23" t="s">
        <v>55</v>
      </c>
      <c r="B12" s="23" t="s">
        <v>137</v>
      </c>
      <c r="C12" s="23" t="s">
        <v>138</v>
      </c>
      <c r="D12" s="23" t="s">
        <v>139</v>
      </c>
      <c r="E12" s="23" t="s">
        <v>73</v>
      </c>
      <c r="F12" s="24">
        <v>0</v>
      </c>
      <c r="G12" s="25">
        <v>2.02</v>
      </c>
      <c r="H12" s="25">
        <v>0</v>
      </c>
      <c r="I12" s="24">
        <v>0</v>
      </c>
      <c r="J12" s="23" t="s">
        <v>140</v>
      </c>
    </row>
    <row r="13" spans="1:10" ht="15.75" thickBot="1">
      <c r="E13" s="27" t="s">
        <v>83</v>
      </c>
      <c r="F13" s="28">
        <f>SUM(F2:F12)</f>
        <v>5263</v>
      </c>
      <c r="G13" s="28"/>
      <c r="H13" s="35">
        <f t="shared" ref="H13" si="0">SUM(H2:H12)</f>
        <v>10641.259999999998</v>
      </c>
    </row>
    <row r="14" spans="1:10">
      <c r="E14" t="s">
        <v>85</v>
      </c>
      <c r="G14" s="26">
        <f>AVERAGE(G2:G12)</f>
        <v>2.024545454545454</v>
      </c>
    </row>
    <row r="15" spans="1:10" ht="15.75">
      <c r="E15" s="30" t="s">
        <v>84</v>
      </c>
      <c r="F15" s="31"/>
      <c r="G15" s="31"/>
      <c r="H15" s="32">
        <f>H13/F13</f>
        <v>2.0219000570017096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>
  <dimension ref="A1:J11"/>
  <sheetViews>
    <sheetView workbookViewId="0">
      <selection activeCell="A9" sqref="A9:XFD11"/>
    </sheetView>
  </sheetViews>
  <sheetFormatPr defaultRowHeight="15"/>
  <cols>
    <col min="1" max="1" width="5.85546875" bestFit="1" customWidth="1"/>
    <col min="2" max="2" width="16.85546875" bestFit="1" customWidth="1"/>
    <col min="3" max="3" width="11.140625" bestFit="1" customWidth="1"/>
    <col min="4" max="4" width="11.42578125" bestFit="1" customWidth="1"/>
    <col min="5" max="5" width="11.5703125" bestFit="1" customWidth="1"/>
    <col min="6" max="6" width="9.5703125" bestFit="1" customWidth="1"/>
    <col min="7" max="7" width="10.85546875" bestFit="1" customWidth="1"/>
    <col min="8" max="8" width="10.5703125" bestFit="1" customWidth="1"/>
    <col min="9" max="9" width="13.42578125" bestFit="1" customWidth="1"/>
    <col min="10" max="10" width="65.42578125" bestFit="1" customWidth="1"/>
  </cols>
  <sheetData>
    <row r="1" spans="1:10">
      <c r="A1" s="22" t="s">
        <v>45</v>
      </c>
      <c r="B1" s="22" t="s">
        <v>46</v>
      </c>
      <c r="C1" s="22" t="s">
        <v>47</v>
      </c>
      <c r="D1" s="22" t="s">
        <v>48</v>
      </c>
      <c r="E1" s="22" t="s">
        <v>49</v>
      </c>
      <c r="F1" s="22" t="s">
        <v>50</v>
      </c>
      <c r="G1" s="22" t="s">
        <v>51</v>
      </c>
      <c r="H1" s="22" t="s">
        <v>52</v>
      </c>
      <c r="I1" s="22" t="s">
        <v>53</v>
      </c>
      <c r="J1" s="22" t="s">
        <v>54</v>
      </c>
    </row>
    <row r="2" spans="1:10">
      <c r="A2" s="23" t="s">
        <v>55</v>
      </c>
      <c r="B2" s="23" t="s">
        <v>137</v>
      </c>
      <c r="C2" s="23" t="s">
        <v>138</v>
      </c>
      <c r="D2" s="23" t="s">
        <v>142</v>
      </c>
      <c r="E2" s="23" t="s">
        <v>80</v>
      </c>
      <c r="F2" s="24">
        <v>0</v>
      </c>
      <c r="G2" s="25">
        <v>1.85</v>
      </c>
      <c r="H2" s="25">
        <v>0</v>
      </c>
      <c r="I2" s="24">
        <v>0</v>
      </c>
      <c r="J2" s="23" t="s">
        <v>140</v>
      </c>
    </row>
    <row r="3" spans="1:10">
      <c r="A3" s="23" t="s">
        <v>55</v>
      </c>
      <c r="B3" s="23" t="s">
        <v>137</v>
      </c>
      <c r="C3" s="23" t="s">
        <v>138</v>
      </c>
      <c r="D3" s="23" t="s">
        <v>142</v>
      </c>
      <c r="E3" s="23" t="s">
        <v>62</v>
      </c>
      <c r="F3" s="24">
        <v>200</v>
      </c>
      <c r="G3" s="25">
        <v>1.85</v>
      </c>
      <c r="H3" s="25">
        <v>370</v>
      </c>
      <c r="I3" s="24">
        <v>0</v>
      </c>
      <c r="J3" s="23" t="s">
        <v>140</v>
      </c>
    </row>
    <row r="4" spans="1:10">
      <c r="A4" s="23" t="s">
        <v>55</v>
      </c>
      <c r="B4" s="23" t="s">
        <v>137</v>
      </c>
      <c r="C4" s="23" t="s">
        <v>138</v>
      </c>
      <c r="D4" s="23" t="s">
        <v>142</v>
      </c>
      <c r="E4" s="23" t="s">
        <v>77</v>
      </c>
      <c r="F4" s="24">
        <v>501</v>
      </c>
      <c r="G4" s="25">
        <v>1.85</v>
      </c>
      <c r="H4" s="25">
        <v>926.85</v>
      </c>
      <c r="I4" s="24">
        <v>0</v>
      </c>
      <c r="J4" s="23" t="s">
        <v>140</v>
      </c>
    </row>
    <row r="5" spans="1:10">
      <c r="A5" s="23" t="s">
        <v>55</v>
      </c>
      <c r="B5" s="23" t="s">
        <v>137</v>
      </c>
      <c r="C5" s="23" t="s">
        <v>138</v>
      </c>
      <c r="D5" s="23" t="s">
        <v>142</v>
      </c>
      <c r="E5" s="23" t="s">
        <v>81</v>
      </c>
      <c r="F5" s="24">
        <v>0</v>
      </c>
      <c r="G5" s="25">
        <v>1.85</v>
      </c>
      <c r="H5" s="25">
        <v>0</v>
      </c>
      <c r="I5" s="24">
        <v>0</v>
      </c>
      <c r="J5" s="23" t="s">
        <v>140</v>
      </c>
    </row>
    <row r="6" spans="1:10">
      <c r="A6" s="23" t="s">
        <v>55</v>
      </c>
      <c r="B6" s="23" t="s">
        <v>137</v>
      </c>
      <c r="C6" s="23" t="s">
        <v>138</v>
      </c>
      <c r="D6" s="23" t="s">
        <v>142</v>
      </c>
      <c r="E6" s="23" t="s">
        <v>68</v>
      </c>
      <c r="F6" s="24">
        <v>0</v>
      </c>
      <c r="G6" s="25">
        <v>1.85</v>
      </c>
      <c r="H6" s="25">
        <v>0</v>
      </c>
      <c r="I6" s="24">
        <v>0</v>
      </c>
      <c r="J6" s="23" t="s">
        <v>140</v>
      </c>
    </row>
    <row r="7" spans="1:10">
      <c r="A7" s="23" t="s">
        <v>55</v>
      </c>
      <c r="B7" s="23" t="s">
        <v>137</v>
      </c>
      <c r="C7" s="23" t="s">
        <v>138</v>
      </c>
      <c r="D7" s="23" t="s">
        <v>142</v>
      </c>
      <c r="E7" s="23" t="s">
        <v>72</v>
      </c>
      <c r="F7" s="24">
        <v>0</v>
      </c>
      <c r="G7" s="25">
        <v>1.85</v>
      </c>
      <c r="H7" s="25">
        <v>0</v>
      </c>
      <c r="I7" s="24">
        <v>0</v>
      </c>
      <c r="J7" s="23" t="s">
        <v>140</v>
      </c>
    </row>
    <row r="8" spans="1:10">
      <c r="A8" s="23" t="s">
        <v>55</v>
      </c>
      <c r="B8" s="23" t="s">
        <v>137</v>
      </c>
      <c r="C8" s="23" t="s">
        <v>138</v>
      </c>
      <c r="D8" s="23" t="s">
        <v>142</v>
      </c>
      <c r="E8" s="23" t="s">
        <v>74</v>
      </c>
      <c r="F8" s="24">
        <v>0</v>
      </c>
      <c r="G8" s="25">
        <v>1.85</v>
      </c>
      <c r="H8" s="25">
        <v>0</v>
      </c>
      <c r="I8" s="24">
        <v>0</v>
      </c>
      <c r="J8" s="23" t="s">
        <v>140</v>
      </c>
    </row>
    <row r="9" spans="1:10" ht="15.75" thickBot="1">
      <c r="E9" s="27" t="s">
        <v>83</v>
      </c>
      <c r="F9" s="28">
        <f>SUM(F2:F8)</f>
        <v>701</v>
      </c>
      <c r="G9" s="28"/>
      <c r="H9" s="35">
        <f t="shared" ref="H9" si="0">SUM(H2:H8)</f>
        <v>1296.8499999999999</v>
      </c>
    </row>
    <row r="10" spans="1:10">
      <c r="E10" t="s">
        <v>85</v>
      </c>
      <c r="G10" s="26">
        <f>AVERAGE(G2:G8)</f>
        <v>1.8499999999999999</v>
      </c>
    </row>
    <row r="11" spans="1:10" ht="15.75">
      <c r="E11" s="30" t="s">
        <v>84</v>
      </c>
      <c r="F11" s="31"/>
      <c r="G11" s="31"/>
      <c r="H11" s="32">
        <f>H9/F9</f>
        <v>1.8499999999999999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>
  <dimension ref="A1:J16"/>
  <sheetViews>
    <sheetView workbookViewId="0">
      <selection activeCell="G16" sqref="G16"/>
    </sheetView>
  </sheetViews>
  <sheetFormatPr defaultRowHeight="15"/>
  <cols>
    <col min="1" max="1" width="5.85546875" bestFit="1" customWidth="1"/>
    <col min="2" max="2" width="16.85546875" bestFit="1" customWidth="1"/>
    <col min="3" max="3" width="11.140625" bestFit="1" customWidth="1"/>
    <col min="4" max="4" width="11.42578125" bestFit="1" customWidth="1"/>
    <col min="5" max="5" width="11.5703125" bestFit="1" customWidth="1"/>
    <col min="6" max="6" width="9.5703125" bestFit="1" customWidth="1"/>
    <col min="7" max="7" width="10.85546875" bestFit="1" customWidth="1"/>
    <col min="8" max="8" width="11.5703125" bestFit="1" customWidth="1"/>
    <col min="9" max="9" width="13.42578125" bestFit="1" customWidth="1"/>
    <col min="10" max="10" width="65.42578125" bestFit="1" customWidth="1"/>
  </cols>
  <sheetData>
    <row r="1" spans="1:10">
      <c r="A1" s="22" t="s">
        <v>45</v>
      </c>
      <c r="B1" s="22" t="s">
        <v>46</v>
      </c>
      <c r="C1" s="22" t="s">
        <v>47</v>
      </c>
      <c r="D1" s="22" t="s">
        <v>48</v>
      </c>
      <c r="E1" s="22" t="s">
        <v>49</v>
      </c>
      <c r="F1" s="22" t="s">
        <v>50</v>
      </c>
      <c r="G1" s="22" t="s">
        <v>51</v>
      </c>
      <c r="H1" s="22" t="s">
        <v>52</v>
      </c>
      <c r="I1" s="22" t="s">
        <v>53</v>
      </c>
      <c r="J1" s="22" t="s">
        <v>54</v>
      </c>
    </row>
    <row r="2" spans="1:10">
      <c r="A2" s="23" t="s">
        <v>55</v>
      </c>
      <c r="B2" s="23" t="s">
        <v>137</v>
      </c>
      <c r="C2" s="23" t="s">
        <v>138</v>
      </c>
      <c r="D2" s="23" t="s">
        <v>143</v>
      </c>
      <c r="E2" s="23" t="s">
        <v>65</v>
      </c>
      <c r="F2" s="24">
        <v>175</v>
      </c>
      <c r="G2" s="25">
        <v>1.66</v>
      </c>
      <c r="H2" s="25">
        <v>290.5</v>
      </c>
      <c r="I2" s="24">
        <v>0</v>
      </c>
      <c r="J2" s="23" t="s">
        <v>140</v>
      </c>
    </row>
    <row r="3" spans="1:10">
      <c r="A3" s="23" t="s">
        <v>55</v>
      </c>
      <c r="B3" s="23" t="s">
        <v>137</v>
      </c>
      <c r="C3" s="23" t="s">
        <v>138</v>
      </c>
      <c r="D3" s="23" t="s">
        <v>143</v>
      </c>
      <c r="E3" s="23" t="s">
        <v>68</v>
      </c>
      <c r="F3" s="24">
        <v>0</v>
      </c>
      <c r="G3" s="25">
        <v>1.55</v>
      </c>
      <c r="H3" s="25">
        <v>0</v>
      </c>
      <c r="I3" s="24">
        <v>0</v>
      </c>
      <c r="J3" s="23" t="s">
        <v>140</v>
      </c>
    </row>
    <row r="4" spans="1:10">
      <c r="A4" s="23" t="s">
        <v>55</v>
      </c>
      <c r="B4" s="23" t="s">
        <v>137</v>
      </c>
      <c r="C4" s="23" t="s">
        <v>138</v>
      </c>
      <c r="D4" s="23" t="s">
        <v>143</v>
      </c>
      <c r="E4" s="23" t="s">
        <v>87</v>
      </c>
      <c r="F4" s="24">
        <v>1751</v>
      </c>
      <c r="G4" s="25">
        <v>1.64</v>
      </c>
      <c r="H4" s="25">
        <v>2871.64</v>
      </c>
      <c r="I4" s="24">
        <v>0</v>
      </c>
      <c r="J4" s="23" t="s">
        <v>140</v>
      </c>
    </row>
    <row r="5" spans="1:10">
      <c r="A5" s="23" t="s">
        <v>55</v>
      </c>
      <c r="B5" s="23" t="s">
        <v>137</v>
      </c>
      <c r="C5" s="23" t="s">
        <v>138</v>
      </c>
      <c r="D5" s="23" t="s">
        <v>143</v>
      </c>
      <c r="E5" s="23" t="s">
        <v>80</v>
      </c>
      <c r="F5" s="24">
        <v>23625</v>
      </c>
      <c r="G5" s="25">
        <v>1.66</v>
      </c>
      <c r="H5" s="25">
        <v>39217.5</v>
      </c>
      <c r="I5" s="24">
        <v>0</v>
      </c>
      <c r="J5" s="23" t="s">
        <v>140</v>
      </c>
    </row>
    <row r="6" spans="1:10">
      <c r="A6" s="23" t="s">
        <v>55</v>
      </c>
      <c r="B6" s="23" t="s">
        <v>137</v>
      </c>
      <c r="C6" s="23" t="s">
        <v>138</v>
      </c>
      <c r="D6" s="23" t="s">
        <v>143</v>
      </c>
      <c r="E6" s="23" t="s">
        <v>71</v>
      </c>
      <c r="F6" s="24">
        <v>1050</v>
      </c>
      <c r="G6" s="25">
        <v>1.73</v>
      </c>
      <c r="H6" s="25">
        <v>1816.5</v>
      </c>
      <c r="I6" s="24">
        <v>0</v>
      </c>
      <c r="J6" s="23" t="s">
        <v>140</v>
      </c>
    </row>
    <row r="7" spans="1:10">
      <c r="A7" s="23" t="s">
        <v>55</v>
      </c>
      <c r="B7" s="23" t="s">
        <v>137</v>
      </c>
      <c r="C7" s="23" t="s">
        <v>138</v>
      </c>
      <c r="D7" s="23" t="s">
        <v>143</v>
      </c>
      <c r="E7" s="23" t="s">
        <v>72</v>
      </c>
      <c r="F7" s="24">
        <v>1278</v>
      </c>
      <c r="G7" s="25">
        <v>1.66</v>
      </c>
      <c r="H7" s="25">
        <v>2121.48</v>
      </c>
      <c r="I7" s="24">
        <v>0</v>
      </c>
      <c r="J7" s="23" t="s">
        <v>140</v>
      </c>
    </row>
    <row r="8" spans="1:10">
      <c r="A8" s="23" t="s">
        <v>55</v>
      </c>
      <c r="B8" s="23" t="s">
        <v>137</v>
      </c>
      <c r="C8" s="23" t="s">
        <v>138</v>
      </c>
      <c r="D8" s="23" t="s">
        <v>143</v>
      </c>
      <c r="E8" s="23" t="s">
        <v>73</v>
      </c>
      <c r="F8" s="24">
        <v>1175</v>
      </c>
      <c r="G8" s="25">
        <v>1.71</v>
      </c>
      <c r="H8" s="25">
        <v>2009.25</v>
      </c>
      <c r="I8" s="24">
        <v>0</v>
      </c>
      <c r="J8" s="23" t="s">
        <v>140</v>
      </c>
    </row>
    <row r="9" spans="1:10">
      <c r="A9" s="23" t="s">
        <v>55</v>
      </c>
      <c r="B9" s="23" t="s">
        <v>137</v>
      </c>
      <c r="C9" s="23" t="s">
        <v>138</v>
      </c>
      <c r="D9" s="23" t="s">
        <v>143</v>
      </c>
      <c r="E9" s="23" t="s">
        <v>74</v>
      </c>
      <c r="F9" s="24">
        <v>1454</v>
      </c>
      <c r="G9" s="25">
        <v>1.68</v>
      </c>
      <c r="H9" s="25">
        <v>2442.7199999999998</v>
      </c>
      <c r="I9" s="24">
        <v>0</v>
      </c>
      <c r="J9" s="23" t="s">
        <v>140</v>
      </c>
    </row>
    <row r="10" spans="1:10">
      <c r="A10" s="23" t="s">
        <v>55</v>
      </c>
      <c r="B10" s="23" t="s">
        <v>137</v>
      </c>
      <c r="C10" s="23" t="s">
        <v>138</v>
      </c>
      <c r="D10" s="23" t="s">
        <v>143</v>
      </c>
      <c r="E10" s="23" t="s">
        <v>77</v>
      </c>
      <c r="F10" s="24">
        <v>285</v>
      </c>
      <c r="G10" s="25">
        <v>1.74</v>
      </c>
      <c r="H10" s="25">
        <v>495.9</v>
      </c>
      <c r="I10" s="24">
        <v>0</v>
      </c>
      <c r="J10" s="23" t="s">
        <v>140</v>
      </c>
    </row>
    <row r="11" spans="1:10">
      <c r="A11" s="23" t="s">
        <v>55</v>
      </c>
      <c r="B11" s="23" t="s">
        <v>137</v>
      </c>
      <c r="C11" s="23" t="s">
        <v>138</v>
      </c>
      <c r="D11" s="23" t="s">
        <v>143</v>
      </c>
      <c r="E11" s="23" t="s">
        <v>81</v>
      </c>
      <c r="F11" s="24">
        <v>875</v>
      </c>
      <c r="G11" s="25">
        <v>1.66</v>
      </c>
      <c r="H11" s="25">
        <v>1452.5</v>
      </c>
      <c r="I11" s="24">
        <v>0</v>
      </c>
      <c r="J11" s="23" t="s">
        <v>140</v>
      </c>
    </row>
    <row r="12" spans="1:10">
      <c r="A12" s="23" t="s">
        <v>55</v>
      </c>
      <c r="B12" s="23" t="s">
        <v>137</v>
      </c>
      <c r="C12" s="23" t="s">
        <v>138</v>
      </c>
      <c r="D12" s="23" t="s">
        <v>143</v>
      </c>
      <c r="E12" s="23" t="s">
        <v>141</v>
      </c>
      <c r="F12" s="24">
        <v>2275</v>
      </c>
      <c r="G12" s="25">
        <v>1.44</v>
      </c>
      <c r="H12" s="25">
        <v>3276</v>
      </c>
      <c r="I12" s="24">
        <v>0</v>
      </c>
      <c r="J12" s="23" t="s">
        <v>140</v>
      </c>
    </row>
    <row r="13" spans="1:10">
      <c r="A13" s="23" t="s">
        <v>55</v>
      </c>
      <c r="B13" s="23" t="s">
        <v>137</v>
      </c>
      <c r="C13" s="23" t="s">
        <v>138</v>
      </c>
      <c r="D13" s="23" t="s">
        <v>143</v>
      </c>
      <c r="E13" s="23" t="s">
        <v>62</v>
      </c>
      <c r="F13" s="24">
        <v>1567</v>
      </c>
      <c r="G13" s="25">
        <v>1.56</v>
      </c>
      <c r="H13" s="25">
        <v>2444.52</v>
      </c>
      <c r="I13" s="24">
        <v>0</v>
      </c>
      <c r="J13" s="23" t="s">
        <v>140</v>
      </c>
    </row>
    <row r="14" spans="1:10" ht="15.75" thickBot="1">
      <c r="E14" s="27" t="s">
        <v>83</v>
      </c>
      <c r="F14" s="28">
        <f>SUM(F2:F13)</f>
        <v>35510</v>
      </c>
      <c r="G14" s="28"/>
      <c r="H14" s="35">
        <f>SUM(H2:H13)</f>
        <v>58438.51</v>
      </c>
    </row>
    <row r="15" spans="1:10">
      <c r="E15" t="s">
        <v>85</v>
      </c>
      <c r="G15" s="26">
        <f>AVERAGE(G2:G13)</f>
        <v>1.6408333333333331</v>
      </c>
    </row>
    <row r="16" spans="1:10" ht="15.75">
      <c r="E16" s="30" t="s">
        <v>84</v>
      </c>
      <c r="F16" s="31"/>
      <c r="G16" s="31"/>
      <c r="H16" s="32">
        <f>H14/F14</f>
        <v>1.6456916361588285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>
  <dimension ref="A1:J16"/>
  <sheetViews>
    <sheetView workbookViewId="0">
      <selection activeCell="G16" sqref="G16"/>
    </sheetView>
  </sheetViews>
  <sheetFormatPr defaultRowHeight="15"/>
  <cols>
    <col min="1" max="1" width="5.85546875" bestFit="1" customWidth="1"/>
    <col min="2" max="2" width="16.85546875" bestFit="1" customWidth="1"/>
    <col min="3" max="3" width="11.140625" bestFit="1" customWidth="1"/>
    <col min="4" max="4" width="11.42578125" bestFit="1" customWidth="1"/>
    <col min="5" max="5" width="11.5703125" bestFit="1" customWidth="1"/>
    <col min="6" max="6" width="9.5703125" bestFit="1" customWidth="1"/>
    <col min="7" max="7" width="10.85546875" bestFit="1" customWidth="1"/>
    <col min="8" max="8" width="11.5703125" bestFit="1" customWidth="1"/>
    <col min="9" max="9" width="13.42578125" bestFit="1" customWidth="1"/>
    <col min="10" max="10" width="65.42578125" bestFit="1" customWidth="1"/>
  </cols>
  <sheetData>
    <row r="1" spans="1:10">
      <c r="A1" s="22" t="s">
        <v>45</v>
      </c>
      <c r="B1" s="22" t="s">
        <v>46</v>
      </c>
      <c r="C1" s="22" t="s">
        <v>47</v>
      </c>
      <c r="D1" s="22" t="s">
        <v>48</v>
      </c>
      <c r="E1" s="22" t="s">
        <v>49</v>
      </c>
      <c r="F1" s="22" t="s">
        <v>50</v>
      </c>
      <c r="G1" s="22" t="s">
        <v>51</v>
      </c>
      <c r="H1" s="22" t="s">
        <v>52</v>
      </c>
      <c r="I1" s="22" t="s">
        <v>53</v>
      </c>
      <c r="J1" s="22" t="s">
        <v>54</v>
      </c>
    </row>
    <row r="2" spans="1:10">
      <c r="A2" s="23" t="s">
        <v>55</v>
      </c>
      <c r="B2" s="23" t="s">
        <v>137</v>
      </c>
      <c r="C2" s="23" t="s">
        <v>138</v>
      </c>
      <c r="D2" s="23" t="s">
        <v>144</v>
      </c>
      <c r="E2" s="23" t="s">
        <v>65</v>
      </c>
      <c r="F2" s="24">
        <v>3775</v>
      </c>
      <c r="G2" s="25">
        <v>1.72</v>
      </c>
      <c r="H2" s="25">
        <v>6493</v>
      </c>
      <c r="I2" s="24">
        <v>0</v>
      </c>
      <c r="J2" s="23" t="s">
        <v>140</v>
      </c>
    </row>
    <row r="3" spans="1:10">
      <c r="A3" s="23" t="s">
        <v>55</v>
      </c>
      <c r="B3" s="23" t="s">
        <v>137</v>
      </c>
      <c r="C3" s="23" t="s">
        <v>138</v>
      </c>
      <c r="D3" s="23" t="s">
        <v>144</v>
      </c>
      <c r="E3" s="23" t="s">
        <v>68</v>
      </c>
      <c r="F3" s="24">
        <v>2973</v>
      </c>
      <c r="G3" s="25">
        <v>1.87</v>
      </c>
      <c r="H3" s="25">
        <v>5559.51</v>
      </c>
      <c r="I3" s="24">
        <v>0</v>
      </c>
      <c r="J3" s="23" t="s">
        <v>140</v>
      </c>
    </row>
    <row r="4" spans="1:10">
      <c r="A4" s="23" t="s">
        <v>55</v>
      </c>
      <c r="B4" s="23" t="s">
        <v>137</v>
      </c>
      <c r="C4" s="23" t="s">
        <v>138</v>
      </c>
      <c r="D4" s="23" t="s">
        <v>144</v>
      </c>
      <c r="E4" s="23" t="s">
        <v>87</v>
      </c>
      <c r="F4" s="24">
        <v>1986</v>
      </c>
      <c r="G4" s="25">
        <v>1.7</v>
      </c>
      <c r="H4" s="25">
        <v>3376.2</v>
      </c>
      <c r="I4" s="24">
        <v>0</v>
      </c>
      <c r="J4" s="23" t="s">
        <v>140</v>
      </c>
    </row>
    <row r="5" spans="1:10">
      <c r="A5" s="23" t="s">
        <v>55</v>
      </c>
      <c r="B5" s="23" t="s">
        <v>137</v>
      </c>
      <c r="C5" s="23" t="s">
        <v>138</v>
      </c>
      <c r="D5" s="23" t="s">
        <v>144</v>
      </c>
      <c r="E5" s="23" t="s">
        <v>80</v>
      </c>
      <c r="F5" s="24">
        <v>1377</v>
      </c>
      <c r="G5" s="25">
        <v>1.73</v>
      </c>
      <c r="H5" s="25">
        <v>2382.21</v>
      </c>
      <c r="I5" s="24">
        <v>0</v>
      </c>
      <c r="J5" s="23" t="s">
        <v>140</v>
      </c>
    </row>
    <row r="6" spans="1:10">
      <c r="A6" s="23" t="s">
        <v>55</v>
      </c>
      <c r="B6" s="23" t="s">
        <v>137</v>
      </c>
      <c r="C6" s="23" t="s">
        <v>138</v>
      </c>
      <c r="D6" s="23" t="s">
        <v>144</v>
      </c>
      <c r="E6" s="23" t="s">
        <v>71</v>
      </c>
      <c r="F6" s="24">
        <v>1723</v>
      </c>
      <c r="G6" s="25">
        <v>1.73</v>
      </c>
      <c r="H6" s="25">
        <v>2980.79</v>
      </c>
      <c r="I6" s="24">
        <v>0</v>
      </c>
      <c r="J6" s="23" t="s">
        <v>140</v>
      </c>
    </row>
    <row r="7" spans="1:10">
      <c r="A7" s="23" t="s">
        <v>55</v>
      </c>
      <c r="B7" s="23" t="s">
        <v>137</v>
      </c>
      <c r="C7" s="23" t="s">
        <v>138</v>
      </c>
      <c r="D7" s="23" t="s">
        <v>144</v>
      </c>
      <c r="E7" s="23" t="s">
        <v>72</v>
      </c>
      <c r="F7" s="24">
        <v>1310</v>
      </c>
      <c r="G7" s="25">
        <v>1.79</v>
      </c>
      <c r="H7" s="25">
        <v>2344.9</v>
      </c>
      <c r="I7" s="24">
        <v>0</v>
      </c>
      <c r="J7" s="23" t="s">
        <v>140</v>
      </c>
    </row>
    <row r="8" spans="1:10">
      <c r="A8" s="23" t="s">
        <v>55</v>
      </c>
      <c r="B8" s="23" t="s">
        <v>137</v>
      </c>
      <c r="C8" s="23" t="s">
        <v>138</v>
      </c>
      <c r="D8" s="23" t="s">
        <v>144</v>
      </c>
      <c r="E8" s="23" t="s">
        <v>73</v>
      </c>
      <c r="F8" s="24">
        <v>1381</v>
      </c>
      <c r="G8" s="25">
        <v>1.5</v>
      </c>
      <c r="H8" s="25">
        <v>2071.5</v>
      </c>
      <c r="I8" s="24">
        <v>0</v>
      </c>
      <c r="J8" s="23" t="s">
        <v>140</v>
      </c>
    </row>
    <row r="9" spans="1:10">
      <c r="A9" s="23" t="s">
        <v>55</v>
      </c>
      <c r="B9" s="23" t="s">
        <v>137</v>
      </c>
      <c r="C9" s="23" t="s">
        <v>138</v>
      </c>
      <c r="D9" s="23" t="s">
        <v>144</v>
      </c>
      <c r="E9" s="23" t="s">
        <v>74</v>
      </c>
      <c r="F9" s="24">
        <v>1518</v>
      </c>
      <c r="G9" s="25">
        <v>1.76</v>
      </c>
      <c r="H9" s="25">
        <v>2671.68</v>
      </c>
      <c r="I9" s="24">
        <v>0</v>
      </c>
      <c r="J9" s="23" t="s">
        <v>140</v>
      </c>
    </row>
    <row r="10" spans="1:10">
      <c r="A10" s="23" t="s">
        <v>55</v>
      </c>
      <c r="B10" s="23" t="s">
        <v>137</v>
      </c>
      <c r="C10" s="23" t="s">
        <v>138</v>
      </c>
      <c r="D10" s="23" t="s">
        <v>144</v>
      </c>
      <c r="E10" s="23" t="s">
        <v>77</v>
      </c>
      <c r="F10" s="24">
        <v>1444</v>
      </c>
      <c r="G10" s="25">
        <v>1.79</v>
      </c>
      <c r="H10" s="25">
        <v>2584.7600000000002</v>
      </c>
      <c r="I10" s="24">
        <v>0</v>
      </c>
      <c r="J10" s="23" t="s">
        <v>140</v>
      </c>
    </row>
    <row r="11" spans="1:10">
      <c r="A11" s="23" t="s">
        <v>55</v>
      </c>
      <c r="B11" s="23" t="s">
        <v>137</v>
      </c>
      <c r="C11" s="23" t="s">
        <v>138</v>
      </c>
      <c r="D11" s="23" t="s">
        <v>144</v>
      </c>
      <c r="E11" s="23" t="s">
        <v>81</v>
      </c>
      <c r="F11" s="24">
        <v>3117</v>
      </c>
      <c r="G11" s="25">
        <v>1.79</v>
      </c>
      <c r="H11" s="25">
        <v>5579.43</v>
      </c>
      <c r="I11" s="24">
        <v>0</v>
      </c>
      <c r="J11" s="23" t="s">
        <v>140</v>
      </c>
    </row>
    <row r="12" spans="1:10">
      <c r="A12" s="23" t="s">
        <v>55</v>
      </c>
      <c r="B12" s="23" t="s">
        <v>137</v>
      </c>
      <c r="C12" s="23" t="s">
        <v>138</v>
      </c>
      <c r="D12" s="23" t="s">
        <v>144</v>
      </c>
      <c r="E12" s="23" t="s">
        <v>141</v>
      </c>
      <c r="F12" s="24">
        <v>0</v>
      </c>
      <c r="G12" s="25">
        <v>1.5</v>
      </c>
      <c r="H12" s="25">
        <v>0</v>
      </c>
      <c r="I12" s="24">
        <v>0</v>
      </c>
      <c r="J12" s="23" t="s">
        <v>140</v>
      </c>
    </row>
    <row r="13" spans="1:10">
      <c r="A13" s="23" t="s">
        <v>55</v>
      </c>
      <c r="B13" s="23" t="s">
        <v>137</v>
      </c>
      <c r="C13" s="23" t="s">
        <v>138</v>
      </c>
      <c r="D13" s="23" t="s">
        <v>144</v>
      </c>
      <c r="E13" s="23" t="s">
        <v>62</v>
      </c>
      <c r="F13" s="24">
        <v>1879</v>
      </c>
      <c r="G13" s="25">
        <v>1.44</v>
      </c>
      <c r="H13" s="25">
        <v>2705.7599999999998</v>
      </c>
      <c r="I13" s="24">
        <v>0</v>
      </c>
      <c r="J13" s="23" t="s">
        <v>140</v>
      </c>
    </row>
    <row r="14" spans="1:10" ht="15.75" thickBot="1">
      <c r="E14" s="27" t="s">
        <v>83</v>
      </c>
      <c r="F14" s="28">
        <f>SUM(F2:F13)</f>
        <v>22483</v>
      </c>
      <c r="G14" s="28"/>
      <c r="H14" s="35">
        <f>SUM(H2:H13)</f>
        <v>38749.740000000005</v>
      </c>
    </row>
    <row r="15" spans="1:10">
      <c r="E15" t="s">
        <v>85</v>
      </c>
      <c r="G15" s="26">
        <f>AVERAGE(G2:G13)</f>
        <v>1.6933333333333334</v>
      </c>
    </row>
    <row r="16" spans="1:10" ht="15.75">
      <c r="E16" s="30" t="s">
        <v>84</v>
      </c>
      <c r="F16" s="31"/>
      <c r="G16" s="31"/>
      <c r="H16" s="32">
        <f>H14/F14</f>
        <v>1.723512876395499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O29"/>
  <sheetViews>
    <sheetView workbookViewId="0">
      <selection activeCell="A14" sqref="A14"/>
    </sheetView>
  </sheetViews>
  <sheetFormatPr defaultRowHeight="15"/>
  <cols>
    <col min="1" max="1" width="11.42578125" bestFit="1" customWidth="1"/>
    <col min="2" max="2" width="20.140625" bestFit="1" customWidth="1"/>
    <col min="3" max="3" width="10.7109375" bestFit="1" customWidth="1"/>
    <col min="4" max="4" width="10.28515625" bestFit="1" customWidth="1"/>
    <col min="5" max="5" width="11.5703125" bestFit="1" customWidth="1"/>
    <col min="6" max="6" width="24.28515625" bestFit="1" customWidth="1"/>
    <col min="7" max="7" width="17.85546875" bestFit="1" customWidth="1"/>
    <col min="8" max="8" width="27" bestFit="1" customWidth="1"/>
    <col min="9" max="9" width="23.85546875" bestFit="1" customWidth="1"/>
    <col min="10" max="10" width="19.28515625" customWidth="1"/>
    <col min="11" max="11" width="18" customWidth="1"/>
    <col min="12" max="12" width="21.140625" customWidth="1"/>
    <col min="13" max="13" width="17" bestFit="1" customWidth="1"/>
    <col min="14" max="14" width="14" customWidth="1"/>
    <col min="15" max="15" width="13.28515625" bestFit="1" customWidth="1"/>
  </cols>
  <sheetData>
    <row r="1" spans="1:15" s="65" customFormat="1" ht="15.75">
      <c r="A1" s="65" t="s">
        <v>121</v>
      </c>
      <c r="B1" s="65" t="s">
        <v>0</v>
      </c>
      <c r="C1" s="65" t="s">
        <v>130</v>
      </c>
      <c r="D1" s="65" t="s">
        <v>131</v>
      </c>
      <c r="E1" s="65" t="s">
        <v>132</v>
      </c>
      <c r="F1" s="65" t="s">
        <v>133</v>
      </c>
      <c r="G1" s="65" t="s">
        <v>134</v>
      </c>
      <c r="H1" s="65" t="s">
        <v>156</v>
      </c>
      <c r="I1" s="65" t="s">
        <v>135</v>
      </c>
      <c r="J1" s="65" t="s">
        <v>120</v>
      </c>
      <c r="K1" s="65" t="s">
        <v>150</v>
      </c>
      <c r="L1" s="65" t="s">
        <v>154</v>
      </c>
      <c r="M1" s="65" t="s">
        <v>136</v>
      </c>
      <c r="N1" s="65" t="s">
        <v>151</v>
      </c>
      <c r="O1" s="65" t="s">
        <v>9</v>
      </c>
    </row>
    <row r="2" spans="1:15">
      <c r="A2" s="66">
        <v>86556</v>
      </c>
      <c r="B2" s="66" t="s">
        <v>128</v>
      </c>
      <c r="C2" s="72">
        <f>'86556'!F13</f>
        <v>5263</v>
      </c>
      <c r="D2" s="73">
        <f>'86556'!H15</f>
        <v>2.0219000570017096</v>
      </c>
      <c r="E2" s="74">
        <f>D2*C2</f>
        <v>10641.259999999998</v>
      </c>
      <c r="F2" s="66"/>
      <c r="G2" s="66"/>
      <c r="H2" s="66"/>
      <c r="I2" s="66"/>
      <c r="J2" s="66"/>
      <c r="K2" s="66"/>
      <c r="L2" s="66"/>
      <c r="M2" s="66"/>
      <c r="N2" s="66"/>
      <c r="O2" s="66"/>
    </row>
    <row r="3" spans="1:15">
      <c r="A3" s="66">
        <v>86557</v>
      </c>
      <c r="B3" s="66" t="s">
        <v>129</v>
      </c>
      <c r="C3" s="72">
        <f>'86557'!F9</f>
        <v>701</v>
      </c>
      <c r="D3" s="73">
        <f>'86557'!H11</f>
        <v>1.8499999999999999</v>
      </c>
      <c r="E3" s="74">
        <f t="shared" ref="E3:E9" si="0">D3*C3</f>
        <v>1296.8499999999999</v>
      </c>
      <c r="F3" s="76">
        <f>(E2+E3)/(C2+C3)</f>
        <v>2.0016951710261566</v>
      </c>
      <c r="G3" s="67">
        <v>7.2239999999999999E-2</v>
      </c>
      <c r="H3" s="91">
        <v>77.47</v>
      </c>
      <c r="I3" s="76">
        <f>G3*F3</f>
        <v>0.14460245915492956</v>
      </c>
      <c r="J3" s="81">
        <f>0.04*I3</f>
        <v>5.7840983661971825E-3</v>
      </c>
      <c r="K3" s="81">
        <f>0.0022*70.49*1.29</f>
        <v>0.20005061999999998</v>
      </c>
      <c r="L3" s="81">
        <f>SUM(I3:K3)*0.46</f>
        <v>0.16120110165971829</v>
      </c>
      <c r="M3" s="86">
        <f>SUM(I3:L3)</f>
        <v>0.51163827918084492</v>
      </c>
      <c r="N3" s="81">
        <f>M3*0.01</f>
        <v>5.1163827918084496E-3</v>
      </c>
      <c r="O3" s="81">
        <f>M3+N3</f>
        <v>0.51675466197265341</v>
      </c>
    </row>
    <row r="4" spans="1:15">
      <c r="A4" s="1">
        <v>430728</v>
      </c>
      <c r="B4" s="1" t="s">
        <v>123</v>
      </c>
      <c r="C4" s="33">
        <f>'430728'!F14</f>
        <v>35510</v>
      </c>
      <c r="D4" s="34">
        <f>'430728'!H16</f>
        <v>1.6456916361588285</v>
      </c>
      <c r="E4" s="75">
        <f t="shared" si="0"/>
        <v>58438.51</v>
      </c>
      <c r="F4" s="77"/>
      <c r="G4" s="68"/>
      <c r="H4" s="68"/>
      <c r="I4" s="1"/>
      <c r="J4" s="82"/>
      <c r="K4" s="82"/>
      <c r="L4" s="82"/>
      <c r="M4" s="87"/>
      <c r="N4" s="82"/>
      <c r="O4" s="82"/>
    </row>
    <row r="5" spans="1:15">
      <c r="A5" s="1">
        <v>430729</v>
      </c>
      <c r="B5" s="1" t="s">
        <v>124</v>
      </c>
      <c r="C5" s="33">
        <f>'430729'!F14</f>
        <v>22483</v>
      </c>
      <c r="D5" s="34">
        <f>'430729'!H16</f>
        <v>1.723512876395499</v>
      </c>
      <c r="E5" s="75">
        <f t="shared" si="0"/>
        <v>38749.740000000005</v>
      </c>
      <c r="F5" s="77">
        <f t="shared" ref="F5:F8" si="1">(E4+E5)/(C4+C5)</f>
        <v>1.6758617419343713</v>
      </c>
      <c r="G5" s="68">
        <v>0.1149</v>
      </c>
      <c r="H5" s="92">
        <v>123.3</v>
      </c>
      <c r="I5" s="77">
        <f t="shared" ref="I5:I9" si="2">G5*F5</f>
        <v>0.19255651414825928</v>
      </c>
      <c r="J5" s="82">
        <f t="shared" ref="J5:J9" si="3">0.04*I5</f>
        <v>7.702260565930371E-3</v>
      </c>
      <c r="K5" s="82">
        <f t="shared" ref="K5" si="4">0.0022*70.49*1.29</f>
        <v>0.20005061999999998</v>
      </c>
      <c r="L5" s="82">
        <f t="shared" ref="L5:L9" si="5">SUM(I5:K5)*0.46</f>
        <v>0.18414232156852725</v>
      </c>
      <c r="M5" s="87">
        <f t="shared" ref="M5:M9" si="6">SUM(I5:L5)</f>
        <v>0.58445171628271686</v>
      </c>
      <c r="N5" s="82">
        <f t="shared" ref="N5:N9" si="7">M5*0.01</f>
        <v>5.8445171628271689E-3</v>
      </c>
      <c r="O5" s="82">
        <f t="shared" ref="O5:O9" si="8">M5+N5</f>
        <v>0.59029623344554405</v>
      </c>
    </row>
    <row r="6" spans="1:15">
      <c r="A6" s="2">
        <v>432350</v>
      </c>
      <c r="B6" s="2" t="s">
        <v>125</v>
      </c>
      <c r="C6" s="45">
        <f>'432350'!F14</f>
        <v>15400</v>
      </c>
      <c r="D6" s="46">
        <f>'432350'!H16</f>
        <v>1.6922551948051947</v>
      </c>
      <c r="E6" s="60">
        <f t="shared" si="0"/>
        <v>26060.73</v>
      </c>
      <c r="F6" s="78">
        <f>(E6)/(C6)</f>
        <v>1.6922551948051947</v>
      </c>
      <c r="G6" s="69">
        <v>0.23019999999999999</v>
      </c>
      <c r="H6" s="93">
        <v>246.9</v>
      </c>
      <c r="I6" s="78">
        <f t="shared" si="2"/>
        <v>0.38955714584415579</v>
      </c>
      <c r="J6" s="83">
        <f t="shared" si="3"/>
        <v>1.5582285833766233E-2</v>
      </c>
      <c r="K6" s="83">
        <f>0.0047*70.49*1.29</f>
        <v>0.42738087000000002</v>
      </c>
      <c r="L6" s="83">
        <f t="shared" si="5"/>
        <v>0.38295933877184418</v>
      </c>
      <c r="M6" s="88">
        <f t="shared" si="6"/>
        <v>1.2154796404497663</v>
      </c>
      <c r="N6" s="83">
        <f t="shared" si="7"/>
        <v>1.2154796404497663E-2</v>
      </c>
      <c r="O6" s="83">
        <f t="shared" si="8"/>
        <v>1.227634436854264</v>
      </c>
    </row>
    <row r="7" spans="1:15">
      <c r="A7" s="3">
        <v>86555</v>
      </c>
      <c r="B7" s="3" t="s">
        <v>126</v>
      </c>
      <c r="C7" s="39">
        <f>'86555'!F6</f>
        <v>3789</v>
      </c>
      <c r="D7" s="40">
        <f>'86555'!H8</f>
        <v>1.67</v>
      </c>
      <c r="E7" s="63">
        <f t="shared" si="0"/>
        <v>6327.63</v>
      </c>
      <c r="F7" s="79"/>
      <c r="G7" s="70"/>
      <c r="H7" s="94"/>
      <c r="I7" s="3"/>
      <c r="J7" s="84"/>
      <c r="K7" s="84"/>
      <c r="L7" s="84"/>
      <c r="M7" s="89"/>
      <c r="N7" s="84"/>
      <c r="O7" s="84"/>
    </row>
    <row r="8" spans="1:15">
      <c r="A8" s="3">
        <v>407032</v>
      </c>
      <c r="B8" s="3" t="s">
        <v>122</v>
      </c>
      <c r="C8" s="39">
        <f>'407032'!F14</f>
        <v>40792</v>
      </c>
      <c r="D8" s="40">
        <f>'407032'!H16</f>
        <v>1.5746798391841541</v>
      </c>
      <c r="E8" s="63">
        <f t="shared" si="0"/>
        <v>64234.340000000011</v>
      </c>
      <c r="F8" s="79">
        <f t="shared" si="1"/>
        <v>1.5827812296718335</v>
      </c>
      <c r="G8" s="70">
        <v>0.44679999999999997</v>
      </c>
      <c r="H8" s="94">
        <v>477</v>
      </c>
      <c r="I8" s="79">
        <f t="shared" si="2"/>
        <v>0.70718665341737519</v>
      </c>
      <c r="J8" s="84">
        <f t="shared" si="3"/>
        <v>2.8287466136695007E-2</v>
      </c>
      <c r="K8" s="84">
        <f>0.0047*70.49*1.29</f>
        <v>0.42738087000000002</v>
      </c>
      <c r="L8" s="84">
        <f t="shared" si="5"/>
        <v>0.5349132951948723</v>
      </c>
      <c r="M8" s="89">
        <f t="shared" si="6"/>
        <v>1.6977682847489424</v>
      </c>
      <c r="N8" s="84">
        <f t="shared" si="7"/>
        <v>1.6977682847489423E-2</v>
      </c>
      <c r="O8" s="84">
        <f t="shared" si="8"/>
        <v>1.7147459675964318</v>
      </c>
    </row>
    <row r="9" spans="1:15">
      <c r="A9" s="5">
        <v>407034</v>
      </c>
      <c r="B9" s="5" t="s">
        <v>127</v>
      </c>
      <c r="C9" s="41">
        <f>'407034'!F14</f>
        <v>51475</v>
      </c>
      <c r="D9" s="42">
        <f>'407034'!H16</f>
        <v>1.5813901894123361</v>
      </c>
      <c r="E9" s="62">
        <f t="shared" si="0"/>
        <v>81402.06</v>
      </c>
      <c r="F9" s="80">
        <f>(E9)/(C9)</f>
        <v>1.5813901894123361</v>
      </c>
      <c r="G9" s="71">
        <v>0.74529999999999996</v>
      </c>
      <c r="H9" s="95">
        <v>795</v>
      </c>
      <c r="I9" s="80">
        <f t="shared" si="2"/>
        <v>1.1786101081690141</v>
      </c>
      <c r="J9" s="85">
        <f t="shared" si="3"/>
        <v>4.7144404326760564E-2</v>
      </c>
      <c r="K9" s="85">
        <f>0.0047*70.49*1.29</f>
        <v>0.42738087000000002</v>
      </c>
      <c r="L9" s="85">
        <f t="shared" si="5"/>
        <v>0.76044227594805647</v>
      </c>
      <c r="M9" s="90">
        <f t="shared" si="6"/>
        <v>2.4135776584438311</v>
      </c>
      <c r="N9" s="85">
        <f t="shared" si="7"/>
        <v>2.4135776584438311E-2</v>
      </c>
      <c r="O9" s="85">
        <f t="shared" si="8"/>
        <v>2.4377134350282694</v>
      </c>
    </row>
    <row r="12" spans="1:15">
      <c r="A12" s="38" t="s">
        <v>153</v>
      </c>
      <c r="C12" s="8"/>
      <c r="D12" s="8"/>
    </row>
    <row r="13" spans="1:15">
      <c r="A13" s="38" t="s">
        <v>166</v>
      </c>
    </row>
    <row r="14" spans="1:15">
      <c r="A14" t="s">
        <v>155</v>
      </c>
    </row>
    <row r="15" spans="1:15">
      <c r="A15" s="38" t="s">
        <v>152</v>
      </c>
    </row>
    <row r="17" spans="1:7">
      <c r="A17" s="38" t="s">
        <v>164</v>
      </c>
      <c r="B17" s="96"/>
      <c r="C17" s="96"/>
      <c r="D17" s="96"/>
      <c r="E17" s="96"/>
      <c r="F17" s="96"/>
      <c r="G17" s="96"/>
    </row>
    <row r="18" spans="1:7">
      <c r="A18" s="38" t="s">
        <v>157</v>
      </c>
      <c r="B18" s="96"/>
      <c r="C18" s="96"/>
      <c r="D18" s="96"/>
      <c r="E18" s="96"/>
      <c r="F18" s="96"/>
      <c r="G18" s="96"/>
    </row>
    <row r="19" spans="1:7">
      <c r="A19" t="s">
        <v>158</v>
      </c>
      <c r="B19" s="96"/>
      <c r="C19" s="96"/>
      <c r="D19" s="96"/>
      <c r="E19" s="96"/>
      <c r="F19" s="96"/>
      <c r="G19" s="96"/>
    </row>
    <row r="20" spans="1:7">
      <c r="A20" s="38" t="s">
        <v>159</v>
      </c>
      <c r="B20" s="96"/>
      <c r="C20" s="96"/>
      <c r="D20" s="96"/>
      <c r="E20" s="96"/>
      <c r="F20" s="96"/>
      <c r="G20" s="96"/>
    </row>
    <row r="21" spans="1:7">
      <c r="A21" s="38" t="s">
        <v>160</v>
      </c>
      <c r="B21" s="96"/>
      <c r="C21" s="96"/>
      <c r="D21" s="96"/>
      <c r="E21" s="96"/>
      <c r="F21" s="96"/>
      <c r="G21" s="96"/>
    </row>
    <row r="22" spans="1:7">
      <c r="A22" s="38" t="s">
        <v>165</v>
      </c>
      <c r="B22" s="96"/>
      <c r="C22" s="96"/>
      <c r="D22" s="96"/>
      <c r="E22" s="96"/>
      <c r="F22" s="96"/>
      <c r="G22" s="96"/>
    </row>
    <row r="23" spans="1:7">
      <c r="A23" t="s">
        <v>157</v>
      </c>
      <c r="B23" s="96"/>
      <c r="C23" s="96"/>
      <c r="D23" s="96"/>
      <c r="E23" s="96"/>
      <c r="F23" s="96"/>
      <c r="G23" s="96"/>
    </row>
    <row r="24" spans="1:7">
      <c r="A24" s="38" t="s">
        <v>159</v>
      </c>
      <c r="B24" s="96"/>
      <c r="C24" s="96"/>
      <c r="D24" s="96"/>
      <c r="E24" s="96"/>
      <c r="F24" s="96"/>
      <c r="G24" s="96"/>
    </row>
    <row r="25" spans="1:7">
      <c r="A25" s="38" t="s">
        <v>165</v>
      </c>
      <c r="B25" s="96"/>
      <c r="C25" s="96"/>
      <c r="D25" s="96"/>
      <c r="E25" s="96"/>
      <c r="F25" s="96"/>
      <c r="G25" s="96"/>
    </row>
    <row r="26" spans="1:7">
      <c r="A26" s="38" t="s">
        <v>159</v>
      </c>
      <c r="B26" s="96"/>
      <c r="C26" s="96"/>
      <c r="D26" s="96"/>
      <c r="E26" s="96"/>
      <c r="F26" s="96"/>
      <c r="G26" s="96"/>
    </row>
    <row r="27" spans="1:7">
      <c r="A27" t="s">
        <v>161</v>
      </c>
      <c r="B27" s="96"/>
      <c r="C27" s="96"/>
      <c r="D27" s="96"/>
      <c r="E27" s="96"/>
      <c r="F27" s="96"/>
      <c r="G27" s="96"/>
    </row>
    <row r="28" spans="1:7">
      <c r="A28" s="38" t="s">
        <v>162</v>
      </c>
      <c r="B28" s="96"/>
      <c r="C28" s="96"/>
      <c r="D28" s="96"/>
      <c r="E28" s="96"/>
      <c r="F28" s="96"/>
      <c r="G28" s="96"/>
    </row>
    <row r="29" spans="1:7">
      <c r="A29" s="38" t="s">
        <v>163</v>
      </c>
      <c r="B29" s="96"/>
      <c r="C29" s="96"/>
      <c r="D29" s="96"/>
      <c r="E29" s="96"/>
      <c r="F29" s="96"/>
      <c r="G29" s="96"/>
    </row>
  </sheetData>
  <pageMargins left="0.7" right="0.7" top="0.75" bottom="0.75" header="0.3" footer="0.3"/>
  <pageSetup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>
  <dimension ref="A1:J16"/>
  <sheetViews>
    <sheetView workbookViewId="0">
      <selection activeCell="G16" sqref="G16"/>
    </sheetView>
  </sheetViews>
  <sheetFormatPr defaultRowHeight="15"/>
  <cols>
    <col min="1" max="1" width="5.85546875" bestFit="1" customWidth="1"/>
    <col min="2" max="2" width="16.85546875" bestFit="1" customWidth="1"/>
    <col min="3" max="3" width="11.140625" bestFit="1" customWidth="1"/>
    <col min="4" max="4" width="11.42578125" bestFit="1" customWidth="1"/>
    <col min="5" max="5" width="11.5703125" bestFit="1" customWidth="1"/>
    <col min="6" max="6" width="9.5703125" bestFit="1" customWidth="1"/>
    <col min="7" max="7" width="10.85546875" bestFit="1" customWidth="1"/>
    <col min="8" max="8" width="11.5703125" bestFit="1" customWidth="1"/>
    <col min="9" max="9" width="13.42578125" bestFit="1" customWidth="1"/>
    <col min="10" max="10" width="65.42578125" bestFit="1" customWidth="1"/>
  </cols>
  <sheetData>
    <row r="1" spans="1:10">
      <c r="A1" s="22" t="s">
        <v>45</v>
      </c>
      <c r="B1" s="22" t="s">
        <v>46</v>
      </c>
      <c r="C1" s="22" t="s">
        <v>47</v>
      </c>
      <c r="D1" s="22" t="s">
        <v>48</v>
      </c>
      <c r="E1" s="22" t="s">
        <v>49</v>
      </c>
      <c r="F1" s="22" t="s">
        <v>50</v>
      </c>
      <c r="G1" s="22" t="s">
        <v>51</v>
      </c>
      <c r="H1" s="22" t="s">
        <v>52</v>
      </c>
      <c r="I1" s="22" t="s">
        <v>53</v>
      </c>
      <c r="J1" s="22" t="s">
        <v>54</v>
      </c>
    </row>
    <row r="2" spans="1:10">
      <c r="A2" s="23" t="s">
        <v>55</v>
      </c>
      <c r="B2" s="23" t="s">
        <v>137</v>
      </c>
      <c r="C2" s="23" t="s">
        <v>138</v>
      </c>
      <c r="D2" s="23" t="s">
        <v>145</v>
      </c>
      <c r="E2" s="23" t="s">
        <v>65</v>
      </c>
      <c r="F2" s="24">
        <v>1124</v>
      </c>
      <c r="G2" s="25">
        <v>1.62</v>
      </c>
      <c r="H2" s="25">
        <v>1820.88</v>
      </c>
      <c r="I2" s="24">
        <v>0</v>
      </c>
      <c r="J2" s="23" t="s">
        <v>140</v>
      </c>
    </row>
    <row r="3" spans="1:10">
      <c r="A3" s="23" t="s">
        <v>55</v>
      </c>
      <c r="B3" s="23" t="s">
        <v>137</v>
      </c>
      <c r="C3" s="23" t="s">
        <v>138</v>
      </c>
      <c r="D3" s="23" t="s">
        <v>145</v>
      </c>
      <c r="E3" s="23" t="s">
        <v>71</v>
      </c>
      <c r="F3" s="24">
        <v>663</v>
      </c>
      <c r="G3" s="25">
        <v>1.59</v>
      </c>
      <c r="H3" s="25">
        <v>1054.17</v>
      </c>
      <c r="I3" s="24">
        <v>0</v>
      </c>
      <c r="J3" s="23" t="s">
        <v>140</v>
      </c>
    </row>
    <row r="4" spans="1:10">
      <c r="A4" s="23" t="s">
        <v>55</v>
      </c>
      <c r="B4" s="23" t="s">
        <v>137</v>
      </c>
      <c r="C4" s="23" t="s">
        <v>138</v>
      </c>
      <c r="D4" s="23" t="s">
        <v>145</v>
      </c>
      <c r="E4" s="23" t="s">
        <v>68</v>
      </c>
      <c r="F4" s="24">
        <v>3437</v>
      </c>
      <c r="G4" s="25">
        <v>1.8</v>
      </c>
      <c r="H4" s="25">
        <v>6186.6</v>
      </c>
      <c r="I4" s="24">
        <v>0</v>
      </c>
      <c r="J4" s="23" t="s">
        <v>140</v>
      </c>
    </row>
    <row r="5" spans="1:10">
      <c r="A5" s="23" t="s">
        <v>55</v>
      </c>
      <c r="B5" s="23" t="s">
        <v>137</v>
      </c>
      <c r="C5" s="23" t="s">
        <v>138</v>
      </c>
      <c r="D5" s="23" t="s">
        <v>145</v>
      </c>
      <c r="E5" s="23" t="s">
        <v>72</v>
      </c>
      <c r="F5" s="24">
        <v>964</v>
      </c>
      <c r="G5" s="25">
        <v>1.66</v>
      </c>
      <c r="H5" s="25">
        <v>1600.24</v>
      </c>
      <c r="I5" s="24">
        <v>0</v>
      </c>
      <c r="J5" s="23" t="s">
        <v>140</v>
      </c>
    </row>
    <row r="6" spans="1:10">
      <c r="A6" s="23" t="s">
        <v>55</v>
      </c>
      <c r="B6" s="23" t="s">
        <v>137</v>
      </c>
      <c r="C6" s="23" t="s">
        <v>138</v>
      </c>
      <c r="D6" s="23" t="s">
        <v>145</v>
      </c>
      <c r="E6" s="23" t="s">
        <v>87</v>
      </c>
      <c r="F6" s="24">
        <v>930</v>
      </c>
      <c r="G6" s="25">
        <v>1.82</v>
      </c>
      <c r="H6" s="25">
        <v>1692.6000000000001</v>
      </c>
      <c r="I6" s="24">
        <v>0</v>
      </c>
      <c r="J6" s="23" t="s">
        <v>140</v>
      </c>
    </row>
    <row r="7" spans="1:10">
      <c r="A7" s="23" t="s">
        <v>55</v>
      </c>
      <c r="B7" s="23" t="s">
        <v>137</v>
      </c>
      <c r="C7" s="23" t="s">
        <v>138</v>
      </c>
      <c r="D7" s="23" t="s">
        <v>145</v>
      </c>
      <c r="E7" s="23" t="s">
        <v>80</v>
      </c>
      <c r="F7" s="24">
        <v>2794</v>
      </c>
      <c r="G7" s="25">
        <v>1.63</v>
      </c>
      <c r="H7" s="25">
        <v>4554.2199999999993</v>
      </c>
      <c r="I7" s="24">
        <v>0</v>
      </c>
      <c r="J7" s="23" t="s">
        <v>140</v>
      </c>
    </row>
    <row r="8" spans="1:10">
      <c r="A8" s="23" t="s">
        <v>55</v>
      </c>
      <c r="B8" s="23" t="s">
        <v>137</v>
      </c>
      <c r="C8" s="23" t="s">
        <v>138</v>
      </c>
      <c r="D8" s="23" t="s">
        <v>145</v>
      </c>
      <c r="E8" s="23" t="s">
        <v>73</v>
      </c>
      <c r="F8" s="24">
        <v>1398</v>
      </c>
      <c r="G8" s="25">
        <v>1.63</v>
      </c>
      <c r="H8" s="25">
        <v>2278.7399999999998</v>
      </c>
      <c r="I8" s="24">
        <v>0</v>
      </c>
      <c r="J8" s="23" t="s">
        <v>140</v>
      </c>
    </row>
    <row r="9" spans="1:10">
      <c r="A9" s="23" t="s">
        <v>55</v>
      </c>
      <c r="B9" s="23" t="s">
        <v>137</v>
      </c>
      <c r="C9" s="23" t="s">
        <v>138</v>
      </c>
      <c r="D9" s="23" t="s">
        <v>145</v>
      </c>
      <c r="E9" s="23" t="s">
        <v>74</v>
      </c>
      <c r="F9" s="24">
        <v>721</v>
      </c>
      <c r="G9" s="25">
        <v>1.84</v>
      </c>
      <c r="H9" s="25">
        <v>1326.64</v>
      </c>
      <c r="I9" s="24">
        <v>0</v>
      </c>
      <c r="J9" s="23" t="s">
        <v>140</v>
      </c>
    </row>
    <row r="10" spans="1:10">
      <c r="A10" s="23" t="s">
        <v>55</v>
      </c>
      <c r="B10" s="23" t="s">
        <v>137</v>
      </c>
      <c r="C10" s="23" t="s">
        <v>138</v>
      </c>
      <c r="D10" s="23" t="s">
        <v>145</v>
      </c>
      <c r="E10" s="23" t="s">
        <v>77</v>
      </c>
      <c r="F10" s="24">
        <v>2349</v>
      </c>
      <c r="G10" s="25">
        <v>1.67</v>
      </c>
      <c r="H10" s="25">
        <v>3922.83</v>
      </c>
      <c r="I10" s="24">
        <v>0</v>
      </c>
      <c r="J10" s="23" t="s">
        <v>140</v>
      </c>
    </row>
    <row r="11" spans="1:10">
      <c r="A11" s="23" t="s">
        <v>55</v>
      </c>
      <c r="B11" s="23" t="s">
        <v>137</v>
      </c>
      <c r="C11" s="23" t="s">
        <v>138</v>
      </c>
      <c r="D11" s="23" t="s">
        <v>145</v>
      </c>
      <c r="E11" s="23" t="s">
        <v>81</v>
      </c>
      <c r="F11" s="24">
        <v>641</v>
      </c>
      <c r="G11" s="25">
        <v>1.67</v>
      </c>
      <c r="H11" s="25">
        <v>1070.47</v>
      </c>
      <c r="I11" s="24">
        <v>0</v>
      </c>
      <c r="J11" s="23" t="s">
        <v>140</v>
      </c>
    </row>
    <row r="12" spans="1:10">
      <c r="A12" s="23" t="s">
        <v>55</v>
      </c>
      <c r="B12" s="23" t="s">
        <v>137</v>
      </c>
      <c r="C12" s="23" t="s">
        <v>138</v>
      </c>
      <c r="D12" s="23" t="s">
        <v>145</v>
      </c>
      <c r="E12" s="23" t="s">
        <v>62</v>
      </c>
      <c r="F12" s="24">
        <v>379</v>
      </c>
      <c r="G12" s="25">
        <v>1.46</v>
      </c>
      <c r="H12" s="25">
        <v>553.34</v>
      </c>
      <c r="I12" s="24">
        <v>0</v>
      </c>
      <c r="J12" s="23" t="s">
        <v>140</v>
      </c>
    </row>
    <row r="13" spans="1:10">
      <c r="A13" s="23" t="s">
        <v>55</v>
      </c>
      <c r="B13" s="23" t="s">
        <v>137</v>
      </c>
      <c r="C13" s="23" t="s">
        <v>138</v>
      </c>
      <c r="D13" s="23" t="s">
        <v>145</v>
      </c>
      <c r="E13" s="23" t="s">
        <v>141</v>
      </c>
      <c r="F13" s="24">
        <v>0</v>
      </c>
      <c r="G13" s="25">
        <v>1.46</v>
      </c>
      <c r="H13" s="25">
        <v>0</v>
      </c>
      <c r="I13" s="24">
        <v>0</v>
      </c>
      <c r="J13" s="23" t="s">
        <v>140</v>
      </c>
    </row>
    <row r="14" spans="1:10" ht="15.75" thickBot="1">
      <c r="E14" s="27" t="s">
        <v>83</v>
      </c>
      <c r="F14" s="28">
        <f>SUM(F2:F13)</f>
        <v>15400</v>
      </c>
      <c r="G14" s="28"/>
      <c r="H14" s="35">
        <f>SUM(H2:H13)</f>
        <v>26060.73</v>
      </c>
    </row>
    <row r="15" spans="1:10">
      <c r="E15" t="s">
        <v>85</v>
      </c>
      <c r="G15" s="26">
        <f>AVERAGE(G2:G13)</f>
        <v>1.6541666666666668</v>
      </c>
    </row>
    <row r="16" spans="1:10" ht="15.75">
      <c r="E16" s="30" t="s">
        <v>84</v>
      </c>
      <c r="F16" s="31"/>
      <c r="G16" s="31"/>
      <c r="H16" s="32">
        <f>H14/F14</f>
        <v>1.6922551948051947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>
  <dimension ref="A1:J8"/>
  <sheetViews>
    <sheetView workbookViewId="0">
      <selection activeCell="G8" sqref="G8"/>
    </sheetView>
  </sheetViews>
  <sheetFormatPr defaultRowHeight="15"/>
  <cols>
    <col min="1" max="1" width="5.85546875" bestFit="1" customWidth="1"/>
    <col min="2" max="2" width="16.85546875" bestFit="1" customWidth="1"/>
    <col min="3" max="3" width="11.140625" bestFit="1" customWidth="1"/>
    <col min="4" max="4" width="11.42578125" bestFit="1" customWidth="1"/>
    <col min="5" max="5" width="11.5703125" bestFit="1" customWidth="1"/>
    <col min="6" max="6" width="9.5703125" bestFit="1" customWidth="1"/>
    <col min="7" max="7" width="10.85546875" bestFit="1" customWidth="1"/>
    <col min="8" max="8" width="10.5703125" bestFit="1" customWidth="1"/>
    <col min="9" max="9" width="13.42578125" bestFit="1" customWidth="1"/>
    <col min="10" max="10" width="65.42578125" bestFit="1" customWidth="1"/>
  </cols>
  <sheetData>
    <row r="1" spans="1:10">
      <c r="A1" s="22" t="s">
        <v>45</v>
      </c>
      <c r="B1" s="22" t="s">
        <v>46</v>
      </c>
      <c r="C1" s="22" t="s">
        <v>47</v>
      </c>
      <c r="D1" s="22" t="s">
        <v>48</v>
      </c>
      <c r="E1" s="22" t="s">
        <v>49</v>
      </c>
      <c r="F1" s="22" t="s">
        <v>50</v>
      </c>
      <c r="G1" s="22" t="s">
        <v>51</v>
      </c>
      <c r="H1" s="22" t="s">
        <v>52</v>
      </c>
      <c r="I1" s="22" t="s">
        <v>53</v>
      </c>
      <c r="J1" s="22" t="s">
        <v>54</v>
      </c>
    </row>
    <row r="2" spans="1:10">
      <c r="A2" s="23" t="s">
        <v>55</v>
      </c>
      <c r="B2" s="23" t="s">
        <v>137</v>
      </c>
      <c r="C2" s="23" t="s">
        <v>138</v>
      </c>
      <c r="D2" s="23" t="s">
        <v>146</v>
      </c>
      <c r="E2" s="23" t="s">
        <v>80</v>
      </c>
      <c r="F2" s="24">
        <v>3789</v>
      </c>
      <c r="G2" s="25">
        <v>1.67</v>
      </c>
      <c r="H2" s="25">
        <v>6327.63</v>
      </c>
      <c r="I2" s="24">
        <v>0</v>
      </c>
      <c r="J2" s="23" t="s">
        <v>140</v>
      </c>
    </row>
    <row r="3" spans="1:10">
      <c r="A3" s="23" t="s">
        <v>55</v>
      </c>
      <c r="B3" s="23" t="s">
        <v>137</v>
      </c>
      <c r="C3" s="23" t="s">
        <v>138</v>
      </c>
      <c r="D3" s="23" t="s">
        <v>146</v>
      </c>
      <c r="E3" s="23" t="s">
        <v>77</v>
      </c>
      <c r="F3" s="24">
        <v>0</v>
      </c>
      <c r="G3" s="25">
        <v>1.67</v>
      </c>
      <c r="H3" s="25">
        <v>0</v>
      </c>
      <c r="I3" s="24">
        <v>0</v>
      </c>
      <c r="J3" s="23" t="s">
        <v>140</v>
      </c>
    </row>
    <row r="4" spans="1:10">
      <c r="A4" s="23" t="s">
        <v>55</v>
      </c>
      <c r="B4" s="23" t="s">
        <v>137</v>
      </c>
      <c r="C4" s="23" t="s">
        <v>138</v>
      </c>
      <c r="D4" s="23" t="s">
        <v>146</v>
      </c>
      <c r="E4" s="23" t="s">
        <v>68</v>
      </c>
      <c r="F4" s="24">
        <v>0</v>
      </c>
      <c r="G4" s="25">
        <v>1.67</v>
      </c>
      <c r="H4" s="25">
        <v>0</v>
      </c>
      <c r="I4" s="24">
        <v>0</v>
      </c>
      <c r="J4" s="23" t="s">
        <v>140</v>
      </c>
    </row>
    <row r="5" spans="1:10">
      <c r="A5" s="23" t="s">
        <v>55</v>
      </c>
      <c r="B5" s="23" t="s">
        <v>137</v>
      </c>
      <c r="C5" s="23" t="s">
        <v>138</v>
      </c>
      <c r="D5" s="23" t="s">
        <v>146</v>
      </c>
      <c r="E5" s="23" t="s">
        <v>73</v>
      </c>
      <c r="F5" s="24">
        <v>0</v>
      </c>
      <c r="G5" s="25">
        <v>1.67</v>
      </c>
      <c r="H5" s="25">
        <v>0</v>
      </c>
      <c r="I5" s="24">
        <v>0</v>
      </c>
      <c r="J5" s="23" t="s">
        <v>140</v>
      </c>
    </row>
    <row r="6" spans="1:10" ht="15.75" thickBot="1">
      <c r="E6" s="27" t="s">
        <v>83</v>
      </c>
      <c r="F6" s="28">
        <f>SUM(F2:F5)</f>
        <v>3789</v>
      </c>
      <c r="G6" s="28"/>
      <c r="H6" s="35">
        <f t="shared" ref="H6" si="0">SUM(H2:H5)</f>
        <v>6327.63</v>
      </c>
    </row>
    <row r="7" spans="1:10">
      <c r="E7" t="s">
        <v>85</v>
      </c>
      <c r="G7" s="26">
        <f>AVERAGE(G2:G5)</f>
        <v>1.67</v>
      </c>
    </row>
    <row r="8" spans="1:10" ht="15.75">
      <c r="E8" s="30" t="s">
        <v>84</v>
      </c>
      <c r="F8" s="31"/>
      <c r="G8" s="31"/>
      <c r="H8" s="32">
        <f>H6/F6</f>
        <v>1.67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>
  <dimension ref="A1:J16"/>
  <sheetViews>
    <sheetView workbookViewId="0">
      <selection activeCell="G16" sqref="G16"/>
    </sheetView>
  </sheetViews>
  <sheetFormatPr defaultRowHeight="15"/>
  <cols>
    <col min="1" max="1" width="5.85546875" bestFit="1" customWidth="1"/>
    <col min="2" max="2" width="16.85546875" bestFit="1" customWidth="1"/>
    <col min="3" max="3" width="11.140625" bestFit="1" customWidth="1"/>
    <col min="4" max="4" width="11.42578125" bestFit="1" customWidth="1"/>
    <col min="5" max="5" width="11.5703125" bestFit="1" customWidth="1"/>
    <col min="6" max="6" width="9.5703125" bestFit="1" customWidth="1"/>
    <col min="7" max="7" width="10.85546875" bestFit="1" customWidth="1"/>
    <col min="8" max="8" width="11.5703125" bestFit="1" customWidth="1"/>
    <col min="9" max="9" width="13.42578125" bestFit="1" customWidth="1"/>
    <col min="10" max="10" width="65.42578125" bestFit="1" customWidth="1"/>
  </cols>
  <sheetData>
    <row r="1" spans="1:10">
      <c r="A1" s="22" t="s">
        <v>45</v>
      </c>
      <c r="B1" s="22" t="s">
        <v>46</v>
      </c>
      <c r="C1" s="22" t="s">
        <v>47</v>
      </c>
      <c r="D1" s="22" t="s">
        <v>48</v>
      </c>
      <c r="E1" s="22" t="s">
        <v>49</v>
      </c>
      <c r="F1" s="22" t="s">
        <v>50</v>
      </c>
      <c r="G1" s="22" t="s">
        <v>51</v>
      </c>
      <c r="H1" s="22" t="s">
        <v>52</v>
      </c>
      <c r="I1" s="22" t="s">
        <v>53</v>
      </c>
      <c r="J1" s="22" t="s">
        <v>54</v>
      </c>
    </row>
    <row r="2" spans="1:10">
      <c r="A2" s="23" t="s">
        <v>55</v>
      </c>
      <c r="B2" s="23" t="s">
        <v>137</v>
      </c>
      <c r="C2" s="23" t="s">
        <v>138</v>
      </c>
      <c r="D2" s="23" t="s">
        <v>147</v>
      </c>
      <c r="E2" s="23" t="s">
        <v>141</v>
      </c>
      <c r="F2" s="24">
        <v>0</v>
      </c>
      <c r="G2" s="25">
        <v>1.39</v>
      </c>
      <c r="H2" s="25">
        <v>0</v>
      </c>
      <c r="I2" s="24">
        <v>0</v>
      </c>
      <c r="J2" s="23" t="s">
        <v>140</v>
      </c>
    </row>
    <row r="3" spans="1:10">
      <c r="A3" s="23" t="s">
        <v>55</v>
      </c>
      <c r="B3" s="23" t="s">
        <v>137</v>
      </c>
      <c r="C3" s="23" t="s">
        <v>138</v>
      </c>
      <c r="D3" s="23" t="s">
        <v>147</v>
      </c>
      <c r="E3" s="23" t="s">
        <v>77</v>
      </c>
      <c r="F3" s="24">
        <v>2769</v>
      </c>
      <c r="G3" s="25">
        <v>1.67</v>
      </c>
      <c r="H3" s="25">
        <v>4624.2299999999996</v>
      </c>
      <c r="I3" s="24">
        <v>0</v>
      </c>
      <c r="J3" s="23" t="s">
        <v>140</v>
      </c>
    </row>
    <row r="4" spans="1:10">
      <c r="A4" s="23" t="s">
        <v>55</v>
      </c>
      <c r="B4" s="23" t="s">
        <v>137</v>
      </c>
      <c r="C4" s="23" t="s">
        <v>138</v>
      </c>
      <c r="D4" s="23" t="s">
        <v>147</v>
      </c>
      <c r="E4" s="23" t="s">
        <v>80</v>
      </c>
      <c r="F4" s="24">
        <v>9854</v>
      </c>
      <c r="G4" s="25">
        <v>1.63</v>
      </c>
      <c r="H4" s="25">
        <v>16062.019999999999</v>
      </c>
      <c r="I4" s="24">
        <v>0</v>
      </c>
      <c r="J4" s="23" t="s">
        <v>140</v>
      </c>
    </row>
    <row r="5" spans="1:10">
      <c r="A5" s="23" t="s">
        <v>55</v>
      </c>
      <c r="B5" s="23" t="s">
        <v>137</v>
      </c>
      <c r="C5" s="23" t="s">
        <v>138</v>
      </c>
      <c r="D5" s="23" t="s">
        <v>147</v>
      </c>
      <c r="E5" s="23" t="s">
        <v>81</v>
      </c>
      <c r="F5" s="24">
        <v>642</v>
      </c>
      <c r="G5" s="25">
        <v>1.7</v>
      </c>
      <c r="H5" s="25">
        <v>1091.3999999999999</v>
      </c>
      <c r="I5" s="24">
        <v>0</v>
      </c>
      <c r="J5" s="23" t="s">
        <v>140</v>
      </c>
    </row>
    <row r="6" spans="1:10">
      <c r="A6" s="23" t="s">
        <v>55</v>
      </c>
      <c r="B6" s="23" t="s">
        <v>137</v>
      </c>
      <c r="C6" s="23" t="s">
        <v>138</v>
      </c>
      <c r="D6" s="23" t="s">
        <v>147</v>
      </c>
      <c r="E6" s="23" t="s">
        <v>62</v>
      </c>
      <c r="F6" s="24">
        <v>1872</v>
      </c>
      <c r="G6" s="25">
        <v>1.39</v>
      </c>
      <c r="H6" s="25">
        <v>2602.08</v>
      </c>
      <c r="I6" s="24">
        <v>0</v>
      </c>
      <c r="J6" s="23" t="s">
        <v>140</v>
      </c>
    </row>
    <row r="7" spans="1:10">
      <c r="A7" s="23" t="s">
        <v>55</v>
      </c>
      <c r="B7" s="23" t="s">
        <v>137</v>
      </c>
      <c r="C7" s="23" t="s">
        <v>138</v>
      </c>
      <c r="D7" s="23" t="s">
        <v>147</v>
      </c>
      <c r="E7" s="23" t="s">
        <v>65</v>
      </c>
      <c r="F7" s="24">
        <v>4033</v>
      </c>
      <c r="G7" s="25">
        <v>1.82</v>
      </c>
      <c r="H7" s="25">
        <v>7340.06</v>
      </c>
      <c r="I7" s="24">
        <v>0</v>
      </c>
      <c r="J7" s="23" t="s">
        <v>140</v>
      </c>
    </row>
    <row r="8" spans="1:10">
      <c r="A8" s="23" t="s">
        <v>55</v>
      </c>
      <c r="B8" s="23" t="s">
        <v>137</v>
      </c>
      <c r="C8" s="23" t="s">
        <v>138</v>
      </c>
      <c r="D8" s="23" t="s">
        <v>147</v>
      </c>
      <c r="E8" s="23" t="s">
        <v>87</v>
      </c>
      <c r="F8" s="24">
        <v>0</v>
      </c>
      <c r="G8" s="25">
        <v>1.47</v>
      </c>
      <c r="H8" s="25">
        <v>0</v>
      </c>
      <c r="I8" s="24">
        <v>0</v>
      </c>
      <c r="J8" s="23" t="s">
        <v>140</v>
      </c>
    </row>
    <row r="9" spans="1:10">
      <c r="A9" s="23" t="s">
        <v>55</v>
      </c>
      <c r="B9" s="23" t="s">
        <v>137</v>
      </c>
      <c r="C9" s="23" t="s">
        <v>138</v>
      </c>
      <c r="D9" s="23" t="s">
        <v>147</v>
      </c>
      <c r="E9" s="23" t="s">
        <v>68</v>
      </c>
      <c r="F9" s="24">
        <v>7956</v>
      </c>
      <c r="G9" s="25">
        <v>1.61</v>
      </c>
      <c r="H9" s="25">
        <v>12809.160000000002</v>
      </c>
      <c r="I9" s="24">
        <v>0</v>
      </c>
      <c r="J9" s="23" t="s">
        <v>140</v>
      </c>
    </row>
    <row r="10" spans="1:10">
      <c r="A10" s="23" t="s">
        <v>55</v>
      </c>
      <c r="B10" s="23" t="s">
        <v>137</v>
      </c>
      <c r="C10" s="23" t="s">
        <v>138</v>
      </c>
      <c r="D10" s="23" t="s">
        <v>147</v>
      </c>
      <c r="E10" s="23" t="s">
        <v>73</v>
      </c>
      <c r="F10" s="24">
        <v>3733</v>
      </c>
      <c r="G10" s="25">
        <v>1.39</v>
      </c>
      <c r="H10" s="25">
        <v>5188.87</v>
      </c>
      <c r="I10" s="24">
        <v>0</v>
      </c>
      <c r="J10" s="23" t="s">
        <v>140</v>
      </c>
    </row>
    <row r="11" spans="1:10">
      <c r="A11" s="23" t="s">
        <v>55</v>
      </c>
      <c r="B11" s="23" t="s">
        <v>137</v>
      </c>
      <c r="C11" s="23" t="s">
        <v>138</v>
      </c>
      <c r="D11" s="23" t="s">
        <v>147</v>
      </c>
      <c r="E11" s="23" t="s">
        <v>71</v>
      </c>
      <c r="F11" s="24">
        <v>6198</v>
      </c>
      <c r="G11" s="25">
        <v>1.39</v>
      </c>
      <c r="H11" s="25">
        <v>8615.2199999999993</v>
      </c>
      <c r="I11" s="24">
        <v>0</v>
      </c>
      <c r="J11" s="23" t="s">
        <v>140</v>
      </c>
    </row>
    <row r="12" spans="1:10">
      <c r="A12" s="23" t="s">
        <v>55</v>
      </c>
      <c r="B12" s="23" t="s">
        <v>137</v>
      </c>
      <c r="C12" s="23" t="s">
        <v>138</v>
      </c>
      <c r="D12" s="23" t="s">
        <v>147</v>
      </c>
      <c r="E12" s="23" t="s">
        <v>74</v>
      </c>
      <c r="F12" s="24">
        <v>2835</v>
      </c>
      <c r="G12" s="25">
        <v>1.58</v>
      </c>
      <c r="H12" s="25">
        <v>4479.3</v>
      </c>
      <c r="I12" s="24">
        <v>0</v>
      </c>
      <c r="J12" s="23" t="s">
        <v>140</v>
      </c>
    </row>
    <row r="13" spans="1:10">
      <c r="A13" s="23" t="s">
        <v>55</v>
      </c>
      <c r="B13" s="23" t="s">
        <v>137</v>
      </c>
      <c r="C13" s="23" t="s">
        <v>138</v>
      </c>
      <c r="D13" s="23" t="s">
        <v>147</v>
      </c>
      <c r="E13" s="23" t="s">
        <v>72</v>
      </c>
      <c r="F13" s="24">
        <v>900</v>
      </c>
      <c r="G13" s="25">
        <v>1.58</v>
      </c>
      <c r="H13" s="25">
        <v>1422</v>
      </c>
      <c r="I13" s="24">
        <v>0</v>
      </c>
      <c r="J13" s="23" t="s">
        <v>140</v>
      </c>
    </row>
    <row r="14" spans="1:10" ht="15.75" thickBot="1">
      <c r="E14" s="27" t="s">
        <v>83</v>
      </c>
      <c r="F14" s="28">
        <f>SUM(F2:F13)</f>
        <v>40792</v>
      </c>
      <c r="G14" s="28"/>
      <c r="H14" s="35">
        <f>SUM(H2:H13)</f>
        <v>64234.340000000011</v>
      </c>
    </row>
    <row r="15" spans="1:10">
      <c r="E15" t="s">
        <v>85</v>
      </c>
      <c r="G15" s="26">
        <f>AVERAGE(G2:G13)</f>
        <v>1.5516666666666665</v>
      </c>
    </row>
    <row r="16" spans="1:10" ht="15.75">
      <c r="E16" s="30" t="s">
        <v>84</v>
      </c>
      <c r="F16" s="31"/>
      <c r="G16" s="31"/>
      <c r="H16" s="32">
        <f>H14/F14</f>
        <v>1.5746798391841541</v>
      </c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>
  <dimension ref="A1:J16"/>
  <sheetViews>
    <sheetView workbookViewId="0">
      <selection activeCell="G16" sqref="G16"/>
    </sheetView>
  </sheetViews>
  <sheetFormatPr defaultRowHeight="15"/>
  <cols>
    <col min="1" max="1" width="5.85546875" bestFit="1" customWidth="1"/>
    <col min="2" max="2" width="16.85546875" bestFit="1" customWidth="1"/>
    <col min="3" max="3" width="11.140625" bestFit="1" customWidth="1"/>
    <col min="4" max="4" width="11.42578125" bestFit="1" customWidth="1"/>
    <col min="5" max="5" width="11.5703125" bestFit="1" customWidth="1"/>
    <col min="6" max="6" width="9.5703125" bestFit="1" customWidth="1"/>
    <col min="7" max="7" width="10.85546875" bestFit="1" customWidth="1"/>
    <col min="8" max="8" width="11.5703125" bestFit="1" customWidth="1"/>
    <col min="9" max="9" width="13.42578125" bestFit="1" customWidth="1"/>
    <col min="10" max="10" width="65.42578125" bestFit="1" customWidth="1"/>
  </cols>
  <sheetData>
    <row r="1" spans="1:10">
      <c r="A1" s="22" t="s">
        <v>45</v>
      </c>
      <c r="B1" s="22" t="s">
        <v>46</v>
      </c>
      <c r="C1" s="22" t="s">
        <v>47</v>
      </c>
      <c r="D1" s="22" t="s">
        <v>48</v>
      </c>
      <c r="E1" s="22" t="s">
        <v>49</v>
      </c>
      <c r="F1" s="22" t="s">
        <v>50</v>
      </c>
      <c r="G1" s="22" t="s">
        <v>51</v>
      </c>
      <c r="H1" s="22" t="s">
        <v>52</v>
      </c>
      <c r="I1" s="22" t="s">
        <v>53</v>
      </c>
      <c r="J1" s="22" t="s">
        <v>54</v>
      </c>
    </row>
    <row r="2" spans="1:10">
      <c r="A2" s="23" t="s">
        <v>55</v>
      </c>
      <c r="B2" s="23" t="s">
        <v>137</v>
      </c>
      <c r="C2" s="23" t="s">
        <v>138</v>
      </c>
      <c r="D2" s="23" t="s">
        <v>148</v>
      </c>
      <c r="E2" s="23" t="s">
        <v>141</v>
      </c>
      <c r="F2" s="24">
        <v>0</v>
      </c>
      <c r="G2" s="25">
        <v>1.46</v>
      </c>
      <c r="H2" s="25">
        <v>0</v>
      </c>
      <c r="I2" s="24">
        <v>0</v>
      </c>
      <c r="J2" s="23" t="s">
        <v>140</v>
      </c>
    </row>
    <row r="3" spans="1:10">
      <c r="A3" s="23" t="s">
        <v>55</v>
      </c>
      <c r="B3" s="23" t="s">
        <v>137</v>
      </c>
      <c r="C3" s="23" t="s">
        <v>138</v>
      </c>
      <c r="D3" s="23" t="s">
        <v>148</v>
      </c>
      <c r="E3" s="23" t="s">
        <v>77</v>
      </c>
      <c r="F3" s="24">
        <v>2570</v>
      </c>
      <c r="G3" s="25">
        <v>1.56</v>
      </c>
      <c r="H3" s="25">
        <v>4009.2000000000003</v>
      </c>
      <c r="I3" s="24">
        <v>0</v>
      </c>
      <c r="J3" s="23" t="s">
        <v>140</v>
      </c>
    </row>
    <row r="4" spans="1:10">
      <c r="A4" s="23" t="s">
        <v>55</v>
      </c>
      <c r="B4" s="23" t="s">
        <v>137</v>
      </c>
      <c r="C4" s="23" t="s">
        <v>138</v>
      </c>
      <c r="D4" s="23" t="s">
        <v>148</v>
      </c>
      <c r="E4" s="23" t="s">
        <v>80</v>
      </c>
      <c r="F4" s="24">
        <v>13526</v>
      </c>
      <c r="G4" s="25">
        <v>1.59</v>
      </c>
      <c r="H4" s="25">
        <v>21506.34</v>
      </c>
      <c r="I4" s="24">
        <v>0</v>
      </c>
      <c r="J4" s="23" t="s">
        <v>140</v>
      </c>
    </row>
    <row r="5" spans="1:10">
      <c r="A5" s="23" t="s">
        <v>55</v>
      </c>
      <c r="B5" s="23" t="s">
        <v>137</v>
      </c>
      <c r="C5" s="23" t="s">
        <v>138</v>
      </c>
      <c r="D5" s="23" t="s">
        <v>148</v>
      </c>
      <c r="E5" s="23" t="s">
        <v>81</v>
      </c>
      <c r="F5" s="24">
        <v>4440</v>
      </c>
      <c r="G5" s="25">
        <v>1.68</v>
      </c>
      <c r="H5" s="25">
        <v>7459.2</v>
      </c>
      <c r="I5" s="24">
        <v>0</v>
      </c>
      <c r="J5" s="23" t="s">
        <v>140</v>
      </c>
    </row>
    <row r="6" spans="1:10">
      <c r="A6" s="23" t="s">
        <v>55</v>
      </c>
      <c r="B6" s="23" t="s">
        <v>137</v>
      </c>
      <c r="C6" s="23" t="s">
        <v>138</v>
      </c>
      <c r="D6" s="23" t="s">
        <v>148</v>
      </c>
      <c r="E6" s="23" t="s">
        <v>62</v>
      </c>
      <c r="F6" s="24">
        <v>3656</v>
      </c>
      <c r="G6" s="25">
        <v>1.54</v>
      </c>
      <c r="H6" s="25">
        <v>5630.24</v>
      </c>
      <c r="I6" s="24">
        <v>0</v>
      </c>
      <c r="J6" s="23" t="s">
        <v>140</v>
      </c>
    </row>
    <row r="7" spans="1:10">
      <c r="A7" s="23" t="s">
        <v>55</v>
      </c>
      <c r="B7" s="23" t="s">
        <v>137</v>
      </c>
      <c r="C7" s="23" t="s">
        <v>138</v>
      </c>
      <c r="D7" s="23" t="s">
        <v>148</v>
      </c>
      <c r="E7" s="23" t="s">
        <v>65</v>
      </c>
      <c r="F7" s="24">
        <v>2523</v>
      </c>
      <c r="G7" s="25">
        <v>1.46</v>
      </c>
      <c r="H7" s="25">
        <v>3683.58</v>
      </c>
      <c r="I7" s="24">
        <v>0</v>
      </c>
      <c r="J7" s="23" t="s">
        <v>140</v>
      </c>
    </row>
    <row r="8" spans="1:10">
      <c r="A8" s="23" t="s">
        <v>55</v>
      </c>
      <c r="B8" s="23" t="s">
        <v>137</v>
      </c>
      <c r="C8" s="23" t="s">
        <v>138</v>
      </c>
      <c r="D8" s="23" t="s">
        <v>148</v>
      </c>
      <c r="E8" s="23" t="s">
        <v>87</v>
      </c>
      <c r="F8" s="24">
        <v>0</v>
      </c>
      <c r="G8" s="25">
        <v>1.74</v>
      </c>
      <c r="H8" s="25">
        <v>0</v>
      </c>
      <c r="I8" s="24">
        <v>0</v>
      </c>
      <c r="J8" s="23" t="s">
        <v>140</v>
      </c>
    </row>
    <row r="9" spans="1:10">
      <c r="A9" s="23" t="s">
        <v>55</v>
      </c>
      <c r="B9" s="23" t="s">
        <v>137</v>
      </c>
      <c r="C9" s="23" t="s">
        <v>138</v>
      </c>
      <c r="D9" s="23" t="s">
        <v>148</v>
      </c>
      <c r="E9" s="23" t="s">
        <v>68</v>
      </c>
      <c r="F9" s="24">
        <v>4706</v>
      </c>
      <c r="G9" s="25">
        <v>1.61</v>
      </c>
      <c r="H9" s="25">
        <v>7576.6600000000008</v>
      </c>
      <c r="I9" s="24">
        <v>0</v>
      </c>
      <c r="J9" s="23" t="s">
        <v>140</v>
      </c>
    </row>
    <row r="10" spans="1:10">
      <c r="A10" s="23" t="s">
        <v>55</v>
      </c>
      <c r="B10" s="23" t="s">
        <v>137</v>
      </c>
      <c r="C10" s="23" t="s">
        <v>138</v>
      </c>
      <c r="D10" s="23" t="s">
        <v>148</v>
      </c>
      <c r="E10" s="23" t="s">
        <v>73</v>
      </c>
      <c r="F10" s="24">
        <v>10140</v>
      </c>
      <c r="G10" s="25">
        <v>1.54</v>
      </c>
      <c r="H10" s="25">
        <v>15615.6</v>
      </c>
      <c r="I10" s="24">
        <v>0</v>
      </c>
      <c r="J10" s="23" t="s">
        <v>140</v>
      </c>
    </row>
    <row r="11" spans="1:10">
      <c r="A11" s="23" t="s">
        <v>55</v>
      </c>
      <c r="B11" s="23" t="s">
        <v>137</v>
      </c>
      <c r="C11" s="23" t="s">
        <v>138</v>
      </c>
      <c r="D11" s="23" t="s">
        <v>148</v>
      </c>
      <c r="E11" s="23" t="s">
        <v>71</v>
      </c>
      <c r="F11" s="24">
        <v>2633</v>
      </c>
      <c r="G11" s="25">
        <v>1.65</v>
      </c>
      <c r="H11" s="25">
        <v>4344.45</v>
      </c>
      <c r="I11" s="24">
        <v>0</v>
      </c>
      <c r="J11" s="23" t="s">
        <v>140</v>
      </c>
    </row>
    <row r="12" spans="1:10">
      <c r="A12" s="23" t="s">
        <v>55</v>
      </c>
      <c r="B12" s="23" t="s">
        <v>137</v>
      </c>
      <c r="C12" s="23" t="s">
        <v>138</v>
      </c>
      <c r="D12" s="23" t="s">
        <v>148</v>
      </c>
      <c r="E12" s="23" t="s">
        <v>74</v>
      </c>
      <c r="F12" s="24">
        <v>0</v>
      </c>
      <c r="G12" s="25">
        <v>1.74</v>
      </c>
      <c r="H12" s="25">
        <v>0</v>
      </c>
      <c r="I12" s="24">
        <v>0</v>
      </c>
      <c r="J12" s="23" t="s">
        <v>140</v>
      </c>
    </row>
    <row r="13" spans="1:10">
      <c r="A13" s="23" t="s">
        <v>55</v>
      </c>
      <c r="B13" s="23" t="s">
        <v>137</v>
      </c>
      <c r="C13" s="23" t="s">
        <v>138</v>
      </c>
      <c r="D13" s="23" t="s">
        <v>148</v>
      </c>
      <c r="E13" s="23" t="s">
        <v>72</v>
      </c>
      <c r="F13" s="24">
        <v>7281</v>
      </c>
      <c r="G13" s="25">
        <v>1.59</v>
      </c>
      <c r="H13" s="25">
        <v>11576.79</v>
      </c>
      <c r="I13" s="24">
        <v>0</v>
      </c>
      <c r="J13" s="23" t="s">
        <v>140</v>
      </c>
    </row>
    <row r="14" spans="1:10" ht="15.75" thickBot="1">
      <c r="E14" s="27" t="s">
        <v>83</v>
      </c>
      <c r="F14" s="28">
        <f>SUM(F2:F13)</f>
        <v>51475</v>
      </c>
      <c r="G14" s="28"/>
      <c r="H14" s="35">
        <f>SUM(H2:H13)</f>
        <v>81402.06</v>
      </c>
    </row>
    <row r="15" spans="1:10">
      <c r="E15" t="s">
        <v>85</v>
      </c>
      <c r="G15" s="26">
        <f>AVERAGE(G2:G13)</f>
        <v>1.5966666666666667</v>
      </c>
    </row>
    <row r="16" spans="1:10" ht="15.75">
      <c r="E16" s="30" t="s">
        <v>84</v>
      </c>
      <c r="F16" s="31"/>
      <c r="G16" s="31"/>
      <c r="H16" s="32">
        <f>H14/F14</f>
        <v>1.5813901894123361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7"/>
  <sheetViews>
    <sheetView workbookViewId="0">
      <selection activeCell="A25" sqref="A25:XFD27"/>
    </sheetView>
  </sheetViews>
  <sheetFormatPr defaultRowHeight="15"/>
  <cols>
    <col min="1" max="1" width="5.85546875" bestFit="1" customWidth="1"/>
    <col min="2" max="2" width="16.85546875" bestFit="1" customWidth="1"/>
    <col min="3" max="3" width="11.140625" bestFit="1" customWidth="1"/>
    <col min="4" max="4" width="11.42578125" bestFit="1" customWidth="1"/>
    <col min="5" max="5" width="11.5703125" bestFit="1" customWidth="1"/>
    <col min="6" max="6" width="9.5703125" bestFit="1" customWidth="1"/>
    <col min="7" max="7" width="10.85546875" bestFit="1" customWidth="1"/>
    <col min="8" max="8" width="12.5703125" bestFit="1" customWidth="1"/>
    <col min="9" max="9" width="13.42578125" bestFit="1" customWidth="1"/>
    <col min="10" max="10" width="65.140625" bestFit="1" customWidth="1"/>
  </cols>
  <sheetData>
    <row r="1" spans="1:10">
      <c r="A1" s="22" t="s">
        <v>45</v>
      </c>
      <c r="B1" s="22" t="s">
        <v>46</v>
      </c>
      <c r="C1" s="22" t="s">
        <v>47</v>
      </c>
      <c r="D1" s="22" t="s">
        <v>48</v>
      </c>
      <c r="E1" s="22" t="s">
        <v>49</v>
      </c>
      <c r="F1" s="22" t="s">
        <v>50</v>
      </c>
      <c r="G1" s="22" t="s">
        <v>51</v>
      </c>
      <c r="H1" s="22" t="s">
        <v>52</v>
      </c>
      <c r="I1" s="22" t="s">
        <v>53</v>
      </c>
      <c r="J1" s="22" t="s">
        <v>54</v>
      </c>
    </row>
    <row r="2" spans="1:10">
      <c r="A2" s="23" t="s">
        <v>55</v>
      </c>
      <c r="B2" s="23" t="s">
        <v>56</v>
      </c>
      <c r="C2" s="23" t="s">
        <v>57</v>
      </c>
      <c r="D2" s="23" t="s">
        <v>58</v>
      </c>
      <c r="E2" s="23" t="s">
        <v>59</v>
      </c>
      <c r="F2" s="24">
        <v>0</v>
      </c>
      <c r="G2" s="25">
        <v>671.25</v>
      </c>
      <c r="H2" s="25">
        <v>0</v>
      </c>
      <c r="I2" s="24">
        <v>0</v>
      </c>
      <c r="J2" s="23" t="s">
        <v>60</v>
      </c>
    </row>
    <row r="3" spans="1:10">
      <c r="A3" s="23" t="s">
        <v>55</v>
      </c>
      <c r="B3" s="23" t="s">
        <v>56</v>
      </c>
      <c r="C3" s="23" t="s">
        <v>57</v>
      </c>
      <c r="D3" s="23" t="s">
        <v>58</v>
      </c>
      <c r="E3" s="23" t="s">
        <v>61</v>
      </c>
      <c r="F3" s="24">
        <v>0</v>
      </c>
      <c r="G3" s="25">
        <v>671.29</v>
      </c>
      <c r="H3" s="25">
        <v>0</v>
      </c>
      <c r="I3" s="24">
        <v>0</v>
      </c>
      <c r="J3" s="23" t="s">
        <v>60</v>
      </c>
    </row>
    <row r="4" spans="1:10">
      <c r="A4" s="23" t="s">
        <v>55</v>
      </c>
      <c r="B4" s="23" t="s">
        <v>56</v>
      </c>
      <c r="C4" s="23" t="s">
        <v>57</v>
      </c>
      <c r="D4" s="23" t="s">
        <v>58</v>
      </c>
      <c r="E4" s="23" t="s">
        <v>62</v>
      </c>
      <c r="F4" s="24">
        <v>13</v>
      </c>
      <c r="G4" s="25">
        <v>672.85</v>
      </c>
      <c r="H4" s="25">
        <v>8747.0500000000011</v>
      </c>
      <c r="I4" s="24">
        <v>0</v>
      </c>
      <c r="J4" s="23" t="s">
        <v>60</v>
      </c>
    </row>
    <row r="5" spans="1:10">
      <c r="A5" s="23" t="s">
        <v>55</v>
      </c>
      <c r="B5" s="23" t="s">
        <v>56</v>
      </c>
      <c r="C5" s="23" t="s">
        <v>57</v>
      </c>
      <c r="D5" s="23" t="s">
        <v>58</v>
      </c>
      <c r="E5" s="23" t="s">
        <v>63</v>
      </c>
      <c r="F5" s="24">
        <v>0</v>
      </c>
      <c r="G5" s="25">
        <v>671.82</v>
      </c>
      <c r="H5" s="25">
        <v>0</v>
      </c>
      <c r="I5" s="24">
        <v>0</v>
      </c>
      <c r="J5" s="23" t="s">
        <v>60</v>
      </c>
    </row>
    <row r="6" spans="1:10">
      <c r="A6" s="23" t="s">
        <v>55</v>
      </c>
      <c r="B6" s="23" t="s">
        <v>56</v>
      </c>
      <c r="C6" s="23" t="s">
        <v>57</v>
      </c>
      <c r="D6" s="23" t="s">
        <v>58</v>
      </c>
      <c r="E6" s="23" t="s">
        <v>64</v>
      </c>
      <c r="F6" s="24">
        <v>0</v>
      </c>
      <c r="G6" s="25">
        <v>671.75</v>
      </c>
      <c r="H6" s="25">
        <v>0</v>
      </c>
      <c r="I6" s="24">
        <v>0</v>
      </c>
      <c r="J6" s="23" t="s">
        <v>60</v>
      </c>
    </row>
    <row r="7" spans="1:10">
      <c r="A7" s="23" t="s">
        <v>55</v>
      </c>
      <c r="B7" s="23" t="s">
        <v>56</v>
      </c>
      <c r="C7" s="23" t="s">
        <v>57</v>
      </c>
      <c r="D7" s="23" t="s">
        <v>58</v>
      </c>
      <c r="E7" s="23" t="s">
        <v>65</v>
      </c>
      <c r="F7" s="24">
        <v>7</v>
      </c>
      <c r="G7" s="25">
        <v>673.97</v>
      </c>
      <c r="H7" s="25">
        <v>4717.79</v>
      </c>
      <c r="I7" s="24">
        <v>0</v>
      </c>
      <c r="J7" s="23" t="s">
        <v>60</v>
      </c>
    </row>
    <row r="8" spans="1:10">
      <c r="A8" s="23" t="s">
        <v>55</v>
      </c>
      <c r="B8" s="23" t="s">
        <v>56</v>
      </c>
      <c r="C8" s="23" t="s">
        <v>57</v>
      </c>
      <c r="D8" s="23" t="s">
        <v>58</v>
      </c>
      <c r="E8" s="23" t="s">
        <v>66</v>
      </c>
      <c r="F8" s="24">
        <v>0</v>
      </c>
      <c r="G8" s="25">
        <v>671.42</v>
      </c>
      <c r="H8" s="25">
        <v>0</v>
      </c>
      <c r="I8" s="24">
        <v>0</v>
      </c>
      <c r="J8" s="23" t="s">
        <v>60</v>
      </c>
    </row>
    <row r="9" spans="1:10">
      <c r="A9" s="23" t="s">
        <v>55</v>
      </c>
      <c r="B9" s="23" t="s">
        <v>56</v>
      </c>
      <c r="C9" s="23" t="s">
        <v>57</v>
      </c>
      <c r="D9" s="23" t="s">
        <v>58</v>
      </c>
      <c r="E9" s="23" t="s">
        <v>67</v>
      </c>
      <c r="F9" s="24">
        <v>0</v>
      </c>
      <c r="G9" s="25">
        <v>671.94</v>
      </c>
      <c r="H9" s="25">
        <v>0</v>
      </c>
      <c r="I9" s="24">
        <v>0</v>
      </c>
      <c r="J9" s="23" t="s">
        <v>60</v>
      </c>
    </row>
    <row r="10" spans="1:10">
      <c r="A10" s="23" t="s">
        <v>55</v>
      </c>
      <c r="B10" s="23" t="s">
        <v>56</v>
      </c>
      <c r="C10" s="23" t="s">
        <v>57</v>
      </c>
      <c r="D10" s="23" t="s">
        <v>58</v>
      </c>
      <c r="E10" s="23" t="s">
        <v>68</v>
      </c>
      <c r="F10" s="24">
        <v>8</v>
      </c>
      <c r="G10" s="25">
        <v>670.48</v>
      </c>
      <c r="H10" s="25">
        <v>5363.84</v>
      </c>
      <c r="I10" s="24">
        <v>0</v>
      </c>
      <c r="J10" s="23" t="s">
        <v>60</v>
      </c>
    </row>
    <row r="11" spans="1:10">
      <c r="A11" s="23" t="s">
        <v>55</v>
      </c>
      <c r="B11" s="23" t="s">
        <v>56</v>
      </c>
      <c r="C11" s="23" t="s">
        <v>57</v>
      </c>
      <c r="D11" s="23" t="s">
        <v>58</v>
      </c>
      <c r="E11" s="23" t="s">
        <v>69</v>
      </c>
      <c r="F11" s="24">
        <v>0</v>
      </c>
      <c r="G11" s="25">
        <v>671.81</v>
      </c>
      <c r="H11" s="25">
        <v>0</v>
      </c>
      <c r="I11" s="24">
        <v>0</v>
      </c>
      <c r="J11" s="23" t="s">
        <v>60</v>
      </c>
    </row>
    <row r="12" spans="1:10">
      <c r="A12" s="23" t="s">
        <v>55</v>
      </c>
      <c r="B12" s="23" t="s">
        <v>56</v>
      </c>
      <c r="C12" s="23" t="s">
        <v>57</v>
      </c>
      <c r="D12" s="23" t="s">
        <v>58</v>
      </c>
      <c r="E12" s="23" t="s">
        <v>70</v>
      </c>
      <c r="F12" s="24">
        <v>0</v>
      </c>
      <c r="G12" s="25">
        <v>673.78</v>
      </c>
      <c r="H12" s="25">
        <v>0</v>
      </c>
      <c r="I12" s="24">
        <v>0</v>
      </c>
      <c r="J12" s="23" t="s">
        <v>60</v>
      </c>
    </row>
    <row r="13" spans="1:10">
      <c r="A13" s="23" t="s">
        <v>55</v>
      </c>
      <c r="B13" s="23" t="s">
        <v>56</v>
      </c>
      <c r="C13" s="23" t="s">
        <v>57</v>
      </c>
      <c r="D13" s="23" t="s">
        <v>58</v>
      </c>
      <c r="E13" s="23" t="s">
        <v>71</v>
      </c>
      <c r="F13" s="24">
        <v>15</v>
      </c>
      <c r="G13" s="25">
        <v>674.07</v>
      </c>
      <c r="H13" s="25">
        <v>10111.050000000001</v>
      </c>
      <c r="I13" s="24">
        <v>0</v>
      </c>
      <c r="J13" s="23" t="s">
        <v>60</v>
      </c>
    </row>
    <row r="14" spans="1:10">
      <c r="A14" s="23" t="s">
        <v>55</v>
      </c>
      <c r="B14" s="23" t="s">
        <v>56</v>
      </c>
      <c r="C14" s="23" t="s">
        <v>57</v>
      </c>
      <c r="D14" s="23" t="s">
        <v>58</v>
      </c>
      <c r="E14" s="23" t="s">
        <v>72</v>
      </c>
      <c r="F14" s="24">
        <v>24</v>
      </c>
      <c r="G14" s="25">
        <v>671.85</v>
      </c>
      <c r="H14" s="25">
        <v>16124.400000000001</v>
      </c>
      <c r="I14" s="24">
        <v>0</v>
      </c>
      <c r="J14" s="23" t="s">
        <v>60</v>
      </c>
    </row>
    <row r="15" spans="1:10">
      <c r="A15" s="23" t="s">
        <v>55</v>
      </c>
      <c r="B15" s="23" t="s">
        <v>56</v>
      </c>
      <c r="C15" s="23" t="s">
        <v>57</v>
      </c>
      <c r="D15" s="23" t="s">
        <v>58</v>
      </c>
      <c r="E15" s="23" t="s">
        <v>73</v>
      </c>
      <c r="F15" s="24">
        <v>4</v>
      </c>
      <c r="G15" s="25">
        <v>675.34</v>
      </c>
      <c r="H15" s="25">
        <v>2701.36</v>
      </c>
      <c r="I15" s="24">
        <v>0</v>
      </c>
      <c r="J15" s="23" t="s">
        <v>60</v>
      </c>
    </row>
    <row r="16" spans="1:10">
      <c r="A16" s="23" t="s">
        <v>55</v>
      </c>
      <c r="B16" s="23" t="s">
        <v>56</v>
      </c>
      <c r="C16" s="23" t="s">
        <v>57</v>
      </c>
      <c r="D16" s="23" t="s">
        <v>58</v>
      </c>
      <c r="E16" s="23" t="s">
        <v>74</v>
      </c>
      <c r="F16" s="24">
        <v>16</v>
      </c>
      <c r="G16" s="25">
        <v>665.98</v>
      </c>
      <c r="H16" s="25">
        <v>10655.68</v>
      </c>
      <c r="I16" s="24">
        <v>0</v>
      </c>
      <c r="J16" s="23" t="s">
        <v>60</v>
      </c>
    </row>
    <row r="17" spans="1:10">
      <c r="A17" s="23" t="s">
        <v>55</v>
      </c>
      <c r="B17" s="23" t="s">
        <v>56</v>
      </c>
      <c r="C17" s="23" t="s">
        <v>57</v>
      </c>
      <c r="D17" s="23" t="s">
        <v>58</v>
      </c>
      <c r="E17" s="23" t="s">
        <v>75</v>
      </c>
      <c r="F17" s="24">
        <v>0</v>
      </c>
      <c r="G17" s="25">
        <v>670.91</v>
      </c>
      <c r="H17" s="25">
        <v>0</v>
      </c>
      <c r="I17" s="24">
        <v>0</v>
      </c>
      <c r="J17" s="23" t="s">
        <v>60</v>
      </c>
    </row>
    <row r="18" spans="1:10">
      <c r="A18" s="23" t="s">
        <v>55</v>
      </c>
      <c r="B18" s="23" t="s">
        <v>56</v>
      </c>
      <c r="C18" s="23" t="s">
        <v>57</v>
      </c>
      <c r="D18" s="23" t="s">
        <v>58</v>
      </c>
      <c r="E18" s="23" t="s">
        <v>76</v>
      </c>
      <c r="F18" s="24">
        <v>46</v>
      </c>
      <c r="G18" s="25">
        <v>671.81</v>
      </c>
      <c r="H18" s="25">
        <v>30903.26</v>
      </c>
      <c r="I18" s="24">
        <v>0</v>
      </c>
      <c r="J18" s="23" t="s">
        <v>60</v>
      </c>
    </row>
    <row r="19" spans="1:10">
      <c r="A19" s="23" t="s">
        <v>55</v>
      </c>
      <c r="B19" s="23" t="s">
        <v>56</v>
      </c>
      <c r="C19" s="23" t="s">
        <v>57</v>
      </c>
      <c r="D19" s="23" t="s">
        <v>58</v>
      </c>
      <c r="E19" s="23" t="s">
        <v>77</v>
      </c>
      <c r="F19" s="24">
        <v>4</v>
      </c>
      <c r="G19" s="25">
        <v>673.33</v>
      </c>
      <c r="H19" s="25">
        <v>2693.32</v>
      </c>
      <c r="I19" s="24">
        <v>0</v>
      </c>
      <c r="J19" s="23" t="s">
        <v>60</v>
      </c>
    </row>
    <row r="20" spans="1:10">
      <c r="A20" s="23" t="s">
        <v>55</v>
      </c>
      <c r="B20" s="23" t="s">
        <v>56</v>
      </c>
      <c r="C20" s="23" t="s">
        <v>57</v>
      </c>
      <c r="D20" s="23" t="s">
        <v>58</v>
      </c>
      <c r="E20" s="23" t="s">
        <v>78</v>
      </c>
      <c r="F20" s="24">
        <v>0</v>
      </c>
      <c r="G20" s="25">
        <v>673.78</v>
      </c>
      <c r="H20" s="25">
        <v>0</v>
      </c>
      <c r="I20" s="24">
        <v>0</v>
      </c>
      <c r="J20" s="23" t="s">
        <v>60</v>
      </c>
    </row>
    <row r="21" spans="1:10">
      <c r="A21" s="23" t="s">
        <v>55</v>
      </c>
      <c r="B21" s="23" t="s">
        <v>56</v>
      </c>
      <c r="C21" s="23" t="s">
        <v>57</v>
      </c>
      <c r="D21" s="23" t="s">
        <v>58</v>
      </c>
      <c r="E21" s="23" t="s">
        <v>79</v>
      </c>
      <c r="F21" s="24">
        <v>2</v>
      </c>
      <c r="G21" s="25">
        <v>671.19</v>
      </c>
      <c r="H21" s="25">
        <v>1342.38</v>
      </c>
      <c r="I21" s="24">
        <v>0</v>
      </c>
      <c r="J21" s="23" t="s">
        <v>60</v>
      </c>
    </row>
    <row r="22" spans="1:10">
      <c r="A22" s="23" t="s">
        <v>55</v>
      </c>
      <c r="B22" s="23" t="s">
        <v>56</v>
      </c>
      <c r="C22" s="23" t="s">
        <v>57</v>
      </c>
      <c r="D22" s="23" t="s">
        <v>58</v>
      </c>
      <c r="E22" s="23" t="s">
        <v>80</v>
      </c>
      <c r="F22" s="24">
        <v>46</v>
      </c>
      <c r="G22" s="25">
        <v>673.43</v>
      </c>
      <c r="H22" s="25">
        <v>30977.78</v>
      </c>
      <c r="I22" s="24">
        <v>6</v>
      </c>
      <c r="J22" s="23" t="s">
        <v>60</v>
      </c>
    </row>
    <row r="23" spans="1:10">
      <c r="A23" s="23" t="s">
        <v>55</v>
      </c>
      <c r="B23" s="23" t="s">
        <v>56</v>
      </c>
      <c r="C23" s="23" t="s">
        <v>57</v>
      </c>
      <c r="D23" s="23" t="s">
        <v>58</v>
      </c>
      <c r="E23" s="23" t="s">
        <v>81</v>
      </c>
      <c r="F23" s="24">
        <v>15</v>
      </c>
      <c r="G23" s="25">
        <v>659.13</v>
      </c>
      <c r="H23" s="25">
        <v>9886.9500000000007</v>
      </c>
      <c r="I23" s="24">
        <v>0</v>
      </c>
      <c r="J23" s="23" t="s">
        <v>60</v>
      </c>
    </row>
    <row r="24" spans="1:10">
      <c r="A24" s="23" t="s">
        <v>55</v>
      </c>
      <c r="B24" s="23" t="s">
        <v>56</v>
      </c>
      <c r="C24" s="23" t="s">
        <v>57</v>
      </c>
      <c r="D24" s="23" t="s">
        <v>58</v>
      </c>
      <c r="E24" s="23" t="s">
        <v>82</v>
      </c>
      <c r="F24" s="24">
        <v>0</v>
      </c>
      <c r="G24" s="25">
        <v>671.8</v>
      </c>
      <c r="H24" s="25">
        <v>0</v>
      </c>
      <c r="I24" s="24">
        <v>0</v>
      </c>
      <c r="J24" s="23" t="s">
        <v>60</v>
      </c>
    </row>
    <row r="25" spans="1:10" ht="15.75" thickBot="1">
      <c r="E25" s="27" t="s">
        <v>83</v>
      </c>
      <c r="F25" s="28">
        <f>SUM(F2:F24)</f>
        <v>200</v>
      </c>
      <c r="G25" s="29"/>
      <c r="H25" s="35">
        <f>SUM(H2:H24)</f>
        <v>134224.86000000002</v>
      </c>
    </row>
    <row r="26" spans="1:10">
      <c r="E26" t="s">
        <v>85</v>
      </c>
      <c r="G26" s="26">
        <f>AVERAGE(G2:G24)</f>
        <v>671.52086956521725</v>
      </c>
    </row>
    <row r="27" spans="1:10" ht="15.75">
      <c r="E27" s="30" t="s">
        <v>84</v>
      </c>
      <c r="F27" s="31"/>
      <c r="G27" s="31"/>
      <c r="H27" s="32">
        <f>H25/F25</f>
        <v>671.12430000000006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5"/>
  <sheetViews>
    <sheetView workbookViewId="0">
      <selection activeCell="H23" sqref="H23"/>
    </sheetView>
  </sheetViews>
  <sheetFormatPr defaultRowHeight="15"/>
  <cols>
    <col min="1" max="1" width="5.85546875" bestFit="1" customWidth="1"/>
    <col min="2" max="2" width="16.85546875" bestFit="1" customWidth="1"/>
    <col min="3" max="3" width="11.140625" bestFit="1" customWidth="1"/>
    <col min="4" max="4" width="11.42578125" bestFit="1" customWidth="1"/>
    <col min="5" max="5" width="11.5703125" bestFit="1" customWidth="1"/>
    <col min="6" max="6" width="9.5703125" bestFit="1" customWidth="1"/>
    <col min="7" max="7" width="10.85546875" bestFit="1" customWidth="1"/>
    <col min="8" max="8" width="11.5703125" bestFit="1" customWidth="1"/>
    <col min="9" max="9" width="13.42578125" bestFit="1" customWidth="1"/>
    <col min="10" max="10" width="65.140625" bestFit="1" customWidth="1"/>
  </cols>
  <sheetData>
    <row r="1" spans="1:10">
      <c r="A1" s="22" t="s">
        <v>45</v>
      </c>
      <c r="B1" s="22" t="s">
        <v>46</v>
      </c>
      <c r="C1" s="22" t="s">
        <v>47</v>
      </c>
      <c r="D1" s="22" t="s">
        <v>48</v>
      </c>
      <c r="E1" s="22" t="s">
        <v>49</v>
      </c>
      <c r="F1" s="22" t="s">
        <v>50</v>
      </c>
      <c r="G1" s="22" t="s">
        <v>51</v>
      </c>
      <c r="H1" s="22" t="s">
        <v>52</v>
      </c>
      <c r="I1" s="22" t="s">
        <v>53</v>
      </c>
      <c r="J1" s="22" t="s">
        <v>54</v>
      </c>
    </row>
    <row r="2" spans="1:10">
      <c r="A2" s="23" t="s">
        <v>55</v>
      </c>
      <c r="B2" s="23" t="s">
        <v>56</v>
      </c>
      <c r="C2" s="23" t="s">
        <v>57</v>
      </c>
      <c r="D2" s="23" t="s">
        <v>86</v>
      </c>
      <c r="E2" s="23" t="s">
        <v>59</v>
      </c>
      <c r="F2" s="24">
        <v>0</v>
      </c>
      <c r="G2" s="25">
        <v>909.25</v>
      </c>
      <c r="H2" s="25">
        <v>0</v>
      </c>
      <c r="I2" s="24">
        <v>0</v>
      </c>
      <c r="J2" s="23" t="s">
        <v>60</v>
      </c>
    </row>
    <row r="3" spans="1:10">
      <c r="A3" s="23" t="s">
        <v>55</v>
      </c>
      <c r="B3" s="23" t="s">
        <v>56</v>
      </c>
      <c r="C3" s="23" t="s">
        <v>57</v>
      </c>
      <c r="D3" s="23" t="s">
        <v>86</v>
      </c>
      <c r="E3" s="23" t="s">
        <v>63</v>
      </c>
      <c r="F3" s="24">
        <v>0</v>
      </c>
      <c r="G3" s="25">
        <v>909.25</v>
      </c>
      <c r="H3" s="25">
        <v>0</v>
      </c>
      <c r="I3" s="24">
        <v>0</v>
      </c>
      <c r="J3" s="23" t="s">
        <v>60</v>
      </c>
    </row>
    <row r="4" spans="1:10">
      <c r="A4" s="23" t="s">
        <v>55</v>
      </c>
      <c r="B4" s="23" t="s">
        <v>56</v>
      </c>
      <c r="C4" s="23" t="s">
        <v>57</v>
      </c>
      <c r="D4" s="23" t="s">
        <v>86</v>
      </c>
      <c r="E4" s="23" t="s">
        <v>64</v>
      </c>
      <c r="F4" s="24">
        <v>0</v>
      </c>
      <c r="G4" s="25">
        <v>921.13</v>
      </c>
      <c r="H4" s="25">
        <v>0</v>
      </c>
      <c r="I4" s="24">
        <v>0</v>
      </c>
      <c r="J4" s="23" t="s">
        <v>60</v>
      </c>
    </row>
    <row r="5" spans="1:10">
      <c r="A5" s="23" t="s">
        <v>55</v>
      </c>
      <c r="B5" s="23" t="s">
        <v>56</v>
      </c>
      <c r="C5" s="23" t="s">
        <v>57</v>
      </c>
      <c r="D5" s="23" t="s">
        <v>86</v>
      </c>
      <c r="E5" s="23" t="s">
        <v>71</v>
      </c>
      <c r="F5" s="24">
        <v>0</v>
      </c>
      <c r="G5" s="25">
        <v>909.25</v>
      </c>
      <c r="H5" s="25">
        <v>0</v>
      </c>
      <c r="I5" s="24">
        <v>0</v>
      </c>
      <c r="J5" s="23" t="s">
        <v>60</v>
      </c>
    </row>
    <row r="6" spans="1:10">
      <c r="A6" s="23" t="s">
        <v>55</v>
      </c>
      <c r="B6" s="23" t="s">
        <v>56</v>
      </c>
      <c r="C6" s="23" t="s">
        <v>57</v>
      </c>
      <c r="D6" s="23" t="s">
        <v>86</v>
      </c>
      <c r="E6" s="23" t="s">
        <v>68</v>
      </c>
      <c r="F6" s="24">
        <v>5</v>
      </c>
      <c r="G6" s="25">
        <v>1050.58</v>
      </c>
      <c r="H6" s="25">
        <v>5252.9</v>
      </c>
      <c r="I6" s="24">
        <v>0</v>
      </c>
      <c r="J6" s="23" t="s">
        <v>60</v>
      </c>
    </row>
    <row r="7" spans="1:10">
      <c r="A7" s="23" t="s">
        <v>55</v>
      </c>
      <c r="B7" s="23" t="s">
        <v>56</v>
      </c>
      <c r="C7" s="23" t="s">
        <v>57</v>
      </c>
      <c r="D7" s="23" t="s">
        <v>86</v>
      </c>
      <c r="E7" s="23" t="s">
        <v>87</v>
      </c>
      <c r="F7" s="24">
        <v>7</v>
      </c>
      <c r="G7" s="25">
        <v>1049.67</v>
      </c>
      <c r="H7" s="25">
        <v>7347.6900000000005</v>
      </c>
      <c r="I7" s="24">
        <v>0</v>
      </c>
      <c r="J7" s="23" t="s">
        <v>60</v>
      </c>
    </row>
    <row r="8" spans="1:10">
      <c r="A8" s="23" t="s">
        <v>55</v>
      </c>
      <c r="B8" s="23" t="s">
        <v>56</v>
      </c>
      <c r="C8" s="23" t="s">
        <v>57</v>
      </c>
      <c r="D8" s="23" t="s">
        <v>86</v>
      </c>
      <c r="E8" s="23" t="s">
        <v>66</v>
      </c>
      <c r="F8" s="24">
        <v>0</v>
      </c>
      <c r="G8" s="25">
        <v>909.25</v>
      </c>
      <c r="H8" s="25">
        <v>0</v>
      </c>
      <c r="I8" s="24">
        <v>0</v>
      </c>
      <c r="J8" s="23" t="s">
        <v>60</v>
      </c>
    </row>
    <row r="9" spans="1:10">
      <c r="A9" s="23" t="s">
        <v>55</v>
      </c>
      <c r="B9" s="23" t="s">
        <v>56</v>
      </c>
      <c r="C9" s="23" t="s">
        <v>57</v>
      </c>
      <c r="D9" s="23" t="s">
        <v>86</v>
      </c>
      <c r="E9" s="23" t="s">
        <v>80</v>
      </c>
      <c r="F9" s="24">
        <v>19</v>
      </c>
      <c r="G9" s="25">
        <v>1068.75</v>
      </c>
      <c r="H9" s="25">
        <v>20306.25</v>
      </c>
      <c r="I9" s="24">
        <v>0</v>
      </c>
      <c r="J9" s="23" t="s">
        <v>60</v>
      </c>
    </row>
    <row r="10" spans="1:10">
      <c r="A10" s="23" t="s">
        <v>55</v>
      </c>
      <c r="B10" s="23" t="s">
        <v>56</v>
      </c>
      <c r="C10" s="23" t="s">
        <v>57</v>
      </c>
      <c r="D10" s="23" t="s">
        <v>86</v>
      </c>
      <c r="E10" s="23" t="s">
        <v>67</v>
      </c>
      <c r="F10" s="24">
        <v>0</v>
      </c>
      <c r="G10" s="25">
        <v>909.25</v>
      </c>
      <c r="H10" s="25">
        <v>0</v>
      </c>
      <c r="I10" s="24">
        <v>0</v>
      </c>
      <c r="J10" s="23" t="s">
        <v>60</v>
      </c>
    </row>
    <row r="11" spans="1:10">
      <c r="A11" s="23" t="s">
        <v>55</v>
      </c>
      <c r="B11" s="23" t="s">
        <v>56</v>
      </c>
      <c r="C11" s="23" t="s">
        <v>57</v>
      </c>
      <c r="D11" s="23" t="s">
        <v>86</v>
      </c>
      <c r="E11" s="23" t="s">
        <v>73</v>
      </c>
      <c r="F11" s="24">
        <v>10</v>
      </c>
      <c r="G11" s="25">
        <v>1009.04</v>
      </c>
      <c r="H11" s="25">
        <v>10090.4</v>
      </c>
      <c r="I11" s="24">
        <v>0</v>
      </c>
      <c r="J11" s="23" t="s">
        <v>60</v>
      </c>
    </row>
    <row r="12" spans="1:10">
      <c r="A12" s="23" t="s">
        <v>55</v>
      </c>
      <c r="B12" s="23" t="s">
        <v>56</v>
      </c>
      <c r="C12" s="23" t="s">
        <v>57</v>
      </c>
      <c r="D12" s="23" t="s">
        <v>86</v>
      </c>
      <c r="E12" s="23" t="s">
        <v>74</v>
      </c>
      <c r="F12" s="24">
        <v>0</v>
      </c>
      <c r="G12" s="25">
        <v>909.25</v>
      </c>
      <c r="H12" s="25">
        <v>0</v>
      </c>
      <c r="I12" s="24">
        <v>0</v>
      </c>
      <c r="J12" s="23" t="s">
        <v>60</v>
      </c>
    </row>
    <row r="13" spans="1:10">
      <c r="A13" s="23" t="s">
        <v>55</v>
      </c>
      <c r="B13" s="23" t="s">
        <v>56</v>
      </c>
      <c r="C13" s="23" t="s">
        <v>57</v>
      </c>
      <c r="D13" s="23" t="s">
        <v>86</v>
      </c>
      <c r="E13" s="23" t="s">
        <v>69</v>
      </c>
      <c r="F13" s="24">
        <v>0</v>
      </c>
      <c r="G13" s="25">
        <v>919.95</v>
      </c>
      <c r="H13" s="25">
        <v>0</v>
      </c>
      <c r="I13" s="24">
        <v>0</v>
      </c>
      <c r="J13" s="23" t="s">
        <v>60</v>
      </c>
    </row>
    <row r="14" spans="1:10">
      <c r="A14" s="23" t="s">
        <v>55</v>
      </c>
      <c r="B14" s="23" t="s">
        <v>56</v>
      </c>
      <c r="C14" s="23" t="s">
        <v>57</v>
      </c>
      <c r="D14" s="23" t="s">
        <v>86</v>
      </c>
      <c r="E14" s="23" t="s">
        <v>77</v>
      </c>
      <c r="F14" s="24">
        <v>4</v>
      </c>
      <c r="G14" s="25">
        <v>1037.74</v>
      </c>
      <c r="H14" s="25">
        <v>4150.96</v>
      </c>
      <c r="I14" s="24">
        <v>0</v>
      </c>
      <c r="J14" s="23" t="s">
        <v>60</v>
      </c>
    </row>
    <row r="15" spans="1:10">
      <c r="A15" s="23" t="s">
        <v>55</v>
      </c>
      <c r="B15" s="23" t="s">
        <v>56</v>
      </c>
      <c r="C15" s="23" t="s">
        <v>57</v>
      </c>
      <c r="D15" s="23" t="s">
        <v>86</v>
      </c>
      <c r="E15" s="23" t="s">
        <v>70</v>
      </c>
      <c r="F15" s="24">
        <v>0</v>
      </c>
      <c r="G15" s="25">
        <v>909.25</v>
      </c>
      <c r="H15" s="25">
        <v>0</v>
      </c>
      <c r="I15" s="24">
        <v>0</v>
      </c>
      <c r="J15" s="23" t="s">
        <v>60</v>
      </c>
    </row>
    <row r="16" spans="1:10">
      <c r="A16" s="23" t="s">
        <v>55</v>
      </c>
      <c r="B16" s="23" t="s">
        <v>56</v>
      </c>
      <c r="C16" s="23" t="s">
        <v>57</v>
      </c>
      <c r="D16" s="23" t="s">
        <v>86</v>
      </c>
      <c r="E16" s="23" t="s">
        <v>81</v>
      </c>
      <c r="F16" s="24">
        <v>1</v>
      </c>
      <c r="G16" s="25">
        <v>1048</v>
      </c>
      <c r="H16" s="25">
        <v>1048</v>
      </c>
      <c r="I16" s="24">
        <v>0</v>
      </c>
      <c r="J16" s="23" t="s">
        <v>60</v>
      </c>
    </row>
    <row r="17" spans="1:10">
      <c r="A17" s="23" t="s">
        <v>55</v>
      </c>
      <c r="B17" s="23" t="s">
        <v>56</v>
      </c>
      <c r="C17" s="23" t="s">
        <v>57</v>
      </c>
      <c r="D17" s="23" t="s">
        <v>86</v>
      </c>
      <c r="E17" s="23" t="s">
        <v>75</v>
      </c>
      <c r="F17" s="24">
        <v>0</v>
      </c>
      <c r="G17" s="25">
        <v>925.51</v>
      </c>
      <c r="H17" s="25">
        <v>0</v>
      </c>
      <c r="I17" s="24">
        <v>0</v>
      </c>
      <c r="J17" s="23" t="s">
        <v>60</v>
      </c>
    </row>
    <row r="18" spans="1:10">
      <c r="A18" s="23" t="s">
        <v>55</v>
      </c>
      <c r="B18" s="23" t="s">
        <v>56</v>
      </c>
      <c r="C18" s="23" t="s">
        <v>57</v>
      </c>
      <c r="D18" s="23" t="s">
        <v>86</v>
      </c>
      <c r="E18" s="23" t="s">
        <v>76</v>
      </c>
      <c r="F18" s="24">
        <v>29</v>
      </c>
      <c r="G18" s="25">
        <v>919.95</v>
      </c>
      <c r="H18" s="25">
        <v>26678.550000000003</v>
      </c>
      <c r="I18" s="24">
        <v>0</v>
      </c>
      <c r="J18" s="23" t="s">
        <v>60</v>
      </c>
    </row>
    <row r="19" spans="1:10">
      <c r="A19" s="23" t="s">
        <v>55</v>
      </c>
      <c r="B19" s="23" t="s">
        <v>56</v>
      </c>
      <c r="C19" s="23" t="s">
        <v>57</v>
      </c>
      <c r="D19" s="23" t="s">
        <v>86</v>
      </c>
      <c r="E19" s="23" t="s">
        <v>62</v>
      </c>
      <c r="F19" s="24">
        <v>6</v>
      </c>
      <c r="G19" s="25">
        <v>1030.04</v>
      </c>
      <c r="H19" s="25">
        <v>6180.24</v>
      </c>
      <c r="I19" s="24">
        <v>0</v>
      </c>
      <c r="J19" s="23" t="s">
        <v>60</v>
      </c>
    </row>
    <row r="20" spans="1:10">
      <c r="A20" s="23" t="s">
        <v>55</v>
      </c>
      <c r="B20" s="23" t="s">
        <v>56</v>
      </c>
      <c r="C20" s="23" t="s">
        <v>57</v>
      </c>
      <c r="D20" s="23" t="s">
        <v>86</v>
      </c>
      <c r="E20" s="23" t="s">
        <v>78</v>
      </c>
      <c r="F20" s="24">
        <v>0</v>
      </c>
      <c r="G20" s="25">
        <v>909.25</v>
      </c>
      <c r="H20" s="25">
        <v>0</v>
      </c>
      <c r="I20" s="24">
        <v>0</v>
      </c>
      <c r="J20" s="23" t="s">
        <v>60</v>
      </c>
    </row>
    <row r="21" spans="1:10">
      <c r="A21" s="23" t="s">
        <v>55</v>
      </c>
      <c r="B21" s="23" t="s">
        <v>56</v>
      </c>
      <c r="C21" s="23" t="s">
        <v>57</v>
      </c>
      <c r="D21" s="23" t="s">
        <v>86</v>
      </c>
      <c r="E21" s="23" t="s">
        <v>79</v>
      </c>
      <c r="F21" s="24">
        <v>0</v>
      </c>
      <c r="G21" s="25">
        <v>909.25</v>
      </c>
      <c r="H21" s="25">
        <v>0</v>
      </c>
      <c r="I21" s="24">
        <v>0</v>
      </c>
      <c r="J21" s="23" t="s">
        <v>60</v>
      </c>
    </row>
    <row r="22" spans="1:10">
      <c r="A22" s="23" t="s">
        <v>55</v>
      </c>
      <c r="B22" s="23" t="s">
        <v>56</v>
      </c>
      <c r="C22" s="23" t="s">
        <v>57</v>
      </c>
      <c r="D22" s="23" t="s">
        <v>86</v>
      </c>
      <c r="E22" s="23" t="s">
        <v>82</v>
      </c>
      <c r="F22" s="24">
        <v>0</v>
      </c>
      <c r="G22" s="25">
        <v>909.25</v>
      </c>
      <c r="H22" s="25">
        <v>0</v>
      </c>
      <c r="I22" s="24">
        <v>0</v>
      </c>
      <c r="J22" s="23" t="s">
        <v>60</v>
      </c>
    </row>
    <row r="23" spans="1:10" ht="15.75" thickBot="1">
      <c r="E23" s="27" t="s">
        <v>83</v>
      </c>
      <c r="F23" s="28">
        <f>SUM(F2:F22)</f>
        <v>81</v>
      </c>
      <c r="G23" s="29"/>
      <c r="H23" s="35">
        <f>SUM(H2:H22)</f>
        <v>81054.990000000005</v>
      </c>
    </row>
    <row r="24" spans="1:10">
      <c r="E24" t="s">
        <v>85</v>
      </c>
      <c r="G24" s="26">
        <f>AVERAGE(G2:G22)</f>
        <v>955.85047619047634</v>
      </c>
    </row>
    <row r="25" spans="1:10" ht="15.75">
      <c r="E25" s="30" t="s">
        <v>84</v>
      </c>
      <c r="F25" s="31"/>
      <c r="G25" s="31"/>
      <c r="H25" s="32">
        <f>H23/F23</f>
        <v>1000.678888888889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2"/>
  <sheetViews>
    <sheetView workbookViewId="0">
      <selection activeCell="A20" sqref="A20:XFD22"/>
    </sheetView>
  </sheetViews>
  <sheetFormatPr defaultRowHeight="15"/>
  <cols>
    <col min="1" max="1" width="5.85546875" bestFit="1" customWidth="1"/>
    <col min="2" max="2" width="16.85546875" bestFit="1" customWidth="1"/>
    <col min="3" max="3" width="11.140625" bestFit="1" customWidth="1"/>
    <col min="4" max="4" width="11.42578125" bestFit="1" customWidth="1"/>
    <col min="5" max="5" width="11.5703125" bestFit="1" customWidth="1"/>
    <col min="6" max="6" width="9.5703125" bestFit="1" customWidth="1"/>
    <col min="7" max="7" width="10.85546875" bestFit="1" customWidth="1"/>
    <col min="8" max="8" width="11.5703125" bestFit="1" customWidth="1"/>
    <col min="9" max="9" width="13.42578125" bestFit="1" customWidth="1"/>
    <col min="10" max="10" width="65.140625" bestFit="1" customWidth="1"/>
  </cols>
  <sheetData>
    <row r="1" spans="1:10">
      <c r="A1" s="22" t="s">
        <v>45</v>
      </c>
      <c r="B1" s="22" t="s">
        <v>46</v>
      </c>
      <c r="C1" s="22" t="s">
        <v>47</v>
      </c>
      <c r="D1" s="22" t="s">
        <v>48</v>
      </c>
      <c r="E1" s="22" t="s">
        <v>49</v>
      </c>
      <c r="F1" s="22" t="s">
        <v>50</v>
      </c>
      <c r="G1" s="22" t="s">
        <v>51</v>
      </c>
      <c r="H1" s="22" t="s">
        <v>52</v>
      </c>
      <c r="I1" s="22" t="s">
        <v>53</v>
      </c>
      <c r="J1" s="22" t="s">
        <v>54</v>
      </c>
    </row>
    <row r="2" spans="1:10">
      <c r="A2" s="23" t="s">
        <v>55</v>
      </c>
      <c r="B2" s="23" t="s">
        <v>56</v>
      </c>
      <c r="C2" s="23" t="s">
        <v>57</v>
      </c>
      <c r="D2" s="23" t="s">
        <v>88</v>
      </c>
      <c r="E2" s="23" t="s">
        <v>59</v>
      </c>
      <c r="F2" s="24">
        <v>0</v>
      </c>
      <c r="G2" s="25">
        <v>747.84</v>
      </c>
      <c r="H2" s="25">
        <v>0</v>
      </c>
      <c r="I2" s="24">
        <v>0</v>
      </c>
      <c r="J2" s="23" t="s">
        <v>60</v>
      </c>
    </row>
    <row r="3" spans="1:10">
      <c r="A3" s="23" t="s">
        <v>55</v>
      </c>
      <c r="B3" s="23" t="s">
        <v>56</v>
      </c>
      <c r="C3" s="23" t="s">
        <v>57</v>
      </c>
      <c r="D3" s="23" t="s">
        <v>88</v>
      </c>
      <c r="E3" s="23" t="s">
        <v>61</v>
      </c>
      <c r="F3" s="24">
        <v>0</v>
      </c>
      <c r="G3" s="25">
        <v>747.84</v>
      </c>
      <c r="H3" s="25">
        <v>0</v>
      </c>
      <c r="I3" s="24">
        <v>0</v>
      </c>
      <c r="J3" s="23" t="s">
        <v>60</v>
      </c>
    </row>
    <row r="4" spans="1:10">
      <c r="A4" s="23" t="s">
        <v>55</v>
      </c>
      <c r="B4" s="23" t="s">
        <v>56</v>
      </c>
      <c r="C4" s="23" t="s">
        <v>57</v>
      </c>
      <c r="D4" s="23" t="s">
        <v>88</v>
      </c>
      <c r="E4" s="23" t="s">
        <v>62</v>
      </c>
      <c r="F4" s="24">
        <v>3</v>
      </c>
      <c r="G4" s="25">
        <v>774</v>
      </c>
      <c r="H4" s="25">
        <v>2322</v>
      </c>
      <c r="I4" s="24">
        <v>0</v>
      </c>
      <c r="J4" s="23" t="s">
        <v>60</v>
      </c>
    </row>
    <row r="5" spans="1:10">
      <c r="A5" s="23" t="s">
        <v>55</v>
      </c>
      <c r="B5" s="23" t="s">
        <v>56</v>
      </c>
      <c r="C5" s="23" t="s">
        <v>57</v>
      </c>
      <c r="D5" s="23" t="s">
        <v>88</v>
      </c>
      <c r="E5" s="23" t="s">
        <v>66</v>
      </c>
      <c r="F5" s="24">
        <v>0</v>
      </c>
      <c r="G5" s="25">
        <v>747.84</v>
      </c>
      <c r="H5" s="25">
        <v>0</v>
      </c>
      <c r="I5" s="24">
        <v>0</v>
      </c>
      <c r="J5" s="23" t="s">
        <v>60</v>
      </c>
    </row>
    <row r="6" spans="1:10">
      <c r="A6" s="23" t="s">
        <v>55</v>
      </c>
      <c r="B6" s="23" t="s">
        <v>56</v>
      </c>
      <c r="C6" s="23" t="s">
        <v>57</v>
      </c>
      <c r="D6" s="23" t="s">
        <v>88</v>
      </c>
      <c r="E6" s="23" t="s">
        <v>64</v>
      </c>
      <c r="F6" s="24">
        <v>0</v>
      </c>
      <c r="G6" s="25">
        <v>792.61</v>
      </c>
      <c r="H6" s="25">
        <v>0</v>
      </c>
      <c r="I6" s="24">
        <v>0</v>
      </c>
      <c r="J6" s="23" t="s">
        <v>60</v>
      </c>
    </row>
    <row r="7" spans="1:10">
      <c r="A7" s="23" t="s">
        <v>55</v>
      </c>
      <c r="B7" s="23" t="s">
        <v>56</v>
      </c>
      <c r="C7" s="23" t="s">
        <v>57</v>
      </c>
      <c r="D7" s="23" t="s">
        <v>88</v>
      </c>
      <c r="E7" s="23" t="s">
        <v>65</v>
      </c>
      <c r="F7" s="24">
        <v>3</v>
      </c>
      <c r="G7" s="25">
        <v>785.93</v>
      </c>
      <c r="H7" s="25">
        <v>2357.79</v>
      </c>
      <c r="I7" s="24">
        <v>0</v>
      </c>
      <c r="J7" s="23" t="s">
        <v>60</v>
      </c>
    </row>
    <row r="8" spans="1:10">
      <c r="A8" s="23" t="s">
        <v>55</v>
      </c>
      <c r="B8" s="23" t="s">
        <v>56</v>
      </c>
      <c r="C8" s="23" t="s">
        <v>57</v>
      </c>
      <c r="D8" s="23" t="s">
        <v>88</v>
      </c>
      <c r="E8" s="23" t="s">
        <v>68</v>
      </c>
      <c r="F8" s="24">
        <v>3</v>
      </c>
      <c r="G8" s="25">
        <v>790.13</v>
      </c>
      <c r="H8" s="25">
        <v>2370.39</v>
      </c>
      <c r="I8" s="24">
        <v>0</v>
      </c>
      <c r="J8" s="23" t="s">
        <v>60</v>
      </c>
    </row>
    <row r="9" spans="1:10">
      <c r="A9" s="23" t="s">
        <v>55</v>
      </c>
      <c r="B9" s="23" t="s">
        <v>56</v>
      </c>
      <c r="C9" s="23" t="s">
        <v>57</v>
      </c>
      <c r="D9" s="23" t="s">
        <v>88</v>
      </c>
      <c r="E9" s="23" t="s">
        <v>69</v>
      </c>
      <c r="F9" s="24">
        <v>0</v>
      </c>
      <c r="G9" s="25">
        <v>747.84</v>
      </c>
      <c r="H9" s="25">
        <v>0</v>
      </c>
      <c r="I9" s="24">
        <v>0</v>
      </c>
      <c r="J9" s="23" t="s">
        <v>60</v>
      </c>
    </row>
    <row r="10" spans="1:10">
      <c r="A10" s="23" t="s">
        <v>55</v>
      </c>
      <c r="B10" s="23" t="s">
        <v>56</v>
      </c>
      <c r="C10" s="23" t="s">
        <v>57</v>
      </c>
      <c r="D10" s="23" t="s">
        <v>88</v>
      </c>
      <c r="E10" s="23" t="s">
        <v>71</v>
      </c>
      <c r="F10" s="24">
        <v>3</v>
      </c>
      <c r="G10" s="25">
        <v>790.13</v>
      </c>
      <c r="H10" s="25">
        <v>2370.39</v>
      </c>
      <c r="I10" s="24">
        <v>0</v>
      </c>
      <c r="J10" s="23" t="s">
        <v>60</v>
      </c>
    </row>
    <row r="11" spans="1:10">
      <c r="A11" s="23" t="s">
        <v>55</v>
      </c>
      <c r="B11" s="23" t="s">
        <v>56</v>
      </c>
      <c r="C11" s="23" t="s">
        <v>57</v>
      </c>
      <c r="D11" s="23" t="s">
        <v>88</v>
      </c>
      <c r="E11" s="23" t="s">
        <v>72</v>
      </c>
      <c r="F11" s="24">
        <v>4</v>
      </c>
      <c r="G11" s="25">
        <v>774</v>
      </c>
      <c r="H11" s="25">
        <v>3096</v>
      </c>
      <c r="I11" s="24">
        <v>0</v>
      </c>
      <c r="J11" s="23" t="s">
        <v>60</v>
      </c>
    </row>
    <row r="12" spans="1:10">
      <c r="A12" s="23" t="s">
        <v>55</v>
      </c>
      <c r="B12" s="23" t="s">
        <v>56</v>
      </c>
      <c r="C12" s="23" t="s">
        <v>57</v>
      </c>
      <c r="D12" s="23" t="s">
        <v>88</v>
      </c>
      <c r="E12" s="23" t="s">
        <v>73</v>
      </c>
      <c r="F12" s="24">
        <v>2</v>
      </c>
      <c r="G12" s="25">
        <v>777.41</v>
      </c>
      <c r="H12" s="25">
        <v>1554.82</v>
      </c>
      <c r="I12" s="24">
        <v>0</v>
      </c>
      <c r="J12" s="23" t="s">
        <v>60</v>
      </c>
    </row>
    <row r="13" spans="1:10">
      <c r="A13" s="23" t="s">
        <v>55</v>
      </c>
      <c r="B13" s="23" t="s">
        <v>56</v>
      </c>
      <c r="C13" s="23" t="s">
        <v>57</v>
      </c>
      <c r="D13" s="23" t="s">
        <v>88</v>
      </c>
      <c r="E13" s="23" t="s">
        <v>74</v>
      </c>
      <c r="F13" s="24">
        <v>3</v>
      </c>
      <c r="G13" s="25">
        <v>790.13</v>
      </c>
      <c r="H13" s="25">
        <v>2370.39</v>
      </c>
      <c r="I13" s="24">
        <v>0</v>
      </c>
      <c r="J13" s="23" t="s">
        <v>60</v>
      </c>
    </row>
    <row r="14" spans="1:10">
      <c r="A14" s="23" t="s">
        <v>55</v>
      </c>
      <c r="B14" s="23" t="s">
        <v>56</v>
      </c>
      <c r="C14" s="23" t="s">
        <v>57</v>
      </c>
      <c r="D14" s="23" t="s">
        <v>88</v>
      </c>
      <c r="E14" s="23" t="s">
        <v>76</v>
      </c>
      <c r="F14" s="24">
        <v>3</v>
      </c>
      <c r="G14" s="25">
        <v>774</v>
      </c>
      <c r="H14" s="25">
        <v>2322</v>
      </c>
      <c r="I14" s="24">
        <v>0</v>
      </c>
      <c r="J14" s="23" t="s">
        <v>60</v>
      </c>
    </row>
    <row r="15" spans="1:10">
      <c r="A15" s="23" t="s">
        <v>55</v>
      </c>
      <c r="B15" s="23" t="s">
        <v>56</v>
      </c>
      <c r="C15" s="23" t="s">
        <v>57</v>
      </c>
      <c r="D15" s="23" t="s">
        <v>88</v>
      </c>
      <c r="E15" s="23" t="s">
        <v>77</v>
      </c>
      <c r="F15" s="24">
        <v>0</v>
      </c>
      <c r="G15" s="25">
        <v>790.12</v>
      </c>
      <c r="H15" s="25">
        <v>0</v>
      </c>
      <c r="I15" s="24">
        <v>0</v>
      </c>
      <c r="J15" s="23" t="s">
        <v>60</v>
      </c>
    </row>
    <row r="16" spans="1:10">
      <c r="A16" s="23" t="s">
        <v>55</v>
      </c>
      <c r="B16" s="23" t="s">
        <v>56</v>
      </c>
      <c r="C16" s="23" t="s">
        <v>57</v>
      </c>
      <c r="D16" s="23" t="s">
        <v>88</v>
      </c>
      <c r="E16" s="23" t="s">
        <v>79</v>
      </c>
      <c r="F16" s="24">
        <v>0</v>
      </c>
      <c r="G16" s="25">
        <v>792</v>
      </c>
      <c r="H16" s="25">
        <v>0</v>
      </c>
      <c r="I16" s="24">
        <v>0</v>
      </c>
      <c r="J16" s="23" t="s">
        <v>60</v>
      </c>
    </row>
    <row r="17" spans="1:10">
      <c r="A17" s="23" t="s">
        <v>55</v>
      </c>
      <c r="B17" s="23" t="s">
        <v>56</v>
      </c>
      <c r="C17" s="23" t="s">
        <v>57</v>
      </c>
      <c r="D17" s="23" t="s">
        <v>88</v>
      </c>
      <c r="E17" s="23" t="s">
        <v>81</v>
      </c>
      <c r="F17" s="24">
        <v>3</v>
      </c>
      <c r="G17" s="25">
        <v>774</v>
      </c>
      <c r="H17" s="25">
        <v>2322</v>
      </c>
      <c r="I17" s="24">
        <v>0</v>
      </c>
      <c r="J17" s="23" t="s">
        <v>60</v>
      </c>
    </row>
    <row r="18" spans="1:10">
      <c r="A18" s="23" t="s">
        <v>55</v>
      </c>
      <c r="B18" s="23" t="s">
        <v>56</v>
      </c>
      <c r="C18" s="23" t="s">
        <v>57</v>
      </c>
      <c r="D18" s="23" t="s">
        <v>88</v>
      </c>
      <c r="E18" s="23" t="s">
        <v>80</v>
      </c>
      <c r="F18" s="24">
        <v>8</v>
      </c>
      <c r="G18" s="25">
        <v>790.13</v>
      </c>
      <c r="H18" s="25">
        <v>6321.04</v>
      </c>
      <c r="I18" s="24">
        <v>0</v>
      </c>
      <c r="J18" s="23" t="s">
        <v>60</v>
      </c>
    </row>
    <row r="19" spans="1:10">
      <c r="A19" s="23" t="s">
        <v>55</v>
      </c>
      <c r="B19" s="23" t="s">
        <v>56</v>
      </c>
      <c r="C19" s="23" t="s">
        <v>57</v>
      </c>
      <c r="D19" s="23" t="s">
        <v>88</v>
      </c>
      <c r="E19" s="23" t="s">
        <v>82</v>
      </c>
      <c r="F19" s="24">
        <v>0</v>
      </c>
      <c r="G19" s="25">
        <v>747.84</v>
      </c>
      <c r="H19" s="25">
        <v>0</v>
      </c>
      <c r="I19" s="24">
        <v>0</v>
      </c>
      <c r="J19" s="23" t="s">
        <v>60</v>
      </c>
    </row>
    <row r="20" spans="1:10" ht="15.75" thickBot="1">
      <c r="E20" s="27" t="s">
        <v>83</v>
      </c>
      <c r="F20" s="28">
        <f>SUM(F2:F19)</f>
        <v>35</v>
      </c>
      <c r="G20" s="29"/>
      <c r="H20" s="35">
        <f>SUM(H2:H19)</f>
        <v>27406.82</v>
      </c>
    </row>
    <row r="21" spans="1:10">
      <c r="E21" t="s">
        <v>85</v>
      </c>
      <c r="G21" s="26">
        <f>AVERAGE(G2:G19)</f>
        <v>774.09944444444454</v>
      </c>
    </row>
    <row r="22" spans="1:10" ht="15.75">
      <c r="E22" s="30" t="s">
        <v>84</v>
      </c>
      <c r="F22" s="31"/>
      <c r="G22" s="31"/>
      <c r="H22" s="32">
        <f>H20/F20</f>
        <v>783.05200000000002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J15"/>
  <sheetViews>
    <sheetView workbookViewId="0">
      <selection activeCell="A13" sqref="A13:XFD15"/>
    </sheetView>
  </sheetViews>
  <sheetFormatPr defaultRowHeight="15"/>
  <cols>
    <col min="1" max="1" width="5.85546875" bestFit="1" customWidth="1"/>
    <col min="2" max="2" width="16.85546875" bestFit="1" customWidth="1"/>
    <col min="3" max="3" width="11.140625" bestFit="1" customWidth="1"/>
    <col min="4" max="4" width="11.42578125" bestFit="1" customWidth="1"/>
    <col min="5" max="5" width="11.5703125" bestFit="1" customWidth="1"/>
    <col min="6" max="6" width="9.5703125" bestFit="1" customWidth="1"/>
    <col min="7" max="7" width="10.85546875" bestFit="1" customWidth="1"/>
    <col min="8" max="8" width="11.5703125" bestFit="1" customWidth="1"/>
    <col min="9" max="9" width="13.42578125" bestFit="1" customWidth="1"/>
    <col min="10" max="10" width="65.140625" bestFit="1" customWidth="1"/>
  </cols>
  <sheetData>
    <row r="1" spans="1:10">
      <c r="A1" s="22" t="s">
        <v>45</v>
      </c>
      <c r="B1" s="22" t="s">
        <v>46</v>
      </c>
      <c r="C1" s="22" t="s">
        <v>47</v>
      </c>
      <c r="D1" s="22" t="s">
        <v>48</v>
      </c>
      <c r="E1" s="22" t="s">
        <v>49</v>
      </c>
      <c r="F1" s="22" t="s">
        <v>50</v>
      </c>
      <c r="G1" s="22" t="s">
        <v>51</v>
      </c>
      <c r="H1" s="22" t="s">
        <v>52</v>
      </c>
      <c r="I1" s="22" t="s">
        <v>53</v>
      </c>
      <c r="J1" s="22" t="s">
        <v>54</v>
      </c>
    </row>
    <row r="2" spans="1:10">
      <c r="A2" s="23" t="s">
        <v>55</v>
      </c>
      <c r="B2" s="23" t="s">
        <v>56</v>
      </c>
      <c r="C2" s="23" t="s">
        <v>57</v>
      </c>
      <c r="D2" s="23" t="s">
        <v>89</v>
      </c>
      <c r="E2" s="23" t="s">
        <v>64</v>
      </c>
      <c r="F2" s="24">
        <v>0</v>
      </c>
      <c r="G2" s="25">
        <v>844.24</v>
      </c>
      <c r="H2" s="25">
        <v>0</v>
      </c>
      <c r="I2" s="24">
        <v>0</v>
      </c>
      <c r="J2" s="23" t="s">
        <v>60</v>
      </c>
    </row>
    <row r="3" spans="1:10">
      <c r="A3" s="23" t="s">
        <v>55</v>
      </c>
      <c r="B3" s="23" t="s">
        <v>56</v>
      </c>
      <c r="C3" s="23" t="s">
        <v>57</v>
      </c>
      <c r="D3" s="23" t="s">
        <v>89</v>
      </c>
      <c r="E3" s="23" t="s">
        <v>66</v>
      </c>
      <c r="F3" s="24">
        <v>0</v>
      </c>
      <c r="G3" s="25">
        <v>844.24</v>
      </c>
      <c r="H3" s="25">
        <v>0</v>
      </c>
      <c r="I3" s="24">
        <v>0</v>
      </c>
      <c r="J3" s="23" t="s">
        <v>60</v>
      </c>
    </row>
    <row r="4" spans="1:10">
      <c r="A4" s="23" t="s">
        <v>55</v>
      </c>
      <c r="B4" s="23" t="s">
        <v>56</v>
      </c>
      <c r="C4" s="23" t="s">
        <v>57</v>
      </c>
      <c r="D4" s="23" t="s">
        <v>89</v>
      </c>
      <c r="E4" s="23" t="s">
        <v>68</v>
      </c>
      <c r="F4" s="24">
        <v>3</v>
      </c>
      <c r="G4" s="25">
        <v>844.24</v>
      </c>
      <c r="H4" s="25">
        <v>2532.7200000000003</v>
      </c>
      <c r="I4" s="24">
        <v>0</v>
      </c>
      <c r="J4" s="23" t="s">
        <v>60</v>
      </c>
    </row>
    <row r="5" spans="1:10">
      <c r="A5" s="23" t="s">
        <v>55</v>
      </c>
      <c r="B5" s="23" t="s">
        <v>56</v>
      </c>
      <c r="C5" s="23" t="s">
        <v>57</v>
      </c>
      <c r="D5" s="23" t="s">
        <v>89</v>
      </c>
      <c r="E5" s="23" t="s">
        <v>87</v>
      </c>
      <c r="F5" s="24">
        <v>0</v>
      </c>
      <c r="G5" s="25">
        <v>844.24</v>
      </c>
      <c r="H5" s="25">
        <v>0</v>
      </c>
      <c r="I5" s="24">
        <v>0</v>
      </c>
      <c r="J5" s="23" t="s">
        <v>60</v>
      </c>
    </row>
    <row r="6" spans="1:10">
      <c r="A6" s="23" t="s">
        <v>55</v>
      </c>
      <c r="B6" s="23" t="s">
        <v>56</v>
      </c>
      <c r="C6" s="23" t="s">
        <v>57</v>
      </c>
      <c r="D6" s="23" t="s">
        <v>89</v>
      </c>
      <c r="E6" s="23" t="s">
        <v>80</v>
      </c>
      <c r="F6" s="24">
        <v>5</v>
      </c>
      <c r="G6" s="25">
        <v>1160.25</v>
      </c>
      <c r="H6" s="25">
        <v>5801.25</v>
      </c>
      <c r="I6" s="24">
        <v>0</v>
      </c>
      <c r="J6" s="23" t="s">
        <v>60</v>
      </c>
    </row>
    <row r="7" spans="1:10">
      <c r="A7" s="23" t="s">
        <v>55</v>
      </c>
      <c r="B7" s="23" t="s">
        <v>56</v>
      </c>
      <c r="C7" s="23" t="s">
        <v>57</v>
      </c>
      <c r="D7" s="23" t="s">
        <v>89</v>
      </c>
      <c r="E7" s="23" t="s">
        <v>71</v>
      </c>
      <c r="F7" s="24">
        <v>0</v>
      </c>
      <c r="G7" s="25">
        <v>844.24</v>
      </c>
      <c r="H7" s="25">
        <v>0</v>
      </c>
      <c r="I7" s="24">
        <v>0</v>
      </c>
      <c r="J7" s="23" t="s">
        <v>60</v>
      </c>
    </row>
    <row r="8" spans="1:10">
      <c r="A8" s="23" t="s">
        <v>55</v>
      </c>
      <c r="B8" s="23" t="s">
        <v>56</v>
      </c>
      <c r="C8" s="23" t="s">
        <v>57</v>
      </c>
      <c r="D8" s="23" t="s">
        <v>89</v>
      </c>
      <c r="E8" s="23" t="s">
        <v>69</v>
      </c>
      <c r="F8" s="24">
        <v>0</v>
      </c>
      <c r="G8" s="25">
        <v>844.24</v>
      </c>
      <c r="H8" s="25">
        <v>0</v>
      </c>
      <c r="I8" s="24">
        <v>0</v>
      </c>
      <c r="J8" s="23" t="s">
        <v>60</v>
      </c>
    </row>
    <row r="9" spans="1:10">
      <c r="A9" s="23" t="s">
        <v>55</v>
      </c>
      <c r="B9" s="23" t="s">
        <v>56</v>
      </c>
      <c r="C9" s="23" t="s">
        <v>57</v>
      </c>
      <c r="D9" s="23" t="s">
        <v>89</v>
      </c>
      <c r="E9" s="23" t="s">
        <v>73</v>
      </c>
      <c r="F9" s="24">
        <v>3</v>
      </c>
      <c r="G9" s="25">
        <v>844.24</v>
      </c>
      <c r="H9" s="25">
        <v>2532.7200000000003</v>
      </c>
      <c r="I9" s="24">
        <v>0</v>
      </c>
      <c r="J9" s="23" t="s">
        <v>60</v>
      </c>
    </row>
    <row r="10" spans="1:10">
      <c r="A10" s="23" t="s">
        <v>55</v>
      </c>
      <c r="B10" s="23" t="s">
        <v>56</v>
      </c>
      <c r="C10" s="23" t="s">
        <v>57</v>
      </c>
      <c r="D10" s="23" t="s">
        <v>89</v>
      </c>
      <c r="E10" s="23" t="s">
        <v>77</v>
      </c>
      <c r="F10" s="24">
        <v>0</v>
      </c>
      <c r="G10" s="25">
        <v>844.24</v>
      </c>
      <c r="H10" s="25">
        <v>0</v>
      </c>
      <c r="I10" s="24">
        <v>0</v>
      </c>
      <c r="J10" s="23" t="s">
        <v>60</v>
      </c>
    </row>
    <row r="11" spans="1:10">
      <c r="A11" s="23" t="s">
        <v>55</v>
      </c>
      <c r="B11" s="23" t="s">
        <v>56</v>
      </c>
      <c r="C11" s="23" t="s">
        <v>57</v>
      </c>
      <c r="D11" s="23" t="s">
        <v>89</v>
      </c>
      <c r="E11" s="23" t="s">
        <v>76</v>
      </c>
      <c r="F11" s="24">
        <v>0</v>
      </c>
      <c r="G11" s="25">
        <v>844.24</v>
      </c>
      <c r="H11" s="25">
        <v>0</v>
      </c>
      <c r="I11" s="24">
        <v>0</v>
      </c>
      <c r="J11" s="23" t="s">
        <v>60</v>
      </c>
    </row>
    <row r="12" spans="1:10">
      <c r="A12" s="23" t="s">
        <v>55</v>
      </c>
      <c r="B12" s="23" t="s">
        <v>56</v>
      </c>
      <c r="C12" s="23" t="s">
        <v>57</v>
      </c>
      <c r="D12" s="23" t="s">
        <v>89</v>
      </c>
      <c r="E12" s="23" t="s">
        <v>62</v>
      </c>
      <c r="F12" s="24">
        <v>3</v>
      </c>
      <c r="G12" s="25">
        <v>844.24</v>
      </c>
      <c r="H12" s="25">
        <v>2532.7200000000003</v>
      </c>
      <c r="I12" s="24">
        <v>0</v>
      </c>
      <c r="J12" s="23" t="s">
        <v>60</v>
      </c>
    </row>
    <row r="13" spans="1:10" ht="15.75" thickBot="1">
      <c r="E13" s="27" t="s">
        <v>83</v>
      </c>
      <c r="F13" s="28">
        <f>SUM(F2:F12)</f>
        <v>14</v>
      </c>
      <c r="G13" s="28"/>
      <c r="H13" s="35">
        <f t="shared" ref="H13" si="0">SUM(H2:H12)</f>
        <v>13399.410000000003</v>
      </c>
    </row>
    <row r="14" spans="1:10">
      <c r="E14" t="s">
        <v>85</v>
      </c>
      <c r="G14" s="26">
        <f>AVERAGE(G2:G12)</f>
        <v>872.96818181818173</v>
      </c>
    </row>
    <row r="15" spans="1:10" ht="15.75">
      <c r="E15" s="30" t="s">
        <v>84</v>
      </c>
      <c r="F15" s="31"/>
      <c r="G15" s="31"/>
      <c r="H15" s="32">
        <f>H13/F13</f>
        <v>957.1007142857145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8"/>
  <sheetViews>
    <sheetView workbookViewId="0">
      <selection activeCell="G28" sqref="G28"/>
    </sheetView>
  </sheetViews>
  <sheetFormatPr defaultRowHeight="15"/>
  <cols>
    <col min="1" max="1" width="5.85546875" bestFit="1" customWidth="1"/>
    <col min="2" max="2" width="16.85546875" bestFit="1" customWidth="1"/>
    <col min="3" max="3" width="11.140625" bestFit="1" customWidth="1"/>
    <col min="4" max="4" width="11.42578125" bestFit="1" customWidth="1"/>
    <col min="5" max="5" width="11.5703125" bestFit="1" customWidth="1"/>
    <col min="6" max="6" width="9.5703125" bestFit="1" customWidth="1"/>
    <col min="7" max="7" width="10.85546875" bestFit="1" customWidth="1"/>
    <col min="8" max="8" width="12.5703125" bestFit="1" customWidth="1"/>
    <col min="9" max="9" width="13.42578125" bestFit="1" customWidth="1"/>
    <col min="10" max="10" width="65.140625" bestFit="1" customWidth="1"/>
  </cols>
  <sheetData>
    <row r="1" spans="1:10">
      <c r="A1" s="22" t="s">
        <v>45</v>
      </c>
      <c r="B1" s="22" t="s">
        <v>46</v>
      </c>
      <c r="C1" s="22" t="s">
        <v>47</v>
      </c>
      <c r="D1" s="22" t="s">
        <v>48</v>
      </c>
      <c r="E1" s="22" t="s">
        <v>49</v>
      </c>
      <c r="F1" s="22" t="s">
        <v>50</v>
      </c>
      <c r="G1" s="22" t="s">
        <v>51</v>
      </c>
      <c r="H1" s="22" t="s">
        <v>52</v>
      </c>
      <c r="I1" s="22" t="s">
        <v>53</v>
      </c>
      <c r="J1" s="22" t="s">
        <v>54</v>
      </c>
    </row>
    <row r="2" spans="1:10">
      <c r="A2" s="23" t="s">
        <v>55</v>
      </c>
      <c r="B2" s="23" t="s">
        <v>56</v>
      </c>
      <c r="C2" s="23" t="s">
        <v>57</v>
      </c>
      <c r="D2" s="23" t="s">
        <v>91</v>
      </c>
      <c r="E2" s="23" t="s">
        <v>59</v>
      </c>
      <c r="F2" s="24">
        <v>0</v>
      </c>
      <c r="G2" s="25">
        <v>815.45</v>
      </c>
      <c r="H2" s="25">
        <v>0</v>
      </c>
      <c r="I2" s="24">
        <v>0</v>
      </c>
      <c r="J2" s="23" t="s">
        <v>60</v>
      </c>
    </row>
    <row r="3" spans="1:10">
      <c r="A3" s="23" t="s">
        <v>55</v>
      </c>
      <c r="B3" s="23" t="s">
        <v>56</v>
      </c>
      <c r="C3" s="23" t="s">
        <v>57</v>
      </c>
      <c r="D3" s="23" t="s">
        <v>91</v>
      </c>
      <c r="E3" s="23" t="s">
        <v>61</v>
      </c>
      <c r="F3" s="24">
        <v>0</v>
      </c>
      <c r="G3" s="25">
        <v>810.51</v>
      </c>
      <c r="H3" s="25">
        <v>0</v>
      </c>
      <c r="I3" s="24">
        <v>0</v>
      </c>
      <c r="J3" s="23" t="s">
        <v>60</v>
      </c>
    </row>
    <row r="4" spans="1:10">
      <c r="A4" s="23" t="s">
        <v>55</v>
      </c>
      <c r="B4" s="23" t="s">
        <v>56</v>
      </c>
      <c r="C4" s="23" t="s">
        <v>57</v>
      </c>
      <c r="D4" s="23" t="s">
        <v>91</v>
      </c>
      <c r="E4" s="23" t="s">
        <v>62</v>
      </c>
      <c r="F4" s="24">
        <v>13</v>
      </c>
      <c r="G4" s="25">
        <v>803.86</v>
      </c>
      <c r="H4" s="25">
        <v>10450.18</v>
      </c>
      <c r="I4" s="24">
        <v>0</v>
      </c>
      <c r="J4" s="23" t="s">
        <v>60</v>
      </c>
    </row>
    <row r="5" spans="1:10">
      <c r="A5" s="23" t="s">
        <v>55</v>
      </c>
      <c r="B5" s="23" t="s">
        <v>56</v>
      </c>
      <c r="C5" s="23" t="s">
        <v>57</v>
      </c>
      <c r="D5" s="23" t="s">
        <v>91</v>
      </c>
      <c r="E5" s="23" t="s">
        <v>63</v>
      </c>
      <c r="F5" s="24">
        <v>0</v>
      </c>
      <c r="G5" s="25">
        <v>796.91</v>
      </c>
      <c r="H5" s="25">
        <v>0</v>
      </c>
      <c r="I5" s="24">
        <v>0</v>
      </c>
      <c r="J5" s="23" t="s">
        <v>60</v>
      </c>
    </row>
    <row r="6" spans="1:10">
      <c r="A6" s="23" t="s">
        <v>55</v>
      </c>
      <c r="B6" s="23" t="s">
        <v>56</v>
      </c>
      <c r="C6" s="23" t="s">
        <v>57</v>
      </c>
      <c r="D6" s="23" t="s">
        <v>91</v>
      </c>
      <c r="E6" s="23" t="s">
        <v>64</v>
      </c>
      <c r="F6" s="24">
        <v>0</v>
      </c>
      <c r="G6" s="25">
        <v>812</v>
      </c>
      <c r="H6" s="25">
        <v>0</v>
      </c>
      <c r="I6" s="24">
        <v>0</v>
      </c>
      <c r="J6" s="23" t="s">
        <v>60</v>
      </c>
    </row>
    <row r="7" spans="1:10">
      <c r="A7" s="23" t="s">
        <v>55</v>
      </c>
      <c r="B7" s="23" t="s">
        <v>56</v>
      </c>
      <c r="C7" s="23" t="s">
        <v>57</v>
      </c>
      <c r="D7" s="23" t="s">
        <v>91</v>
      </c>
      <c r="E7" s="23" t="s">
        <v>65</v>
      </c>
      <c r="F7" s="24">
        <v>13</v>
      </c>
      <c r="G7" s="25">
        <v>811.29</v>
      </c>
      <c r="H7" s="25">
        <v>10546.77</v>
      </c>
      <c r="I7" s="24">
        <v>0</v>
      </c>
      <c r="J7" s="23" t="s">
        <v>60</v>
      </c>
    </row>
    <row r="8" spans="1:10">
      <c r="A8" s="23" t="s">
        <v>55</v>
      </c>
      <c r="B8" s="23" t="s">
        <v>56</v>
      </c>
      <c r="C8" s="23" t="s">
        <v>57</v>
      </c>
      <c r="D8" s="23" t="s">
        <v>91</v>
      </c>
      <c r="E8" s="23" t="s">
        <v>66</v>
      </c>
      <c r="F8" s="24">
        <v>0</v>
      </c>
      <c r="G8" s="25">
        <v>815.13</v>
      </c>
      <c r="H8" s="25">
        <v>0</v>
      </c>
      <c r="I8" s="24">
        <v>0</v>
      </c>
      <c r="J8" s="23" t="s">
        <v>60</v>
      </c>
    </row>
    <row r="9" spans="1:10">
      <c r="A9" s="23" t="s">
        <v>55</v>
      </c>
      <c r="B9" s="23" t="s">
        <v>56</v>
      </c>
      <c r="C9" s="23" t="s">
        <v>57</v>
      </c>
      <c r="D9" s="23" t="s">
        <v>91</v>
      </c>
      <c r="E9" s="23" t="s">
        <v>67</v>
      </c>
      <c r="F9" s="24">
        <v>0</v>
      </c>
      <c r="G9" s="25">
        <v>810.51</v>
      </c>
      <c r="H9" s="25">
        <v>0</v>
      </c>
      <c r="I9" s="24">
        <v>0</v>
      </c>
      <c r="J9" s="23" t="s">
        <v>60</v>
      </c>
    </row>
    <row r="10" spans="1:10">
      <c r="A10" s="23" t="s">
        <v>55</v>
      </c>
      <c r="B10" s="23" t="s">
        <v>56</v>
      </c>
      <c r="C10" s="23" t="s">
        <v>57</v>
      </c>
      <c r="D10" s="23" t="s">
        <v>91</v>
      </c>
      <c r="E10" s="23" t="s">
        <v>68</v>
      </c>
      <c r="F10" s="24">
        <v>7</v>
      </c>
      <c r="G10" s="25">
        <v>814.37</v>
      </c>
      <c r="H10" s="25">
        <v>5700.59</v>
      </c>
      <c r="I10" s="24">
        <v>0</v>
      </c>
      <c r="J10" s="23" t="s">
        <v>60</v>
      </c>
    </row>
    <row r="11" spans="1:10">
      <c r="A11" s="23" t="s">
        <v>55</v>
      </c>
      <c r="B11" s="23" t="s">
        <v>56</v>
      </c>
      <c r="C11" s="23" t="s">
        <v>57</v>
      </c>
      <c r="D11" s="23" t="s">
        <v>91</v>
      </c>
      <c r="E11" s="23" t="s">
        <v>87</v>
      </c>
      <c r="F11" s="24">
        <v>0</v>
      </c>
      <c r="G11" s="25">
        <v>0</v>
      </c>
      <c r="H11" s="25">
        <v>0</v>
      </c>
      <c r="I11" s="24">
        <v>0</v>
      </c>
      <c r="J11" s="23" t="s">
        <v>60</v>
      </c>
    </row>
    <row r="12" spans="1:10">
      <c r="A12" s="23" t="s">
        <v>55</v>
      </c>
      <c r="B12" s="23" t="s">
        <v>56</v>
      </c>
      <c r="C12" s="23" t="s">
        <v>57</v>
      </c>
      <c r="D12" s="23" t="s">
        <v>91</v>
      </c>
      <c r="E12" s="23" t="s">
        <v>69</v>
      </c>
      <c r="F12" s="24">
        <v>0</v>
      </c>
      <c r="G12" s="25">
        <v>815.47</v>
      </c>
      <c r="H12" s="25">
        <v>0</v>
      </c>
      <c r="I12" s="24">
        <v>0</v>
      </c>
      <c r="J12" s="23" t="s">
        <v>60</v>
      </c>
    </row>
    <row r="13" spans="1:10">
      <c r="A13" s="23" t="s">
        <v>55</v>
      </c>
      <c r="B13" s="23" t="s">
        <v>56</v>
      </c>
      <c r="C13" s="23" t="s">
        <v>57</v>
      </c>
      <c r="D13" s="23" t="s">
        <v>91</v>
      </c>
      <c r="E13" s="23" t="s">
        <v>70</v>
      </c>
      <c r="F13" s="24">
        <v>0</v>
      </c>
      <c r="G13" s="25">
        <v>810.51</v>
      </c>
      <c r="H13" s="25">
        <v>0</v>
      </c>
      <c r="I13" s="24">
        <v>0</v>
      </c>
      <c r="J13" s="23" t="s">
        <v>60</v>
      </c>
    </row>
    <row r="14" spans="1:10">
      <c r="A14" s="23" t="s">
        <v>55</v>
      </c>
      <c r="B14" s="23" t="s">
        <v>56</v>
      </c>
      <c r="C14" s="23" t="s">
        <v>57</v>
      </c>
      <c r="D14" s="23" t="s">
        <v>91</v>
      </c>
      <c r="E14" s="23" t="s">
        <v>71</v>
      </c>
      <c r="F14" s="24">
        <v>26</v>
      </c>
      <c r="G14" s="25">
        <v>809.77</v>
      </c>
      <c r="H14" s="25">
        <v>21054.02</v>
      </c>
      <c r="I14" s="24">
        <v>0</v>
      </c>
      <c r="J14" s="23" t="s">
        <v>60</v>
      </c>
    </row>
    <row r="15" spans="1:10">
      <c r="A15" s="23" t="s">
        <v>55</v>
      </c>
      <c r="B15" s="23" t="s">
        <v>56</v>
      </c>
      <c r="C15" s="23" t="s">
        <v>57</v>
      </c>
      <c r="D15" s="23" t="s">
        <v>91</v>
      </c>
      <c r="E15" s="23" t="s">
        <v>72</v>
      </c>
      <c r="F15" s="24">
        <v>35</v>
      </c>
      <c r="G15" s="25">
        <v>802.96</v>
      </c>
      <c r="H15" s="25">
        <v>28103.600000000002</v>
      </c>
      <c r="I15" s="24">
        <v>0</v>
      </c>
      <c r="J15" s="23" t="s">
        <v>60</v>
      </c>
    </row>
    <row r="16" spans="1:10">
      <c r="A16" s="23" t="s">
        <v>55</v>
      </c>
      <c r="B16" s="23" t="s">
        <v>56</v>
      </c>
      <c r="C16" s="23" t="s">
        <v>57</v>
      </c>
      <c r="D16" s="23" t="s">
        <v>91</v>
      </c>
      <c r="E16" s="23" t="s">
        <v>73</v>
      </c>
      <c r="F16" s="24">
        <v>16</v>
      </c>
      <c r="G16" s="25">
        <v>796.48</v>
      </c>
      <c r="H16" s="25">
        <v>12743.68</v>
      </c>
      <c r="I16" s="24">
        <v>0</v>
      </c>
      <c r="J16" s="23" t="s">
        <v>60</v>
      </c>
    </row>
    <row r="17" spans="1:10">
      <c r="A17" s="23" t="s">
        <v>55</v>
      </c>
      <c r="B17" s="23" t="s">
        <v>56</v>
      </c>
      <c r="C17" s="23" t="s">
        <v>57</v>
      </c>
      <c r="D17" s="23" t="s">
        <v>91</v>
      </c>
      <c r="E17" s="23" t="s">
        <v>74</v>
      </c>
      <c r="F17" s="24">
        <v>12</v>
      </c>
      <c r="G17" s="25">
        <v>804.05</v>
      </c>
      <c r="H17" s="25">
        <v>9648.5999999999985</v>
      </c>
      <c r="I17" s="24">
        <v>0</v>
      </c>
      <c r="J17" s="23" t="s">
        <v>60</v>
      </c>
    </row>
    <row r="18" spans="1:10">
      <c r="A18" s="23" t="s">
        <v>55</v>
      </c>
      <c r="B18" s="23" t="s">
        <v>56</v>
      </c>
      <c r="C18" s="23" t="s">
        <v>57</v>
      </c>
      <c r="D18" s="23" t="s">
        <v>91</v>
      </c>
      <c r="E18" s="23" t="s">
        <v>75</v>
      </c>
      <c r="F18" s="24">
        <v>1</v>
      </c>
      <c r="G18" s="25">
        <v>811.11</v>
      </c>
      <c r="H18" s="25">
        <v>811.11</v>
      </c>
      <c r="I18" s="24">
        <v>0</v>
      </c>
      <c r="J18" s="23" t="s">
        <v>60</v>
      </c>
    </row>
    <row r="19" spans="1:10">
      <c r="A19" s="23" t="s">
        <v>55</v>
      </c>
      <c r="B19" s="23" t="s">
        <v>56</v>
      </c>
      <c r="C19" s="23" t="s">
        <v>57</v>
      </c>
      <c r="D19" s="23" t="s">
        <v>91</v>
      </c>
      <c r="E19" s="23" t="s">
        <v>76</v>
      </c>
      <c r="F19" s="24">
        <v>68</v>
      </c>
      <c r="G19" s="25">
        <v>809.74</v>
      </c>
      <c r="H19" s="25">
        <v>55062.32</v>
      </c>
      <c r="I19" s="24">
        <v>0</v>
      </c>
      <c r="J19" s="23" t="s">
        <v>60</v>
      </c>
    </row>
    <row r="20" spans="1:10">
      <c r="A20" s="23" t="s">
        <v>55</v>
      </c>
      <c r="B20" s="23" t="s">
        <v>56</v>
      </c>
      <c r="C20" s="23" t="s">
        <v>57</v>
      </c>
      <c r="D20" s="23" t="s">
        <v>91</v>
      </c>
      <c r="E20" s="23" t="s">
        <v>77</v>
      </c>
      <c r="F20" s="24">
        <v>13</v>
      </c>
      <c r="G20" s="25">
        <v>810.48</v>
      </c>
      <c r="H20" s="25">
        <v>10536.24</v>
      </c>
      <c r="I20" s="24">
        <v>0</v>
      </c>
      <c r="J20" s="23" t="s">
        <v>60</v>
      </c>
    </row>
    <row r="21" spans="1:10">
      <c r="A21" s="23" t="s">
        <v>55</v>
      </c>
      <c r="B21" s="23" t="s">
        <v>56</v>
      </c>
      <c r="C21" s="23" t="s">
        <v>57</v>
      </c>
      <c r="D21" s="23" t="s">
        <v>91</v>
      </c>
      <c r="E21" s="23" t="s">
        <v>78</v>
      </c>
      <c r="F21" s="24">
        <v>0</v>
      </c>
      <c r="G21" s="25">
        <v>810.51</v>
      </c>
      <c r="H21" s="25">
        <v>0</v>
      </c>
      <c r="I21" s="24">
        <v>0</v>
      </c>
      <c r="J21" s="23" t="s">
        <v>60</v>
      </c>
    </row>
    <row r="22" spans="1:10">
      <c r="A22" s="23" t="s">
        <v>55</v>
      </c>
      <c r="B22" s="23" t="s">
        <v>56</v>
      </c>
      <c r="C22" s="23" t="s">
        <v>57</v>
      </c>
      <c r="D22" s="23" t="s">
        <v>91</v>
      </c>
      <c r="E22" s="23" t="s">
        <v>79</v>
      </c>
      <c r="F22" s="24">
        <v>4</v>
      </c>
      <c r="G22" s="25">
        <v>817.82</v>
      </c>
      <c r="H22" s="25">
        <v>3271.28</v>
      </c>
      <c r="I22" s="24">
        <v>0</v>
      </c>
      <c r="J22" s="23" t="s">
        <v>60</v>
      </c>
    </row>
    <row r="23" spans="1:10">
      <c r="A23" s="23" t="s">
        <v>55</v>
      </c>
      <c r="B23" s="23" t="s">
        <v>56</v>
      </c>
      <c r="C23" s="23" t="s">
        <v>57</v>
      </c>
      <c r="D23" s="23" t="s">
        <v>91</v>
      </c>
      <c r="E23" s="23" t="s">
        <v>80</v>
      </c>
      <c r="F23" s="24">
        <v>159</v>
      </c>
      <c r="G23" s="25">
        <v>814.92</v>
      </c>
      <c r="H23" s="25">
        <v>129572.28</v>
      </c>
      <c r="I23" s="24">
        <v>0</v>
      </c>
      <c r="J23" s="23" t="s">
        <v>60</v>
      </c>
    </row>
    <row r="24" spans="1:10">
      <c r="A24" s="23" t="s">
        <v>55</v>
      </c>
      <c r="B24" s="23" t="s">
        <v>56</v>
      </c>
      <c r="C24" s="23" t="s">
        <v>57</v>
      </c>
      <c r="D24" s="23" t="s">
        <v>91</v>
      </c>
      <c r="E24" s="23" t="s">
        <v>81</v>
      </c>
      <c r="F24" s="24">
        <v>25</v>
      </c>
      <c r="G24" s="25">
        <v>801.97</v>
      </c>
      <c r="H24" s="25">
        <v>20049.25</v>
      </c>
      <c r="I24" s="24">
        <v>0</v>
      </c>
      <c r="J24" s="23" t="s">
        <v>60</v>
      </c>
    </row>
    <row r="25" spans="1:10">
      <c r="A25" s="23" t="s">
        <v>55</v>
      </c>
      <c r="B25" s="23" t="s">
        <v>56</v>
      </c>
      <c r="C25" s="23" t="s">
        <v>57</v>
      </c>
      <c r="D25" s="23" t="s">
        <v>91</v>
      </c>
      <c r="E25" s="23" t="s">
        <v>82</v>
      </c>
      <c r="F25" s="24">
        <v>1</v>
      </c>
      <c r="G25" s="25">
        <v>814.44</v>
      </c>
      <c r="H25" s="25">
        <v>814.44</v>
      </c>
      <c r="I25" s="24">
        <v>0</v>
      </c>
      <c r="J25" s="23" t="s">
        <v>60</v>
      </c>
    </row>
    <row r="26" spans="1:10" ht="15.75" thickBot="1">
      <c r="E26" s="27" t="s">
        <v>83</v>
      </c>
      <c r="F26" s="28">
        <f>SUM(F2:F25)</f>
        <v>393</v>
      </c>
      <c r="G26" s="28"/>
      <c r="H26" s="35">
        <f>SUM(H2:H25)</f>
        <v>318364.36</v>
      </c>
    </row>
    <row r="27" spans="1:10">
      <c r="E27" t="s">
        <v>85</v>
      </c>
      <c r="G27" s="26">
        <f>AVERAGE(G2:G25)</f>
        <v>775.84416666666664</v>
      </c>
    </row>
    <row r="28" spans="1:10" ht="15.75">
      <c r="E28" s="30" t="s">
        <v>84</v>
      </c>
      <c r="F28" s="31"/>
      <c r="G28" s="31"/>
      <c r="H28" s="32">
        <f>H26/F26</f>
        <v>810.0874300254452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43</vt:i4>
      </vt:variant>
    </vt:vector>
  </HeadingPairs>
  <TitlesOfParts>
    <vt:vector size="43" baseType="lpstr">
      <vt:lpstr>TX Graph</vt:lpstr>
      <vt:lpstr>Cond Graph</vt:lpstr>
      <vt:lpstr>TX table</vt:lpstr>
      <vt:lpstr>Conductor Table</vt:lpstr>
      <vt:lpstr>423806</vt:lpstr>
      <vt:lpstr>432709</vt:lpstr>
      <vt:lpstr>423823</vt:lpstr>
      <vt:lpstr>430211</vt:lpstr>
      <vt:lpstr>423807</vt:lpstr>
      <vt:lpstr>423808</vt:lpstr>
      <vt:lpstr>109130</vt:lpstr>
      <vt:lpstr>109129</vt:lpstr>
      <vt:lpstr>423824</vt:lpstr>
      <vt:lpstr>430221</vt:lpstr>
      <vt:lpstr>423809</vt:lpstr>
      <vt:lpstr>430216</vt:lpstr>
      <vt:lpstr>423825</vt:lpstr>
      <vt:lpstr>430222</vt:lpstr>
      <vt:lpstr>423810</vt:lpstr>
      <vt:lpstr>430215</vt:lpstr>
      <vt:lpstr>109132</vt:lpstr>
      <vt:lpstr>423826</vt:lpstr>
      <vt:lpstr>430220</vt:lpstr>
      <vt:lpstr>423811</vt:lpstr>
      <vt:lpstr>430214</vt:lpstr>
      <vt:lpstr>423827</vt:lpstr>
      <vt:lpstr>430219</vt:lpstr>
      <vt:lpstr>423812</vt:lpstr>
      <vt:lpstr>430213</vt:lpstr>
      <vt:lpstr>423828</vt:lpstr>
      <vt:lpstr>430218</vt:lpstr>
      <vt:lpstr>423813</vt:lpstr>
      <vt:lpstr>430212</vt:lpstr>
      <vt:lpstr>423829</vt:lpstr>
      <vt:lpstr>430217</vt:lpstr>
      <vt:lpstr>86556</vt:lpstr>
      <vt:lpstr>86557</vt:lpstr>
      <vt:lpstr>430728</vt:lpstr>
      <vt:lpstr>430729</vt:lpstr>
      <vt:lpstr>432350</vt:lpstr>
      <vt:lpstr>86555</vt:lpstr>
      <vt:lpstr>407032</vt:lpstr>
      <vt:lpstr>407034</vt:lpstr>
    </vt:vector>
  </TitlesOfParts>
  <Company>Information Technology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JROGERS</dc:creator>
  <cp:lastModifiedBy>Erin Ashley</cp:lastModifiedBy>
  <cp:lastPrinted>2013-03-18T19:47:34Z</cp:lastPrinted>
  <dcterms:created xsi:type="dcterms:W3CDTF">2013-03-18T18:29:54Z</dcterms:created>
  <dcterms:modified xsi:type="dcterms:W3CDTF">2013-04-08T13:55:41Z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1614254897</vt:i4>
  </property>
  <property fmtid="{D5CDD505-2E9C-101B-9397-08002B2CF9AE}" pid="3" name="_NewReviewCycle">
    <vt:lpwstr/>
  </property>
  <property fmtid="{D5CDD505-2E9C-101B-9397-08002B2CF9AE}" pid="4" name="_EmailSubject">
    <vt:lpwstr>Staff POD 3</vt:lpwstr>
  </property>
  <property fmtid="{D5CDD505-2E9C-101B-9397-08002B2CF9AE}" pid="5" name="_AuthorEmail">
    <vt:lpwstr>ACAUSTIN@southernco.com</vt:lpwstr>
  </property>
  <property fmtid="{D5CDD505-2E9C-101B-9397-08002B2CF9AE}" pid="6" name="_AuthorEmailDisplayName">
    <vt:lpwstr>Austin, Ann C.</vt:lpwstr>
  </property>
  <property fmtid="{D5CDD505-2E9C-101B-9397-08002B2CF9AE}" pid="8" name="_PreviousAdHocReviewCycleID">
    <vt:i4>-1861436537</vt:i4>
  </property>
</Properties>
</file>