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8380" windowHeight="12975" activeTab="9"/>
  </bookViews>
  <sheets>
    <sheet name="control" sheetId="11" r:id="rId1"/>
    <sheet name="retail billed" sheetId="1" r:id="rId2"/>
    <sheet name="retail unbilled" sheetId="2" r:id="rId3"/>
    <sheet name="wholesale calendar" sheetId="4" r:id="rId4"/>
    <sheet name="CoUse calendar" sheetId="3" r:id="rId5"/>
    <sheet name="Conservation calendar" sheetId="7" r:id="rId6"/>
    <sheet name="Res EV calendar" sheetId="12" r:id="rId7"/>
    <sheet name="AMI adj calendar" sheetId="8" r:id="rId8"/>
    <sheet name="loss factors" sheetId="9" r:id="rId9"/>
    <sheet name="calc_1" sheetId="10" r:id="rId10"/>
  </sheets>
  <calcPr calcId="125725" calcMode="manual" concurrentCalc="0"/>
</workbook>
</file>

<file path=xl/calcChain.xml><?xml version="1.0" encoding="utf-8"?>
<calcChain xmlns="http://schemas.openxmlformats.org/spreadsheetml/2006/main">
  <c r="E320" i="10"/>
  <c r="F320"/>
  <c r="G320"/>
  <c r="H320"/>
  <c r="N32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E309"/>
  <c r="F309"/>
  <c r="G309"/>
  <c r="H309"/>
  <c r="N309"/>
  <c r="E310"/>
  <c r="F310"/>
  <c r="G310"/>
  <c r="H310"/>
  <c r="N310"/>
  <c r="E311"/>
  <c r="F311"/>
  <c r="G311"/>
  <c r="H311"/>
  <c r="N311"/>
  <c r="E312"/>
  <c r="F312"/>
  <c r="G312"/>
  <c r="H312"/>
  <c r="N312"/>
  <c r="E313"/>
  <c r="F313"/>
  <c r="G313"/>
  <c r="H313"/>
  <c r="N313"/>
  <c r="E314"/>
  <c r="F314"/>
  <c r="G314"/>
  <c r="H314"/>
  <c r="N314"/>
  <c r="E315"/>
  <c r="F315"/>
  <c r="G315"/>
  <c r="H315"/>
  <c r="N315"/>
  <c r="E316"/>
  <c r="F316"/>
  <c r="G316"/>
  <c r="H316"/>
  <c r="N316"/>
  <c r="E317"/>
  <c r="F317"/>
  <c r="G317"/>
  <c r="H317"/>
  <c r="N317"/>
  <c r="E318"/>
  <c r="F318"/>
  <c r="G318"/>
  <c r="H318"/>
  <c r="N318"/>
  <c r="E319"/>
  <c r="F319"/>
  <c r="G319"/>
  <c r="H319"/>
  <c r="N319"/>
  <c r="P7"/>
  <c r="P320"/>
  <c r="O309"/>
  <c r="O310"/>
  <c r="O311"/>
  <c r="O312"/>
  <c r="O313"/>
  <c r="O314"/>
  <c r="O315"/>
  <c r="O316"/>
  <c r="O317"/>
  <c r="O318"/>
  <c r="O319"/>
  <c r="O320"/>
  <c r="Q320"/>
  <c r="R320"/>
  <c r="S320"/>
  <c r="K320"/>
  <c r="V320"/>
  <c r="P319"/>
  <c r="Q319"/>
  <c r="R319"/>
  <c r="S319"/>
  <c r="K319"/>
  <c r="V319"/>
  <c r="P318"/>
  <c r="Q318"/>
  <c r="R318"/>
  <c r="S318"/>
  <c r="K318"/>
  <c r="V318"/>
  <c r="P317"/>
  <c r="Q317"/>
  <c r="R317"/>
  <c r="S317"/>
  <c r="K317"/>
  <c r="V317"/>
  <c r="P316"/>
  <c r="Q316"/>
  <c r="R316"/>
  <c r="S316"/>
  <c r="K316"/>
  <c r="V316"/>
  <c r="P315"/>
  <c r="Q315"/>
  <c r="R315"/>
  <c r="S315"/>
  <c r="K315"/>
  <c r="V315"/>
  <c r="P314"/>
  <c r="Q314"/>
  <c r="R314"/>
  <c r="S314"/>
  <c r="K314"/>
  <c r="V314"/>
  <c r="P313"/>
  <c r="Q313"/>
  <c r="R313"/>
  <c r="S313"/>
  <c r="K313"/>
  <c r="V313"/>
  <c r="P312"/>
  <c r="Q312"/>
  <c r="R312"/>
  <c r="S312"/>
  <c r="K312"/>
  <c r="V312"/>
  <c r="P311"/>
  <c r="Q311"/>
  <c r="R311"/>
  <c r="S311"/>
  <c r="K311"/>
  <c r="V311"/>
  <c r="P310"/>
  <c r="Q310"/>
  <c r="R310"/>
  <c r="S310"/>
  <c r="K310"/>
  <c r="V310"/>
  <c r="P309"/>
  <c r="Q309"/>
  <c r="R309"/>
  <c r="S309"/>
  <c r="K309"/>
  <c r="V309"/>
  <c r="E308"/>
  <c r="F308"/>
  <c r="G308"/>
  <c r="H308"/>
  <c r="N308"/>
  <c r="E297"/>
  <c r="F297"/>
  <c r="G297"/>
  <c r="H297"/>
  <c r="N297"/>
  <c r="E298"/>
  <c r="F298"/>
  <c r="G298"/>
  <c r="H298"/>
  <c r="N298"/>
  <c r="E299"/>
  <c r="F299"/>
  <c r="G299"/>
  <c r="H299"/>
  <c r="N299"/>
  <c r="E300"/>
  <c r="F300"/>
  <c r="G300"/>
  <c r="H300"/>
  <c r="N300"/>
  <c r="E301"/>
  <c r="F301"/>
  <c r="G301"/>
  <c r="H301"/>
  <c r="N301"/>
  <c r="E302"/>
  <c r="F302"/>
  <c r="G302"/>
  <c r="H302"/>
  <c r="N302"/>
  <c r="E303"/>
  <c r="F303"/>
  <c r="G303"/>
  <c r="H303"/>
  <c r="N303"/>
  <c r="E304"/>
  <c r="F304"/>
  <c r="G304"/>
  <c r="H304"/>
  <c r="N304"/>
  <c r="E305"/>
  <c r="F305"/>
  <c r="G305"/>
  <c r="H305"/>
  <c r="N305"/>
  <c r="E306"/>
  <c r="F306"/>
  <c r="G306"/>
  <c r="H306"/>
  <c r="N306"/>
  <c r="E307"/>
  <c r="F307"/>
  <c r="G307"/>
  <c r="H307"/>
  <c r="N307"/>
  <c r="P308"/>
  <c r="O297"/>
  <c r="O298"/>
  <c r="O299"/>
  <c r="O300"/>
  <c r="O301"/>
  <c r="O302"/>
  <c r="O303"/>
  <c r="O304"/>
  <c r="O305"/>
  <c r="O306"/>
  <c r="O307"/>
  <c r="O308"/>
  <c r="Q308"/>
  <c r="R308"/>
  <c r="S308"/>
  <c r="K308"/>
  <c r="V308"/>
  <c r="P307"/>
  <c r="Q307"/>
  <c r="R307"/>
  <c r="S307"/>
  <c r="K307"/>
  <c r="V307"/>
  <c r="P306"/>
  <c r="Q306"/>
  <c r="R306"/>
  <c r="S306"/>
  <c r="K306"/>
  <c r="V306"/>
  <c r="P305"/>
  <c r="Q305"/>
  <c r="R305"/>
  <c r="S305"/>
  <c r="K305"/>
  <c r="V305"/>
  <c r="P304"/>
  <c r="Q304"/>
  <c r="R304"/>
  <c r="S304"/>
  <c r="K304"/>
  <c r="V304"/>
  <c r="P303"/>
  <c r="Q303"/>
  <c r="R303"/>
  <c r="S303"/>
  <c r="K303"/>
  <c r="V303"/>
  <c r="P302"/>
  <c r="Q302"/>
  <c r="R302"/>
  <c r="S302"/>
  <c r="K302"/>
  <c r="V302"/>
  <c r="P301"/>
  <c r="Q301"/>
  <c r="R301"/>
  <c r="S301"/>
  <c r="K301"/>
  <c r="V301"/>
  <c r="P300"/>
  <c r="Q300"/>
  <c r="R300"/>
  <c r="S300"/>
  <c r="K300"/>
  <c r="V300"/>
  <c r="P299"/>
  <c r="Q299"/>
  <c r="R299"/>
  <c r="S299"/>
  <c r="K299"/>
  <c r="V299"/>
  <c r="P298"/>
  <c r="Q298"/>
  <c r="R298"/>
  <c r="S298"/>
  <c r="K298"/>
  <c r="V298"/>
  <c r="P297"/>
  <c r="Q297"/>
  <c r="R297"/>
  <c r="S297"/>
  <c r="K297"/>
  <c r="V297"/>
  <c r="E296"/>
  <c r="F296"/>
  <c r="G296"/>
  <c r="H296"/>
  <c r="N296"/>
  <c r="E285"/>
  <c r="F285"/>
  <c r="G285"/>
  <c r="H285"/>
  <c r="N285"/>
  <c r="E286"/>
  <c r="F286"/>
  <c r="G286"/>
  <c r="H286"/>
  <c r="N286"/>
  <c r="E287"/>
  <c r="F287"/>
  <c r="G287"/>
  <c r="H287"/>
  <c r="N287"/>
  <c r="E288"/>
  <c r="F288"/>
  <c r="G288"/>
  <c r="H288"/>
  <c r="N288"/>
  <c r="E289"/>
  <c r="F289"/>
  <c r="G289"/>
  <c r="H289"/>
  <c r="N289"/>
  <c r="E290"/>
  <c r="F290"/>
  <c r="G290"/>
  <c r="H290"/>
  <c r="N290"/>
  <c r="E291"/>
  <c r="F291"/>
  <c r="G291"/>
  <c r="H291"/>
  <c r="N291"/>
  <c r="E292"/>
  <c r="F292"/>
  <c r="G292"/>
  <c r="H292"/>
  <c r="N292"/>
  <c r="E293"/>
  <c r="F293"/>
  <c r="G293"/>
  <c r="H293"/>
  <c r="N293"/>
  <c r="E294"/>
  <c r="F294"/>
  <c r="G294"/>
  <c r="H294"/>
  <c r="N294"/>
  <c r="E295"/>
  <c r="F295"/>
  <c r="G295"/>
  <c r="H295"/>
  <c r="N295"/>
  <c r="P296"/>
  <c r="O285"/>
  <c r="O286"/>
  <c r="O287"/>
  <c r="O288"/>
  <c r="O289"/>
  <c r="O290"/>
  <c r="O291"/>
  <c r="O292"/>
  <c r="O293"/>
  <c r="O294"/>
  <c r="O295"/>
  <c r="O296"/>
  <c r="Q296"/>
  <c r="R296"/>
  <c r="S296"/>
  <c r="K296"/>
  <c r="V296"/>
  <c r="P295"/>
  <c r="Q295"/>
  <c r="R295"/>
  <c r="S295"/>
  <c r="K295"/>
  <c r="V295"/>
  <c r="P294"/>
  <c r="Q294"/>
  <c r="R294"/>
  <c r="S294"/>
  <c r="K294"/>
  <c r="V294"/>
  <c r="P293"/>
  <c r="Q293"/>
  <c r="R293"/>
  <c r="S293"/>
  <c r="K293"/>
  <c r="V293"/>
  <c r="P292"/>
  <c r="Q292"/>
  <c r="R292"/>
  <c r="S292"/>
  <c r="K292"/>
  <c r="V292"/>
  <c r="P291"/>
  <c r="Q291"/>
  <c r="R291"/>
  <c r="S291"/>
  <c r="K291"/>
  <c r="V291"/>
  <c r="P290"/>
  <c r="Q290"/>
  <c r="R290"/>
  <c r="S290"/>
  <c r="K290"/>
  <c r="V290"/>
  <c r="P289"/>
  <c r="Q289"/>
  <c r="R289"/>
  <c r="S289"/>
  <c r="K289"/>
  <c r="V289"/>
  <c r="P288"/>
  <c r="Q288"/>
  <c r="R288"/>
  <c r="S288"/>
  <c r="K288"/>
  <c r="V288"/>
  <c r="P287"/>
  <c r="Q287"/>
  <c r="R287"/>
  <c r="S287"/>
  <c r="K287"/>
  <c r="V287"/>
  <c r="P286"/>
  <c r="Q286"/>
  <c r="R286"/>
  <c r="S286"/>
  <c r="K286"/>
  <c r="V286"/>
  <c r="P285"/>
  <c r="Q285"/>
  <c r="R285"/>
  <c r="S285"/>
  <c r="K285"/>
  <c r="V285"/>
  <c r="E284"/>
  <c r="F284"/>
  <c r="G284"/>
  <c r="H284"/>
  <c r="N284"/>
  <c r="E273"/>
  <c r="F273"/>
  <c r="G273"/>
  <c r="H273"/>
  <c r="N273"/>
  <c r="E274"/>
  <c r="F274"/>
  <c r="G274"/>
  <c r="H274"/>
  <c r="N274"/>
  <c r="E275"/>
  <c r="F275"/>
  <c r="G275"/>
  <c r="H275"/>
  <c r="N275"/>
  <c r="E276"/>
  <c r="F276"/>
  <c r="G276"/>
  <c r="H276"/>
  <c r="N276"/>
  <c r="E277"/>
  <c r="F277"/>
  <c r="G277"/>
  <c r="H277"/>
  <c r="N277"/>
  <c r="E278"/>
  <c r="F278"/>
  <c r="G278"/>
  <c r="H278"/>
  <c r="N278"/>
  <c r="E279"/>
  <c r="F279"/>
  <c r="G279"/>
  <c r="H279"/>
  <c r="N279"/>
  <c r="E280"/>
  <c r="F280"/>
  <c r="G280"/>
  <c r="H280"/>
  <c r="N280"/>
  <c r="E281"/>
  <c r="F281"/>
  <c r="G281"/>
  <c r="H281"/>
  <c r="N281"/>
  <c r="E282"/>
  <c r="F282"/>
  <c r="G282"/>
  <c r="H282"/>
  <c r="N282"/>
  <c r="E283"/>
  <c r="F283"/>
  <c r="G283"/>
  <c r="H283"/>
  <c r="N283"/>
  <c r="P284"/>
  <c r="O273"/>
  <c r="O274"/>
  <c r="O275"/>
  <c r="O276"/>
  <c r="O277"/>
  <c r="O278"/>
  <c r="O279"/>
  <c r="O280"/>
  <c r="O281"/>
  <c r="O282"/>
  <c r="O283"/>
  <c r="O284"/>
  <c r="Q284"/>
  <c r="R284"/>
  <c r="S284"/>
  <c r="K284"/>
  <c r="V284"/>
  <c r="P283"/>
  <c r="Q283"/>
  <c r="R283"/>
  <c r="S283"/>
  <c r="K283"/>
  <c r="V283"/>
  <c r="P282"/>
  <c r="Q282"/>
  <c r="R282"/>
  <c r="S282"/>
  <c r="K282"/>
  <c r="V282"/>
  <c r="P281"/>
  <c r="Q281"/>
  <c r="R281"/>
  <c r="S281"/>
  <c r="K281"/>
  <c r="V281"/>
  <c r="P280"/>
  <c r="Q280"/>
  <c r="R280"/>
  <c r="S280"/>
  <c r="K280"/>
  <c r="V280"/>
  <c r="P279"/>
  <c r="Q279"/>
  <c r="R279"/>
  <c r="S279"/>
  <c r="K279"/>
  <c r="V279"/>
  <c r="P278"/>
  <c r="Q278"/>
  <c r="R278"/>
  <c r="S278"/>
  <c r="K278"/>
  <c r="V278"/>
  <c r="P277"/>
  <c r="Q277"/>
  <c r="R277"/>
  <c r="S277"/>
  <c r="K277"/>
  <c r="V277"/>
  <c r="P276"/>
  <c r="Q276"/>
  <c r="R276"/>
  <c r="S276"/>
  <c r="K276"/>
  <c r="V276"/>
  <c r="P275"/>
  <c r="Q275"/>
  <c r="R275"/>
  <c r="S275"/>
  <c r="K275"/>
  <c r="V275"/>
  <c r="P274"/>
  <c r="Q274"/>
  <c r="R274"/>
  <c r="S274"/>
  <c r="K274"/>
  <c r="V274"/>
  <c r="P273"/>
  <c r="Q273"/>
  <c r="R273"/>
  <c r="S273"/>
  <c r="K273"/>
  <c r="V273"/>
  <c r="E272"/>
  <c r="F272"/>
  <c r="G272"/>
  <c r="H272"/>
  <c r="N272"/>
  <c r="E261"/>
  <c r="F261"/>
  <c r="G261"/>
  <c r="H261"/>
  <c r="N261"/>
  <c r="E262"/>
  <c r="F262"/>
  <c r="G262"/>
  <c r="H262"/>
  <c r="N262"/>
  <c r="E263"/>
  <c r="F263"/>
  <c r="G263"/>
  <c r="H263"/>
  <c r="N263"/>
  <c r="E264"/>
  <c r="F264"/>
  <c r="G264"/>
  <c r="H264"/>
  <c r="N264"/>
  <c r="E265"/>
  <c r="F265"/>
  <c r="G265"/>
  <c r="H265"/>
  <c r="N265"/>
  <c r="E266"/>
  <c r="F266"/>
  <c r="G266"/>
  <c r="H266"/>
  <c r="N266"/>
  <c r="E267"/>
  <c r="F267"/>
  <c r="G267"/>
  <c r="H267"/>
  <c r="N267"/>
  <c r="E268"/>
  <c r="F268"/>
  <c r="G268"/>
  <c r="H268"/>
  <c r="N268"/>
  <c r="E269"/>
  <c r="F269"/>
  <c r="G269"/>
  <c r="H269"/>
  <c r="N269"/>
  <c r="E270"/>
  <c r="F270"/>
  <c r="G270"/>
  <c r="H270"/>
  <c r="N270"/>
  <c r="E271"/>
  <c r="F271"/>
  <c r="G271"/>
  <c r="H271"/>
  <c r="N271"/>
  <c r="P272"/>
  <c r="O261"/>
  <c r="O262"/>
  <c r="O263"/>
  <c r="O264"/>
  <c r="O265"/>
  <c r="O266"/>
  <c r="O267"/>
  <c r="O268"/>
  <c r="O269"/>
  <c r="O270"/>
  <c r="O271"/>
  <c r="O272"/>
  <c r="Q272"/>
  <c r="R272"/>
  <c r="S272"/>
  <c r="K272"/>
  <c r="V272"/>
  <c r="P271"/>
  <c r="Q271"/>
  <c r="R271"/>
  <c r="S271"/>
  <c r="K271"/>
  <c r="V271"/>
  <c r="P270"/>
  <c r="Q270"/>
  <c r="R270"/>
  <c r="S270"/>
  <c r="K270"/>
  <c r="V270"/>
  <c r="P269"/>
  <c r="Q269"/>
  <c r="R269"/>
  <c r="S269"/>
  <c r="K269"/>
  <c r="V269"/>
  <c r="P268"/>
  <c r="Q268"/>
  <c r="R268"/>
  <c r="S268"/>
  <c r="K268"/>
  <c r="V268"/>
  <c r="P267"/>
  <c r="Q267"/>
  <c r="R267"/>
  <c r="S267"/>
  <c r="K267"/>
  <c r="V267"/>
  <c r="P266"/>
  <c r="Q266"/>
  <c r="R266"/>
  <c r="S266"/>
  <c r="K266"/>
  <c r="V266"/>
  <c r="P265"/>
  <c r="Q265"/>
  <c r="R265"/>
  <c r="S265"/>
  <c r="K265"/>
  <c r="V265"/>
  <c r="P264"/>
  <c r="Q264"/>
  <c r="R264"/>
  <c r="S264"/>
  <c r="K264"/>
  <c r="V264"/>
  <c r="P263"/>
  <c r="Q263"/>
  <c r="R263"/>
  <c r="S263"/>
  <c r="K263"/>
  <c r="V263"/>
  <c r="P262"/>
  <c r="Q262"/>
  <c r="R262"/>
  <c r="S262"/>
  <c r="K262"/>
  <c r="V262"/>
  <c r="P261"/>
  <c r="Q261"/>
  <c r="R261"/>
  <c r="S261"/>
  <c r="K261"/>
  <c r="V261"/>
  <c r="E260"/>
  <c r="F260"/>
  <c r="G260"/>
  <c r="H260"/>
  <c r="N260"/>
  <c r="E249"/>
  <c r="F249"/>
  <c r="G249"/>
  <c r="H249"/>
  <c r="N249"/>
  <c r="E250"/>
  <c r="F250"/>
  <c r="G250"/>
  <c r="H250"/>
  <c r="N250"/>
  <c r="E251"/>
  <c r="F251"/>
  <c r="G251"/>
  <c r="H251"/>
  <c r="N251"/>
  <c r="E252"/>
  <c r="F252"/>
  <c r="G252"/>
  <c r="H252"/>
  <c r="N252"/>
  <c r="E253"/>
  <c r="F253"/>
  <c r="G253"/>
  <c r="H253"/>
  <c r="N253"/>
  <c r="E254"/>
  <c r="F254"/>
  <c r="G254"/>
  <c r="H254"/>
  <c r="N254"/>
  <c r="E255"/>
  <c r="F255"/>
  <c r="G255"/>
  <c r="H255"/>
  <c r="N255"/>
  <c r="E256"/>
  <c r="F256"/>
  <c r="G256"/>
  <c r="H256"/>
  <c r="N256"/>
  <c r="E257"/>
  <c r="F257"/>
  <c r="G257"/>
  <c r="H257"/>
  <c r="N257"/>
  <c r="E258"/>
  <c r="F258"/>
  <c r="G258"/>
  <c r="H258"/>
  <c r="N258"/>
  <c r="E259"/>
  <c r="F259"/>
  <c r="G259"/>
  <c r="H259"/>
  <c r="N259"/>
  <c r="P260"/>
  <c r="O249"/>
  <c r="O250"/>
  <c r="O251"/>
  <c r="O252"/>
  <c r="O253"/>
  <c r="O254"/>
  <c r="O255"/>
  <c r="O256"/>
  <c r="O257"/>
  <c r="O258"/>
  <c r="O259"/>
  <c r="O260"/>
  <c r="Q260"/>
  <c r="R260"/>
  <c r="S260"/>
  <c r="K260"/>
  <c r="V260"/>
  <c r="P259"/>
  <c r="Q259"/>
  <c r="R259"/>
  <c r="S259"/>
  <c r="K259"/>
  <c r="V259"/>
  <c r="P258"/>
  <c r="Q258"/>
  <c r="R258"/>
  <c r="S258"/>
  <c r="K258"/>
  <c r="V258"/>
  <c r="P257"/>
  <c r="Q257"/>
  <c r="R257"/>
  <c r="S257"/>
  <c r="K257"/>
  <c r="V257"/>
  <c r="P256"/>
  <c r="Q256"/>
  <c r="R256"/>
  <c r="S256"/>
  <c r="K256"/>
  <c r="V256"/>
  <c r="P255"/>
  <c r="Q255"/>
  <c r="R255"/>
  <c r="S255"/>
  <c r="K255"/>
  <c r="V255"/>
  <c r="P254"/>
  <c r="Q254"/>
  <c r="R254"/>
  <c r="S254"/>
  <c r="K254"/>
  <c r="V254"/>
  <c r="P253"/>
  <c r="Q253"/>
  <c r="R253"/>
  <c r="S253"/>
  <c r="K253"/>
  <c r="V253"/>
  <c r="P252"/>
  <c r="Q252"/>
  <c r="R252"/>
  <c r="S252"/>
  <c r="K252"/>
  <c r="V252"/>
  <c r="P251"/>
  <c r="Q251"/>
  <c r="R251"/>
  <c r="S251"/>
  <c r="K251"/>
  <c r="V251"/>
  <c r="P250"/>
  <c r="Q250"/>
  <c r="R250"/>
  <c r="S250"/>
  <c r="K250"/>
  <c r="V250"/>
  <c r="P249"/>
  <c r="Q249"/>
  <c r="R249"/>
  <c r="S249"/>
  <c r="K249"/>
  <c r="V249"/>
  <c r="E248"/>
  <c r="F248"/>
  <c r="G248"/>
  <c r="H248"/>
  <c r="N248"/>
  <c r="E237"/>
  <c r="F237"/>
  <c r="G237"/>
  <c r="H237"/>
  <c r="N237"/>
  <c r="E238"/>
  <c r="F238"/>
  <c r="G238"/>
  <c r="H238"/>
  <c r="N238"/>
  <c r="E239"/>
  <c r="F239"/>
  <c r="G239"/>
  <c r="H239"/>
  <c r="N239"/>
  <c r="E240"/>
  <c r="F240"/>
  <c r="G240"/>
  <c r="H240"/>
  <c r="N240"/>
  <c r="E241"/>
  <c r="F241"/>
  <c r="G241"/>
  <c r="H241"/>
  <c r="N241"/>
  <c r="E242"/>
  <c r="F242"/>
  <c r="G242"/>
  <c r="H242"/>
  <c r="N242"/>
  <c r="E243"/>
  <c r="F243"/>
  <c r="G243"/>
  <c r="H243"/>
  <c r="N243"/>
  <c r="E244"/>
  <c r="F244"/>
  <c r="G244"/>
  <c r="H244"/>
  <c r="N244"/>
  <c r="E245"/>
  <c r="F245"/>
  <c r="G245"/>
  <c r="H245"/>
  <c r="N245"/>
  <c r="E246"/>
  <c r="F246"/>
  <c r="G246"/>
  <c r="H246"/>
  <c r="N246"/>
  <c r="E247"/>
  <c r="F247"/>
  <c r="G247"/>
  <c r="H247"/>
  <c r="N247"/>
  <c r="P248"/>
  <c r="O237"/>
  <c r="O238"/>
  <c r="O239"/>
  <c r="O240"/>
  <c r="O241"/>
  <c r="O242"/>
  <c r="O243"/>
  <c r="O244"/>
  <c r="O245"/>
  <c r="O246"/>
  <c r="O247"/>
  <c r="O248"/>
  <c r="Q248"/>
  <c r="R248"/>
  <c r="S248"/>
  <c r="K248"/>
  <c r="V248"/>
  <c r="P247"/>
  <c r="Q247"/>
  <c r="R247"/>
  <c r="S247"/>
  <c r="K247"/>
  <c r="V247"/>
  <c r="P246"/>
  <c r="Q246"/>
  <c r="R246"/>
  <c r="S246"/>
  <c r="K246"/>
  <c r="V246"/>
  <c r="P245"/>
  <c r="Q245"/>
  <c r="R245"/>
  <c r="S245"/>
  <c r="K245"/>
  <c r="V245"/>
  <c r="P244"/>
  <c r="Q244"/>
  <c r="R244"/>
  <c r="S244"/>
  <c r="K244"/>
  <c r="V244"/>
  <c r="P243"/>
  <c r="Q243"/>
  <c r="R243"/>
  <c r="S243"/>
  <c r="K243"/>
  <c r="V243"/>
  <c r="P242"/>
  <c r="Q242"/>
  <c r="R242"/>
  <c r="S242"/>
  <c r="K242"/>
  <c r="V242"/>
  <c r="P241"/>
  <c r="Q241"/>
  <c r="R241"/>
  <c r="S241"/>
  <c r="K241"/>
  <c r="V241"/>
  <c r="P240"/>
  <c r="Q240"/>
  <c r="R240"/>
  <c r="S240"/>
  <c r="K240"/>
  <c r="V240"/>
  <c r="P239"/>
  <c r="Q239"/>
  <c r="R239"/>
  <c r="S239"/>
  <c r="K239"/>
  <c r="V239"/>
  <c r="P238"/>
  <c r="Q238"/>
  <c r="R238"/>
  <c r="S238"/>
  <c r="K238"/>
  <c r="V238"/>
  <c r="P237"/>
  <c r="Q237"/>
  <c r="R237"/>
  <c r="S237"/>
  <c r="K237"/>
  <c r="V237"/>
  <c r="E236"/>
  <c r="F236"/>
  <c r="G236"/>
  <c r="H236"/>
  <c r="N236"/>
  <c r="E225"/>
  <c r="F225"/>
  <c r="G225"/>
  <c r="H225"/>
  <c r="N225"/>
  <c r="E226"/>
  <c r="F226"/>
  <c r="G226"/>
  <c r="H226"/>
  <c r="N226"/>
  <c r="E227"/>
  <c r="F227"/>
  <c r="G227"/>
  <c r="H227"/>
  <c r="N227"/>
  <c r="E228"/>
  <c r="F228"/>
  <c r="G228"/>
  <c r="H228"/>
  <c r="N228"/>
  <c r="E229"/>
  <c r="F229"/>
  <c r="G229"/>
  <c r="H229"/>
  <c r="N229"/>
  <c r="E230"/>
  <c r="F230"/>
  <c r="G230"/>
  <c r="H230"/>
  <c r="N230"/>
  <c r="E231"/>
  <c r="F231"/>
  <c r="G231"/>
  <c r="H231"/>
  <c r="N231"/>
  <c r="E232"/>
  <c r="F232"/>
  <c r="G232"/>
  <c r="H232"/>
  <c r="N232"/>
  <c r="E233"/>
  <c r="F233"/>
  <c r="G233"/>
  <c r="H233"/>
  <c r="N233"/>
  <c r="E234"/>
  <c r="F234"/>
  <c r="G234"/>
  <c r="H234"/>
  <c r="N234"/>
  <c r="E235"/>
  <c r="F235"/>
  <c r="G235"/>
  <c r="H235"/>
  <c r="N235"/>
  <c r="P236"/>
  <c r="O225"/>
  <c r="O226"/>
  <c r="O227"/>
  <c r="O228"/>
  <c r="O229"/>
  <c r="O230"/>
  <c r="O231"/>
  <c r="O232"/>
  <c r="O233"/>
  <c r="O234"/>
  <c r="O235"/>
  <c r="O236"/>
  <c r="Q236"/>
  <c r="R236"/>
  <c r="S236"/>
  <c r="K236"/>
  <c r="V236"/>
  <c r="P235"/>
  <c r="Q235"/>
  <c r="R235"/>
  <c r="S235"/>
  <c r="K235"/>
  <c r="V235"/>
  <c r="P234"/>
  <c r="Q234"/>
  <c r="R234"/>
  <c r="S234"/>
  <c r="K234"/>
  <c r="V234"/>
  <c r="P233"/>
  <c r="Q233"/>
  <c r="R233"/>
  <c r="S233"/>
  <c r="K233"/>
  <c r="V233"/>
  <c r="P232"/>
  <c r="Q232"/>
  <c r="R232"/>
  <c r="S232"/>
  <c r="K232"/>
  <c r="V232"/>
  <c r="P231"/>
  <c r="Q231"/>
  <c r="R231"/>
  <c r="S231"/>
  <c r="K231"/>
  <c r="V231"/>
  <c r="P230"/>
  <c r="Q230"/>
  <c r="R230"/>
  <c r="S230"/>
  <c r="K230"/>
  <c r="V230"/>
  <c r="P229"/>
  <c r="Q229"/>
  <c r="R229"/>
  <c r="S229"/>
  <c r="K229"/>
  <c r="V229"/>
  <c r="P228"/>
  <c r="Q228"/>
  <c r="R228"/>
  <c r="S228"/>
  <c r="K228"/>
  <c r="V228"/>
  <c r="P227"/>
  <c r="Q227"/>
  <c r="R227"/>
  <c r="S227"/>
  <c r="K227"/>
  <c r="V227"/>
  <c r="P226"/>
  <c r="Q226"/>
  <c r="R226"/>
  <c r="S226"/>
  <c r="K226"/>
  <c r="V226"/>
  <c r="P225"/>
  <c r="Q225"/>
  <c r="R225"/>
  <c r="S225"/>
  <c r="K225"/>
  <c r="V225"/>
  <c r="E224"/>
  <c r="F224"/>
  <c r="G224"/>
  <c r="H224"/>
  <c r="N224"/>
  <c r="E213"/>
  <c r="F213"/>
  <c r="G213"/>
  <c r="H213"/>
  <c r="N213"/>
  <c r="E214"/>
  <c r="F214"/>
  <c r="G214"/>
  <c r="H214"/>
  <c r="N214"/>
  <c r="E215"/>
  <c r="F215"/>
  <c r="G215"/>
  <c r="H215"/>
  <c r="N215"/>
  <c r="E216"/>
  <c r="F216"/>
  <c r="G216"/>
  <c r="H216"/>
  <c r="N216"/>
  <c r="E217"/>
  <c r="F217"/>
  <c r="G217"/>
  <c r="H217"/>
  <c r="N217"/>
  <c r="E218"/>
  <c r="F218"/>
  <c r="G218"/>
  <c r="H218"/>
  <c r="N218"/>
  <c r="E219"/>
  <c r="F219"/>
  <c r="G219"/>
  <c r="H219"/>
  <c r="N219"/>
  <c r="E220"/>
  <c r="F220"/>
  <c r="G220"/>
  <c r="H220"/>
  <c r="N220"/>
  <c r="E221"/>
  <c r="F221"/>
  <c r="G221"/>
  <c r="H221"/>
  <c r="N221"/>
  <c r="E222"/>
  <c r="F222"/>
  <c r="G222"/>
  <c r="H222"/>
  <c r="N222"/>
  <c r="E223"/>
  <c r="F223"/>
  <c r="G223"/>
  <c r="H223"/>
  <c r="N223"/>
  <c r="P224"/>
  <c r="O213"/>
  <c r="O214"/>
  <c r="O215"/>
  <c r="O216"/>
  <c r="O217"/>
  <c r="O218"/>
  <c r="O219"/>
  <c r="O220"/>
  <c r="O221"/>
  <c r="O222"/>
  <c r="O223"/>
  <c r="O224"/>
  <c r="Q224"/>
  <c r="R224"/>
  <c r="S224"/>
  <c r="K224"/>
  <c r="V224"/>
  <c r="P223"/>
  <c r="Q223"/>
  <c r="R223"/>
  <c r="S223"/>
  <c r="K223"/>
  <c r="V223"/>
  <c r="P222"/>
  <c r="Q222"/>
  <c r="R222"/>
  <c r="S222"/>
  <c r="K222"/>
  <c r="V222"/>
  <c r="P221"/>
  <c r="Q221"/>
  <c r="R221"/>
  <c r="S221"/>
  <c r="K221"/>
  <c r="V221"/>
  <c r="P220"/>
  <c r="Q220"/>
  <c r="R220"/>
  <c r="S220"/>
  <c r="K220"/>
  <c r="V220"/>
  <c r="P219"/>
  <c r="Q219"/>
  <c r="R219"/>
  <c r="S219"/>
  <c r="K219"/>
  <c r="V219"/>
  <c r="P218"/>
  <c r="Q218"/>
  <c r="R218"/>
  <c r="S218"/>
  <c r="K218"/>
  <c r="V218"/>
  <c r="P217"/>
  <c r="Q217"/>
  <c r="R217"/>
  <c r="S217"/>
  <c r="K217"/>
  <c r="V217"/>
  <c r="P216"/>
  <c r="Q216"/>
  <c r="R216"/>
  <c r="S216"/>
  <c r="K216"/>
  <c r="V216"/>
  <c r="P215"/>
  <c r="Q215"/>
  <c r="R215"/>
  <c r="S215"/>
  <c r="K215"/>
  <c r="V215"/>
  <c r="P214"/>
  <c r="Q214"/>
  <c r="R214"/>
  <c r="S214"/>
  <c r="K214"/>
  <c r="V214"/>
  <c r="P213"/>
  <c r="Q213"/>
  <c r="R213"/>
  <c r="S213"/>
  <c r="K213"/>
  <c r="V213"/>
  <c r="E212"/>
  <c r="F212"/>
  <c r="G212"/>
  <c r="H212"/>
  <c r="N212"/>
  <c r="E201"/>
  <c r="F201"/>
  <c r="G201"/>
  <c r="H201"/>
  <c r="N201"/>
  <c r="E202"/>
  <c r="F202"/>
  <c r="G202"/>
  <c r="H202"/>
  <c r="N202"/>
  <c r="E203"/>
  <c r="F203"/>
  <c r="G203"/>
  <c r="H203"/>
  <c r="N203"/>
  <c r="E204"/>
  <c r="F204"/>
  <c r="G204"/>
  <c r="H204"/>
  <c r="N204"/>
  <c r="E205"/>
  <c r="F205"/>
  <c r="G205"/>
  <c r="H205"/>
  <c r="N205"/>
  <c r="E206"/>
  <c r="F206"/>
  <c r="G206"/>
  <c r="H206"/>
  <c r="N206"/>
  <c r="E207"/>
  <c r="F207"/>
  <c r="G207"/>
  <c r="H207"/>
  <c r="N207"/>
  <c r="E208"/>
  <c r="F208"/>
  <c r="G208"/>
  <c r="H208"/>
  <c r="N208"/>
  <c r="E209"/>
  <c r="F209"/>
  <c r="G209"/>
  <c r="H209"/>
  <c r="N209"/>
  <c r="E210"/>
  <c r="F210"/>
  <c r="G210"/>
  <c r="H210"/>
  <c r="N210"/>
  <c r="E211"/>
  <c r="F211"/>
  <c r="G211"/>
  <c r="H211"/>
  <c r="N211"/>
  <c r="P212"/>
  <c r="O201"/>
  <c r="O202"/>
  <c r="O203"/>
  <c r="O204"/>
  <c r="O205"/>
  <c r="O206"/>
  <c r="O207"/>
  <c r="O208"/>
  <c r="O209"/>
  <c r="O210"/>
  <c r="O211"/>
  <c r="O212"/>
  <c r="Q212"/>
  <c r="R212"/>
  <c r="S212"/>
  <c r="K212"/>
  <c r="V212"/>
  <c r="P211"/>
  <c r="Q211"/>
  <c r="R211"/>
  <c r="S211"/>
  <c r="K211"/>
  <c r="V211"/>
  <c r="P210"/>
  <c r="Q210"/>
  <c r="R210"/>
  <c r="S210"/>
  <c r="K210"/>
  <c r="V210"/>
  <c r="P209"/>
  <c r="Q209"/>
  <c r="R209"/>
  <c r="S209"/>
  <c r="K209"/>
  <c r="V209"/>
  <c r="P208"/>
  <c r="Q208"/>
  <c r="R208"/>
  <c r="S208"/>
  <c r="K208"/>
  <c r="V208"/>
  <c r="P207"/>
  <c r="Q207"/>
  <c r="R207"/>
  <c r="S207"/>
  <c r="K207"/>
  <c r="V207"/>
  <c r="P206"/>
  <c r="Q206"/>
  <c r="R206"/>
  <c r="S206"/>
  <c r="K206"/>
  <c r="V206"/>
  <c r="P205"/>
  <c r="Q205"/>
  <c r="R205"/>
  <c r="S205"/>
  <c r="K205"/>
  <c r="V205"/>
  <c r="P204"/>
  <c r="Q204"/>
  <c r="R204"/>
  <c r="S204"/>
  <c r="K204"/>
  <c r="V204"/>
  <c r="P203"/>
  <c r="Q203"/>
  <c r="R203"/>
  <c r="S203"/>
  <c r="K203"/>
  <c r="V203"/>
  <c r="P202"/>
  <c r="Q202"/>
  <c r="R202"/>
  <c r="S202"/>
  <c r="K202"/>
  <c r="V202"/>
  <c r="P201"/>
  <c r="Q201"/>
  <c r="R201"/>
  <c r="S201"/>
  <c r="K201"/>
  <c r="V201"/>
  <c r="E200"/>
  <c r="F200"/>
  <c r="G200"/>
  <c r="H200"/>
  <c r="N200"/>
  <c r="E189"/>
  <c r="F189"/>
  <c r="G189"/>
  <c r="H189"/>
  <c r="N189"/>
  <c r="E190"/>
  <c r="F190"/>
  <c r="G190"/>
  <c r="H190"/>
  <c r="N190"/>
  <c r="E191"/>
  <c r="F191"/>
  <c r="G191"/>
  <c r="H191"/>
  <c r="N191"/>
  <c r="E192"/>
  <c r="F192"/>
  <c r="G192"/>
  <c r="H192"/>
  <c r="N192"/>
  <c r="E193"/>
  <c r="F193"/>
  <c r="G193"/>
  <c r="H193"/>
  <c r="N193"/>
  <c r="E194"/>
  <c r="F194"/>
  <c r="G194"/>
  <c r="H194"/>
  <c r="N194"/>
  <c r="E195"/>
  <c r="F195"/>
  <c r="G195"/>
  <c r="H195"/>
  <c r="N195"/>
  <c r="E196"/>
  <c r="F196"/>
  <c r="G196"/>
  <c r="H196"/>
  <c r="N196"/>
  <c r="E197"/>
  <c r="F197"/>
  <c r="G197"/>
  <c r="H197"/>
  <c r="N197"/>
  <c r="E198"/>
  <c r="F198"/>
  <c r="G198"/>
  <c r="H198"/>
  <c r="N198"/>
  <c r="E199"/>
  <c r="F199"/>
  <c r="G199"/>
  <c r="H199"/>
  <c r="N199"/>
  <c r="P200"/>
  <c r="O189"/>
  <c r="O190"/>
  <c r="O191"/>
  <c r="O192"/>
  <c r="O193"/>
  <c r="O194"/>
  <c r="O195"/>
  <c r="O196"/>
  <c r="O197"/>
  <c r="O198"/>
  <c r="O199"/>
  <c r="O200"/>
  <c r="Q200"/>
  <c r="R200"/>
  <c r="S200"/>
  <c r="K200"/>
  <c r="V200"/>
  <c r="P199"/>
  <c r="Q199"/>
  <c r="R199"/>
  <c r="S199"/>
  <c r="K199"/>
  <c r="V199"/>
  <c r="P198"/>
  <c r="Q198"/>
  <c r="R198"/>
  <c r="S198"/>
  <c r="K198"/>
  <c r="V198"/>
  <c r="P197"/>
  <c r="Q197"/>
  <c r="R197"/>
  <c r="S197"/>
  <c r="K197"/>
  <c r="V197"/>
  <c r="P196"/>
  <c r="Q196"/>
  <c r="R196"/>
  <c r="S196"/>
  <c r="K196"/>
  <c r="V196"/>
  <c r="P195"/>
  <c r="Q195"/>
  <c r="R195"/>
  <c r="S195"/>
  <c r="K195"/>
  <c r="V195"/>
  <c r="P194"/>
  <c r="Q194"/>
  <c r="R194"/>
  <c r="S194"/>
  <c r="K194"/>
  <c r="V194"/>
  <c r="P193"/>
  <c r="Q193"/>
  <c r="R193"/>
  <c r="S193"/>
  <c r="K193"/>
  <c r="V193"/>
  <c r="P192"/>
  <c r="Q192"/>
  <c r="R192"/>
  <c r="S192"/>
  <c r="K192"/>
  <c r="V192"/>
  <c r="P191"/>
  <c r="Q191"/>
  <c r="R191"/>
  <c r="S191"/>
  <c r="K191"/>
  <c r="V191"/>
  <c r="P190"/>
  <c r="Q190"/>
  <c r="R190"/>
  <c r="S190"/>
  <c r="K190"/>
  <c r="V190"/>
  <c r="P189"/>
  <c r="Q189"/>
  <c r="R189"/>
  <c r="S189"/>
  <c r="K189"/>
  <c r="V189"/>
  <c r="E188"/>
  <c r="F188"/>
  <c r="G188"/>
  <c r="H188"/>
  <c r="N188"/>
  <c r="E177"/>
  <c r="F177"/>
  <c r="G177"/>
  <c r="H177"/>
  <c r="N177"/>
  <c r="E178"/>
  <c r="F178"/>
  <c r="G178"/>
  <c r="H178"/>
  <c r="N178"/>
  <c r="E179"/>
  <c r="F179"/>
  <c r="G179"/>
  <c r="H179"/>
  <c r="N179"/>
  <c r="E180"/>
  <c r="F180"/>
  <c r="G180"/>
  <c r="H180"/>
  <c r="N180"/>
  <c r="E181"/>
  <c r="F181"/>
  <c r="G181"/>
  <c r="H181"/>
  <c r="N181"/>
  <c r="E182"/>
  <c r="F182"/>
  <c r="G182"/>
  <c r="H182"/>
  <c r="N182"/>
  <c r="E183"/>
  <c r="F183"/>
  <c r="G183"/>
  <c r="H183"/>
  <c r="N183"/>
  <c r="E184"/>
  <c r="F184"/>
  <c r="G184"/>
  <c r="H184"/>
  <c r="N184"/>
  <c r="E185"/>
  <c r="F185"/>
  <c r="G185"/>
  <c r="H185"/>
  <c r="N185"/>
  <c r="E186"/>
  <c r="F186"/>
  <c r="G186"/>
  <c r="H186"/>
  <c r="N186"/>
  <c r="E187"/>
  <c r="F187"/>
  <c r="G187"/>
  <c r="H187"/>
  <c r="N187"/>
  <c r="P188"/>
  <c r="O177"/>
  <c r="O178"/>
  <c r="O179"/>
  <c r="O180"/>
  <c r="O181"/>
  <c r="O182"/>
  <c r="O183"/>
  <c r="O184"/>
  <c r="O185"/>
  <c r="O186"/>
  <c r="O187"/>
  <c r="O188"/>
  <c r="Q188"/>
  <c r="R188"/>
  <c r="S188"/>
  <c r="K188"/>
  <c r="V188"/>
  <c r="P187"/>
  <c r="Q187"/>
  <c r="R187"/>
  <c r="S187"/>
  <c r="K187"/>
  <c r="V187"/>
  <c r="P186"/>
  <c r="Q186"/>
  <c r="R186"/>
  <c r="S186"/>
  <c r="K186"/>
  <c r="V186"/>
  <c r="P185"/>
  <c r="Q185"/>
  <c r="R185"/>
  <c r="S185"/>
  <c r="K185"/>
  <c r="V185"/>
  <c r="P184"/>
  <c r="Q184"/>
  <c r="R184"/>
  <c r="S184"/>
  <c r="K184"/>
  <c r="V184"/>
  <c r="P183"/>
  <c r="Q183"/>
  <c r="R183"/>
  <c r="S183"/>
  <c r="K183"/>
  <c r="V183"/>
  <c r="P182"/>
  <c r="Q182"/>
  <c r="R182"/>
  <c r="S182"/>
  <c r="K182"/>
  <c r="V182"/>
  <c r="P181"/>
  <c r="Q181"/>
  <c r="R181"/>
  <c r="S181"/>
  <c r="K181"/>
  <c r="V181"/>
  <c r="P180"/>
  <c r="Q180"/>
  <c r="R180"/>
  <c r="S180"/>
  <c r="K180"/>
  <c r="V180"/>
  <c r="P179"/>
  <c r="Q179"/>
  <c r="R179"/>
  <c r="S179"/>
  <c r="K179"/>
  <c r="V179"/>
  <c r="P178"/>
  <c r="Q178"/>
  <c r="R178"/>
  <c r="S178"/>
  <c r="K178"/>
  <c r="V178"/>
  <c r="P177"/>
  <c r="Q177"/>
  <c r="R177"/>
  <c r="S177"/>
  <c r="K177"/>
  <c r="V177"/>
  <c r="E176"/>
  <c r="F176"/>
  <c r="G176"/>
  <c r="H176"/>
  <c r="N176"/>
  <c r="E165"/>
  <c r="F165"/>
  <c r="G165"/>
  <c r="H165"/>
  <c r="N165"/>
  <c r="E166"/>
  <c r="F166"/>
  <c r="G166"/>
  <c r="H166"/>
  <c r="N166"/>
  <c r="E167"/>
  <c r="F167"/>
  <c r="G167"/>
  <c r="H167"/>
  <c r="N167"/>
  <c r="E168"/>
  <c r="F168"/>
  <c r="G168"/>
  <c r="H168"/>
  <c r="N168"/>
  <c r="E169"/>
  <c r="F169"/>
  <c r="G169"/>
  <c r="H169"/>
  <c r="N169"/>
  <c r="E170"/>
  <c r="F170"/>
  <c r="G170"/>
  <c r="H170"/>
  <c r="N170"/>
  <c r="E171"/>
  <c r="F171"/>
  <c r="G171"/>
  <c r="H171"/>
  <c r="N171"/>
  <c r="E172"/>
  <c r="F172"/>
  <c r="G172"/>
  <c r="H172"/>
  <c r="N172"/>
  <c r="E173"/>
  <c r="F173"/>
  <c r="G173"/>
  <c r="H173"/>
  <c r="N173"/>
  <c r="E174"/>
  <c r="F174"/>
  <c r="G174"/>
  <c r="H174"/>
  <c r="N174"/>
  <c r="E175"/>
  <c r="F175"/>
  <c r="G175"/>
  <c r="H175"/>
  <c r="N175"/>
  <c r="P176"/>
  <c r="O165"/>
  <c r="O166"/>
  <c r="O167"/>
  <c r="O168"/>
  <c r="O169"/>
  <c r="O170"/>
  <c r="O171"/>
  <c r="O172"/>
  <c r="O173"/>
  <c r="O174"/>
  <c r="O175"/>
  <c r="O176"/>
  <c r="Q176"/>
  <c r="R176"/>
  <c r="S176"/>
  <c r="K176"/>
  <c r="V176"/>
  <c r="P175"/>
  <c r="Q175"/>
  <c r="R175"/>
  <c r="S175"/>
  <c r="K175"/>
  <c r="V175"/>
  <c r="P174"/>
  <c r="Q174"/>
  <c r="R174"/>
  <c r="S174"/>
  <c r="K174"/>
  <c r="V174"/>
  <c r="P173"/>
  <c r="Q173"/>
  <c r="R173"/>
  <c r="S173"/>
  <c r="K173"/>
  <c r="V173"/>
  <c r="P172"/>
  <c r="Q172"/>
  <c r="R172"/>
  <c r="S172"/>
  <c r="K172"/>
  <c r="V172"/>
  <c r="P171"/>
  <c r="Q171"/>
  <c r="R171"/>
  <c r="S171"/>
  <c r="K171"/>
  <c r="V171"/>
  <c r="P170"/>
  <c r="Q170"/>
  <c r="R170"/>
  <c r="S170"/>
  <c r="K170"/>
  <c r="V170"/>
  <c r="P169"/>
  <c r="Q169"/>
  <c r="R169"/>
  <c r="S169"/>
  <c r="K169"/>
  <c r="V169"/>
  <c r="P168"/>
  <c r="Q168"/>
  <c r="R168"/>
  <c r="S168"/>
  <c r="K168"/>
  <c r="V168"/>
  <c r="P167"/>
  <c r="Q167"/>
  <c r="R167"/>
  <c r="S167"/>
  <c r="K167"/>
  <c r="V167"/>
  <c r="P166"/>
  <c r="Q166"/>
  <c r="R166"/>
  <c r="S166"/>
  <c r="K166"/>
  <c r="V166"/>
  <c r="P165"/>
  <c r="Q165"/>
  <c r="R165"/>
  <c r="S165"/>
  <c r="K165"/>
  <c r="V165"/>
  <c r="E164"/>
  <c r="F164"/>
  <c r="G164"/>
  <c r="H164"/>
  <c r="N164"/>
  <c r="E153"/>
  <c r="F153"/>
  <c r="G153"/>
  <c r="H153"/>
  <c r="N153"/>
  <c r="E154"/>
  <c r="F154"/>
  <c r="G154"/>
  <c r="H154"/>
  <c r="N154"/>
  <c r="E155"/>
  <c r="F155"/>
  <c r="G155"/>
  <c r="H155"/>
  <c r="N155"/>
  <c r="E156"/>
  <c r="F156"/>
  <c r="G156"/>
  <c r="H156"/>
  <c r="N156"/>
  <c r="E157"/>
  <c r="F157"/>
  <c r="G157"/>
  <c r="H157"/>
  <c r="N157"/>
  <c r="E158"/>
  <c r="F158"/>
  <c r="G158"/>
  <c r="H158"/>
  <c r="N158"/>
  <c r="E159"/>
  <c r="F159"/>
  <c r="G159"/>
  <c r="H159"/>
  <c r="N159"/>
  <c r="E160"/>
  <c r="F160"/>
  <c r="G160"/>
  <c r="H160"/>
  <c r="N160"/>
  <c r="E161"/>
  <c r="F161"/>
  <c r="G161"/>
  <c r="H161"/>
  <c r="N161"/>
  <c r="E162"/>
  <c r="F162"/>
  <c r="G162"/>
  <c r="H162"/>
  <c r="N162"/>
  <c r="E163"/>
  <c r="F163"/>
  <c r="G163"/>
  <c r="H163"/>
  <c r="N163"/>
  <c r="P164"/>
  <c r="O153"/>
  <c r="O154"/>
  <c r="O155"/>
  <c r="O156"/>
  <c r="O157"/>
  <c r="O158"/>
  <c r="O159"/>
  <c r="O160"/>
  <c r="O161"/>
  <c r="O162"/>
  <c r="O163"/>
  <c r="O164"/>
  <c r="Q164"/>
  <c r="R164"/>
  <c r="S164"/>
  <c r="K164"/>
  <c r="V164"/>
  <c r="P163"/>
  <c r="Q163"/>
  <c r="R163"/>
  <c r="S163"/>
  <c r="K163"/>
  <c r="V163"/>
  <c r="P162"/>
  <c r="Q162"/>
  <c r="R162"/>
  <c r="S162"/>
  <c r="K162"/>
  <c r="V162"/>
  <c r="P161"/>
  <c r="Q161"/>
  <c r="R161"/>
  <c r="S161"/>
  <c r="K161"/>
  <c r="V161"/>
  <c r="P160"/>
  <c r="Q160"/>
  <c r="R160"/>
  <c r="S160"/>
  <c r="K160"/>
  <c r="V160"/>
  <c r="P159"/>
  <c r="Q159"/>
  <c r="R159"/>
  <c r="S159"/>
  <c r="K159"/>
  <c r="V159"/>
  <c r="P158"/>
  <c r="Q158"/>
  <c r="R158"/>
  <c r="S158"/>
  <c r="K158"/>
  <c r="V158"/>
  <c r="P157"/>
  <c r="Q157"/>
  <c r="R157"/>
  <c r="S157"/>
  <c r="K157"/>
  <c r="V157"/>
  <c r="P156"/>
  <c r="Q156"/>
  <c r="R156"/>
  <c r="S156"/>
  <c r="K156"/>
  <c r="V156"/>
  <c r="P155"/>
  <c r="Q155"/>
  <c r="R155"/>
  <c r="S155"/>
  <c r="K155"/>
  <c r="V155"/>
  <c r="P154"/>
  <c r="Q154"/>
  <c r="R154"/>
  <c r="S154"/>
  <c r="K154"/>
  <c r="V154"/>
  <c r="P153"/>
  <c r="Q153"/>
  <c r="R153"/>
  <c r="S153"/>
  <c r="K153"/>
  <c r="V153"/>
  <c r="E152"/>
  <c r="F152"/>
  <c r="G152"/>
  <c r="H152"/>
  <c r="N152"/>
  <c r="E141"/>
  <c r="F141"/>
  <c r="G141"/>
  <c r="H141"/>
  <c r="N141"/>
  <c r="E142"/>
  <c r="F142"/>
  <c r="G142"/>
  <c r="H142"/>
  <c r="N142"/>
  <c r="E143"/>
  <c r="F143"/>
  <c r="G143"/>
  <c r="H143"/>
  <c r="N143"/>
  <c r="E144"/>
  <c r="F144"/>
  <c r="G144"/>
  <c r="H144"/>
  <c r="N144"/>
  <c r="E145"/>
  <c r="F145"/>
  <c r="G145"/>
  <c r="H145"/>
  <c r="N145"/>
  <c r="E146"/>
  <c r="F146"/>
  <c r="G146"/>
  <c r="H146"/>
  <c r="N146"/>
  <c r="E147"/>
  <c r="F147"/>
  <c r="G147"/>
  <c r="H147"/>
  <c r="N147"/>
  <c r="E148"/>
  <c r="F148"/>
  <c r="G148"/>
  <c r="H148"/>
  <c r="N148"/>
  <c r="E149"/>
  <c r="F149"/>
  <c r="G149"/>
  <c r="H149"/>
  <c r="N149"/>
  <c r="E150"/>
  <c r="F150"/>
  <c r="G150"/>
  <c r="H150"/>
  <c r="N150"/>
  <c r="E151"/>
  <c r="F151"/>
  <c r="G151"/>
  <c r="H151"/>
  <c r="N151"/>
  <c r="P152"/>
  <c r="O141"/>
  <c r="O142"/>
  <c r="O143"/>
  <c r="O144"/>
  <c r="O145"/>
  <c r="O146"/>
  <c r="O147"/>
  <c r="O148"/>
  <c r="O149"/>
  <c r="O150"/>
  <c r="O151"/>
  <c r="O152"/>
  <c r="Q152"/>
  <c r="R152"/>
  <c r="S152"/>
  <c r="K152"/>
  <c r="V152"/>
  <c r="P151"/>
  <c r="Q151"/>
  <c r="R151"/>
  <c r="S151"/>
  <c r="K151"/>
  <c r="V151"/>
  <c r="P150"/>
  <c r="Q150"/>
  <c r="R150"/>
  <c r="S150"/>
  <c r="K150"/>
  <c r="V150"/>
  <c r="P149"/>
  <c r="Q149"/>
  <c r="R149"/>
  <c r="S149"/>
  <c r="K149"/>
  <c r="V149"/>
  <c r="P148"/>
  <c r="Q148"/>
  <c r="R148"/>
  <c r="S148"/>
  <c r="K148"/>
  <c r="V148"/>
  <c r="P147"/>
  <c r="Q147"/>
  <c r="R147"/>
  <c r="S147"/>
  <c r="K147"/>
  <c r="V147"/>
  <c r="P146"/>
  <c r="Q146"/>
  <c r="R146"/>
  <c r="S146"/>
  <c r="K146"/>
  <c r="V146"/>
  <c r="P145"/>
  <c r="Q145"/>
  <c r="R145"/>
  <c r="S145"/>
  <c r="K145"/>
  <c r="V145"/>
  <c r="P144"/>
  <c r="Q144"/>
  <c r="R144"/>
  <c r="S144"/>
  <c r="K144"/>
  <c r="V144"/>
  <c r="P143"/>
  <c r="Q143"/>
  <c r="R143"/>
  <c r="S143"/>
  <c r="K143"/>
  <c r="V143"/>
  <c r="P142"/>
  <c r="Q142"/>
  <c r="R142"/>
  <c r="S142"/>
  <c r="K142"/>
  <c r="V142"/>
  <c r="P141"/>
  <c r="Q141"/>
  <c r="R141"/>
  <c r="S141"/>
  <c r="K141"/>
  <c r="V141"/>
  <c r="E140"/>
  <c r="F140"/>
  <c r="G140"/>
  <c r="H140"/>
  <c r="N140"/>
  <c r="E129"/>
  <c r="F129"/>
  <c r="G129"/>
  <c r="H129"/>
  <c r="N129"/>
  <c r="E130"/>
  <c r="F130"/>
  <c r="G130"/>
  <c r="H130"/>
  <c r="N130"/>
  <c r="E131"/>
  <c r="F131"/>
  <c r="G131"/>
  <c r="H131"/>
  <c r="N131"/>
  <c r="E132"/>
  <c r="F132"/>
  <c r="G132"/>
  <c r="H132"/>
  <c r="N132"/>
  <c r="E133"/>
  <c r="F133"/>
  <c r="G133"/>
  <c r="H133"/>
  <c r="N133"/>
  <c r="E134"/>
  <c r="F134"/>
  <c r="G134"/>
  <c r="H134"/>
  <c r="N134"/>
  <c r="E135"/>
  <c r="F135"/>
  <c r="G135"/>
  <c r="H135"/>
  <c r="N135"/>
  <c r="E136"/>
  <c r="F136"/>
  <c r="G136"/>
  <c r="H136"/>
  <c r="N136"/>
  <c r="E137"/>
  <c r="F137"/>
  <c r="G137"/>
  <c r="H137"/>
  <c r="N137"/>
  <c r="E138"/>
  <c r="F138"/>
  <c r="G138"/>
  <c r="H138"/>
  <c r="N138"/>
  <c r="E139"/>
  <c r="F139"/>
  <c r="G139"/>
  <c r="H139"/>
  <c r="N139"/>
  <c r="P140"/>
  <c r="O129"/>
  <c r="O130"/>
  <c r="O131"/>
  <c r="O132"/>
  <c r="O133"/>
  <c r="O134"/>
  <c r="O135"/>
  <c r="O136"/>
  <c r="O137"/>
  <c r="O138"/>
  <c r="O139"/>
  <c r="O140"/>
  <c r="Q140"/>
  <c r="R140"/>
  <c r="S140"/>
  <c r="K140"/>
  <c r="V140"/>
  <c r="P139"/>
  <c r="Q139"/>
  <c r="R139"/>
  <c r="S139"/>
  <c r="K139"/>
  <c r="V139"/>
  <c r="P138"/>
  <c r="Q138"/>
  <c r="R138"/>
  <c r="S138"/>
  <c r="K138"/>
  <c r="V138"/>
  <c r="P137"/>
  <c r="Q137"/>
  <c r="R137"/>
  <c r="S137"/>
  <c r="K137"/>
  <c r="V137"/>
  <c r="P136"/>
  <c r="Q136"/>
  <c r="R136"/>
  <c r="S136"/>
  <c r="K136"/>
  <c r="V136"/>
  <c r="P135"/>
  <c r="Q135"/>
  <c r="R135"/>
  <c r="S135"/>
  <c r="K135"/>
  <c r="V135"/>
  <c r="P134"/>
  <c r="Q134"/>
  <c r="R134"/>
  <c r="S134"/>
  <c r="K134"/>
  <c r="V134"/>
  <c r="P133"/>
  <c r="Q133"/>
  <c r="R133"/>
  <c r="S133"/>
  <c r="K133"/>
  <c r="V133"/>
  <c r="P132"/>
  <c r="Q132"/>
  <c r="R132"/>
  <c r="S132"/>
  <c r="K132"/>
  <c r="V132"/>
  <c r="P131"/>
  <c r="Q131"/>
  <c r="R131"/>
  <c r="S131"/>
  <c r="K131"/>
  <c r="V131"/>
  <c r="P130"/>
  <c r="Q130"/>
  <c r="R130"/>
  <c r="S130"/>
  <c r="K130"/>
  <c r="V130"/>
  <c r="P129"/>
  <c r="Q129"/>
  <c r="R129"/>
  <c r="S129"/>
  <c r="K129"/>
  <c r="V129"/>
  <c r="E128"/>
  <c r="F128"/>
  <c r="G128"/>
  <c r="H128"/>
  <c r="N128"/>
  <c r="E117"/>
  <c r="F117"/>
  <c r="G117"/>
  <c r="H117"/>
  <c r="N117"/>
  <c r="E118"/>
  <c r="F118"/>
  <c r="G118"/>
  <c r="H118"/>
  <c r="N118"/>
  <c r="E119"/>
  <c r="F119"/>
  <c r="G119"/>
  <c r="H119"/>
  <c r="N119"/>
  <c r="E120"/>
  <c r="F120"/>
  <c r="G120"/>
  <c r="H120"/>
  <c r="N120"/>
  <c r="E121"/>
  <c r="F121"/>
  <c r="G121"/>
  <c r="H121"/>
  <c r="N121"/>
  <c r="E122"/>
  <c r="F122"/>
  <c r="G122"/>
  <c r="H122"/>
  <c r="N122"/>
  <c r="E123"/>
  <c r="F123"/>
  <c r="G123"/>
  <c r="H123"/>
  <c r="N123"/>
  <c r="E124"/>
  <c r="F124"/>
  <c r="G124"/>
  <c r="H124"/>
  <c r="N124"/>
  <c r="E125"/>
  <c r="F125"/>
  <c r="G125"/>
  <c r="H125"/>
  <c r="N125"/>
  <c r="E126"/>
  <c r="F126"/>
  <c r="G126"/>
  <c r="H126"/>
  <c r="N126"/>
  <c r="E127"/>
  <c r="F127"/>
  <c r="G127"/>
  <c r="H127"/>
  <c r="N127"/>
  <c r="P128"/>
  <c r="O117"/>
  <c r="O118"/>
  <c r="O119"/>
  <c r="O120"/>
  <c r="O121"/>
  <c r="O122"/>
  <c r="O123"/>
  <c r="O124"/>
  <c r="O125"/>
  <c r="O126"/>
  <c r="O127"/>
  <c r="O128"/>
  <c r="Q128"/>
  <c r="R128"/>
  <c r="S128"/>
  <c r="K128"/>
  <c r="V128"/>
  <c r="P127"/>
  <c r="Q127"/>
  <c r="R127"/>
  <c r="S127"/>
  <c r="K127"/>
  <c r="V127"/>
  <c r="P126"/>
  <c r="Q126"/>
  <c r="R126"/>
  <c r="S126"/>
  <c r="K126"/>
  <c r="V126"/>
  <c r="P125"/>
  <c r="Q125"/>
  <c r="R125"/>
  <c r="S125"/>
  <c r="K125"/>
  <c r="V125"/>
  <c r="P124"/>
  <c r="Q124"/>
  <c r="R124"/>
  <c r="S124"/>
  <c r="K124"/>
  <c r="V124"/>
  <c r="P123"/>
  <c r="Q123"/>
  <c r="R123"/>
  <c r="S123"/>
  <c r="K123"/>
  <c r="V123"/>
  <c r="P122"/>
  <c r="Q122"/>
  <c r="R122"/>
  <c r="S122"/>
  <c r="K122"/>
  <c r="V122"/>
  <c r="P121"/>
  <c r="Q121"/>
  <c r="R121"/>
  <c r="S121"/>
  <c r="K121"/>
  <c r="V121"/>
  <c r="P120"/>
  <c r="Q120"/>
  <c r="R120"/>
  <c r="S120"/>
  <c r="K120"/>
  <c r="V120"/>
  <c r="P119"/>
  <c r="Q119"/>
  <c r="R119"/>
  <c r="S119"/>
  <c r="K119"/>
  <c r="V119"/>
  <c r="P118"/>
  <c r="Q118"/>
  <c r="R118"/>
  <c r="S118"/>
  <c r="K118"/>
  <c r="V118"/>
  <c r="P117"/>
  <c r="Q117"/>
  <c r="R117"/>
  <c r="S117"/>
  <c r="K117"/>
  <c r="V117"/>
  <c r="E116"/>
  <c r="F116"/>
  <c r="G116"/>
  <c r="H116"/>
  <c r="N116"/>
  <c r="E105"/>
  <c r="F105"/>
  <c r="G105"/>
  <c r="H105"/>
  <c r="N105"/>
  <c r="E106"/>
  <c r="F106"/>
  <c r="G106"/>
  <c r="H106"/>
  <c r="N106"/>
  <c r="E107"/>
  <c r="F107"/>
  <c r="G107"/>
  <c r="H107"/>
  <c r="N107"/>
  <c r="E108"/>
  <c r="F108"/>
  <c r="G108"/>
  <c r="H108"/>
  <c r="N108"/>
  <c r="E109"/>
  <c r="F109"/>
  <c r="G109"/>
  <c r="H109"/>
  <c r="N109"/>
  <c r="E110"/>
  <c r="F110"/>
  <c r="G110"/>
  <c r="H110"/>
  <c r="N110"/>
  <c r="E111"/>
  <c r="F111"/>
  <c r="G111"/>
  <c r="H111"/>
  <c r="N111"/>
  <c r="E112"/>
  <c r="F112"/>
  <c r="G112"/>
  <c r="H112"/>
  <c r="N112"/>
  <c r="E113"/>
  <c r="F113"/>
  <c r="G113"/>
  <c r="H113"/>
  <c r="N113"/>
  <c r="E114"/>
  <c r="F114"/>
  <c r="G114"/>
  <c r="H114"/>
  <c r="N114"/>
  <c r="E115"/>
  <c r="F115"/>
  <c r="G115"/>
  <c r="H115"/>
  <c r="N115"/>
  <c r="P116"/>
  <c r="O105"/>
  <c r="O106"/>
  <c r="O107"/>
  <c r="O108"/>
  <c r="O109"/>
  <c r="O110"/>
  <c r="O111"/>
  <c r="O112"/>
  <c r="O113"/>
  <c r="O114"/>
  <c r="O115"/>
  <c r="O116"/>
  <c r="Q116"/>
  <c r="R116"/>
  <c r="S116"/>
  <c r="K116"/>
  <c r="V116"/>
  <c r="P115"/>
  <c r="Q115"/>
  <c r="R115"/>
  <c r="S115"/>
  <c r="K115"/>
  <c r="V115"/>
  <c r="P114"/>
  <c r="Q114"/>
  <c r="R114"/>
  <c r="S114"/>
  <c r="K114"/>
  <c r="V114"/>
  <c r="P113"/>
  <c r="Q113"/>
  <c r="R113"/>
  <c r="S113"/>
  <c r="K113"/>
  <c r="V113"/>
  <c r="P112"/>
  <c r="Q112"/>
  <c r="R112"/>
  <c r="S112"/>
  <c r="K112"/>
  <c r="V112"/>
  <c r="P111"/>
  <c r="Q111"/>
  <c r="R111"/>
  <c r="S111"/>
  <c r="K111"/>
  <c r="V111"/>
  <c r="P110"/>
  <c r="Q110"/>
  <c r="R110"/>
  <c r="S110"/>
  <c r="K110"/>
  <c r="V110"/>
  <c r="P109"/>
  <c r="Q109"/>
  <c r="R109"/>
  <c r="S109"/>
  <c r="K109"/>
  <c r="V109"/>
  <c r="P108"/>
  <c r="Q108"/>
  <c r="R108"/>
  <c r="S108"/>
  <c r="K108"/>
  <c r="V108"/>
  <c r="P107"/>
  <c r="Q107"/>
  <c r="R107"/>
  <c r="S107"/>
  <c r="K107"/>
  <c r="V107"/>
  <c r="P106"/>
  <c r="Q106"/>
  <c r="R106"/>
  <c r="S106"/>
  <c r="K106"/>
  <c r="V106"/>
  <c r="P105"/>
  <c r="Q105"/>
  <c r="R105"/>
  <c r="S105"/>
  <c r="K105"/>
  <c r="V105"/>
  <c r="E104"/>
  <c r="F104"/>
  <c r="G104"/>
  <c r="H104"/>
  <c r="N104"/>
  <c r="E93"/>
  <c r="F93"/>
  <c r="G93"/>
  <c r="H93"/>
  <c r="N93"/>
  <c r="E94"/>
  <c r="F94"/>
  <c r="G94"/>
  <c r="H94"/>
  <c r="N94"/>
  <c r="E95"/>
  <c r="F95"/>
  <c r="G95"/>
  <c r="H95"/>
  <c r="N95"/>
  <c r="E96"/>
  <c r="F96"/>
  <c r="G96"/>
  <c r="H96"/>
  <c r="N96"/>
  <c r="E97"/>
  <c r="F97"/>
  <c r="G97"/>
  <c r="H97"/>
  <c r="N97"/>
  <c r="E98"/>
  <c r="F98"/>
  <c r="G98"/>
  <c r="H98"/>
  <c r="N98"/>
  <c r="E99"/>
  <c r="F99"/>
  <c r="G99"/>
  <c r="H99"/>
  <c r="N99"/>
  <c r="E100"/>
  <c r="F100"/>
  <c r="G100"/>
  <c r="H100"/>
  <c r="N100"/>
  <c r="E101"/>
  <c r="F101"/>
  <c r="G101"/>
  <c r="H101"/>
  <c r="N101"/>
  <c r="E102"/>
  <c r="F102"/>
  <c r="G102"/>
  <c r="H102"/>
  <c r="N102"/>
  <c r="E103"/>
  <c r="F103"/>
  <c r="G103"/>
  <c r="H103"/>
  <c r="N103"/>
  <c r="P104"/>
  <c r="O93"/>
  <c r="O94"/>
  <c r="O95"/>
  <c r="O96"/>
  <c r="O97"/>
  <c r="O98"/>
  <c r="O99"/>
  <c r="O100"/>
  <c r="O101"/>
  <c r="O102"/>
  <c r="O103"/>
  <c r="O104"/>
  <c r="Q104"/>
  <c r="R104"/>
  <c r="S104"/>
  <c r="K104"/>
  <c r="V104"/>
  <c r="P103"/>
  <c r="Q103"/>
  <c r="R103"/>
  <c r="S103"/>
  <c r="K103"/>
  <c r="V103"/>
  <c r="P102"/>
  <c r="Q102"/>
  <c r="R102"/>
  <c r="S102"/>
  <c r="K102"/>
  <c r="V102"/>
  <c r="P101"/>
  <c r="Q101"/>
  <c r="R101"/>
  <c r="S101"/>
  <c r="K101"/>
  <c r="V101"/>
  <c r="P100"/>
  <c r="Q100"/>
  <c r="R100"/>
  <c r="S100"/>
  <c r="K100"/>
  <c r="V100"/>
  <c r="P99"/>
  <c r="Q99"/>
  <c r="R99"/>
  <c r="S99"/>
  <c r="K99"/>
  <c r="V99"/>
  <c r="P98"/>
  <c r="Q98"/>
  <c r="R98"/>
  <c r="S98"/>
  <c r="K98"/>
  <c r="V98"/>
  <c r="P97"/>
  <c r="Q97"/>
  <c r="R97"/>
  <c r="S97"/>
  <c r="K97"/>
  <c r="V97"/>
  <c r="P96"/>
  <c r="Q96"/>
  <c r="R96"/>
  <c r="S96"/>
  <c r="K96"/>
  <c r="V96"/>
  <c r="P95"/>
  <c r="Q95"/>
  <c r="R95"/>
  <c r="S95"/>
  <c r="K95"/>
  <c r="V95"/>
  <c r="P94"/>
  <c r="Q94"/>
  <c r="R94"/>
  <c r="S94"/>
  <c r="K94"/>
  <c r="V94"/>
  <c r="P93"/>
  <c r="Q93"/>
  <c r="R93"/>
  <c r="S93"/>
  <c r="K93"/>
  <c r="V93"/>
  <c r="E92"/>
  <c r="F92"/>
  <c r="G92"/>
  <c r="H92"/>
  <c r="N92"/>
  <c r="E81"/>
  <c r="F81"/>
  <c r="G81"/>
  <c r="H81"/>
  <c r="N81"/>
  <c r="E82"/>
  <c r="F82"/>
  <c r="G82"/>
  <c r="H82"/>
  <c r="N82"/>
  <c r="E83"/>
  <c r="F83"/>
  <c r="G83"/>
  <c r="H83"/>
  <c r="N83"/>
  <c r="E84"/>
  <c r="F84"/>
  <c r="G84"/>
  <c r="H84"/>
  <c r="N84"/>
  <c r="E85"/>
  <c r="F85"/>
  <c r="G85"/>
  <c r="H85"/>
  <c r="N85"/>
  <c r="E86"/>
  <c r="F86"/>
  <c r="G86"/>
  <c r="H86"/>
  <c r="N86"/>
  <c r="E87"/>
  <c r="F87"/>
  <c r="G87"/>
  <c r="H87"/>
  <c r="N87"/>
  <c r="E88"/>
  <c r="F88"/>
  <c r="G88"/>
  <c r="H88"/>
  <c r="N88"/>
  <c r="E89"/>
  <c r="F89"/>
  <c r="G89"/>
  <c r="H89"/>
  <c r="N89"/>
  <c r="E90"/>
  <c r="F90"/>
  <c r="G90"/>
  <c r="H90"/>
  <c r="N90"/>
  <c r="E91"/>
  <c r="F91"/>
  <c r="G91"/>
  <c r="H91"/>
  <c r="N91"/>
  <c r="P92"/>
  <c r="O81"/>
  <c r="O82"/>
  <c r="O83"/>
  <c r="O84"/>
  <c r="O85"/>
  <c r="O86"/>
  <c r="O87"/>
  <c r="O88"/>
  <c r="O89"/>
  <c r="O90"/>
  <c r="O91"/>
  <c r="O92"/>
  <c r="Q92"/>
  <c r="R92"/>
  <c r="S92"/>
  <c r="K92"/>
  <c r="V92"/>
  <c r="P91"/>
  <c r="Q91"/>
  <c r="R91"/>
  <c r="S91"/>
  <c r="K91"/>
  <c r="V91"/>
  <c r="P90"/>
  <c r="Q90"/>
  <c r="R90"/>
  <c r="S90"/>
  <c r="K90"/>
  <c r="V90"/>
  <c r="P89"/>
  <c r="Q89"/>
  <c r="R89"/>
  <c r="S89"/>
  <c r="K89"/>
  <c r="V89"/>
  <c r="P88"/>
  <c r="Q88"/>
  <c r="R88"/>
  <c r="S88"/>
  <c r="K88"/>
  <c r="V88"/>
  <c r="P87"/>
  <c r="Q87"/>
  <c r="R87"/>
  <c r="S87"/>
  <c r="K87"/>
  <c r="V87"/>
  <c r="P86"/>
  <c r="Q86"/>
  <c r="R86"/>
  <c r="S86"/>
  <c r="K86"/>
  <c r="V86"/>
  <c r="P85"/>
  <c r="Q85"/>
  <c r="R85"/>
  <c r="S85"/>
  <c r="K85"/>
  <c r="V85"/>
  <c r="P84"/>
  <c r="Q84"/>
  <c r="R84"/>
  <c r="S84"/>
  <c r="K84"/>
  <c r="V84"/>
  <c r="P83"/>
  <c r="Q83"/>
  <c r="R83"/>
  <c r="S83"/>
  <c r="K83"/>
  <c r="V83"/>
  <c r="P82"/>
  <c r="Q82"/>
  <c r="R82"/>
  <c r="S82"/>
  <c r="K82"/>
  <c r="V82"/>
  <c r="P81"/>
  <c r="Q81"/>
  <c r="R81"/>
  <c r="S81"/>
  <c r="K81"/>
  <c r="V81"/>
  <c r="E80"/>
  <c r="F80"/>
  <c r="G80"/>
  <c r="H80"/>
  <c r="N80"/>
  <c r="E69"/>
  <c r="F69"/>
  <c r="G69"/>
  <c r="H69"/>
  <c r="N69"/>
  <c r="E70"/>
  <c r="F70"/>
  <c r="G70"/>
  <c r="H70"/>
  <c r="N70"/>
  <c r="E71"/>
  <c r="F71"/>
  <c r="G71"/>
  <c r="H71"/>
  <c r="N71"/>
  <c r="E72"/>
  <c r="F72"/>
  <c r="G72"/>
  <c r="H72"/>
  <c r="N72"/>
  <c r="E73"/>
  <c r="F73"/>
  <c r="G73"/>
  <c r="H73"/>
  <c r="N73"/>
  <c r="E74"/>
  <c r="F74"/>
  <c r="G74"/>
  <c r="H74"/>
  <c r="N74"/>
  <c r="E75"/>
  <c r="F75"/>
  <c r="G75"/>
  <c r="H75"/>
  <c r="N75"/>
  <c r="E76"/>
  <c r="F76"/>
  <c r="G76"/>
  <c r="H76"/>
  <c r="N76"/>
  <c r="E77"/>
  <c r="F77"/>
  <c r="G77"/>
  <c r="H77"/>
  <c r="N77"/>
  <c r="E78"/>
  <c r="F78"/>
  <c r="G78"/>
  <c r="H78"/>
  <c r="N78"/>
  <c r="E79"/>
  <c r="F79"/>
  <c r="G79"/>
  <c r="H79"/>
  <c r="N79"/>
  <c r="P80"/>
  <c r="O69"/>
  <c r="O70"/>
  <c r="O71"/>
  <c r="O72"/>
  <c r="O73"/>
  <c r="O74"/>
  <c r="O75"/>
  <c r="O76"/>
  <c r="O77"/>
  <c r="O78"/>
  <c r="O79"/>
  <c r="O80"/>
  <c r="Q80"/>
  <c r="R80"/>
  <c r="S80"/>
  <c r="K80"/>
  <c r="V80"/>
  <c r="P79"/>
  <c r="Q79"/>
  <c r="R79"/>
  <c r="S79"/>
  <c r="K79"/>
  <c r="V79"/>
  <c r="P78"/>
  <c r="Q78"/>
  <c r="R78"/>
  <c r="S78"/>
  <c r="K78"/>
  <c r="V78"/>
  <c r="P77"/>
  <c r="Q77"/>
  <c r="R77"/>
  <c r="S77"/>
  <c r="K77"/>
  <c r="V77"/>
  <c r="P76"/>
  <c r="Q76"/>
  <c r="R76"/>
  <c r="S76"/>
  <c r="K76"/>
  <c r="V76"/>
  <c r="P75"/>
  <c r="Q75"/>
  <c r="R75"/>
  <c r="S75"/>
  <c r="K75"/>
  <c r="V75"/>
  <c r="P74"/>
  <c r="Q74"/>
  <c r="R74"/>
  <c r="S74"/>
  <c r="K74"/>
  <c r="V74"/>
  <c r="P73"/>
  <c r="Q73"/>
  <c r="R73"/>
  <c r="S73"/>
  <c r="K73"/>
  <c r="V73"/>
  <c r="P72"/>
  <c r="Q72"/>
  <c r="R72"/>
  <c r="S72"/>
  <c r="K72"/>
  <c r="V72"/>
  <c r="P71"/>
  <c r="Q71"/>
  <c r="R71"/>
  <c r="S71"/>
  <c r="K71"/>
  <c r="V71"/>
  <c r="P70"/>
  <c r="Q70"/>
  <c r="R70"/>
  <c r="S70"/>
  <c r="K70"/>
  <c r="V70"/>
  <c r="P69"/>
  <c r="Q69"/>
  <c r="R69"/>
  <c r="S69"/>
  <c r="K69"/>
  <c r="V69"/>
  <c r="E68"/>
  <c r="F68"/>
  <c r="G68"/>
  <c r="H68"/>
  <c r="N68"/>
  <c r="E57"/>
  <c r="F57"/>
  <c r="G57"/>
  <c r="H57"/>
  <c r="N57"/>
  <c r="E58"/>
  <c r="F58"/>
  <c r="G58"/>
  <c r="H58"/>
  <c r="N58"/>
  <c r="E59"/>
  <c r="F59"/>
  <c r="G59"/>
  <c r="H59"/>
  <c r="N59"/>
  <c r="E60"/>
  <c r="F60"/>
  <c r="G60"/>
  <c r="H60"/>
  <c r="N60"/>
  <c r="E61"/>
  <c r="F61"/>
  <c r="G61"/>
  <c r="H61"/>
  <c r="N61"/>
  <c r="E62"/>
  <c r="F62"/>
  <c r="G62"/>
  <c r="H62"/>
  <c r="N62"/>
  <c r="E63"/>
  <c r="F63"/>
  <c r="G63"/>
  <c r="H63"/>
  <c r="N63"/>
  <c r="E64"/>
  <c r="F64"/>
  <c r="G64"/>
  <c r="H64"/>
  <c r="N64"/>
  <c r="E65"/>
  <c r="F65"/>
  <c r="G65"/>
  <c r="H65"/>
  <c r="N65"/>
  <c r="E66"/>
  <c r="F66"/>
  <c r="G66"/>
  <c r="H66"/>
  <c r="N66"/>
  <c r="E67"/>
  <c r="F67"/>
  <c r="G67"/>
  <c r="H67"/>
  <c r="N67"/>
  <c r="P68"/>
  <c r="O57"/>
  <c r="O58"/>
  <c r="O59"/>
  <c r="O60"/>
  <c r="O61"/>
  <c r="O62"/>
  <c r="O63"/>
  <c r="O64"/>
  <c r="O65"/>
  <c r="O66"/>
  <c r="O67"/>
  <c r="O68"/>
  <c r="Q68"/>
  <c r="R68"/>
  <c r="S68"/>
  <c r="K68"/>
  <c r="V68"/>
  <c r="P67"/>
  <c r="Q67"/>
  <c r="R67"/>
  <c r="S67"/>
  <c r="K67"/>
  <c r="V67"/>
  <c r="P66"/>
  <c r="Q66"/>
  <c r="R66"/>
  <c r="S66"/>
  <c r="K66"/>
  <c r="V66"/>
  <c r="P65"/>
  <c r="Q65"/>
  <c r="R65"/>
  <c r="S65"/>
  <c r="K65"/>
  <c r="V65"/>
  <c r="P64"/>
  <c r="Q64"/>
  <c r="R64"/>
  <c r="S64"/>
  <c r="K64"/>
  <c r="V64"/>
  <c r="P63"/>
  <c r="Q63"/>
  <c r="R63"/>
  <c r="S63"/>
  <c r="K63"/>
  <c r="V63"/>
  <c r="P62"/>
  <c r="Q62"/>
  <c r="R62"/>
  <c r="S62"/>
  <c r="K62"/>
  <c r="V62"/>
  <c r="P61"/>
  <c r="Q61"/>
  <c r="R61"/>
  <c r="S61"/>
  <c r="K61"/>
  <c r="V61"/>
  <c r="P60"/>
  <c r="Q60"/>
  <c r="R60"/>
  <c r="S60"/>
  <c r="K60"/>
  <c r="V60"/>
  <c r="P59"/>
  <c r="Q59"/>
  <c r="R59"/>
  <c r="S59"/>
  <c r="K59"/>
  <c r="V59"/>
  <c r="P58"/>
  <c r="Q58"/>
  <c r="R58"/>
  <c r="S58"/>
  <c r="K58"/>
  <c r="V58"/>
  <c r="P57"/>
  <c r="Q57"/>
  <c r="R57"/>
  <c r="S57"/>
  <c r="K57"/>
  <c r="V57"/>
  <c r="E56"/>
  <c r="F56"/>
  <c r="G56"/>
  <c r="H56"/>
  <c r="N56"/>
  <c r="E45"/>
  <c r="F45"/>
  <c r="G45"/>
  <c r="H45"/>
  <c r="N45"/>
  <c r="E46"/>
  <c r="F46"/>
  <c r="G46"/>
  <c r="H46"/>
  <c r="N46"/>
  <c r="E47"/>
  <c r="F47"/>
  <c r="G47"/>
  <c r="H47"/>
  <c r="N47"/>
  <c r="E48"/>
  <c r="F48"/>
  <c r="G48"/>
  <c r="H48"/>
  <c r="N48"/>
  <c r="E49"/>
  <c r="F49"/>
  <c r="G49"/>
  <c r="H49"/>
  <c r="N49"/>
  <c r="E50"/>
  <c r="F50"/>
  <c r="G50"/>
  <c r="H50"/>
  <c r="N50"/>
  <c r="E51"/>
  <c r="F51"/>
  <c r="G51"/>
  <c r="H51"/>
  <c r="N51"/>
  <c r="E52"/>
  <c r="F52"/>
  <c r="G52"/>
  <c r="H52"/>
  <c r="N52"/>
  <c r="E53"/>
  <c r="F53"/>
  <c r="G53"/>
  <c r="H53"/>
  <c r="N53"/>
  <c r="E54"/>
  <c r="F54"/>
  <c r="G54"/>
  <c r="H54"/>
  <c r="N54"/>
  <c r="E55"/>
  <c r="F55"/>
  <c r="G55"/>
  <c r="H55"/>
  <c r="N55"/>
  <c r="P56"/>
  <c r="O45"/>
  <c r="O46"/>
  <c r="O47"/>
  <c r="O48"/>
  <c r="O49"/>
  <c r="O50"/>
  <c r="O51"/>
  <c r="O52"/>
  <c r="O53"/>
  <c r="O54"/>
  <c r="O55"/>
  <c r="O56"/>
  <c r="Q56"/>
  <c r="R56"/>
  <c r="S56"/>
  <c r="K56"/>
  <c r="V56"/>
  <c r="P55"/>
  <c r="Q55"/>
  <c r="R55"/>
  <c r="S55"/>
  <c r="K55"/>
  <c r="V55"/>
  <c r="P54"/>
  <c r="Q54"/>
  <c r="R54"/>
  <c r="S54"/>
  <c r="K54"/>
  <c r="V54"/>
  <c r="P53"/>
  <c r="Q53"/>
  <c r="R53"/>
  <c r="S53"/>
  <c r="K53"/>
  <c r="V53"/>
  <c r="P52"/>
  <c r="Q52"/>
  <c r="R52"/>
  <c r="S52"/>
  <c r="K52"/>
  <c r="V52"/>
  <c r="P51"/>
  <c r="Q51"/>
  <c r="R51"/>
  <c r="S51"/>
  <c r="K51"/>
  <c r="V51"/>
  <c r="P50"/>
  <c r="Q50"/>
  <c r="R50"/>
  <c r="S50"/>
  <c r="K50"/>
  <c r="V50"/>
  <c r="P49"/>
  <c r="Q49"/>
  <c r="R49"/>
  <c r="S49"/>
  <c r="K49"/>
  <c r="V49"/>
  <c r="P48"/>
  <c r="Q48"/>
  <c r="R48"/>
  <c r="S48"/>
  <c r="K48"/>
  <c r="V48"/>
  <c r="P47"/>
  <c r="Q47"/>
  <c r="R47"/>
  <c r="S47"/>
  <c r="K47"/>
  <c r="V47"/>
  <c r="P46"/>
  <c r="Q46"/>
  <c r="R46"/>
  <c r="S46"/>
  <c r="K46"/>
  <c r="V46"/>
  <c r="P45"/>
  <c r="Q45"/>
  <c r="R45"/>
  <c r="S45"/>
  <c r="K45"/>
  <c r="V45"/>
  <c r="E44"/>
  <c r="F44"/>
  <c r="G44"/>
  <c r="H44"/>
  <c r="N44"/>
  <c r="E33"/>
  <c r="F33"/>
  <c r="G33"/>
  <c r="H33"/>
  <c r="N33"/>
  <c r="E34"/>
  <c r="F34"/>
  <c r="G34"/>
  <c r="H34"/>
  <c r="N34"/>
  <c r="E35"/>
  <c r="F35"/>
  <c r="G35"/>
  <c r="H35"/>
  <c r="N35"/>
  <c r="E36"/>
  <c r="F36"/>
  <c r="G36"/>
  <c r="H36"/>
  <c r="N36"/>
  <c r="E37"/>
  <c r="F37"/>
  <c r="G37"/>
  <c r="H37"/>
  <c r="N37"/>
  <c r="E38"/>
  <c r="F38"/>
  <c r="G38"/>
  <c r="H38"/>
  <c r="N38"/>
  <c r="E39"/>
  <c r="F39"/>
  <c r="G39"/>
  <c r="H39"/>
  <c r="N39"/>
  <c r="E40"/>
  <c r="F40"/>
  <c r="G40"/>
  <c r="H40"/>
  <c r="N40"/>
  <c r="E41"/>
  <c r="F41"/>
  <c r="G41"/>
  <c r="H41"/>
  <c r="N41"/>
  <c r="E42"/>
  <c r="F42"/>
  <c r="G42"/>
  <c r="H42"/>
  <c r="N42"/>
  <c r="E43"/>
  <c r="F43"/>
  <c r="G43"/>
  <c r="H43"/>
  <c r="N43"/>
  <c r="P44"/>
  <c r="O33"/>
  <c r="O34"/>
  <c r="O35"/>
  <c r="O36"/>
  <c r="O37"/>
  <c r="O38"/>
  <c r="O39"/>
  <c r="O40"/>
  <c r="O41"/>
  <c r="O42"/>
  <c r="O43"/>
  <c r="O44"/>
  <c r="Q44"/>
  <c r="R44"/>
  <c r="S44"/>
  <c r="K44"/>
  <c r="V44"/>
  <c r="P43"/>
  <c r="Q43"/>
  <c r="R43"/>
  <c r="S43"/>
  <c r="K43"/>
  <c r="V43"/>
  <c r="P42"/>
  <c r="Q42"/>
  <c r="R42"/>
  <c r="S42"/>
  <c r="K42"/>
  <c r="V42"/>
  <c r="P41"/>
  <c r="Q41"/>
  <c r="R41"/>
  <c r="S41"/>
  <c r="K41"/>
  <c r="V41"/>
  <c r="P40"/>
  <c r="Q40"/>
  <c r="R40"/>
  <c r="S40"/>
  <c r="K40"/>
  <c r="V40"/>
  <c r="P39"/>
  <c r="Q39"/>
  <c r="R39"/>
  <c r="S39"/>
  <c r="K39"/>
  <c r="V39"/>
  <c r="P38"/>
  <c r="Q38"/>
  <c r="R38"/>
  <c r="S38"/>
  <c r="K38"/>
  <c r="V38"/>
  <c r="P37"/>
  <c r="Q37"/>
  <c r="R37"/>
  <c r="S37"/>
  <c r="K37"/>
  <c r="V37"/>
  <c r="P36"/>
  <c r="Q36"/>
  <c r="R36"/>
  <c r="S36"/>
  <c r="K36"/>
  <c r="V36"/>
  <c r="P35"/>
  <c r="Q35"/>
  <c r="R35"/>
  <c r="S35"/>
  <c r="K35"/>
  <c r="V35"/>
  <c r="P34"/>
  <c r="Q34"/>
  <c r="R34"/>
  <c r="S34"/>
  <c r="K34"/>
  <c r="V34"/>
  <c r="P33"/>
  <c r="Q33"/>
  <c r="R33"/>
  <c r="S33"/>
  <c r="K33"/>
  <c r="V33"/>
  <c r="E32"/>
  <c r="F32"/>
  <c r="G32"/>
  <c r="H32"/>
  <c r="N32"/>
  <c r="E21"/>
  <c r="F21"/>
  <c r="G21"/>
  <c r="H21"/>
  <c r="N21"/>
  <c r="E22"/>
  <c r="F22"/>
  <c r="G22"/>
  <c r="H22"/>
  <c r="N22"/>
  <c r="E23"/>
  <c r="F23"/>
  <c r="G23"/>
  <c r="H23"/>
  <c r="N23"/>
  <c r="E24"/>
  <c r="F24"/>
  <c r="G24"/>
  <c r="H24"/>
  <c r="N24"/>
  <c r="E25"/>
  <c r="F25"/>
  <c r="G25"/>
  <c r="H25"/>
  <c r="N25"/>
  <c r="E26"/>
  <c r="F26"/>
  <c r="G26"/>
  <c r="H26"/>
  <c r="N26"/>
  <c r="E27"/>
  <c r="F27"/>
  <c r="G27"/>
  <c r="H27"/>
  <c r="N27"/>
  <c r="E28"/>
  <c r="F28"/>
  <c r="G28"/>
  <c r="H28"/>
  <c r="N28"/>
  <c r="E29"/>
  <c r="F29"/>
  <c r="G29"/>
  <c r="H29"/>
  <c r="N29"/>
  <c r="E30"/>
  <c r="F30"/>
  <c r="G30"/>
  <c r="H30"/>
  <c r="N30"/>
  <c r="E31"/>
  <c r="F31"/>
  <c r="G31"/>
  <c r="H31"/>
  <c r="N31"/>
  <c r="P32"/>
  <c r="O21"/>
  <c r="O22"/>
  <c r="O23"/>
  <c r="O24"/>
  <c r="O25"/>
  <c r="O26"/>
  <c r="O27"/>
  <c r="O28"/>
  <c r="O29"/>
  <c r="O30"/>
  <c r="O31"/>
  <c r="O32"/>
  <c r="Q32"/>
  <c r="R32"/>
  <c r="S32"/>
  <c r="K32"/>
  <c r="V32"/>
  <c r="P31"/>
  <c r="Q31"/>
  <c r="R31"/>
  <c r="S31"/>
  <c r="K31"/>
  <c r="V31"/>
  <c r="P30"/>
  <c r="Q30"/>
  <c r="R30"/>
  <c r="S30"/>
  <c r="K30"/>
  <c r="V30"/>
  <c r="P29"/>
  <c r="Q29"/>
  <c r="R29"/>
  <c r="S29"/>
  <c r="K29"/>
  <c r="V29"/>
  <c r="P28"/>
  <c r="Q28"/>
  <c r="R28"/>
  <c r="S28"/>
  <c r="K28"/>
  <c r="V28"/>
  <c r="P27"/>
  <c r="Q27"/>
  <c r="R27"/>
  <c r="S27"/>
  <c r="K27"/>
  <c r="V27"/>
  <c r="P26"/>
  <c r="Q26"/>
  <c r="R26"/>
  <c r="S26"/>
  <c r="K26"/>
  <c r="V26"/>
  <c r="P25"/>
  <c r="Q25"/>
  <c r="R25"/>
  <c r="S25"/>
  <c r="K25"/>
  <c r="V25"/>
  <c r="P24"/>
  <c r="Q24"/>
  <c r="R24"/>
  <c r="S24"/>
  <c r="K24"/>
  <c r="V24"/>
  <c r="P23"/>
  <c r="Q23"/>
  <c r="R23"/>
  <c r="S23"/>
  <c r="K23"/>
  <c r="V23"/>
  <c r="P22"/>
  <c r="Q22"/>
  <c r="R22"/>
  <c r="S22"/>
  <c r="K22"/>
  <c r="V22"/>
  <c r="P21"/>
  <c r="Q21"/>
  <c r="R21"/>
  <c r="S21"/>
  <c r="K21"/>
  <c r="V21"/>
  <c r="E20"/>
  <c r="F20"/>
  <c r="G20"/>
  <c r="H20"/>
  <c r="N20"/>
  <c r="E9"/>
  <c r="F9"/>
  <c r="G9"/>
  <c r="H9"/>
  <c r="N9"/>
  <c r="E10"/>
  <c r="F10"/>
  <c r="G10"/>
  <c r="H10"/>
  <c r="N10"/>
  <c r="E11"/>
  <c r="F11"/>
  <c r="G11"/>
  <c r="H11"/>
  <c r="N11"/>
  <c r="E12"/>
  <c r="F12"/>
  <c r="G12"/>
  <c r="H12"/>
  <c r="N12"/>
  <c r="E13"/>
  <c r="F13"/>
  <c r="G13"/>
  <c r="H13"/>
  <c r="N13"/>
  <c r="E14"/>
  <c r="F14"/>
  <c r="G14"/>
  <c r="H14"/>
  <c r="N14"/>
  <c r="E15"/>
  <c r="F15"/>
  <c r="G15"/>
  <c r="H15"/>
  <c r="N15"/>
  <c r="E16"/>
  <c r="F16"/>
  <c r="G16"/>
  <c r="H16"/>
  <c r="N16"/>
  <c r="E17"/>
  <c r="F17"/>
  <c r="G17"/>
  <c r="H17"/>
  <c r="N17"/>
  <c r="E18"/>
  <c r="F18"/>
  <c r="G18"/>
  <c r="H18"/>
  <c r="N18"/>
  <c r="E19"/>
  <c r="F19"/>
  <c r="G19"/>
  <c r="H19"/>
  <c r="N19"/>
  <c r="P20"/>
  <c r="O9"/>
  <c r="O10"/>
  <c r="O11"/>
  <c r="O12"/>
  <c r="O13"/>
  <c r="O14"/>
  <c r="O15"/>
  <c r="O16"/>
  <c r="O17"/>
  <c r="O18"/>
  <c r="O19"/>
  <c r="O20"/>
  <c r="Q20"/>
  <c r="R20"/>
  <c r="S20"/>
  <c r="K20"/>
  <c r="V20"/>
  <c r="P19"/>
  <c r="Q19"/>
  <c r="R19"/>
  <c r="S19"/>
  <c r="K19"/>
  <c r="V19"/>
  <c r="J320"/>
  <c r="U7"/>
  <c r="U320"/>
  <c r="J319"/>
  <c r="U319"/>
  <c r="J318"/>
  <c r="U318"/>
  <c r="J317"/>
  <c r="U317"/>
  <c r="J316"/>
  <c r="U316"/>
  <c r="J315"/>
  <c r="U315"/>
  <c r="J314"/>
  <c r="U314"/>
  <c r="J313"/>
  <c r="U313"/>
  <c r="J312"/>
  <c r="U312"/>
  <c r="J311"/>
  <c r="U311"/>
  <c r="J310"/>
  <c r="U310"/>
  <c r="J309"/>
  <c r="U309"/>
  <c r="J308"/>
  <c r="U308"/>
  <c r="J307"/>
  <c r="U307"/>
  <c r="J306"/>
  <c r="U306"/>
  <c r="J305"/>
  <c r="U305"/>
  <c r="J304"/>
  <c r="U304"/>
  <c r="J303"/>
  <c r="U303"/>
  <c r="J302"/>
  <c r="U302"/>
  <c r="J301"/>
  <c r="U301"/>
  <c r="J300"/>
  <c r="U300"/>
  <c r="J299"/>
  <c r="U299"/>
  <c r="J298"/>
  <c r="U298"/>
  <c r="J297"/>
  <c r="U297"/>
  <c r="J296"/>
  <c r="U296"/>
  <c r="J295"/>
  <c r="U295"/>
  <c r="J294"/>
  <c r="U294"/>
  <c r="J293"/>
  <c r="U293"/>
  <c r="J292"/>
  <c r="U292"/>
  <c r="J291"/>
  <c r="U291"/>
  <c r="J290"/>
  <c r="U290"/>
  <c r="J289"/>
  <c r="U289"/>
  <c r="J288"/>
  <c r="U288"/>
  <c r="J287"/>
  <c r="U287"/>
  <c r="J286"/>
  <c r="U286"/>
  <c r="J285"/>
  <c r="U285"/>
  <c r="J284"/>
  <c r="U284"/>
  <c r="J283"/>
  <c r="U283"/>
  <c r="J282"/>
  <c r="U282"/>
  <c r="J281"/>
  <c r="U281"/>
  <c r="J280"/>
  <c r="U280"/>
  <c r="J279"/>
  <c r="U279"/>
  <c r="J278"/>
  <c r="U278"/>
  <c r="J277"/>
  <c r="U277"/>
  <c r="J276"/>
  <c r="U276"/>
  <c r="J275"/>
  <c r="U275"/>
  <c r="J274"/>
  <c r="U274"/>
  <c r="J273"/>
  <c r="U273"/>
  <c r="J272"/>
  <c r="U272"/>
  <c r="J271"/>
  <c r="U271"/>
  <c r="J270"/>
  <c r="U270"/>
  <c r="J269"/>
  <c r="U269"/>
  <c r="J268"/>
  <c r="U268"/>
  <c r="J267"/>
  <c r="U267"/>
  <c r="J266"/>
  <c r="U266"/>
  <c r="J265"/>
  <c r="U265"/>
  <c r="J264"/>
  <c r="U264"/>
  <c r="J263"/>
  <c r="U263"/>
  <c r="J262"/>
  <c r="U262"/>
  <c r="J261"/>
  <c r="U261"/>
  <c r="J260"/>
  <c r="U260"/>
  <c r="J259"/>
  <c r="U259"/>
  <c r="J258"/>
  <c r="U258"/>
  <c r="J257"/>
  <c r="U257"/>
  <c r="J256"/>
  <c r="U256"/>
  <c r="J255"/>
  <c r="U255"/>
  <c r="J254"/>
  <c r="U254"/>
  <c r="J253"/>
  <c r="U253"/>
  <c r="J252"/>
  <c r="U252"/>
  <c r="J251"/>
  <c r="U251"/>
  <c r="J250"/>
  <c r="U250"/>
  <c r="J249"/>
  <c r="U249"/>
  <c r="J248"/>
  <c r="U248"/>
  <c r="J247"/>
  <c r="U247"/>
  <c r="J246"/>
  <c r="U246"/>
  <c r="J245"/>
  <c r="U245"/>
  <c r="J244"/>
  <c r="U244"/>
  <c r="J243"/>
  <c r="U243"/>
  <c r="J242"/>
  <c r="U242"/>
  <c r="J241"/>
  <c r="U241"/>
  <c r="J240"/>
  <c r="U240"/>
  <c r="J239"/>
  <c r="U239"/>
  <c r="J238"/>
  <c r="U238"/>
  <c r="J237"/>
  <c r="U237"/>
  <c r="J236"/>
  <c r="U236"/>
  <c r="J235"/>
  <c r="U235"/>
  <c r="J234"/>
  <c r="U234"/>
  <c r="J233"/>
  <c r="U233"/>
  <c r="J232"/>
  <c r="U232"/>
  <c r="J231"/>
  <c r="U231"/>
  <c r="J230"/>
  <c r="U230"/>
  <c r="J229"/>
  <c r="U229"/>
  <c r="J228"/>
  <c r="U228"/>
  <c r="J227"/>
  <c r="U227"/>
  <c r="J226"/>
  <c r="U226"/>
  <c r="J225"/>
  <c r="U225"/>
  <c r="J224"/>
  <c r="U224"/>
  <c r="J223"/>
  <c r="U223"/>
  <c r="J222"/>
  <c r="U222"/>
  <c r="J221"/>
  <c r="U221"/>
  <c r="J220"/>
  <c r="U220"/>
  <c r="J219"/>
  <c r="U219"/>
  <c r="J218"/>
  <c r="U218"/>
  <c r="J217"/>
  <c r="U217"/>
  <c r="J216"/>
  <c r="U216"/>
  <c r="J215"/>
  <c r="U215"/>
  <c r="J214"/>
  <c r="U214"/>
  <c r="J213"/>
  <c r="U213"/>
  <c r="J212"/>
  <c r="U212"/>
  <c r="J211"/>
  <c r="U211"/>
  <c r="J210"/>
  <c r="U210"/>
  <c r="J209"/>
  <c r="U209"/>
  <c r="J208"/>
  <c r="U208"/>
  <c r="J207"/>
  <c r="U207"/>
  <c r="J206"/>
  <c r="U206"/>
  <c r="J205"/>
  <c r="U205"/>
  <c r="J204"/>
  <c r="U204"/>
  <c r="J203"/>
  <c r="U203"/>
  <c r="J202"/>
  <c r="U202"/>
  <c r="J201"/>
  <c r="U201"/>
  <c r="J200"/>
  <c r="U200"/>
  <c r="J199"/>
  <c r="U199"/>
  <c r="J198"/>
  <c r="U198"/>
  <c r="J197"/>
  <c r="U197"/>
  <c r="J196"/>
  <c r="U196"/>
  <c r="J195"/>
  <c r="U195"/>
  <c r="J194"/>
  <c r="U194"/>
  <c r="J193"/>
  <c r="U193"/>
  <c r="J192"/>
  <c r="U192"/>
  <c r="J191"/>
  <c r="U191"/>
  <c r="J190"/>
  <c r="U190"/>
  <c r="J189"/>
  <c r="U189"/>
  <c r="J188"/>
  <c r="U188"/>
  <c r="J187"/>
  <c r="U187"/>
  <c r="J186"/>
  <c r="U186"/>
  <c r="J185"/>
  <c r="U185"/>
  <c r="J184"/>
  <c r="U184"/>
  <c r="J183"/>
  <c r="U183"/>
  <c r="J182"/>
  <c r="U182"/>
  <c r="J181"/>
  <c r="U181"/>
  <c r="J180"/>
  <c r="U180"/>
  <c r="J179"/>
  <c r="U179"/>
  <c r="J178"/>
  <c r="U178"/>
  <c r="J177"/>
  <c r="U177"/>
  <c r="J176"/>
  <c r="U176"/>
  <c r="J175"/>
  <c r="U175"/>
  <c r="J174"/>
  <c r="U174"/>
  <c r="J173"/>
  <c r="U173"/>
  <c r="J172"/>
  <c r="U172"/>
  <c r="J171"/>
  <c r="U171"/>
  <c r="J170"/>
  <c r="U170"/>
  <c r="J169"/>
  <c r="U169"/>
  <c r="J168"/>
  <c r="U168"/>
  <c r="J167"/>
  <c r="U167"/>
  <c r="J166"/>
  <c r="U166"/>
  <c r="J165"/>
  <c r="U165"/>
  <c r="J164"/>
  <c r="U164"/>
  <c r="J163"/>
  <c r="U163"/>
  <c r="J162"/>
  <c r="U162"/>
  <c r="J161"/>
  <c r="U161"/>
  <c r="J160"/>
  <c r="U160"/>
  <c r="J159"/>
  <c r="U159"/>
  <c r="J158"/>
  <c r="U158"/>
  <c r="J157"/>
  <c r="U157"/>
  <c r="J156"/>
  <c r="U156"/>
  <c r="J155"/>
  <c r="U155"/>
  <c r="J154"/>
  <c r="U154"/>
  <c r="J153"/>
  <c r="U153"/>
  <c r="J152"/>
  <c r="U152"/>
  <c r="J151"/>
  <c r="U151"/>
  <c r="J150"/>
  <c r="U150"/>
  <c r="J149"/>
  <c r="U149"/>
  <c r="J148"/>
  <c r="U148"/>
  <c r="J147"/>
  <c r="U147"/>
  <c r="J146"/>
  <c r="U146"/>
  <c r="J145"/>
  <c r="U145"/>
  <c r="J144"/>
  <c r="U144"/>
  <c r="J143"/>
  <c r="U143"/>
  <c r="J142"/>
  <c r="U142"/>
  <c r="J141"/>
  <c r="U141"/>
  <c r="J140"/>
  <c r="U140"/>
  <c r="J139"/>
  <c r="U139"/>
  <c r="J138"/>
  <c r="U138"/>
  <c r="J137"/>
  <c r="U137"/>
  <c r="J136"/>
  <c r="U136"/>
  <c r="J135"/>
  <c r="U135"/>
  <c r="J134"/>
  <c r="U134"/>
  <c r="J133"/>
  <c r="U133"/>
  <c r="J132"/>
  <c r="U132"/>
  <c r="J131"/>
  <c r="U131"/>
  <c r="J130"/>
  <c r="U130"/>
  <c r="J129"/>
  <c r="U129"/>
  <c r="J128"/>
  <c r="U128"/>
  <c r="J127"/>
  <c r="U127"/>
  <c r="J126"/>
  <c r="U126"/>
  <c r="J125"/>
  <c r="U125"/>
  <c r="J124"/>
  <c r="U124"/>
  <c r="J123"/>
  <c r="U123"/>
  <c r="J122"/>
  <c r="U122"/>
  <c r="J121"/>
  <c r="U121"/>
  <c r="J120"/>
  <c r="U120"/>
  <c r="J119"/>
  <c r="U119"/>
  <c r="J118"/>
  <c r="U118"/>
  <c r="J117"/>
  <c r="U117"/>
  <c r="J116"/>
  <c r="U116"/>
  <c r="J115"/>
  <c r="U115"/>
  <c r="J114"/>
  <c r="U114"/>
  <c r="J113"/>
  <c r="U113"/>
  <c r="J112"/>
  <c r="U112"/>
  <c r="J111"/>
  <c r="U111"/>
  <c r="J110"/>
  <c r="U110"/>
  <c r="J109"/>
  <c r="U109"/>
  <c r="J108"/>
  <c r="U108"/>
  <c r="J107"/>
  <c r="U107"/>
  <c r="J106"/>
  <c r="U106"/>
  <c r="J105"/>
  <c r="U105"/>
  <c r="J104"/>
  <c r="U104"/>
  <c r="J103"/>
  <c r="U103"/>
  <c r="J102"/>
  <c r="U102"/>
  <c r="J101"/>
  <c r="U101"/>
  <c r="J100"/>
  <c r="U100"/>
  <c r="J99"/>
  <c r="U99"/>
  <c r="J98"/>
  <c r="U98"/>
  <c r="J97"/>
  <c r="U97"/>
  <c r="J96"/>
  <c r="U96"/>
  <c r="J95"/>
  <c r="U95"/>
  <c r="J94"/>
  <c r="U94"/>
  <c r="J93"/>
  <c r="U93"/>
  <c r="J92"/>
  <c r="U92"/>
  <c r="J91"/>
  <c r="U91"/>
  <c r="J90"/>
  <c r="U90"/>
  <c r="J89"/>
  <c r="U89"/>
  <c r="J88"/>
  <c r="U88"/>
  <c r="J87"/>
  <c r="U87"/>
  <c r="J86"/>
  <c r="U86"/>
  <c r="J85"/>
  <c r="U85"/>
  <c r="J84"/>
  <c r="U84"/>
  <c r="J83"/>
  <c r="U83"/>
  <c r="J82"/>
  <c r="U82"/>
  <c r="J81"/>
  <c r="U81"/>
  <c r="J80"/>
  <c r="U80"/>
  <c r="J79"/>
  <c r="U79"/>
  <c r="J78"/>
  <c r="U78"/>
  <c r="J77"/>
  <c r="U77"/>
  <c r="J76"/>
  <c r="U76"/>
  <c r="J75"/>
  <c r="U75"/>
  <c r="J74"/>
  <c r="U74"/>
  <c r="J73"/>
  <c r="U73"/>
  <c r="J72"/>
  <c r="U72"/>
  <c r="J71"/>
  <c r="U71"/>
  <c r="J70"/>
  <c r="U70"/>
  <c r="J69"/>
  <c r="U69"/>
  <c r="J68"/>
  <c r="U68"/>
  <c r="J67"/>
  <c r="U67"/>
  <c r="J66"/>
  <c r="U66"/>
  <c r="J65"/>
  <c r="U65"/>
  <c r="J64"/>
  <c r="U64"/>
  <c r="J63"/>
  <c r="U63"/>
  <c r="J62"/>
  <c r="U62"/>
  <c r="J61"/>
  <c r="U61"/>
  <c r="J60"/>
  <c r="U60"/>
  <c r="J59"/>
  <c r="U59"/>
  <c r="J58"/>
  <c r="U58"/>
  <c r="J57"/>
  <c r="U57"/>
  <c r="J56"/>
  <c r="U56"/>
  <c r="J55"/>
  <c r="U55"/>
  <c r="J54"/>
  <c r="U54"/>
  <c r="J53"/>
  <c r="U53"/>
  <c r="J52"/>
  <c r="U52"/>
  <c r="J51"/>
  <c r="U51"/>
  <c r="J50"/>
  <c r="U50"/>
  <c r="J49"/>
  <c r="U49"/>
  <c r="J48"/>
  <c r="U48"/>
  <c r="J47"/>
  <c r="U47"/>
  <c r="J46"/>
  <c r="U46"/>
  <c r="J45"/>
  <c r="U45"/>
  <c r="J44"/>
  <c r="U44"/>
  <c r="J43"/>
  <c r="U43"/>
  <c r="J42"/>
  <c r="U42"/>
  <c r="J41"/>
  <c r="U41"/>
  <c r="J40"/>
  <c r="U40"/>
  <c r="J39"/>
  <c r="U39"/>
  <c r="J38"/>
  <c r="U38"/>
  <c r="J37"/>
  <c r="U37"/>
  <c r="J36"/>
  <c r="U36"/>
  <c r="J35"/>
  <c r="U35"/>
  <c r="J34"/>
  <c r="U34"/>
  <c r="J33"/>
  <c r="U33"/>
  <c r="J32"/>
  <c r="U32"/>
  <c r="J31"/>
  <c r="U31"/>
  <c r="J30"/>
  <c r="U30"/>
  <c r="J29"/>
  <c r="U29"/>
  <c r="J28"/>
  <c r="U28"/>
  <c r="J27"/>
  <c r="U27"/>
  <c r="J26"/>
  <c r="U26"/>
  <c r="J25"/>
  <c r="U25"/>
  <c r="J24"/>
  <c r="U24"/>
  <c r="J23"/>
  <c r="U23"/>
  <c r="J22"/>
  <c r="U22"/>
  <c r="J21"/>
  <c r="U21"/>
  <c r="J20"/>
  <c r="U20"/>
  <c r="J19"/>
  <c r="U19"/>
  <c r="I320"/>
  <c r="T7"/>
  <c r="T320"/>
  <c r="I319"/>
  <c r="T319"/>
  <c r="I318"/>
  <c r="T318"/>
  <c r="I317"/>
  <c r="T317"/>
  <c r="I316"/>
  <c r="T316"/>
  <c r="I315"/>
  <c r="T315"/>
  <c r="I314"/>
  <c r="T314"/>
  <c r="I313"/>
  <c r="T313"/>
  <c r="I312"/>
  <c r="T312"/>
  <c r="I311"/>
  <c r="T311"/>
  <c r="I310"/>
  <c r="T310"/>
  <c r="I309"/>
  <c r="T309"/>
  <c r="I308"/>
  <c r="T308"/>
  <c r="I307"/>
  <c r="T307"/>
  <c r="I306"/>
  <c r="T306"/>
  <c r="I305"/>
  <c r="T305"/>
  <c r="I304"/>
  <c r="T304"/>
  <c r="I303"/>
  <c r="T303"/>
  <c r="I302"/>
  <c r="T302"/>
  <c r="I301"/>
  <c r="T301"/>
  <c r="I300"/>
  <c r="T300"/>
  <c r="I299"/>
  <c r="T299"/>
  <c r="I298"/>
  <c r="T298"/>
  <c r="I297"/>
  <c r="T297"/>
  <c r="I296"/>
  <c r="T296"/>
  <c r="I295"/>
  <c r="T295"/>
  <c r="I294"/>
  <c r="T294"/>
  <c r="I293"/>
  <c r="T293"/>
  <c r="I292"/>
  <c r="T292"/>
  <c r="I291"/>
  <c r="T291"/>
  <c r="I290"/>
  <c r="T290"/>
  <c r="I289"/>
  <c r="T289"/>
  <c r="I288"/>
  <c r="T288"/>
  <c r="I287"/>
  <c r="T287"/>
  <c r="I286"/>
  <c r="T286"/>
  <c r="I285"/>
  <c r="T285"/>
  <c r="I284"/>
  <c r="T284"/>
  <c r="I283"/>
  <c r="T283"/>
  <c r="I282"/>
  <c r="T282"/>
  <c r="I281"/>
  <c r="T281"/>
  <c r="I280"/>
  <c r="T280"/>
  <c r="I279"/>
  <c r="T279"/>
  <c r="I278"/>
  <c r="T278"/>
  <c r="I277"/>
  <c r="T277"/>
  <c r="I276"/>
  <c r="T276"/>
  <c r="I275"/>
  <c r="T275"/>
  <c r="I274"/>
  <c r="T274"/>
  <c r="I273"/>
  <c r="T273"/>
  <c r="I272"/>
  <c r="T272"/>
  <c r="I271"/>
  <c r="T271"/>
  <c r="I270"/>
  <c r="T270"/>
  <c r="I269"/>
  <c r="T269"/>
  <c r="I268"/>
  <c r="T268"/>
  <c r="I267"/>
  <c r="T267"/>
  <c r="I266"/>
  <c r="T266"/>
  <c r="I265"/>
  <c r="T265"/>
  <c r="I264"/>
  <c r="T264"/>
  <c r="I263"/>
  <c r="T263"/>
  <c r="I262"/>
  <c r="T262"/>
  <c r="I261"/>
  <c r="T261"/>
  <c r="I260"/>
  <c r="T260"/>
  <c r="I259"/>
  <c r="T259"/>
  <c r="I258"/>
  <c r="T258"/>
  <c r="I257"/>
  <c r="T257"/>
  <c r="I256"/>
  <c r="T256"/>
  <c r="I255"/>
  <c r="T255"/>
  <c r="I254"/>
  <c r="T254"/>
  <c r="I253"/>
  <c r="T253"/>
  <c r="I252"/>
  <c r="T252"/>
  <c r="I251"/>
  <c r="T251"/>
  <c r="I250"/>
  <c r="T250"/>
  <c r="I249"/>
  <c r="T249"/>
  <c r="I248"/>
  <c r="T248"/>
  <c r="I247"/>
  <c r="T247"/>
  <c r="I246"/>
  <c r="T246"/>
  <c r="I245"/>
  <c r="T245"/>
  <c r="I244"/>
  <c r="T244"/>
  <c r="I243"/>
  <c r="T243"/>
  <c r="I242"/>
  <c r="T242"/>
  <c r="I241"/>
  <c r="T241"/>
  <c r="I240"/>
  <c r="T240"/>
  <c r="I239"/>
  <c r="T239"/>
  <c r="I238"/>
  <c r="T238"/>
  <c r="I237"/>
  <c r="T237"/>
  <c r="I236"/>
  <c r="T236"/>
  <c r="I235"/>
  <c r="T235"/>
  <c r="I234"/>
  <c r="T234"/>
  <c r="I233"/>
  <c r="T233"/>
  <c r="I232"/>
  <c r="T232"/>
  <c r="I231"/>
  <c r="T231"/>
  <c r="I230"/>
  <c r="T230"/>
  <c r="I229"/>
  <c r="T229"/>
  <c r="I228"/>
  <c r="T228"/>
  <c r="I227"/>
  <c r="T227"/>
  <c r="I226"/>
  <c r="T226"/>
  <c r="I225"/>
  <c r="T225"/>
  <c r="I224"/>
  <c r="T224"/>
  <c r="I223"/>
  <c r="T223"/>
  <c r="I222"/>
  <c r="T222"/>
  <c r="I221"/>
  <c r="T221"/>
  <c r="I220"/>
  <c r="T220"/>
  <c r="I219"/>
  <c r="T219"/>
  <c r="I218"/>
  <c r="T218"/>
  <c r="I217"/>
  <c r="T217"/>
  <c r="I216"/>
  <c r="T216"/>
  <c r="I215"/>
  <c r="T215"/>
  <c r="I214"/>
  <c r="T214"/>
  <c r="I213"/>
  <c r="T213"/>
  <c r="I212"/>
  <c r="T212"/>
  <c r="I211"/>
  <c r="T211"/>
  <c r="I210"/>
  <c r="T210"/>
  <c r="I209"/>
  <c r="T209"/>
  <c r="I208"/>
  <c r="T208"/>
  <c r="I207"/>
  <c r="T207"/>
  <c r="I206"/>
  <c r="T206"/>
  <c r="I205"/>
  <c r="T205"/>
  <c r="I204"/>
  <c r="T204"/>
  <c r="I203"/>
  <c r="T203"/>
  <c r="I202"/>
  <c r="T202"/>
  <c r="I201"/>
  <c r="T201"/>
  <c r="I200"/>
  <c r="T200"/>
  <c r="I199"/>
  <c r="T199"/>
  <c r="I198"/>
  <c r="T198"/>
  <c r="I197"/>
  <c r="T197"/>
  <c r="I196"/>
  <c r="T196"/>
  <c r="I195"/>
  <c r="T195"/>
  <c r="I194"/>
  <c r="T194"/>
  <c r="I193"/>
  <c r="T193"/>
  <c r="I192"/>
  <c r="T192"/>
  <c r="I191"/>
  <c r="T191"/>
  <c r="I190"/>
  <c r="T190"/>
  <c r="I189"/>
  <c r="T189"/>
  <c r="I188"/>
  <c r="T188"/>
  <c r="I187"/>
  <c r="T187"/>
  <c r="I186"/>
  <c r="T186"/>
  <c r="I185"/>
  <c r="T185"/>
  <c r="I184"/>
  <c r="T184"/>
  <c r="I183"/>
  <c r="T183"/>
  <c r="I182"/>
  <c r="T182"/>
  <c r="I181"/>
  <c r="T181"/>
  <c r="I180"/>
  <c r="T180"/>
  <c r="I179"/>
  <c r="T179"/>
  <c r="I178"/>
  <c r="T178"/>
  <c r="I177"/>
  <c r="T177"/>
  <c r="I176"/>
  <c r="T176"/>
  <c r="I175"/>
  <c r="T175"/>
  <c r="I174"/>
  <c r="T174"/>
  <c r="I173"/>
  <c r="T173"/>
  <c r="I172"/>
  <c r="T172"/>
  <c r="I171"/>
  <c r="T171"/>
  <c r="I170"/>
  <c r="T170"/>
  <c r="I169"/>
  <c r="T169"/>
  <c r="I168"/>
  <c r="T168"/>
  <c r="I167"/>
  <c r="T167"/>
  <c r="I166"/>
  <c r="T166"/>
  <c r="I165"/>
  <c r="T165"/>
  <c r="I164"/>
  <c r="T164"/>
  <c r="I163"/>
  <c r="T163"/>
  <c r="I162"/>
  <c r="T162"/>
  <c r="I161"/>
  <c r="T161"/>
  <c r="I160"/>
  <c r="T160"/>
  <c r="I159"/>
  <c r="T159"/>
  <c r="I158"/>
  <c r="T158"/>
  <c r="I157"/>
  <c r="T157"/>
  <c r="I156"/>
  <c r="T156"/>
  <c r="I155"/>
  <c r="T155"/>
  <c r="I154"/>
  <c r="T154"/>
  <c r="I153"/>
  <c r="T153"/>
  <c r="I152"/>
  <c r="T152"/>
  <c r="I151"/>
  <c r="T151"/>
  <c r="I150"/>
  <c r="T150"/>
  <c r="I149"/>
  <c r="T149"/>
  <c r="I148"/>
  <c r="T148"/>
  <c r="I147"/>
  <c r="T147"/>
  <c r="I146"/>
  <c r="T146"/>
  <c r="I145"/>
  <c r="T145"/>
  <c r="I144"/>
  <c r="T144"/>
  <c r="I143"/>
  <c r="T143"/>
  <c r="I142"/>
  <c r="T142"/>
  <c r="I141"/>
  <c r="T141"/>
  <c r="I140"/>
  <c r="T140"/>
  <c r="I139"/>
  <c r="T139"/>
  <c r="I138"/>
  <c r="T138"/>
  <c r="I137"/>
  <c r="T137"/>
  <c r="I136"/>
  <c r="T136"/>
  <c r="I135"/>
  <c r="T135"/>
  <c r="I134"/>
  <c r="T134"/>
  <c r="I133"/>
  <c r="T133"/>
  <c r="I132"/>
  <c r="T132"/>
  <c r="I131"/>
  <c r="T131"/>
  <c r="I130"/>
  <c r="T130"/>
  <c r="I129"/>
  <c r="T129"/>
  <c r="I128"/>
  <c r="T128"/>
  <c r="I127"/>
  <c r="T127"/>
  <c r="I126"/>
  <c r="T126"/>
  <c r="I125"/>
  <c r="T125"/>
  <c r="I124"/>
  <c r="T124"/>
  <c r="I123"/>
  <c r="T123"/>
  <c r="I122"/>
  <c r="T122"/>
  <c r="I121"/>
  <c r="T121"/>
  <c r="I120"/>
  <c r="T120"/>
  <c r="I119"/>
  <c r="T119"/>
  <c r="I118"/>
  <c r="T118"/>
  <c r="I117"/>
  <c r="T117"/>
  <c r="I116"/>
  <c r="T116"/>
  <c r="I115"/>
  <c r="T115"/>
  <c r="I114"/>
  <c r="T114"/>
  <c r="I113"/>
  <c r="T113"/>
  <c r="I112"/>
  <c r="T112"/>
  <c r="I111"/>
  <c r="T111"/>
  <c r="I110"/>
  <c r="T110"/>
  <c r="I109"/>
  <c r="T109"/>
  <c r="I108"/>
  <c r="T108"/>
  <c r="I107"/>
  <c r="T107"/>
  <c r="I106"/>
  <c r="T106"/>
  <c r="I105"/>
  <c r="T105"/>
  <c r="I104"/>
  <c r="T104"/>
  <c r="I103"/>
  <c r="T103"/>
  <c r="I102"/>
  <c r="T102"/>
  <c r="I101"/>
  <c r="T101"/>
  <c r="I100"/>
  <c r="T100"/>
  <c r="I99"/>
  <c r="T99"/>
  <c r="I98"/>
  <c r="T98"/>
  <c r="I97"/>
  <c r="T97"/>
  <c r="I96"/>
  <c r="T96"/>
  <c r="I95"/>
  <c r="T95"/>
  <c r="I94"/>
  <c r="T94"/>
  <c r="I93"/>
  <c r="T93"/>
  <c r="I92"/>
  <c r="T92"/>
  <c r="I91"/>
  <c r="T91"/>
  <c r="I90"/>
  <c r="T90"/>
  <c r="I89"/>
  <c r="T89"/>
  <c r="I88"/>
  <c r="T88"/>
  <c r="I87"/>
  <c r="T87"/>
  <c r="I86"/>
  <c r="T86"/>
  <c r="I85"/>
  <c r="T85"/>
  <c r="I84"/>
  <c r="T84"/>
  <c r="I83"/>
  <c r="T83"/>
  <c r="I82"/>
  <c r="T82"/>
  <c r="I81"/>
  <c r="T81"/>
  <c r="I80"/>
  <c r="T80"/>
  <c r="I79"/>
  <c r="T79"/>
  <c r="I78"/>
  <c r="T78"/>
  <c r="I77"/>
  <c r="T77"/>
  <c r="I76"/>
  <c r="T76"/>
  <c r="I75"/>
  <c r="T75"/>
  <c r="I74"/>
  <c r="T74"/>
  <c r="I73"/>
  <c r="T73"/>
  <c r="I72"/>
  <c r="T72"/>
  <c r="I71"/>
  <c r="T71"/>
  <c r="I70"/>
  <c r="T70"/>
  <c r="I69"/>
  <c r="T69"/>
  <c r="I68"/>
  <c r="T68"/>
  <c r="I67"/>
  <c r="T67"/>
  <c r="I66"/>
  <c r="T66"/>
  <c r="I65"/>
  <c r="T65"/>
  <c r="I64"/>
  <c r="T64"/>
  <c r="I63"/>
  <c r="T63"/>
  <c r="I62"/>
  <c r="T62"/>
  <c r="I61"/>
  <c r="T61"/>
  <c r="I60"/>
  <c r="T60"/>
  <c r="I59"/>
  <c r="T59"/>
  <c r="I58"/>
  <c r="T58"/>
  <c r="I57"/>
  <c r="T57"/>
  <c r="I56"/>
  <c r="T56"/>
  <c r="I55"/>
  <c r="T55"/>
  <c r="I54"/>
  <c r="T54"/>
  <c r="I53"/>
  <c r="T53"/>
  <c r="I52"/>
  <c r="T52"/>
  <c r="I51"/>
  <c r="T51"/>
  <c r="I50"/>
  <c r="T50"/>
  <c r="I49"/>
  <c r="T49"/>
  <c r="I48"/>
  <c r="T48"/>
  <c r="I47"/>
  <c r="T47"/>
  <c r="I46"/>
  <c r="T46"/>
  <c r="I45"/>
  <c r="T45"/>
  <c r="I44"/>
  <c r="T44"/>
  <c r="I43"/>
  <c r="T43"/>
  <c r="I42"/>
  <c r="T42"/>
  <c r="I41"/>
  <c r="T41"/>
  <c r="I40"/>
  <c r="T40"/>
  <c r="I39"/>
  <c r="T39"/>
  <c r="I38"/>
  <c r="T38"/>
  <c r="I37"/>
  <c r="T37"/>
  <c r="I36"/>
  <c r="T36"/>
  <c r="I35"/>
  <c r="T35"/>
  <c r="I34"/>
  <c r="T34"/>
  <c r="I33"/>
  <c r="T33"/>
  <c r="I32"/>
  <c r="T32"/>
  <c r="I31"/>
  <c r="T31"/>
  <c r="I30"/>
  <c r="T30"/>
  <c r="I29"/>
  <c r="T29"/>
  <c r="I28"/>
  <c r="T28"/>
  <c r="I27"/>
  <c r="T27"/>
  <c r="I26"/>
  <c r="T26"/>
  <c r="I25"/>
  <c r="T25"/>
  <c r="I24"/>
  <c r="T24"/>
  <c r="I23"/>
  <c r="T23"/>
  <c r="I22"/>
  <c r="T22"/>
  <c r="I21"/>
  <c r="T21"/>
  <c r="I20"/>
  <c r="T20"/>
  <c r="I19"/>
  <c r="T19"/>
  <c r="AE8" i="2"/>
  <c r="AE7"/>
  <c r="AB8"/>
  <c r="AB7"/>
  <c r="I13" i="10"/>
  <c r="J13"/>
  <c r="K13"/>
  <c r="L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P13"/>
  <c r="Q13"/>
  <c r="R13"/>
  <c r="T13"/>
  <c r="U13"/>
  <c r="V13"/>
  <c r="W13"/>
  <c r="Z13"/>
  <c r="Y13"/>
  <c r="I12"/>
  <c r="J12"/>
  <c r="K12"/>
  <c r="L12"/>
  <c r="P12"/>
  <c r="Q12"/>
  <c r="R12"/>
  <c r="T12"/>
  <c r="U12"/>
  <c r="V12"/>
  <c r="W12"/>
  <c r="Z12"/>
  <c r="Y12"/>
  <c r="I11"/>
  <c r="J11"/>
  <c r="K11"/>
  <c r="L11"/>
  <c r="P11"/>
  <c r="Q11"/>
  <c r="R11"/>
  <c r="T11"/>
  <c r="U11"/>
  <c r="V11"/>
  <c r="W11"/>
  <c r="Z11"/>
  <c r="Y11"/>
  <c r="I10"/>
  <c r="J10"/>
  <c r="K10"/>
  <c r="L10"/>
  <c r="P10"/>
  <c r="Q10"/>
  <c r="R10"/>
  <c r="T10"/>
  <c r="U10"/>
  <c r="V10"/>
  <c r="W10"/>
  <c r="Z10"/>
  <c r="Y10"/>
  <c r="I9"/>
  <c r="J9"/>
  <c r="K9"/>
  <c r="L9"/>
  <c r="P9"/>
  <c r="Q9"/>
  <c r="R9"/>
  <c r="T9"/>
  <c r="U9"/>
  <c r="V9"/>
  <c r="W9"/>
  <c r="Z9"/>
  <c r="Y9"/>
  <c r="AF8" i="2"/>
  <c r="AD8"/>
  <c r="AC8"/>
  <c r="AF7"/>
  <c r="AD7"/>
  <c r="AC7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L320" i="10"/>
  <c r="W320"/>
  <c r="L319"/>
  <c r="W319"/>
  <c r="L318"/>
  <c r="W318"/>
  <c r="L317"/>
  <c r="W317"/>
  <c r="L316"/>
  <c r="W316"/>
  <c r="L315"/>
  <c r="W315"/>
  <c r="L314"/>
  <c r="W314"/>
  <c r="L313"/>
  <c r="W313"/>
  <c r="L312"/>
  <c r="W312"/>
  <c r="L311"/>
  <c r="W311"/>
  <c r="L310"/>
  <c r="W310"/>
  <c r="L309"/>
  <c r="W309"/>
  <c r="L308"/>
  <c r="W308"/>
  <c r="L307"/>
  <c r="W307"/>
  <c r="L306"/>
  <c r="W306"/>
  <c r="L305"/>
  <c r="W305"/>
  <c r="L304"/>
  <c r="W304"/>
  <c r="L303"/>
  <c r="W303"/>
  <c r="L302"/>
  <c r="W302"/>
  <c r="L301"/>
  <c r="W301"/>
  <c r="L300"/>
  <c r="W300"/>
  <c r="L299"/>
  <c r="W299"/>
  <c r="L298"/>
  <c r="W298"/>
  <c r="L297"/>
  <c r="W297"/>
  <c r="L296"/>
  <c r="W296"/>
  <c r="L295"/>
  <c r="W295"/>
  <c r="L294"/>
  <c r="W294"/>
  <c r="L293"/>
  <c r="W293"/>
  <c r="L292"/>
  <c r="W292"/>
  <c r="L291"/>
  <c r="W291"/>
  <c r="L290"/>
  <c r="W290"/>
  <c r="L289"/>
  <c r="W289"/>
  <c r="L288"/>
  <c r="W288"/>
  <c r="L287"/>
  <c r="W287"/>
  <c r="L286"/>
  <c r="W286"/>
  <c r="L285"/>
  <c r="W285"/>
  <c r="L284"/>
  <c r="W284"/>
  <c r="L283"/>
  <c r="W283"/>
  <c r="L282"/>
  <c r="W282"/>
  <c r="L281"/>
  <c r="W281"/>
  <c r="L280"/>
  <c r="W280"/>
  <c r="L279"/>
  <c r="W279"/>
  <c r="L278"/>
  <c r="W278"/>
  <c r="L277"/>
  <c r="W277"/>
  <c r="L276"/>
  <c r="W276"/>
  <c r="L275"/>
  <c r="W275"/>
  <c r="L274"/>
  <c r="W274"/>
  <c r="L273"/>
  <c r="W273"/>
  <c r="L272"/>
  <c r="W272"/>
  <c r="L271"/>
  <c r="W271"/>
  <c r="L270"/>
  <c r="W270"/>
  <c r="L269"/>
  <c r="W269"/>
  <c r="L268"/>
  <c r="W268"/>
  <c r="L267"/>
  <c r="W267"/>
  <c r="L266"/>
  <c r="W266"/>
  <c r="L265"/>
  <c r="W265"/>
  <c r="L264"/>
  <c r="W264"/>
  <c r="L263"/>
  <c r="W263"/>
  <c r="L262"/>
  <c r="W262"/>
  <c r="L261"/>
  <c r="W261"/>
  <c r="L260"/>
  <c r="W260"/>
  <c r="L259"/>
  <c r="W259"/>
  <c r="L258"/>
  <c r="W258"/>
  <c r="L257"/>
  <c r="W257"/>
  <c r="L256"/>
  <c r="W256"/>
  <c r="L255"/>
  <c r="W255"/>
  <c r="L254"/>
  <c r="W254"/>
  <c r="L253"/>
  <c r="W253"/>
  <c r="L252"/>
  <c r="W252"/>
  <c r="L251"/>
  <c r="W251"/>
  <c r="L250"/>
  <c r="W250"/>
  <c r="L249"/>
  <c r="W249"/>
  <c r="L248"/>
  <c r="W248"/>
  <c r="L247"/>
  <c r="W247"/>
  <c r="L246"/>
  <c r="W246"/>
  <c r="L245"/>
  <c r="W245"/>
  <c r="L244"/>
  <c r="W244"/>
  <c r="L243"/>
  <c r="W243"/>
  <c r="L242"/>
  <c r="W242"/>
  <c r="L241"/>
  <c r="W241"/>
  <c r="L240"/>
  <c r="W240"/>
  <c r="L239"/>
  <c r="W239"/>
  <c r="L238"/>
  <c r="W238"/>
  <c r="L237"/>
  <c r="W237"/>
  <c r="L236"/>
  <c r="W236"/>
  <c r="L235"/>
  <c r="W235"/>
  <c r="L234"/>
  <c r="W234"/>
  <c r="L233"/>
  <c r="W233"/>
  <c r="L232"/>
  <c r="W232"/>
  <c r="L231"/>
  <c r="W231"/>
  <c r="L230"/>
  <c r="W230"/>
  <c r="L229"/>
  <c r="W229"/>
  <c r="L228"/>
  <c r="W228"/>
  <c r="L227"/>
  <c r="W227"/>
  <c r="L226"/>
  <c r="W226"/>
  <c r="L225"/>
  <c r="W225"/>
  <c r="L224"/>
  <c r="W224"/>
  <c r="L223"/>
  <c r="W223"/>
  <c r="L222"/>
  <c r="W222"/>
  <c r="L221"/>
  <c r="W221"/>
  <c r="L220"/>
  <c r="W220"/>
  <c r="L219"/>
  <c r="W219"/>
  <c r="L218"/>
  <c r="W218"/>
  <c r="L217"/>
  <c r="W217"/>
  <c r="L216"/>
  <c r="W216"/>
  <c r="L215"/>
  <c r="W215"/>
  <c r="L214"/>
  <c r="W214"/>
  <c r="L213"/>
  <c r="W213"/>
  <c r="L212"/>
  <c r="W212"/>
  <c r="L211"/>
  <c r="W211"/>
  <c r="L210"/>
  <c r="W210"/>
  <c r="L209"/>
  <c r="W209"/>
  <c r="L208"/>
  <c r="W208"/>
  <c r="L207"/>
  <c r="W207"/>
  <c r="L206"/>
  <c r="W206"/>
  <c r="L205"/>
  <c r="W205"/>
  <c r="L204"/>
  <c r="W204"/>
  <c r="L203"/>
  <c r="W203"/>
  <c r="L202"/>
  <c r="W202"/>
  <c r="L201"/>
  <c r="W201"/>
  <c r="L200"/>
  <c r="W200"/>
  <c r="L199"/>
  <c r="W199"/>
  <c r="L198"/>
  <c r="W198"/>
  <c r="L197"/>
  <c r="W197"/>
  <c r="L196"/>
  <c r="W196"/>
  <c r="L195"/>
  <c r="W195"/>
  <c r="L194"/>
  <c r="W194"/>
  <c r="L193"/>
  <c r="W193"/>
  <c r="L192"/>
  <c r="W192"/>
  <c r="L191"/>
  <c r="W191"/>
  <c r="L190"/>
  <c r="W190"/>
  <c r="L189"/>
  <c r="W189"/>
  <c r="L188"/>
  <c r="W188"/>
  <c r="L187"/>
  <c r="W187"/>
  <c r="L186"/>
  <c r="W186"/>
  <c r="L185"/>
  <c r="W185"/>
  <c r="L184"/>
  <c r="W184"/>
  <c r="L183"/>
  <c r="W183"/>
  <c r="L182"/>
  <c r="W182"/>
  <c r="L181"/>
  <c r="W181"/>
  <c r="L180"/>
  <c r="W180"/>
  <c r="L179"/>
  <c r="W179"/>
  <c r="L178"/>
  <c r="W178"/>
  <c r="L177"/>
  <c r="W177"/>
  <c r="L176"/>
  <c r="W176"/>
  <c r="L175"/>
  <c r="W175"/>
  <c r="L174"/>
  <c r="W174"/>
  <c r="L173"/>
  <c r="W173"/>
  <c r="L172"/>
  <c r="W172"/>
  <c r="L171"/>
  <c r="W171"/>
  <c r="L170"/>
  <c r="W170"/>
  <c r="L169"/>
  <c r="W169"/>
  <c r="L168"/>
  <c r="W168"/>
  <c r="L167"/>
  <c r="W167"/>
  <c r="L166"/>
  <c r="W166"/>
  <c r="L165"/>
  <c r="W165"/>
  <c r="L164"/>
  <c r="W164"/>
  <c r="L163"/>
  <c r="W163"/>
  <c r="L162"/>
  <c r="W162"/>
  <c r="L161"/>
  <c r="W161"/>
  <c r="L160"/>
  <c r="W160"/>
  <c r="L159"/>
  <c r="W159"/>
  <c r="L158"/>
  <c r="W158"/>
  <c r="L157"/>
  <c r="W157"/>
  <c r="L156"/>
  <c r="W156"/>
  <c r="L155"/>
  <c r="W155"/>
  <c r="L154"/>
  <c r="W154"/>
  <c r="L153"/>
  <c r="W153"/>
  <c r="L152"/>
  <c r="W152"/>
  <c r="L151"/>
  <c r="W151"/>
  <c r="L150"/>
  <c r="W150"/>
  <c r="L149"/>
  <c r="W149"/>
  <c r="L148"/>
  <c r="W148"/>
  <c r="L147"/>
  <c r="W147"/>
  <c r="L146"/>
  <c r="W146"/>
  <c r="L145"/>
  <c r="W145"/>
  <c r="L144"/>
  <c r="W144"/>
  <c r="L143"/>
  <c r="W143"/>
  <c r="L142"/>
  <c r="W142"/>
  <c r="L141"/>
  <c r="W141"/>
  <c r="L140"/>
  <c r="W140"/>
  <c r="L139"/>
  <c r="W139"/>
  <c r="L138"/>
  <c r="W138"/>
  <c r="L137"/>
  <c r="W137"/>
  <c r="L136"/>
  <c r="W136"/>
  <c r="L135"/>
  <c r="W135"/>
  <c r="L134"/>
  <c r="W134"/>
  <c r="L133"/>
  <c r="W133"/>
  <c r="L132"/>
  <c r="W132"/>
  <c r="L131"/>
  <c r="W131"/>
  <c r="L130"/>
  <c r="W130"/>
  <c r="L129"/>
  <c r="W129"/>
  <c r="L128"/>
  <c r="W128"/>
  <c r="L127"/>
  <c r="W127"/>
  <c r="L126"/>
  <c r="W126"/>
  <c r="L125"/>
  <c r="W125"/>
  <c r="L124"/>
  <c r="W124"/>
  <c r="L123"/>
  <c r="W123"/>
  <c r="L122"/>
  <c r="W122"/>
  <c r="L121"/>
  <c r="W121"/>
  <c r="L120"/>
  <c r="W120"/>
  <c r="L119"/>
  <c r="W119"/>
  <c r="L118"/>
  <c r="W118"/>
  <c r="L117"/>
  <c r="W117"/>
  <c r="L116"/>
  <c r="W116"/>
  <c r="L115"/>
  <c r="W115"/>
  <c r="L114"/>
  <c r="W114"/>
  <c r="L113"/>
  <c r="W113"/>
  <c r="L112"/>
  <c r="W112"/>
  <c r="L111"/>
  <c r="W111"/>
  <c r="L110"/>
  <c r="W110"/>
  <c r="L109"/>
  <c r="W109"/>
  <c r="L108"/>
  <c r="W108"/>
  <c r="L107"/>
  <c r="W107"/>
  <c r="L106"/>
  <c r="W106"/>
  <c r="L105"/>
  <c r="W105"/>
  <c r="L104"/>
  <c r="W104"/>
  <c r="L103"/>
  <c r="W103"/>
  <c r="L102"/>
  <c r="W102"/>
  <c r="L101"/>
  <c r="W101"/>
  <c r="L100"/>
  <c r="W100"/>
  <c r="L99"/>
  <c r="W99"/>
  <c r="L98"/>
  <c r="W98"/>
  <c r="L97"/>
  <c r="W97"/>
  <c r="L96"/>
  <c r="W96"/>
  <c r="L95"/>
  <c r="W95"/>
  <c r="L94"/>
  <c r="W94"/>
  <c r="L93"/>
  <c r="W93"/>
  <c r="L92"/>
  <c r="W92"/>
  <c r="L91"/>
  <c r="W91"/>
  <c r="L90"/>
  <c r="W90"/>
  <c r="L89"/>
  <c r="W89"/>
  <c r="L88"/>
  <c r="W88"/>
  <c r="L87"/>
  <c r="W87"/>
  <c r="L86"/>
  <c r="W86"/>
  <c r="L85"/>
  <c r="W85"/>
  <c r="L84"/>
  <c r="W84"/>
  <c r="L83"/>
  <c r="W83"/>
  <c r="L82"/>
  <c r="W82"/>
  <c r="L81"/>
  <c r="W81"/>
  <c r="L80"/>
  <c r="W80"/>
  <c r="L79"/>
  <c r="W79"/>
  <c r="L78"/>
  <c r="W78"/>
  <c r="L77"/>
  <c r="W77"/>
  <c r="L76"/>
  <c r="W76"/>
  <c r="L75"/>
  <c r="W75"/>
  <c r="L74"/>
  <c r="W74"/>
  <c r="L73"/>
  <c r="W73"/>
  <c r="L72"/>
  <c r="W72"/>
  <c r="L71"/>
  <c r="W71"/>
  <c r="L70"/>
  <c r="W70"/>
  <c r="L69"/>
  <c r="W69"/>
  <c r="L68"/>
  <c r="W68"/>
  <c r="L67"/>
  <c r="W67"/>
  <c r="L66"/>
  <c r="W66"/>
  <c r="L65"/>
  <c r="W65"/>
  <c r="L64"/>
  <c r="W64"/>
  <c r="L63"/>
  <c r="W63"/>
  <c r="L62"/>
  <c r="W62"/>
  <c r="L61"/>
  <c r="W61"/>
  <c r="L60"/>
  <c r="W60"/>
  <c r="L59"/>
  <c r="W59"/>
  <c r="L58"/>
  <c r="W58"/>
  <c r="L57"/>
  <c r="W57"/>
  <c r="L56"/>
  <c r="W56"/>
  <c r="L55"/>
  <c r="W55"/>
  <c r="L54"/>
  <c r="W54"/>
  <c r="L53"/>
  <c r="W53"/>
  <c r="L52"/>
  <c r="W52"/>
  <c r="L51"/>
  <c r="W51"/>
  <c r="L50"/>
  <c r="W50"/>
  <c r="L49"/>
  <c r="W49"/>
  <c r="L48"/>
  <c r="W48"/>
  <c r="L47"/>
  <c r="W47"/>
  <c r="L46"/>
  <c r="W46"/>
  <c r="L45"/>
  <c r="W45"/>
  <c r="L44"/>
  <c r="W44"/>
  <c r="L43"/>
  <c r="W43"/>
  <c r="L42"/>
  <c r="W42"/>
  <c r="L41"/>
  <c r="W41"/>
  <c r="L40"/>
  <c r="W40"/>
  <c r="L39"/>
  <c r="W39"/>
  <c r="L38"/>
  <c r="W38"/>
  <c r="L37"/>
  <c r="W37"/>
  <c r="L36"/>
  <c r="W36"/>
  <c r="L35"/>
  <c r="W35"/>
  <c r="L34"/>
  <c r="W34"/>
  <c r="L33"/>
  <c r="W33"/>
  <c r="L32"/>
  <c r="W32"/>
  <c r="L31"/>
  <c r="W31"/>
  <c r="L30"/>
  <c r="W30"/>
  <c r="L29"/>
  <c r="W29"/>
  <c r="L28"/>
  <c r="W28"/>
  <c r="L27"/>
  <c r="W27"/>
  <c r="L26"/>
  <c r="W26"/>
  <c r="L25"/>
  <c r="W25"/>
  <c r="L24"/>
  <c r="W24"/>
  <c r="L23"/>
  <c r="W23"/>
  <c r="L22"/>
  <c r="W22"/>
  <c r="L21"/>
  <c r="W21"/>
  <c r="L20"/>
  <c r="W20"/>
  <c r="L19"/>
  <c r="W19"/>
  <c r="P18"/>
  <c r="Q18"/>
  <c r="R18"/>
  <c r="I18"/>
  <c r="T18"/>
  <c r="J18"/>
  <c r="U18"/>
  <c r="K18"/>
  <c r="V18"/>
  <c r="L18"/>
  <c r="W18"/>
  <c r="P17"/>
  <c r="Q17"/>
  <c r="R17"/>
  <c r="I17"/>
  <c r="T17"/>
  <c r="J17"/>
  <c r="U17"/>
  <c r="K17"/>
  <c r="V17"/>
  <c r="L17"/>
  <c r="W17"/>
  <c r="P16"/>
  <c r="Q16"/>
  <c r="R16"/>
  <c r="I16"/>
  <c r="T16"/>
  <c r="J16"/>
  <c r="U16"/>
  <c r="K16"/>
  <c r="V16"/>
  <c r="L16"/>
  <c r="W16"/>
  <c r="P15"/>
  <c r="Q15"/>
  <c r="R15"/>
  <c r="I15"/>
  <c r="T15"/>
  <c r="J15"/>
  <c r="U15"/>
  <c r="K15"/>
  <c r="V15"/>
  <c r="L15"/>
  <c r="W15"/>
  <c r="P14"/>
  <c r="Q14"/>
  <c r="R14"/>
  <c r="I14"/>
  <c r="T14"/>
  <c r="J14"/>
  <c r="U14"/>
  <c r="K14"/>
  <c r="V14"/>
  <c r="L14"/>
  <c r="W14"/>
  <c r="D10" i="12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Z320" i="10"/>
  <c r="Z319"/>
  <c r="Z318"/>
  <c r="Z317"/>
  <c r="Z316"/>
  <c r="Z315"/>
  <c r="Z314"/>
  <c r="Z313"/>
  <c r="Z312"/>
  <c r="Z311"/>
  <c r="Z310"/>
  <c r="Z309"/>
  <c r="Z308"/>
  <c r="Z307"/>
  <c r="Z306"/>
  <c r="Z305"/>
  <c r="Z304"/>
  <c r="Z303"/>
  <c r="Z302"/>
  <c r="Z301"/>
  <c r="Z300"/>
  <c r="Z299"/>
  <c r="Z298"/>
  <c r="Z297"/>
  <c r="Z296"/>
  <c r="Z295"/>
  <c r="Z294"/>
  <c r="Z293"/>
  <c r="Z292"/>
  <c r="Z291"/>
  <c r="Z290"/>
  <c r="Z289"/>
  <c r="Z288"/>
  <c r="Z287"/>
  <c r="Z286"/>
  <c r="Z285"/>
  <c r="Z284"/>
  <c r="Z283"/>
  <c r="Z282"/>
  <c r="Z281"/>
  <c r="Z280"/>
  <c r="Z279"/>
  <c r="Z278"/>
  <c r="Z277"/>
  <c r="Z276"/>
  <c r="Z275"/>
  <c r="Z274"/>
  <c r="Z273"/>
  <c r="Z272"/>
  <c r="Z271"/>
  <c r="Z270"/>
  <c r="Z269"/>
  <c r="Z268"/>
  <c r="Z267"/>
  <c r="Z266"/>
  <c r="Z265"/>
  <c r="Z264"/>
  <c r="Z263"/>
  <c r="Z262"/>
  <c r="Z261"/>
  <c r="Z260"/>
  <c r="Z259"/>
  <c r="Z258"/>
  <c r="Z257"/>
  <c r="Z256"/>
  <c r="Z255"/>
  <c r="Z254"/>
  <c r="Z253"/>
  <c r="Z252"/>
  <c r="Z251"/>
  <c r="Z250"/>
  <c r="Z249"/>
  <c r="Z248"/>
  <c r="Z247"/>
  <c r="Z246"/>
  <c r="Z245"/>
  <c r="Z244"/>
  <c r="Z243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9"/>
  <c r="Z148"/>
  <c r="Z147"/>
  <c r="Z146"/>
  <c r="Z145"/>
  <c r="Z144"/>
  <c r="Z143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D10"/>
  <c r="D11"/>
  <c r="D12"/>
  <c r="D13"/>
  <c r="Y309"/>
  <c r="Y310"/>
  <c r="Y311"/>
  <c r="Y312"/>
  <c r="Y313"/>
  <c r="Y314"/>
  <c r="Y315"/>
  <c r="Y316"/>
  <c r="Y317"/>
  <c r="Y318"/>
  <c r="Y319"/>
  <c r="Y320"/>
  <c r="Y297"/>
  <c r="Y298"/>
  <c r="Y299"/>
  <c r="Y300"/>
  <c r="Y301"/>
  <c r="Y302"/>
  <c r="Y303"/>
  <c r="Y304"/>
  <c r="Y305"/>
  <c r="Y306"/>
  <c r="Y307"/>
  <c r="Y308"/>
  <c r="Y285"/>
  <c r="Y286"/>
  <c r="Y287"/>
  <c r="Y288"/>
  <c r="Y289"/>
  <c r="Y290"/>
  <c r="Y291"/>
  <c r="Y292"/>
  <c r="Y293"/>
  <c r="Y294"/>
  <c r="Y295"/>
  <c r="Y296"/>
  <c r="Y273"/>
  <c r="Y274"/>
  <c r="Y275"/>
  <c r="Y276"/>
  <c r="Y277"/>
  <c r="Y278"/>
  <c r="Y279"/>
  <c r="Y280"/>
  <c r="Y281"/>
  <c r="Y282"/>
  <c r="Y283"/>
  <c r="Y284"/>
  <c r="Y261"/>
  <c r="Y262"/>
  <c r="Y263"/>
  <c r="Y264"/>
  <c r="Y265"/>
  <c r="Y266"/>
  <c r="Y267"/>
  <c r="Y268"/>
  <c r="Y269"/>
  <c r="Y270"/>
  <c r="Y271"/>
  <c r="Y272"/>
  <c r="Y249"/>
  <c r="Y250"/>
  <c r="Y251"/>
  <c r="Y252"/>
  <c r="Y253"/>
  <c r="Y254"/>
  <c r="Y255"/>
  <c r="Y256"/>
  <c r="Y257"/>
  <c r="Y258"/>
  <c r="Y259"/>
  <c r="Y260"/>
  <c r="Y237"/>
  <c r="Y238"/>
  <c r="Y239"/>
  <c r="Y240"/>
  <c r="Y241"/>
  <c r="Y242"/>
  <c r="Y243"/>
  <c r="Y244"/>
  <c r="Y245"/>
  <c r="Y246"/>
  <c r="Y247"/>
  <c r="Y248"/>
  <c r="Y225"/>
  <c r="Y226"/>
  <c r="Y227"/>
  <c r="Y228"/>
  <c r="Y229"/>
  <c r="Y230"/>
  <c r="Y231"/>
  <c r="Y232"/>
  <c r="Y233"/>
  <c r="Y234"/>
  <c r="Y235"/>
  <c r="Y236"/>
  <c r="Y213"/>
  <c r="Y214"/>
  <c r="Y215"/>
  <c r="Y216"/>
  <c r="Y217"/>
  <c r="Y218"/>
  <c r="Y219"/>
  <c r="Y220"/>
  <c r="Y221"/>
  <c r="Y222"/>
  <c r="Y223"/>
  <c r="Y224"/>
  <c r="Y201"/>
  <c r="Y202"/>
  <c r="Y203"/>
  <c r="Y204"/>
  <c r="Y205"/>
  <c r="Y206"/>
  <c r="Y207"/>
  <c r="Y208"/>
  <c r="Y209"/>
  <c r="Y210"/>
  <c r="Y211"/>
  <c r="Y212"/>
  <c r="Y189"/>
  <c r="Y190"/>
  <c r="Y191"/>
  <c r="Y192"/>
  <c r="Y193"/>
  <c r="Y194"/>
  <c r="Y195"/>
  <c r="Y196"/>
  <c r="Y197"/>
  <c r="Y198"/>
  <c r="Y199"/>
  <c r="Y200"/>
  <c r="Y177"/>
  <c r="Y178"/>
  <c r="Y179"/>
  <c r="Y180"/>
  <c r="Y181"/>
  <c r="Y182"/>
  <c r="Y183"/>
  <c r="Y184"/>
  <c r="Y185"/>
  <c r="Y186"/>
  <c r="Y187"/>
  <c r="Y188"/>
  <c r="Y165"/>
  <c r="Y166"/>
  <c r="Y167"/>
  <c r="Y168"/>
  <c r="Y169"/>
  <c r="Y170"/>
  <c r="Y171"/>
  <c r="Y172"/>
  <c r="Y173"/>
  <c r="Y174"/>
  <c r="Y175"/>
  <c r="Y176"/>
  <c r="Y153"/>
  <c r="Y154"/>
  <c r="Y155"/>
  <c r="Y156"/>
  <c r="Y157"/>
  <c r="Y158"/>
  <c r="Y159"/>
  <c r="Y160"/>
  <c r="Y161"/>
  <c r="Y162"/>
  <c r="Y163"/>
  <c r="Y164"/>
  <c r="Y141"/>
  <c r="Y142"/>
  <c r="Y143"/>
  <c r="Y144"/>
  <c r="Y145"/>
  <c r="Y146"/>
  <c r="Y147"/>
  <c r="Y148"/>
  <c r="Y149"/>
  <c r="Y150"/>
  <c r="Y151"/>
  <c r="Y152"/>
  <c r="Y129"/>
  <c r="Y130"/>
  <c r="Y131"/>
  <c r="Y132"/>
  <c r="Y133"/>
  <c r="Y134"/>
  <c r="Y135"/>
  <c r="Y136"/>
  <c r="Y137"/>
  <c r="Y138"/>
  <c r="Y139"/>
  <c r="Y140"/>
  <c r="Y117"/>
  <c r="Y118"/>
  <c r="Y119"/>
  <c r="Y120"/>
  <c r="Y121"/>
  <c r="Y122"/>
  <c r="Y123"/>
  <c r="Y124"/>
  <c r="Y125"/>
  <c r="Y126"/>
  <c r="Y127"/>
  <c r="Y128"/>
  <c r="Y105"/>
  <c r="Y106"/>
  <c r="Y107"/>
  <c r="Y108"/>
  <c r="Y109"/>
  <c r="Y110"/>
  <c r="Y111"/>
  <c r="Y112"/>
  <c r="Y113"/>
  <c r="Y114"/>
  <c r="Y115"/>
  <c r="Y116"/>
  <c r="Y93"/>
  <c r="Y94"/>
  <c r="Y95"/>
  <c r="Y96"/>
  <c r="Y97"/>
  <c r="Y98"/>
  <c r="Y99"/>
  <c r="Y100"/>
  <c r="Y101"/>
  <c r="Y102"/>
  <c r="Y103"/>
  <c r="Y104"/>
  <c r="Y81"/>
  <c r="Y82"/>
  <c r="Y83"/>
  <c r="Y84"/>
  <c r="Y85"/>
  <c r="Y86"/>
  <c r="Y87"/>
  <c r="Y88"/>
  <c r="Y89"/>
  <c r="Y90"/>
  <c r="Y91"/>
  <c r="Y92"/>
  <c r="Y69"/>
  <c r="Y70"/>
  <c r="Y71"/>
  <c r="Y72"/>
  <c r="Y73"/>
  <c r="Y74"/>
  <c r="Y75"/>
  <c r="Y76"/>
  <c r="Y77"/>
  <c r="Y78"/>
  <c r="Y79"/>
  <c r="Y80"/>
  <c r="Y57"/>
  <c r="Y58"/>
  <c r="Y59"/>
  <c r="Y60"/>
  <c r="Y61"/>
  <c r="Y62"/>
  <c r="Y63"/>
  <c r="Y64"/>
  <c r="Y65"/>
  <c r="Y66"/>
  <c r="Y67"/>
  <c r="Y68"/>
  <c r="Y45"/>
  <c r="Y46"/>
  <c r="Y47"/>
  <c r="Y48"/>
  <c r="Y49"/>
  <c r="Y50"/>
  <c r="Y51"/>
  <c r="Y52"/>
  <c r="Y53"/>
  <c r="Y54"/>
  <c r="Y55"/>
  <c r="Y56"/>
  <c r="Y33"/>
  <c r="Y34"/>
  <c r="Y35"/>
  <c r="Y36"/>
  <c r="Y37"/>
  <c r="Y38"/>
  <c r="Y39"/>
  <c r="Y40"/>
  <c r="Y41"/>
  <c r="Y42"/>
  <c r="Y43"/>
  <c r="Y44"/>
  <c r="Y21"/>
  <c r="Y22"/>
  <c r="Y23"/>
  <c r="Y24"/>
  <c r="Y25"/>
  <c r="Y26"/>
  <c r="Y27"/>
  <c r="Y28"/>
  <c r="Y29"/>
  <c r="Y30"/>
  <c r="Y31"/>
  <c r="Y32"/>
  <c r="Y14"/>
  <c r="Y15"/>
  <c r="Y16"/>
  <c r="Y17"/>
  <c r="Y18"/>
  <c r="Y19"/>
  <c r="Y20"/>
  <c r="C9" i="8"/>
  <c r="C9" i="7"/>
  <c r="C9" i="3"/>
  <c r="C9" i="4"/>
  <c r="C9" i="2"/>
  <c r="C9" i="1"/>
  <c r="E18" i="9"/>
  <c r="E10"/>
  <c r="E8"/>
  <c r="D10" i="8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 i="7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 i="4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 i="3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 i="2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 i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</calcChain>
</file>

<file path=xl/comments1.xml><?xml version="1.0" encoding="utf-8"?>
<comments xmlns="http://schemas.openxmlformats.org/spreadsheetml/2006/main">
  <authors>
    <author>Jun Park</author>
  </authors>
  <commentLis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I
2012-12-07</t>
        </r>
      </text>
    </comment>
    <comment ref="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K
2012-12-07</t>
        </r>
      </text>
    </comment>
    <comment ref="G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J
2012-12-07</t>
        </r>
      </text>
    </comment>
    <comment ref="H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ComSm kWh by Rate.xlsx
Tab: ComSm by Rate
Column: H
2012-12-07</t>
        </r>
      </text>
    </comment>
    <comment ref="I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ComSm kWh by Rate.xlsx
Tab: ComSm by Rate
Column: I
2012-12-07</t>
        </r>
      </text>
    </comment>
    <comment ref="J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X
2012-12-07</t>
        </r>
      </text>
    </comment>
    <comment ref="K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R
2012-12-07</t>
        </r>
      </text>
    </comment>
    <comment ref="L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S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T
2012-12-07</t>
        </r>
      </text>
    </comment>
    <comment ref="N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U
2012-12-07</t>
        </r>
      </text>
    </comment>
    <comment ref="O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V
2012-12-07</t>
        </r>
      </text>
    </comment>
    <comment ref="P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Y
2012-12-07</t>
        </r>
      </text>
    </comment>
    <comment ref="Q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Z
2012-12-07</t>
        </r>
      </text>
    </comment>
    <comment ref="R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AA
2012-12-07</t>
        </r>
      </text>
    </comment>
    <comment ref="S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AB
2012-12-07</t>
        </r>
      </text>
    </comment>
    <comment ref="T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AC
2012-12-07</t>
        </r>
      </text>
    </comment>
    <comment ref="U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AD
2012-12-07</t>
        </r>
      </text>
    </comment>
    <comment ref="V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AE
2012-12-07</t>
        </r>
      </text>
    </comment>
    <comment ref="W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AF
2012-12-07</t>
        </r>
      </text>
    </comment>
    <comment ref="X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AG
2012-12-07</t>
        </r>
      </text>
    </comment>
    <comment ref="Y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AH
2012-12-07</t>
        </r>
      </text>
    </comment>
    <comment ref="Z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service\01 B2013 Res OS-II kWh, Rev, &amp; Customers.xlsx
Tab: chart values
Column: P
2012-08-17</t>
        </r>
      </text>
    </comment>
    <comment ref="AA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service\02 B2013 Com OS-II kWh, Rev, &amp; Customers.xlsx
Tab: chart values
Column: S
2012-08-17</t>
        </r>
      </text>
    </comment>
    <comment ref="AB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service\03 B2013 Com OS-II BB kWh, Rev, &amp; Customers.xlsx
Tab: chart values
Column: P
2012-08-17</t>
        </r>
      </text>
    </comment>
    <comment ref="A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service\04 B2013 Com OS-III kWh, Rev, &amp; Customers.xlsx
Tab: chart values
Column: S
2012-08-17</t>
        </r>
      </text>
    </comment>
    <comment ref="A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service\05 B2013 Ind OS-II kWh, Rev, &amp; Customers.xlsx
Tab: chart values
Column: S
2012-08-17</t>
        </r>
      </text>
    </comment>
    <comment ref="A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service\07 B2013 Ind OS-III kWh, Rev, &amp; Customers.xlsx
Tab: chart values
Column: P
2012-08-17</t>
        </r>
      </text>
    </comment>
    <comment ref="A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service\06 B2013 StL kWh, Rev, &amp; Customers.xlsx
Tab: chart values
Column: AA
2012-08-17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G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H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I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J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K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L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N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O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P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Q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R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S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T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U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V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W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X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Y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Z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A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B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  <comment ref="A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Marketing\Forecasting\Data\Forecast\B2013A\unbilled\B2013A unbilled energy by rate 2012-12-07.xlsx
Tab: calc_1
2012-12-07</t>
        </r>
      </text>
    </comment>
  </commentList>
</comments>
</file>

<file path=xl/comments3.xml><?xml version="1.0" encoding="utf-8"?>
<comments xmlns="http://schemas.openxmlformats.org/spreadsheetml/2006/main">
  <authors>
    <author>Jun Park</author>
  </authors>
  <commentLis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Marketing\Forecasting\Data\Forecast\B2013\metrix\Wholesale\B2013 Wholesale Forecast.xls
tab: B2013 Yhat
column: I
2012-08-22</t>
        </r>
      </text>
    </comment>
  </commentList>
</comments>
</file>

<file path=xl/comments4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company use 2012-12-07.xlsx
Tab: company use
Column: M
2012-12-07</t>
        </r>
      </text>
    </comment>
  </commentList>
</comments>
</file>

<file path=xl/comments5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Marketing\Forecasting\Data\Forecast\B2013A\Conservation\B13A calculate weather monthly conservation spread.xlsx
Tab: monthly exog adj Energy
Column: K
2012-12-07</t>
        </r>
      </text>
    </comment>
    <comment ref="F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Marketing\Forecasting\Data\Forecast\B2013A\Conservation\B13A calculate weather monthly conservation spread.xlsx
Tab: monthly exog adj Energy
Column: L
2012-12-07</t>
        </r>
      </text>
    </comment>
  </commentList>
</comments>
</file>

<file path=xl/comments6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Marketing\Forecasting\Data\Forecast\B2013\Electric Vehicles\PHEV_EV analysis for Gulf B2013 Forecast 072112.xls
Tab: monthly energies for TM1
Column: J
2012-08-23</t>
        </r>
      </text>
    </comment>
  </commentList>
</comments>
</file>

<file path=xl/comments7.xml><?xml version="1.0" encoding="utf-8"?>
<comments xmlns="http://schemas.openxmlformats.org/spreadsheetml/2006/main">
  <authors>
    <author>Jun Park</author>
  </authors>
  <commentList>
    <comment ref="E6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Marketing\Forecasting\Data\Forecast\B2013A\losses\RE  Gulf Power loss factors.msg
2012-12-07</t>
        </r>
      </text>
    </comment>
    <comment ref="E7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Marketing\Forecasting\Data\Forecast\B2013A\losses\RE  Gulf Power loss factors.msg
2012-12-07</t>
        </r>
      </text>
    </comment>
    <comment ref="E16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Marketing\Forecasting\Data\Forecast\B2013\Conservation\DSM energy loss factors 2012-08-09.xlsx
Tab: losses
Cell: O10
2012-08-09</t>
        </r>
      </text>
    </comment>
    <comment ref="E17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Marketing\Forecasting\Data\Forecast\B2013\Conservation\DSM energy loss factors 2012-08-09.xlsx
Tab: losses
Cell: O10
2012-08-09</t>
        </r>
      </text>
    </comment>
  </commentList>
</comments>
</file>

<file path=xl/sharedStrings.xml><?xml version="1.0" encoding="utf-8"?>
<sst xmlns="http://schemas.openxmlformats.org/spreadsheetml/2006/main" count="183" uniqueCount="65">
  <si>
    <t>Res</t>
  </si>
  <si>
    <t>COM</t>
  </si>
  <si>
    <t>IND</t>
  </si>
  <si>
    <t>Year</t>
  </si>
  <si>
    <t>Month</t>
  </si>
  <si>
    <t>RS</t>
  </si>
  <si>
    <t>FLAT-RS</t>
  </si>
  <si>
    <t>RSVP</t>
  </si>
  <si>
    <t>GS</t>
  </si>
  <si>
    <t>FLAT-GS</t>
  </si>
  <si>
    <t>GSD</t>
  </si>
  <si>
    <t>GSDT</t>
  </si>
  <si>
    <t>GSTOU</t>
  </si>
  <si>
    <t>LP</t>
  </si>
  <si>
    <t>LPT</t>
  </si>
  <si>
    <t>RTP</t>
  </si>
  <si>
    <t>Company Use</t>
  </si>
  <si>
    <t>Wholesale</t>
  </si>
  <si>
    <t>Cons-Res</t>
  </si>
  <si>
    <t>Cons-Com</t>
  </si>
  <si>
    <t>RS AMI</t>
  </si>
  <si>
    <t>Flat-RS AMI</t>
  </si>
  <si>
    <t>GS AMI</t>
  </si>
  <si>
    <t>Flat-GS AMI</t>
  </si>
  <si>
    <t>GSD AMI</t>
  </si>
  <si>
    <t>Calendar</t>
  </si>
  <si>
    <t>Loss factor</t>
  </si>
  <si>
    <t>Losses</t>
  </si>
  <si>
    <t>Territorial supply</t>
  </si>
  <si>
    <t>Expansion factor</t>
  </si>
  <si>
    <t>Expansion factors</t>
  </si>
  <si>
    <t>Res EV</t>
  </si>
  <si>
    <t>Start year</t>
  </si>
  <si>
    <t>Retail billed</t>
  </si>
  <si>
    <t>Retail unbilled</t>
  </si>
  <si>
    <t>CoUse</t>
  </si>
  <si>
    <t>AMI adj</t>
  </si>
  <si>
    <t>Calc1</t>
  </si>
  <si>
    <t>Calc2</t>
  </si>
  <si>
    <t>Calc3</t>
  </si>
  <si>
    <t>Calc4</t>
  </si>
  <si>
    <t>Losses NoAdj</t>
  </si>
  <si>
    <t>Losses w/Adj</t>
  </si>
  <si>
    <t>TS NoLoss NoAdj</t>
  </si>
  <si>
    <t>TS NoAdj</t>
  </si>
  <si>
    <t>Loss-Cons-Res</t>
  </si>
  <si>
    <t>Loss-Cons-Com</t>
  </si>
  <si>
    <t>TS w/Adj</t>
  </si>
  <si>
    <t>Loss-Res EV</t>
  </si>
  <si>
    <t>RHB</t>
  </si>
  <si>
    <t>Com</t>
  </si>
  <si>
    <t>Ind</t>
  </si>
  <si>
    <t>Street and Highway Light</t>
  </si>
  <si>
    <t>OS-I/II</t>
  </si>
  <si>
    <t>OS-III</t>
  </si>
  <si>
    <t>SBS1-BT</t>
  </si>
  <si>
    <t>SBS1-PE</t>
  </si>
  <si>
    <t>CSA</t>
  </si>
  <si>
    <t>OS-I/II BB</t>
  </si>
  <si>
    <t>Known sales</t>
  </si>
  <si>
    <t>Unkn Unb kWh</t>
  </si>
  <si>
    <t>NOT UPDATED FOR B2013A</t>
  </si>
  <si>
    <t>Effectively full AMI deployment; no AMI adjustment required</t>
  </si>
  <si>
    <t>S:\Workgroups\FPC Marketing\Forecasting\Data\Forecast\B2013A\AMI Adjustment\B2013A AMI adjustment 2012-12-03.xlsx</t>
  </si>
  <si>
    <t>&lt;&lt;&lt;&lt;&lt; update comments for B2013A</t>
  </si>
</sst>
</file>

<file path=xl/styles.xml><?xml version="1.0" encoding="utf-8"?>
<styleSheet xmlns="http://schemas.openxmlformats.org/spreadsheetml/2006/main">
  <numFmts count="2">
    <numFmt numFmtId="164" formatCode="0.0000%"/>
    <numFmt numFmtId="165" formatCode="0.0%"/>
  </numFmts>
  <fonts count="5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0" fontId="2" fillId="2" borderId="0" xfId="0" applyFont="1" applyFill="1"/>
    <xf numFmtId="0" fontId="0" fillId="3" borderId="0" xfId="0" applyFill="1"/>
    <xf numFmtId="0" fontId="0" fillId="2" borderId="0" xfId="0" applyFill="1" applyAlignment="1">
      <alignment horizontal="right"/>
    </xf>
    <xf numFmtId="0" fontId="0" fillId="2" borderId="0" xfId="0" quotePrefix="1" applyFill="1" applyAlignment="1">
      <alignment horizontal="right"/>
    </xf>
    <xf numFmtId="3" fontId="0" fillId="2" borderId="0" xfId="0" applyNumberFormat="1" applyFill="1"/>
    <xf numFmtId="0" fontId="0" fillId="3" borderId="0" xfId="0" applyFill="1" applyAlignment="1">
      <alignment horizontal="right"/>
    </xf>
    <xf numFmtId="164" fontId="0" fillId="2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3" fontId="0" fillId="0" borderId="0" xfId="0" applyNumberFormat="1" applyFill="1"/>
    <xf numFmtId="0" fontId="0" fillId="4" borderId="0" xfId="0" applyFill="1"/>
    <xf numFmtId="3" fontId="0" fillId="4" borderId="0" xfId="0" applyNumberFormat="1" applyFill="1"/>
    <xf numFmtId="0" fontId="3" fillId="0" borderId="0" xfId="0" applyFont="1"/>
    <xf numFmtId="0" fontId="3" fillId="0" borderId="0" xfId="0" quotePrefix="1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C5:D5"/>
  <sheetViews>
    <sheetView workbookViewId="0">
      <selection activeCell="D5" sqref="D5"/>
    </sheetView>
  </sheetViews>
  <sheetFormatPr defaultRowHeight="15"/>
  <cols>
    <col min="3" max="3" width="11" customWidth="1"/>
  </cols>
  <sheetData>
    <row r="5" spans="3:4">
      <c r="C5" t="s">
        <v>32</v>
      </c>
      <c r="D5" s="6">
        <v>2012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C7:Z320"/>
  <sheetViews>
    <sheetView tabSelected="1" workbookViewId="0"/>
  </sheetViews>
  <sheetFormatPr defaultRowHeight="15"/>
  <cols>
    <col min="1" max="2" width="1.85546875" customWidth="1"/>
    <col min="5" max="12" width="14.7109375" customWidth="1"/>
    <col min="13" max="13" width="1.7109375" customWidth="1"/>
    <col min="14" max="14" width="14.7109375" customWidth="1"/>
    <col min="15" max="18" width="5.7109375" customWidth="1"/>
    <col min="19" max="23" width="14.7109375" customWidth="1"/>
    <col min="24" max="24" width="1.7109375" customWidth="1"/>
    <col min="25" max="26" width="14.7109375" customWidth="1"/>
  </cols>
  <sheetData>
    <row r="7" spans="3:26">
      <c r="P7" s="14">
        <f>'loss factors'!$E$10</f>
        <v>6.0396629221692422E-2</v>
      </c>
      <c r="T7" s="13">
        <f>'loss factors'!$E$16</f>
        <v>0.09</v>
      </c>
      <c r="U7" s="13">
        <f>'loss factors'!$E$17</f>
        <v>0.09</v>
      </c>
      <c r="V7" s="4"/>
    </row>
    <row r="8" spans="3:26">
      <c r="C8" t="s">
        <v>3</v>
      </c>
      <c r="D8" t="s">
        <v>4</v>
      </c>
      <c r="E8" s="1" t="s">
        <v>33</v>
      </c>
      <c r="F8" s="2" t="s">
        <v>34</v>
      </c>
      <c r="G8" s="1" t="s">
        <v>17</v>
      </c>
      <c r="H8" s="1" t="s">
        <v>35</v>
      </c>
      <c r="I8" s="1" t="s">
        <v>18</v>
      </c>
      <c r="J8" s="1" t="s">
        <v>19</v>
      </c>
      <c r="K8" s="1" t="s">
        <v>31</v>
      </c>
      <c r="L8" s="1" t="s">
        <v>36</v>
      </c>
      <c r="N8" s="2" t="s">
        <v>43</v>
      </c>
      <c r="O8" s="1" t="s">
        <v>37</v>
      </c>
      <c r="P8" s="2" t="s">
        <v>38</v>
      </c>
      <c r="Q8" s="1" t="s">
        <v>39</v>
      </c>
      <c r="R8" s="2" t="s">
        <v>40</v>
      </c>
      <c r="S8" s="2" t="s">
        <v>41</v>
      </c>
      <c r="T8" s="1" t="s">
        <v>45</v>
      </c>
      <c r="U8" s="2" t="s">
        <v>46</v>
      </c>
      <c r="V8" s="1" t="s">
        <v>48</v>
      </c>
      <c r="W8" s="2" t="s">
        <v>42</v>
      </c>
      <c r="Y8" s="1" t="s">
        <v>44</v>
      </c>
      <c r="Z8" s="2" t="s">
        <v>47</v>
      </c>
    </row>
    <row r="9" spans="3:26">
      <c r="C9" s="7">
        <f>control!$D$5</f>
        <v>2012</v>
      </c>
      <c r="D9" s="16">
        <v>1</v>
      </c>
      <c r="E9" s="17">
        <f>SUM('retail billed'!E9:AF9)</f>
        <v>788370687</v>
      </c>
      <c r="F9" s="17">
        <f>SUM('retail unbilled'!E9:AF9)</f>
        <v>-34644135</v>
      </c>
      <c r="G9" s="17">
        <f>'wholesale calendar'!E9</f>
        <v>28291716</v>
      </c>
      <c r="H9" s="17">
        <f>'CoUse calendar'!E9</f>
        <v>1516115</v>
      </c>
      <c r="I9" s="17">
        <f>'Conservation calendar'!E9</f>
        <v>0</v>
      </c>
      <c r="J9" s="17">
        <f>'Conservation calendar'!F9</f>
        <v>0</v>
      </c>
      <c r="K9" s="17">
        <f>'Res EV calendar'!E9</f>
        <v>0</v>
      </c>
      <c r="L9" s="17">
        <f>SUM('AMI adj calendar'!E9:I9)</f>
        <v>0</v>
      </c>
      <c r="M9" s="16"/>
      <c r="N9" s="17">
        <f t="shared" ref="N9:N13" si="0">SUM(E9:H9)</f>
        <v>783534383</v>
      </c>
      <c r="O9" s="16">
        <f t="shared" ref="O9:O13" si="1">N9^2</f>
        <v>6.1392612934319066E+17</v>
      </c>
      <c r="P9" s="16">
        <f>SUMIF($C$9:$C$320,C9,$N$9:$N$320)*$P$7</f>
        <v>668418133.28079486</v>
      </c>
      <c r="Q9" s="16">
        <f>SUMIF($C$9:$C$320,C9,$O$9:$O$320)</f>
        <v>1.0465278136495393E+19</v>
      </c>
      <c r="R9" s="16">
        <f>P9/Q9</f>
        <v>6.3870078230394204E-11</v>
      </c>
      <c r="S9" s="17">
        <v>73570277</v>
      </c>
      <c r="T9" s="17">
        <f t="shared" ref="T9:T13" si="2">I9*$T$7</f>
        <v>0</v>
      </c>
      <c r="U9" s="17">
        <f t="shared" ref="U9:U13" si="3">J9*$U$7</f>
        <v>0</v>
      </c>
      <c r="V9" s="17">
        <f t="shared" ref="V9:V13" si="4">S9/N9*K9</f>
        <v>0</v>
      </c>
      <c r="W9" s="17">
        <f t="shared" ref="W9:W13" si="5">SUM(S9:V9)-L9</f>
        <v>73570277</v>
      </c>
      <c r="X9" s="16"/>
      <c r="Y9" s="17">
        <f t="shared" ref="Y9:Y13" si="6">N9+S9</f>
        <v>857104660</v>
      </c>
      <c r="Z9" s="17">
        <f t="shared" ref="Z9:Z13" si="7">SUM(E9:L9)+W9</f>
        <v>857104660</v>
      </c>
    </row>
    <row r="10" spans="3:26">
      <c r="C10">
        <f>IF(D10=1,C9+1,C9)</f>
        <v>2012</v>
      </c>
      <c r="D10" s="16">
        <f>IF(D9=12,1,D9+1)</f>
        <v>2</v>
      </c>
      <c r="E10" s="17">
        <f>SUM('retail billed'!E10:AF10)</f>
        <v>737037779</v>
      </c>
      <c r="F10" s="17">
        <f>SUM('retail unbilled'!E10:AF10)</f>
        <v>-17626281</v>
      </c>
      <c r="G10" s="17">
        <f>'wholesale calendar'!E10</f>
        <v>25088497</v>
      </c>
      <c r="H10" s="17">
        <f>'CoUse calendar'!E10</f>
        <v>1507628</v>
      </c>
      <c r="I10" s="17">
        <f>'Conservation calendar'!E10</f>
        <v>0</v>
      </c>
      <c r="J10" s="17">
        <f>'Conservation calendar'!F10</f>
        <v>0</v>
      </c>
      <c r="K10" s="17">
        <f>'Res EV calendar'!E10</f>
        <v>0</v>
      </c>
      <c r="L10" s="17">
        <f>SUM('AMI adj calendar'!E10:I10)</f>
        <v>0</v>
      </c>
      <c r="M10" s="16"/>
      <c r="N10" s="17">
        <f t="shared" si="0"/>
        <v>746007623</v>
      </c>
      <c r="O10" s="16">
        <f t="shared" si="1"/>
        <v>5.5652737357411014E+17</v>
      </c>
      <c r="P10" s="16">
        <f t="shared" ref="P10:P73" si="8">SUMIF($C$9:$C$320,C10,$N$9:$N$320)*$P$7</f>
        <v>668418133.28079486</v>
      </c>
      <c r="Q10" s="16">
        <f t="shared" ref="Q10:Q73" si="9">SUMIF($C$9:$C$320,C10,$O$9:$O$320)</f>
        <v>1.0465278136495393E+19</v>
      </c>
      <c r="R10" s="16">
        <f t="shared" ref="R10:R73" si="10">P10/Q10</f>
        <v>6.3870078230394204E-11</v>
      </c>
      <c r="S10" s="17">
        <v>19284861</v>
      </c>
      <c r="T10" s="17">
        <f t="shared" si="2"/>
        <v>0</v>
      </c>
      <c r="U10" s="17">
        <f t="shared" si="3"/>
        <v>0</v>
      </c>
      <c r="V10" s="17">
        <f t="shared" si="4"/>
        <v>0</v>
      </c>
      <c r="W10" s="17">
        <f t="shared" si="5"/>
        <v>19284861</v>
      </c>
      <c r="X10" s="16"/>
      <c r="Y10" s="17">
        <f t="shared" si="6"/>
        <v>765292484</v>
      </c>
      <c r="Z10" s="17">
        <f t="shared" si="7"/>
        <v>765292484</v>
      </c>
    </row>
    <row r="11" spans="3:26">
      <c r="C11">
        <f t="shared" ref="C11:C74" si="11">IF(D11=1,C10+1,C10)</f>
        <v>2012</v>
      </c>
      <c r="D11" s="16">
        <f t="shared" ref="D11:D74" si="12">IF(D10=12,1,D10+1)</f>
        <v>3</v>
      </c>
      <c r="E11" s="17">
        <f>SUM('retail billed'!E11:AF11)</f>
        <v>725944241</v>
      </c>
      <c r="F11" s="17">
        <f>SUM('retail unbilled'!E11:AF11)</f>
        <v>48107542</v>
      </c>
      <c r="G11" s="17">
        <f>'wholesale calendar'!E11</f>
        <v>25833913</v>
      </c>
      <c r="H11" s="17">
        <f>'CoUse calendar'!E11</f>
        <v>1729636</v>
      </c>
      <c r="I11" s="17">
        <f>'Conservation calendar'!E11</f>
        <v>0</v>
      </c>
      <c r="J11" s="17">
        <f>'Conservation calendar'!F11</f>
        <v>0</v>
      </c>
      <c r="K11" s="17">
        <f>'Res EV calendar'!E11</f>
        <v>0</v>
      </c>
      <c r="L11" s="17">
        <f>SUM('AMI adj calendar'!E11:I11)</f>
        <v>0</v>
      </c>
      <c r="M11" s="16"/>
      <c r="N11" s="17">
        <f t="shared" si="0"/>
        <v>801615332</v>
      </c>
      <c r="O11" s="16">
        <f t="shared" si="1"/>
        <v>6.4258714049747021E+17</v>
      </c>
      <c r="P11" s="16">
        <f t="shared" si="8"/>
        <v>668418133.28079486</v>
      </c>
      <c r="Q11" s="16">
        <f t="shared" si="9"/>
        <v>1.0465278136495393E+19</v>
      </c>
      <c r="R11" s="16">
        <f t="shared" si="10"/>
        <v>6.3870078230394204E-11</v>
      </c>
      <c r="S11" s="17">
        <v>45562760</v>
      </c>
      <c r="T11" s="17">
        <f t="shared" si="2"/>
        <v>0</v>
      </c>
      <c r="U11" s="17">
        <f t="shared" si="3"/>
        <v>0</v>
      </c>
      <c r="V11" s="17">
        <f t="shared" si="4"/>
        <v>0</v>
      </c>
      <c r="W11" s="17">
        <f t="shared" si="5"/>
        <v>45562760</v>
      </c>
      <c r="X11" s="16"/>
      <c r="Y11" s="17">
        <f t="shared" si="6"/>
        <v>847178092</v>
      </c>
      <c r="Z11" s="17">
        <f t="shared" si="7"/>
        <v>847178092</v>
      </c>
    </row>
    <row r="12" spans="3:26">
      <c r="C12">
        <f t="shared" si="11"/>
        <v>2012</v>
      </c>
      <c r="D12" s="16">
        <f t="shared" si="12"/>
        <v>4</v>
      </c>
      <c r="E12" s="17">
        <f>SUM('retail billed'!E12:AF12)</f>
        <v>790221195</v>
      </c>
      <c r="F12" s="17">
        <f>SUM('retail unbilled'!E12:AF12)</f>
        <v>-15355846</v>
      </c>
      <c r="G12" s="17">
        <f>'wholesale calendar'!E12</f>
        <v>25311627</v>
      </c>
      <c r="H12" s="17">
        <f>'CoUse calendar'!E12</f>
        <v>1464755</v>
      </c>
      <c r="I12" s="17">
        <f>'Conservation calendar'!E12</f>
        <v>0</v>
      </c>
      <c r="J12" s="17">
        <f>'Conservation calendar'!F12</f>
        <v>0</v>
      </c>
      <c r="K12" s="17">
        <f>'Res EV calendar'!E12</f>
        <v>0</v>
      </c>
      <c r="L12" s="17">
        <f>SUM('AMI adj calendar'!E12:I12)</f>
        <v>0</v>
      </c>
      <c r="M12" s="16"/>
      <c r="N12" s="17">
        <f t="shared" si="0"/>
        <v>801641731</v>
      </c>
      <c r="O12" s="16">
        <f t="shared" si="1"/>
        <v>6.4262946488067635E+17</v>
      </c>
      <c r="P12" s="16">
        <f t="shared" si="8"/>
        <v>668418133.28079486</v>
      </c>
      <c r="Q12" s="16">
        <f t="shared" si="9"/>
        <v>1.0465278136495393E+19</v>
      </c>
      <c r="R12" s="16">
        <f t="shared" si="10"/>
        <v>6.3870078230394204E-11</v>
      </c>
      <c r="S12" s="17">
        <v>47768865</v>
      </c>
      <c r="T12" s="17">
        <f t="shared" si="2"/>
        <v>0</v>
      </c>
      <c r="U12" s="17">
        <f t="shared" si="3"/>
        <v>0</v>
      </c>
      <c r="V12" s="17">
        <f t="shared" si="4"/>
        <v>0</v>
      </c>
      <c r="W12" s="17">
        <f t="shared" si="5"/>
        <v>47768865</v>
      </c>
      <c r="X12" s="16"/>
      <c r="Y12" s="17">
        <f t="shared" si="6"/>
        <v>849410596</v>
      </c>
      <c r="Z12" s="17">
        <f t="shared" si="7"/>
        <v>849410596</v>
      </c>
    </row>
    <row r="13" spans="3:26">
      <c r="C13">
        <f t="shared" si="11"/>
        <v>2012</v>
      </c>
      <c r="D13" s="16">
        <f t="shared" si="12"/>
        <v>5</v>
      </c>
      <c r="E13" s="17">
        <f>SUM('retail billed'!E13:AF13)</f>
        <v>848807477</v>
      </c>
      <c r="F13" s="17">
        <f>SUM('retail unbilled'!E13:AF13)</f>
        <v>142529458</v>
      </c>
      <c r="G13" s="17">
        <f>'wholesale calendar'!E13</f>
        <v>27942808</v>
      </c>
      <c r="H13" s="17">
        <f>'CoUse calendar'!E13</f>
        <v>1741114</v>
      </c>
      <c r="I13" s="17">
        <f>'Conservation calendar'!E13</f>
        <v>0</v>
      </c>
      <c r="J13" s="17">
        <f>'Conservation calendar'!F13</f>
        <v>0</v>
      </c>
      <c r="K13" s="17">
        <f>'Res EV calendar'!E13</f>
        <v>0</v>
      </c>
      <c r="L13" s="17">
        <f>SUM('AMI adj calendar'!E13:I13)</f>
        <v>0</v>
      </c>
      <c r="M13" s="16"/>
      <c r="N13" s="17">
        <f t="shared" si="0"/>
        <v>1021020857</v>
      </c>
      <c r="O13" s="16">
        <f t="shared" si="1"/>
        <v>1.0424835904290144E+18</v>
      </c>
      <c r="P13" s="16">
        <f t="shared" si="8"/>
        <v>668418133.28079486</v>
      </c>
      <c r="Q13" s="16">
        <f t="shared" si="9"/>
        <v>1.0465278136495393E+19</v>
      </c>
      <c r="R13" s="16">
        <f t="shared" si="10"/>
        <v>6.3870078230394204E-11</v>
      </c>
      <c r="S13" s="17">
        <v>71527759</v>
      </c>
      <c r="T13" s="17">
        <f t="shared" si="2"/>
        <v>0</v>
      </c>
      <c r="U13" s="17">
        <f t="shared" si="3"/>
        <v>0</v>
      </c>
      <c r="V13" s="17">
        <f t="shared" si="4"/>
        <v>0</v>
      </c>
      <c r="W13" s="17">
        <f t="shared" si="5"/>
        <v>71527759</v>
      </c>
      <c r="X13" s="16"/>
      <c r="Y13" s="17">
        <f t="shared" si="6"/>
        <v>1092548616</v>
      </c>
      <c r="Z13" s="17">
        <f t="shared" si="7"/>
        <v>1092548616</v>
      </c>
    </row>
    <row r="14" spans="3:26">
      <c r="C14">
        <f t="shared" si="11"/>
        <v>2012</v>
      </c>
      <c r="D14" s="16">
        <f t="shared" si="12"/>
        <v>6</v>
      </c>
      <c r="E14" s="17">
        <f>SUM('retail billed'!E14:AF14)</f>
        <v>1052785860</v>
      </c>
      <c r="F14" s="17">
        <f>SUM('retail unbilled'!E14:AF14)</f>
        <v>-22371281</v>
      </c>
      <c r="G14" s="17">
        <f>'wholesale calendar'!E14</f>
        <v>28825730</v>
      </c>
      <c r="H14" s="17">
        <f>'CoUse calendar'!E14</f>
        <v>1788466</v>
      </c>
      <c r="I14" s="17">
        <f>'Conservation calendar'!E14</f>
        <v>0</v>
      </c>
      <c r="J14" s="17">
        <f>'Conservation calendar'!F14</f>
        <v>0</v>
      </c>
      <c r="K14" s="17">
        <f>'Res EV calendar'!E14</f>
        <v>0</v>
      </c>
      <c r="L14" s="17">
        <f>SUM('AMI adj calendar'!E14:I14)</f>
        <v>0</v>
      </c>
      <c r="M14" s="16"/>
      <c r="N14" s="17">
        <f>SUM(E14:H14)</f>
        <v>1061028775</v>
      </c>
      <c r="O14" s="16">
        <f>N14^2</f>
        <v>1.1257820613780006E+18</v>
      </c>
      <c r="P14" s="16">
        <f t="shared" si="8"/>
        <v>668418133.28079486</v>
      </c>
      <c r="Q14" s="16">
        <f t="shared" si="9"/>
        <v>1.0465278136495393E+19</v>
      </c>
      <c r="R14" s="16">
        <f t="shared" si="10"/>
        <v>6.3870078230394204E-11</v>
      </c>
      <c r="S14" s="17">
        <v>46996249</v>
      </c>
      <c r="T14" s="17">
        <f>I14*$T$7</f>
        <v>0</v>
      </c>
      <c r="U14" s="17">
        <f>J14*$U$7</f>
        <v>0</v>
      </c>
      <c r="V14" s="17">
        <f>S14/N14*K14</f>
        <v>0</v>
      </c>
      <c r="W14" s="17">
        <f>SUM(S14:V14)-L14</f>
        <v>46996249</v>
      </c>
      <c r="X14" s="16"/>
      <c r="Y14" s="17">
        <f t="shared" ref="Y14:Y77" si="13">N14+S14</f>
        <v>1108025024</v>
      </c>
      <c r="Z14" s="17">
        <f>SUM(E14:L14)+W14</f>
        <v>1108025024</v>
      </c>
    </row>
    <row r="15" spans="3:26">
      <c r="C15">
        <f t="shared" si="11"/>
        <v>2012</v>
      </c>
      <c r="D15" s="16">
        <f t="shared" si="12"/>
        <v>7</v>
      </c>
      <c r="E15" s="17">
        <f>SUM('retail billed'!E15:AF15)</f>
        <v>1132716686</v>
      </c>
      <c r="F15" s="17">
        <f>SUM('retail unbilled'!E15:AF15)</f>
        <v>32489189</v>
      </c>
      <c r="G15" s="17">
        <f>'wholesale calendar'!E15</f>
        <v>32608586</v>
      </c>
      <c r="H15" s="17">
        <f>'CoUse calendar'!E15</f>
        <v>1688104</v>
      </c>
      <c r="I15" s="17">
        <f>'Conservation calendar'!E15</f>
        <v>0</v>
      </c>
      <c r="J15" s="17">
        <f>'Conservation calendar'!F15</f>
        <v>0</v>
      </c>
      <c r="K15" s="17">
        <f>'Res EV calendar'!E15</f>
        <v>0</v>
      </c>
      <c r="L15" s="17">
        <f>SUM('AMI adj calendar'!E15:I15)</f>
        <v>0</v>
      </c>
      <c r="M15" s="16"/>
      <c r="N15" s="17">
        <f t="shared" ref="N15:N78" si="14">SUM(E15:H15)</f>
        <v>1199502565</v>
      </c>
      <c r="O15" s="16">
        <f t="shared" ref="O15:O78" si="15">N15^2</f>
        <v>1.4388064034415793E+18</v>
      </c>
      <c r="P15" s="16">
        <f t="shared" si="8"/>
        <v>668418133.28079486</v>
      </c>
      <c r="Q15" s="16">
        <f t="shared" si="9"/>
        <v>1.0465278136495393E+19</v>
      </c>
      <c r="R15" s="16">
        <f t="shared" si="10"/>
        <v>6.3870078230394204E-11</v>
      </c>
      <c r="S15" s="17">
        <v>57351229</v>
      </c>
      <c r="T15" s="17">
        <f t="shared" ref="T15:T78" si="16">I15*$T$7</f>
        <v>0</v>
      </c>
      <c r="U15" s="17">
        <f t="shared" ref="U15:U78" si="17">J15*$U$7</f>
        <v>0</v>
      </c>
      <c r="V15" s="17">
        <f t="shared" ref="V15:V78" si="18">S15/N15*K15</f>
        <v>0</v>
      </c>
      <c r="W15" s="17">
        <f t="shared" ref="W15:W78" si="19">SUM(S15:V15)-L15</f>
        <v>57351229</v>
      </c>
      <c r="X15" s="16"/>
      <c r="Y15" s="17">
        <f t="shared" si="13"/>
        <v>1256853794</v>
      </c>
      <c r="Z15" s="17">
        <f t="shared" ref="Z15:Z78" si="20">SUM(E15:L15)+W15</f>
        <v>1256853794</v>
      </c>
    </row>
    <row r="16" spans="3:26">
      <c r="C16">
        <f t="shared" si="11"/>
        <v>2012</v>
      </c>
      <c r="D16" s="16">
        <f t="shared" si="12"/>
        <v>8</v>
      </c>
      <c r="E16" s="17">
        <f>SUM('retail billed'!E16:AF16)</f>
        <v>1108184110</v>
      </c>
      <c r="F16" s="17">
        <f>SUM('retail unbilled'!E16:AF16)</f>
        <v>-19386249</v>
      </c>
      <c r="G16" s="17">
        <f>'wholesale calendar'!E16</f>
        <v>30857455</v>
      </c>
      <c r="H16" s="17">
        <f>'CoUse calendar'!E16</f>
        <v>1772443</v>
      </c>
      <c r="I16" s="17">
        <f>'Conservation calendar'!E16</f>
        <v>0</v>
      </c>
      <c r="J16" s="17">
        <f>'Conservation calendar'!F16</f>
        <v>0</v>
      </c>
      <c r="K16" s="17">
        <f>'Res EV calendar'!E16</f>
        <v>0</v>
      </c>
      <c r="L16" s="17">
        <f>SUM('AMI adj calendar'!E16:I16)</f>
        <v>0</v>
      </c>
      <c r="M16" s="16"/>
      <c r="N16" s="17">
        <f t="shared" si="14"/>
        <v>1121427759</v>
      </c>
      <c r="O16" s="16">
        <f t="shared" si="15"/>
        <v>1.2576002186557622E+18</v>
      </c>
      <c r="P16" s="16">
        <f t="shared" si="8"/>
        <v>668418133.28079486</v>
      </c>
      <c r="Q16" s="16">
        <f t="shared" si="9"/>
        <v>1.0465278136495393E+19</v>
      </c>
      <c r="R16" s="16">
        <f t="shared" si="10"/>
        <v>6.3870078230394204E-11</v>
      </c>
      <c r="S16" s="17">
        <v>62773017</v>
      </c>
      <c r="T16" s="17">
        <f t="shared" si="16"/>
        <v>0</v>
      </c>
      <c r="U16" s="17">
        <f t="shared" si="17"/>
        <v>0</v>
      </c>
      <c r="V16" s="17">
        <f t="shared" si="18"/>
        <v>0</v>
      </c>
      <c r="W16" s="17">
        <f t="shared" si="19"/>
        <v>62773017</v>
      </c>
      <c r="X16" s="16"/>
      <c r="Y16" s="17">
        <f t="shared" si="13"/>
        <v>1184200776</v>
      </c>
      <c r="Z16" s="17">
        <f t="shared" si="20"/>
        <v>1184200776</v>
      </c>
    </row>
    <row r="17" spans="3:26">
      <c r="C17">
        <f t="shared" si="11"/>
        <v>2012</v>
      </c>
      <c r="D17" s="16">
        <f t="shared" si="12"/>
        <v>9</v>
      </c>
      <c r="E17" s="17">
        <f>SUM('retail billed'!E17:AF17)</f>
        <v>1053808853</v>
      </c>
      <c r="F17" s="17">
        <f>SUM('retail unbilled'!E17:AF17)</f>
        <v>-71960848</v>
      </c>
      <c r="G17" s="17">
        <f>'wholesale calendar'!E17</f>
        <v>27295395</v>
      </c>
      <c r="H17" s="17">
        <f>'CoUse calendar'!E17</f>
        <v>1804040</v>
      </c>
      <c r="I17" s="17">
        <f>'Conservation calendar'!E17</f>
        <v>0</v>
      </c>
      <c r="J17" s="17">
        <f>'Conservation calendar'!F17</f>
        <v>0</v>
      </c>
      <c r="K17" s="17">
        <f>'Res EV calendar'!E17</f>
        <v>0</v>
      </c>
      <c r="L17" s="17">
        <f>SUM('AMI adj calendar'!E17:I17)</f>
        <v>0</v>
      </c>
      <c r="M17" s="16"/>
      <c r="N17" s="17">
        <f t="shared" si="14"/>
        <v>1010947440</v>
      </c>
      <c r="O17" s="16">
        <f t="shared" si="15"/>
        <v>1.0220147264425536E+18</v>
      </c>
      <c r="P17" s="16">
        <f t="shared" si="8"/>
        <v>668418133.28079486</v>
      </c>
      <c r="Q17" s="16">
        <f t="shared" si="9"/>
        <v>1.0465278136495393E+19</v>
      </c>
      <c r="R17" s="16">
        <f t="shared" si="10"/>
        <v>6.3870078230394204E-11</v>
      </c>
      <c r="S17" s="17">
        <v>54617996</v>
      </c>
      <c r="T17" s="17">
        <f t="shared" si="16"/>
        <v>0</v>
      </c>
      <c r="U17" s="17">
        <f t="shared" si="17"/>
        <v>0</v>
      </c>
      <c r="V17" s="17">
        <f t="shared" si="18"/>
        <v>0</v>
      </c>
      <c r="W17" s="17">
        <f t="shared" si="19"/>
        <v>54617996</v>
      </c>
      <c r="X17" s="16"/>
      <c r="Y17" s="17">
        <f t="shared" si="13"/>
        <v>1065565436</v>
      </c>
      <c r="Z17" s="17">
        <f t="shared" si="20"/>
        <v>1065565436</v>
      </c>
    </row>
    <row r="18" spans="3:26">
      <c r="C18">
        <f t="shared" si="11"/>
        <v>2012</v>
      </c>
      <c r="D18" s="16">
        <f t="shared" si="12"/>
        <v>10</v>
      </c>
      <c r="E18" s="17">
        <f>SUM('retail billed'!E18:AF18)</f>
        <v>894253278</v>
      </c>
      <c r="F18" s="17">
        <f>SUM('retail unbilled'!E18:AF18)</f>
        <v>-37565960</v>
      </c>
      <c r="G18" s="17">
        <f>'wholesale calendar'!E18</f>
        <v>24266224</v>
      </c>
      <c r="H18" s="17">
        <f>'CoUse calendar'!E18</f>
        <v>1628749</v>
      </c>
      <c r="I18" s="17">
        <f>'Conservation calendar'!E18</f>
        <v>0</v>
      </c>
      <c r="J18" s="17">
        <f>'Conservation calendar'!F18</f>
        <v>0</v>
      </c>
      <c r="K18" s="17">
        <f>'Res EV calendar'!E18</f>
        <v>0</v>
      </c>
      <c r="L18" s="17">
        <f>SUM('AMI adj calendar'!E18:I18)</f>
        <v>0</v>
      </c>
      <c r="M18" s="16"/>
      <c r="N18" s="17">
        <f t="shared" si="14"/>
        <v>882582291</v>
      </c>
      <c r="O18" s="16">
        <f t="shared" si="15"/>
        <v>7.789515003868087E+17</v>
      </c>
      <c r="P18" s="16">
        <f t="shared" si="8"/>
        <v>668418133.28079486</v>
      </c>
      <c r="Q18" s="16">
        <f t="shared" si="9"/>
        <v>1.0465278136495393E+19</v>
      </c>
      <c r="R18" s="16">
        <f t="shared" si="10"/>
        <v>6.3870078230394204E-11</v>
      </c>
      <c r="S18" s="17">
        <v>23389816</v>
      </c>
      <c r="T18" s="17">
        <f t="shared" si="16"/>
        <v>0</v>
      </c>
      <c r="U18" s="17">
        <f t="shared" si="17"/>
        <v>0</v>
      </c>
      <c r="V18" s="17">
        <f t="shared" si="18"/>
        <v>0</v>
      </c>
      <c r="W18" s="17">
        <f t="shared" si="19"/>
        <v>23389816</v>
      </c>
      <c r="X18" s="16"/>
      <c r="Y18" s="17">
        <f t="shared" si="13"/>
        <v>905972107</v>
      </c>
      <c r="Z18" s="17">
        <f t="shared" si="20"/>
        <v>905972107</v>
      </c>
    </row>
    <row r="19" spans="3:26">
      <c r="C19">
        <f t="shared" si="11"/>
        <v>2012</v>
      </c>
      <c r="D19">
        <f t="shared" si="12"/>
        <v>11</v>
      </c>
      <c r="E19" s="3">
        <f>SUM('retail billed'!E19:AF19)</f>
        <v>734920295</v>
      </c>
      <c r="F19" s="3">
        <f>SUM('retail unbilled'!E19:AF19)</f>
        <v>21222302</v>
      </c>
      <c r="G19" s="3">
        <f>'wholesale calendar'!E19</f>
        <v>24409306</v>
      </c>
      <c r="H19" s="3">
        <f>'CoUse calendar'!E19</f>
        <v>1493857</v>
      </c>
      <c r="I19" s="3">
        <f>'Conservation calendar'!E19</f>
        <v>-243485</v>
      </c>
      <c r="J19" s="3">
        <f>'Conservation calendar'!F19</f>
        <v>-50516</v>
      </c>
      <c r="K19" s="3">
        <f>'Res EV calendar'!E19</f>
        <v>97841</v>
      </c>
      <c r="L19" s="3">
        <f>SUM('AMI adj calendar'!E19:I19)</f>
        <v>0</v>
      </c>
      <c r="N19" s="3">
        <f t="shared" si="14"/>
        <v>782045760</v>
      </c>
      <c r="O19">
        <f t="shared" si="15"/>
        <v>6.115955707339776E+17</v>
      </c>
      <c r="P19">
        <f t="shared" si="8"/>
        <v>668418133.28079486</v>
      </c>
      <c r="Q19">
        <f t="shared" si="9"/>
        <v>1.0465278136495393E+19</v>
      </c>
      <c r="R19">
        <f t="shared" si="10"/>
        <v>6.3870078230394204E-11</v>
      </c>
      <c r="S19" s="3">
        <f>ROUND(N19^2*R19,0)</f>
        <v>39062657</v>
      </c>
      <c r="T19" s="3">
        <f>ROUND(I19*$T$7,0)</f>
        <v>-21914</v>
      </c>
      <c r="U19" s="3">
        <f>ROUND(J19*$U$7,0)</f>
        <v>-4546</v>
      </c>
      <c r="V19" s="3">
        <f>ROUND(S19/N19*K19,0)</f>
        <v>4887</v>
      </c>
      <c r="W19" s="3">
        <f t="shared" si="19"/>
        <v>39041084</v>
      </c>
      <c r="Y19" s="3">
        <f t="shared" si="13"/>
        <v>821108417</v>
      </c>
      <c r="Z19" s="3">
        <f t="shared" si="20"/>
        <v>820890684</v>
      </c>
    </row>
    <row r="20" spans="3:26">
      <c r="C20">
        <f t="shared" si="11"/>
        <v>2012</v>
      </c>
      <c r="D20">
        <f t="shared" si="12"/>
        <v>12</v>
      </c>
      <c r="E20" s="3">
        <f>SUM('retail billed'!E20:AF20)</f>
        <v>780594293</v>
      </c>
      <c r="F20" s="3">
        <f>SUM('retail unbilled'!E20:AF20)</f>
        <v>44887689</v>
      </c>
      <c r="G20" s="3">
        <f>'wholesale calendar'!E20</f>
        <v>28484969</v>
      </c>
      <c r="H20" s="3">
        <f>'CoUse calendar'!E20</f>
        <v>1821549</v>
      </c>
      <c r="I20" s="3">
        <f>'Conservation calendar'!E20</f>
        <v>-402149</v>
      </c>
      <c r="J20" s="3">
        <f>'Conservation calendar'!F20</f>
        <v>-65936</v>
      </c>
      <c r="K20" s="3">
        <f>'Res EV calendar'!E20</f>
        <v>106736</v>
      </c>
      <c r="L20" s="3">
        <f>SUM('AMI adj calendar'!E20:I20)</f>
        <v>0</v>
      </c>
      <c r="N20" s="3">
        <f t="shared" si="14"/>
        <v>855788500</v>
      </c>
      <c r="O20">
        <f t="shared" si="15"/>
        <v>7.3237395673224998E+17</v>
      </c>
      <c r="P20">
        <f t="shared" si="8"/>
        <v>668418133.28079486</v>
      </c>
      <c r="Q20">
        <f t="shared" si="9"/>
        <v>1.0465278136495393E+19</v>
      </c>
      <c r="R20">
        <f t="shared" si="10"/>
        <v>6.3870078230394204E-11</v>
      </c>
      <c r="S20" s="3">
        <f t="shared" ref="S20:S83" si="21">ROUND(N20^2*R20,0)</f>
        <v>46776782</v>
      </c>
      <c r="T20" s="3">
        <f t="shared" ref="T20:T83" si="22">ROUND(I20*$T$7,0)</f>
        <v>-36193</v>
      </c>
      <c r="U20" s="3">
        <f t="shared" ref="U20:U83" si="23">ROUND(J20*$U$7,0)</f>
        <v>-5934</v>
      </c>
      <c r="V20" s="3">
        <f t="shared" ref="V20:V83" si="24">ROUND(S20/N20*K20,0)</f>
        <v>5834</v>
      </c>
      <c r="W20" s="3">
        <f t="shared" si="19"/>
        <v>46740489</v>
      </c>
      <c r="Y20" s="3">
        <f t="shared" si="13"/>
        <v>902565282</v>
      </c>
      <c r="Z20" s="3">
        <f t="shared" si="20"/>
        <v>902167640</v>
      </c>
    </row>
    <row r="21" spans="3:26">
      <c r="C21">
        <f t="shared" si="11"/>
        <v>2013</v>
      </c>
      <c r="D21">
        <f t="shared" si="12"/>
        <v>1</v>
      </c>
      <c r="E21" s="3">
        <f>SUM('retail billed'!E21:AF21)</f>
        <v>895474697</v>
      </c>
      <c r="F21" s="3">
        <f>SUM('retail unbilled'!E21:AF21)</f>
        <v>-16945338</v>
      </c>
      <c r="G21" s="3">
        <f>'wholesale calendar'!E21</f>
        <v>29208246</v>
      </c>
      <c r="H21" s="3">
        <f>'CoUse calendar'!E21</f>
        <v>1993685</v>
      </c>
      <c r="I21" s="3">
        <f>'Conservation calendar'!E21</f>
        <v>-4392815</v>
      </c>
      <c r="J21" s="3">
        <f>'Conservation calendar'!F21</f>
        <v>-334639</v>
      </c>
      <c r="K21" s="3">
        <f>'Res EV calendar'!E21</f>
        <v>126367</v>
      </c>
      <c r="L21" s="3">
        <f>SUM('AMI adj calendar'!E21:I21)</f>
        <v>0</v>
      </c>
      <c r="N21" s="3">
        <f t="shared" si="14"/>
        <v>909731290</v>
      </c>
      <c r="O21">
        <f t="shared" si="15"/>
        <v>8.2761102000506406E+17</v>
      </c>
      <c r="P21">
        <f t="shared" si="8"/>
        <v>694647280.22807682</v>
      </c>
      <c r="Q21">
        <f t="shared" si="9"/>
        <v>1.1356462807209337E+19</v>
      </c>
      <c r="R21">
        <f t="shared" si="10"/>
        <v>6.1167574095967558E-11</v>
      </c>
      <c r="S21" s="3">
        <f t="shared" si="21"/>
        <v>50622958</v>
      </c>
      <c r="T21" s="3">
        <f t="shared" si="22"/>
        <v>-395353</v>
      </c>
      <c r="U21" s="3">
        <f t="shared" si="23"/>
        <v>-30118</v>
      </c>
      <c r="V21" s="3">
        <f t="shared" si="24"/>
        <v>7032</v>
      </c>
      <c r="W21" s="3">
        <f t="shared" si="19"/>
        <v>50204519</v>
      </c>
      <c r="Y21" s="3">
        <f t="shared" si="13"/>
        <v>960354248</v>
      </c>
      <c r="Z21" s="3">
        <f t="shared" si="20"/>
        <v>955334722</v>
      </c>
    </row>
    <row r="22" spans="3:26">
      <c r="C22">
        <f t="shared" si="11"/>
        <v>2013</v>
      </c>
      <c r="D22">
        <f t="shared" si="12"/>
        <v>2</v>
      </c>
      <c r="E22" s="3">
        <f>SUM('retail billed'!E22:AF22)</f>
        <v>810440546</v>
      </c>
      <c r="F22" s="3">
        <f>SUM('retail unbilled'!E22:AF22)</f>
        <v>-73383673</v>
      </c>
      <c r="G22" s="3">
        <f>'wholesale calendar'!E22</f>
        <v>24533398</v>
      </c>
      <c r="H22" s="3">
        <f>'CoUse calendar'!E22</f>
        <v>1972672</v>
      </c>
      <c r="I22" s="3">
        <f>'Conservation calendar'!E22</f>
        <v>-3073573</v>
      </c>
      <c r="J22" s="3">
        <f>'Conservation calendar'!F22</f>
        <v>-232503</v>
      </c>
      <c r="K22" s="3">
        <f>'Res EV calendar'!E22</f>
        <v>145999</v>
      </c>
      <c r="L22" s="3">
        <f>SUM('AMI adj calendar'!E22:I22)</f>
        <v>0</v>
      </c>
      <c r="N22" s="3">
        <f t="shared" si="14"/>
        <v>763562943</v>
      </c>
      <c r="O22">
        <f t="shared" si="15"/>
        <v>5.8302836792282125E+17</v>
      </c>
      <c r="P22">
        <f t="shared" si="8"/>
        <v>694647280.22807682</v>
      </c>
      <c r="Q22">
        <f t="shared" si="9"/>
        <v>1.1356462807209337E+19</v>
      </c>
      <c r="R22">
        <f t="shared" si="10"/>
        <v>6.1167574095967558E-11</v>
      </c>
      <c r="S22" s="3">
        <f t="shared" si="21"/>
        <v>35662431</v>
      </c>
      <c r="T22" s="3">
        <f t="shared" si="22"/>
        <v>-276622</v>
      </c>
      <c r="U22" s="3">
        <f t="shared" si="23"/>
        <v>-20925</v>
      </c>
      <c r="V22" s="3">
        <f t="shared" si="24"/>
        <v>6819</v>
      </c>
      <c r="W22" s="3">
        <f t="shared" si="19"/>
        <v>35371703</v>
      </c>
      <c r="Y22" s="3">
        <f t="shared" si="13"/>
        <v>799225374</v>
      </c>
      <c r="Z22" s="3">
        <f t="shared" si="20"/>
        <v>795774569</v>
      </c>
    </row>
    <row r="23" spans="3:26">
      <c r="C23">
        <f t="shared" si="11"/>
        <v>2013</v>
      </c>
      <c r="D23">
        <f t="shared" si="12"/>
        <v>3</v>
      </c>
      <c r="E23" s="3">
        <f>SUM('retail billed'!E23:AF23)</f>
        <v>754002320</v>
      </c>
      <c r="F23" s="3">
        <f>SUM('retail unbilled'!E23:AF23)</f>
        <v>9832052</v>
      </c>
      <c r="G23" s="3">
        <f>'wholesale calendar'!E23</f>
        <v>23974290</v>
      </c>
      <c r="H23" s="3">
        <f>'CoUse calendar'!E23</f>
        <v>1762615</v>
      </c>
      <c r="I23" s="3">
        <f>'Conservation calendar'!E23</f>
        <v>-2082978</v>
      </c>
      <c r="J23" s="3">
        <f>'Conservation calendar'!F23</f>
        <v>-223092</v>
      </c>
      <c r="K23" s="3">
        <f>'Res EV calendar'!E23</f>
        <v>165630</v>
      </c>
      <c r="L23" s="3">
        <f>SUM('AMI adj calendar'!E23:I23)</f>
        <v>0</v>
      </c>
      <c r="N23" s="3">
        <f t="shared" si="14"/>
        <v>789571277</v>
      </c>
      <c r="O23">
        <f t="shared" si="15"/>
        <v>6.2342280146341069E+17</v>
      </c>
      <c r="P23">
        <f t="shared" si="8"/>
        <v>694647280.22807682</v>
      </c>
      <c r="Q23">
        <f t="shared" si="9"/>
        <v>1.1356462807209337E+19</v>
      </c>
      <c r="R23">
        <f t="shared" si="10"/>
        <v>6.1167574095967558E-11</v>
      </c>
      <c r="S23" s="3">
        <f t="shared" si="21"/>
        <v>38133260</v>
      </c>
      <c r="T23" s="3">
        <f t="shared" si="22"/>
        <v>-187468</v>
      </c>
      <c r="U23" s="3">
        <f t="shared" si="23"/>
        <v>-20078</v>
      </c>
      <c r="V23" s="3">
        <f t="shared" si="24"/>
        <v>7999</v>
      </c>
      <c r="W23" s="3">
        <f t="shared" si="19"/>
        <v>37933713</v>
      </c>
      <c r="Y23" s="3">
        <f t="shared" si="13"/>
        <v>827704537</v>
      </c>
      <c r="Z23" s="3">
        <f t="shared" si="20"/>
        <v>825364550</v>
      </c>
    </row>
    <row r="24" spans="3:26">
      <c r="C24">
        <f t="shared" si="11"/>
        <v>2013</v>
      </c>
      <c r="D24">
        <f t="shared" si="12"/>
        <v>4</v>
      </c>
      <c r="E24" s="3">
        <f>SUM('retail billed'!E24:AF24)</f>
        <v>761187199</v>
      </c>
      <c r="F24" s="3">
        <f>SUM('retail unbilled'!E24:AF24)</f>
        <v>2820221</v>
      </c>
      <c r="G24" s="3">
        <f>'wholesale calendar'!E24</f>
        <v>23458239</v>
      </c>
      <c r="H24" s="3">
        <f>'CoUse calendar'!E24</f>
        <v>1658358</v>
      </c>
      <c r="I24" s="3">
        <f>'Conservation calendar'!E24</f>
        <v>-2015785</v>
      </c>
      <c r="J24" s="3">
        <f>'Conservation calendar'!F24</f>
        <v>-315540</v>
      </c>
      <c r="K24" s="3">
        <f>'Res EV calendar'!E24</f>
        <v>185261</v>
      </c>
      <c r="L24" s="3">
        <f>SUM('AMI adj calendar'!E24:I24)</f>
        <v>0</v>
      </c>
      <c r="N24" s="3">
        <f t="shared" si="14"/>
        <v>789124017</v>
      </c>
      <c r="O24">
        <f t="shared" si="15"/>
        <v>6.2271671420621632E+17</v>
      </c>
      <c r="P24">
        <f t="shared" si="8"/>
        <v>694647280.22807682</v>
      </c>
      <c r="Q24">
        <f t="shared" si="9"/>
        <v>1.1356462807209337E+19</v>
      </c>
      <c r="R24">
        <f t="shared" si="10"/>
        <v>6.1167574095967558E-11</v>
      </c>
      <c r="S24" s="3">
        <f t="shared" si="21"/>
        <v>38090071</v>
      </c>
      <c r="T24" s="3">
        <f t="shared" si="22"/>
        <v>-181421</v>
      </c>
      <c r="U24" s="3">
        <f t="shared" si="23"/>
        <v>-28399</v>
      </c>
      <c r="V24" s="3">
        <f t="shared" si="24"/>
        <v>8942</v>
      </c>
      <c r="W24" s="3">
        <f t="shared" si="19"/>
        <v>37889193</v>
      </c>
      <c r="Y24" s="3">
        <f t="shared" si="13"/>
        <v>827214088</v>
      </c>
      <c r="Z24" s="3">
        <f t="shared" si="20"/>
        <v>824867146</v>
      </c>
    </row>
    <row r="25" spans="3:26">
      <c r="C25">
        <f t="shared" si="11"/>
        <v>2013</v>
      </c>
      <c r="D25">
        <f t="shared" si="12"/>
        <v>5</v>
      </c>
      <c r="E25" s="3">
        <f>SUM('retail billed'!E25:AF25)</f>
        <v>831072515</v>
      </c>
      <c r="F25" s="3">
        <f>SUM('retail unbilled'!E25:AF25)</f>
        <v>135736428</v>
      </c>
      <c r="G25" s="3">
        <f>'wholesale calendar'!E25</f>
        <v>28648882</v>
      </c>
      <c r="H25" s="3">
        <f>'CoUse calendar'!E25</f>
        <v>1617456</v>
      </c>
      <c r="I25" s="3">
        <f>'Conservation calendar'!E25</f>
        <v>-4351568</v>
      </c>
      <c r="J25" s="3">
        <f>'Conservation calendar'!F25</f>
        <v>-639246</v>
      </c>
      <c r="K25" s="3">
        <f>'Res EV calendar'!E25</f>
        <v>204893</v>
      </c>
      <c r="L25" s="3">
        <f>SUM('AMI adj calendar'!E25:I25)</f>
        <v>0</v>
      </c>
      <c r="N25" s="3">
        <f t="shared" si="14"/>
        <v>997075281</v>
      </c>
      <c r="O25">
        <f t="shared" si="15"/>
        <v>9.9415911598122893E+17</v>
      </c>
      <c r="P25">
        <f t="shared" si="8"/>
        <v>694647280.22807682</v>
      </c>
      <c r="Q25">
        <f t="shared" si="9"/>
        <v>1.1356462807209337E+19</v>
      </c>
      <c r="R25">
        <f t="shared" si="10"/>
        <v>6.1167574095967558E-11</v>
      </c>
      <c r="S25" s="3">
        <f t="shared" si="21"/>
        <v>60810301</v>
      </c>
      <c r="T25" s="3">
        <f t="shared" si="22"/>
        <v>-391641</v>
      </c>
      <c r="U25" s="3">
        <f t="shared" si="23"/>
        <v>-57532</v>
      </c>
      <c r="V25" s="3">
        <f t="shared" si="24"/>
        <v>12496</v>
      </c>
      <c r="W25" s="3">
        <f t="shared" si="19"/>
        <v>60373624</v>
      </c>
      <c r="Y25" s="3">
        <f t="shared" si="13"/>
        <v>1057885582</v>
      </c>
      <c r="Z25" s="3">
        <f t="shared" si="20"/>
        <v>1052662984</v>
      </c>
    </row>
    <row r="26" spans="3:26">
      <c r="C26">
        <f t="shared" si="11"/>
        <v>2013</v>
      </c>
      <c r="D26">
        <f t="shared" si="12"/>
        <v>6</v>
      </c>
      <c r="E26" s="3">
        <f>SUM('retail billed'!E26:AF26)</f>
        <v>1047248859</v>
      </c>
      <c r="F26" s="3">
        <f>SUM('retail unbilled'!E26:AF26)</f>
        <v>54282424</v>
      </c>
      <c r="G26" s="3">
        <f>'wholesale calendar'!E26</f>
        <v>31707626</v>
      </c>
      <c r="H26" s="3">
        <f>'CoUse calendar'!E26</f>
        <v>1739428</v>
      </c>
      <c r="I26" s="3">
        <f>'Conservation calendar'!E26</f>
        <v>-6546312</v>
      </c>
      <c r="J26" s="3">
        <f>'Conservation calendar'!F26</f>
        <v>-880191</v>
      </c>
      <c r="K26" s="3">
        <f>'Res EV calendar'!E26</f>
        <v>224524</v>
      </c>
      <c r="L26" s="3">
        <f>SUM('AMI adj calendar'!E26:I26)</f>
        <v>0</v>
      </c>
      <c r="N26" s="3">
        <f t="shared" si="14"/>
        <v>1134978337</v>
      </c>
      <c r="O26">
        <f t="shared" si="15"/>
        <v>1.2881758254592855E+18</v>
      </c>
      <c r="P26">
        <f t="shared" si="8"/>
        <v>694647280.22807682</v>
      </c>
      <c r="Q26">
        <f t="shared" si="9"/>
        <v>1.1356462807209337E+19</v>
      </c>
      <c r="R26">
        <f t="shared" si="10"/>
        <v>6.1167574095967558E-11</v>
      </c>
      <c r="S26" s="3">
        <f t="shared" si="21"/>
        <v>78794590</v>
      </c>
      <c r="T26" s="3">
        <f t="shared" si="22"/>
        <v>-589168</v>
      </c>
      <c r="U26" s="3">
        <f t="shared" si="23"/>
        <v>-79217</v>
      </c>
      <c r="V26" s="3">
        <f t="shared" si="24"/>
        <v>15587</v>
      </c>
      <c r="W26" s="3">
        <f t="shared" si="19"/>
        <v>78141792</v>
      </c>
      <c r="Y26" s="3">
        <f t="shared" si="13"/>
        <v>1213772927</v>
      </c>
      <c r="Z26" s="3">
        <f t="shared" si="20"/>
        <v>1205918150</v>
      </c>
    </row>
    <row r="27" spans="3:26">
      <c r="C27">
        <f t="shared" si="11"/>
        <v>2013</v>
      </c>
      <c r="D27">
        <f t="shared" si="12"/>
        <v>7</v>
      </c>
      <c r="E27" s="3">
        <f>SUM('retail billed'!E27:AF27)</f>
        <v>1180287504</v>
      </c>
      <c r="F27" s="3">
        <f>SUM('retail unbilled'!E27:AF27)</f>
        <v>26247502</v>
      </c>
      <c r="G27" s="3">
        <f>'wholesale calendar'!E27</f>
        <v>34430075</v>
      </c>
      <c r="H27" s="3">
        <f>'CoUse calendar'!E27</f>
        <v>1825242</v>
      </c>
      <c r="I27" s="3">
        <f>'Conservation calendar'!E27</f>
        <v>-7424476</v>
      </c>
      <c r="J27" s="3">
        <f>'Conservation calendar'!F27</f>
        <v>-978174</v>
      </c>
      <c r="K27" s="3">
        <f>'Res EV calendar'!E27</f>
        <v>244155</v>
      </c>
      <c r="L27" s="3">
        <f>SUM('AMI adj calendar'!E27:I27)</f>
        <v>0</v>
      </c>
      <c r="N27" s="3">
        <f t="shared" si="14"/>
        <v>1242790323</v>
      </c>
      <c r="O27">
        <f t="shared" si="15"/>
        <v>1.5445277869424443E+18</v>
      </c>
      <c r="P27">
        <f t="shared" si="8"/>
        <v>694647280.22807682</v>
      </c>
      <c r="Q27">
        <f t="shared" si="9"/>
        <v>1.1356462807209337E+19</v>
      </c>
      <c r="R27">
        <f t="shared" si="10"/>
        <v>6.1167574095967558E-11</v>
      </c>
      <c r="S27" s="3">
        <f t="shared" si="21"/>
        <v>94475018</v>
      </c>
      <c r="T27" s="3">
        <f t="shared" si="22"/>
        <v>-668203</v>
      </c>
      <c r="U27" s="3">
        <f t="shared" si="23"/>
        <v>-88036</v>
      </c>
      <c r="V27" s="3">
        <f t="shared" si="24"/>
        <v>18560</v>
      </c>
      <c r="W27" s="3">
        <f t="shared" si="19"/>
        <v>93737339</v>
      </c>
      <c r="Y27" s="3">
        <f t="shared" si="13"/>
        <v>1337265341</v>
      </c>
      <c r="Z27" s="3">
        <f t="shared" si="20"/>
        <v>1328369167</v>
      </c>
    </row>
    <row r="28" spans="3:26">
      <c r="C28">
        <f t="shared" si="11"/>
        <v>2013</v>
      </c>
      <c r="D28">
        <f t="shared" si="12"/>
        <v>8</v>
      </c>
      <c r="E28" s="3">
        <f>SUM('retail billed'!E28:AF28)</f>
        <v>1187733424</v>
      </c>
      <c r="F28" s="3">
        <f>SUM('retail unbilled'!E28:AF28)</f>
        <v>1835136</v>
      </c>
      <c r="G28" s="3">
        <f>'wholesale calendar'!E28</f>
        <v>34820280</v>
      </c>
      <c r="H28" s="3">
        <f>'CoUse calendar'!E28</f>
        <v>2094759</v>
      </c>
      <c r="I28" s="3">
        <f>'Conservation calendar'!E28</f>
        <v>-7156370</v>
      </c>
      <c r="J28" s="3">
        <f>'Conservation calendar'!F28</f>
        <v>-950288</v>
      </c>
      <c r="K28" s="3">
        <f>'Res EV calendar'!E28</f>
        <v>263786</v>
      </c>
      <c r="L28" s="3">
        <f>SUM('AMI adj calendar'!E28:I28)</f>
        <v>0</v>
      </c>
      <c r="N28" s="3">
        <f t="shared" si="14"/>
        <v>1226483599</v>
      </c>
      <c r="O28">
        <f t="shared" si="15"/>
        <v>1.5042620186159928E+18</v>
      </c>
      <c r="P28">
        <f t="shared" si="8"/>
        <v>694647280.22807682</v>
      </c>
      <c r="Q28">
        <f t="shared" si="9"/>
        <v>1.1356462807209337E+19</v>
      </c>
      <c r="R28">
        <f t="shared" si="10"/>
        <v>6.1167574095967558E-11</v>
      </c>
      <c r="S28" s="3">
        <f t="shared" si="21"/>
        <v>92012058</v>
      </c>
      <c r="T28" s="3">
        <f t="shared" si="22"/>
        <v>-644073</v>
      </c>
      <c r="U28" s="3">
        <f t="shared" si="23"/>
        <v>-85526</v>
      </c>
      <c r="V28" s="3">
        <f t="shared" si="24"/>
        <v>19789</v>
      </c>
      <c r="W28" s="3">
        <f t="shared" si="19"/>
        <v>91302248</v>
      </c>
      <c r="Y28" s="3">
        <f t="shared" si="13"/>
        <v>1318495657</v>
      </c>
      <c r="Z28" s="3">
        <f t="shared" si="20"/>
        <v>1309942975</v>
      </c>
    </row>
    <row r="29" spans="3:26">
      <c r="C29">
        <f t="shared" si="11"/>
        <v>2013</v>
      </c>
      <c r="D29">
        <f t="shared" si="12"/>
        <v>9</v>
      </c>
      <c r="E29" s="3">
        <f>SUM('retail billed'!E29:AF29)</f>
        <v>1134914340</v>
      </c>
      <c r="F29" s="3">
        <f>SUM('retail unbilled'!E29:AF29)</f>
        <v>-94060066</v>
      </c>
      <c r="G29" s="3">
        <f>'wholesale calendar'!E29</f>
        <v>30494548</v>
      </c>
      <c r="H29" s="3">
        <f>'CoUse calendar'!E29</f>
        <v>1849505</v>
      </c>
      <c r="I29" s="3">
        <f>'Conservation calendar'!E29</f>
        <v>-5448607</v>
      </c>
      <c r="J29" s="3">
        <f>'Conservation calendar'!F29</f>
        <v>-759787</v>
      </c>
      <c r="K29" s="3">
        <f>'Res EV calendar'!E29</f>
        <v>283418</v>
      </c>
      <c r="L29" s="3">
        <f>SUM('AMI adj calendar'!E29:I29)</f>
        <v>0</v>
      </c>
      <c r="N29" s="3">
        <f t="shared" si="14"/>
        <v>1073198327</v>
      </c>
      <c r="O29">
        <f t="shared" si="15"/>
        <v>1.151754649075599E+18</v>
      </c>
      <c r="P29">
        <f t="shared" si="8"/>
        <v>694647280.22807682</v>
      </c>
      <c r="Q29">
        <f t="shared" si="9"/>
        <v>1.1356462807209337E+19</v>
      </c>
      <c r="R29">
        <f t="shared" si="10"/>
        <v>6.1167574095967558E-11</v>
      </c>
      <c r="S29" s="3">
        <f t="shared" si="21"/>
        <v>70450038</v>
      </c>
      <c r="T29" s="3">
        <f t="shared" si="22"/>
        <v>-490375</v>
      </c>
      <c r="U29" s="3">
        <f t="shared" si="23"/>
        <v>-68381</v>
      </c>
      <c r="V29" s="3">
        <f t="shared" si="24"/>
        <v>18605</v>
      </c>
      <c r="W29" s="3">
        <f t="shared" si="19"/>
        <v>69909887</v>
      </c>
      <c r="Y29" s="3">
        <f t="shared" si="13"/>
        <v>1143648365</v>
      </c>
      <c r="Z29" s="3">
        <f t="shared" si="20"/>
        <v>1137183238</v>
      </c>
    </row>
    <row r="30" spans="3:26">
      <c r="C30">
        <f t="shared" si="11"/>
        <v>2013</v>
      </c>
      <c r="D30">
        <f t="shared" si="12"/>
        <v>10</v>
      </c>
      <c r="E30" s="3">
        <f>SUM('retail billed'!E30:AF30)</f>
        <v>971247742</v>
      </c>
      <c r="F30" s="3">
        <f>SUM('retail unbilled'!E30:AF30)</f>
        <v>-102810211</v>
      </c>
      <c r="G30" s="3">
        <f>'wholesale calendar'!E30</f>
        <v>26328937</v>
      </c>
      <c r="H30" s="3">
        <f>'CoUse calendar'!E30</f>
        <v>1625397</v>
      </c>
      <c r="I30" s="3">
        <f>'Conservation calendar'!E30</f>
        <v>-2907920</v>
      </c>
      <c r="J30" s="3">
        <f>'Conservation calendar'!F30</f>
        <v>-422589</v>
      </c>
      <c r="K30" s="3">
        <f>'Res EV calendar'!E30</f>
        <v>303049</v>
      </c>
      <c r="L30" s="3">
        <f>SUM('AMI adj calendar'!E30:I30)</f>
        <v>0</v>
      </c>
      <c r="N30" s="3">
        <f t="shared" si="14"/>
        <v>896391865</v>
      </c>
      <c r="O30">
        <f t="shared" si="15"/>
        <v>8.0351837563817818E+17</v>
      </c>
      <c r="P30">
        <f t="shared" si="8"/>
        <v>694647280.22807682</v>
      </c>
      <c r="Q30">
        <f t="shared" si="9"/>
        <v>1.1356462807209337E+19</v>
      </c>
      <c r="R30">
        <f t="shared" si="10"/>
        <v>6.1167574095967558E-11</v>
      </c>
      <c r="S30" s="3">
        <f t="shared" si="21"/>
        <v>49149270</v>
      </c>
      <c r="T30" s="3">
        <f t="shared" si="22"/>
        <v>-261713</v>
      </c>
      <c r="U30" s="3">
        <f t="shared" si="23"/>
        <v>-38033</v>
      </c>
      <c r="V30" s="3">
        <f t="shared" si="24"/>
        <v>16616</v>
      </c>
      <c r="W30" s="3">
        <f t="shared" si="19"/>
        <v>48866140</v>
      </c>
      <c r="Y30" s="3">
        <f t="shared" si="13"/>
        <v>945541135</v>
      </c>
      <c r="Z30" s="3">
        <f t="shared" si="20"/>
        <v>942230545</v>
      </c>
    </row>
    <row r="31" spans="3:26">
      <c r="C31">
        <f t="shared" si="11"/>
        <v>2013</v>
      </c>
      <c r="D31">
        <f t="shared" si="12"/>
        <v>11</v>
      </c>
      <c r="E31" s="3">
        <f>SUM('retail billed'!E31:AF31)</f>
        <v>743351887</v>
      </c>
      <c r="F31" s="3">
        <f>SUM('retail unbilled'!E31:AF31)</f>
        <v>21797349</v>
      </c>
      <c r="G31" s="3">
        <f>'wholesale calendar'!E31</f>
        <v>24783540</v>
      </c>
      <c r="H31" s="3">
        <f>'CoUse calendar'!E31</f>
        <v>1493857</v>
      </c>
      <c r="I31" s="3">
        <f>'Conservation calendar'!E31</f>
        <v>-2434909</v>
      </c>
      <c r="J31" s="3">
        <f>'Conservation calendar'!F31</f>
        <v>-236655</v>
      </c>
      <c r="K31" s="3">
        <f>'Res EV calendar'!E31</f>
        <v>322680</v>
      </c>
      <c r="L31" s="3">
        <f>SUM('AMI adj calendar'!E31:I31)</f>
        <v>0</v>
      </c>
      <c r="N31" s="3">
        <f t="shared" si="14"/>
        <v>791426633</v>
      </c>
      <c r="O31">
        <f t="shared" si="15"/>
        <v>6.2635611542171674E+17</v>
      </c>
      <c r="P31">
        <f t="shared" si="8"/>
        <v>694647280.22807682</v>
      </c>
      <c r="Q31">
        <f t="shared" si="9"/>
        <v>1.1356462807209337E+19</v>
      </c>
      <c r="R31">
        <f t="shared" si="10"/>
        <v>6.1167574095967558E-11</v>
      </c>
      <c r="S31" s="3">
        <f t="shared" si="21"/>
        <v>38312684</v>
      </c>
      <c r="T31" s="3">
        <f t="shared" si="22"/>
        <v>-219142</v>
      </c>
      <c r="U31" s="3">
        <f t="shared" si="23"/>
        <v>-21299</v>
      </c>
      <c r="V31" s="3">
        <f t="shared" si="24"/>
        <v>15621</v>
      </c>
      <c r="W31" s="3">
        <f t="shared" si="19"/>
        <v>38087864</v>
      </c>
      <c r="Y31" s="3">
        <f t="shared" si="13"/>
        <v>829739317</v>
      </c>
      <c r="Z31" s="3">
        <f t="shared" si="20"/>
        <v>827165613</v>
      </c>
    </row>
    <row r="32" spans="3:26">
      <c r="C32">
        <f t="shared" si="11"/>
        <v>2013</v>
      </c>
      <c r="D32">
        <f t="shared" si="12"/>
        <v>12</v>
      </c>
      <c r="E32" s="3">
        <f>SUM('retail billed'!E32:AF32)</f>
        <v>809705027</v>
      </c>
      <c r="F32" s="3">
        <f>SUM('retail unbilled'!E32:AF32)</f>
        <v>46602653</v>
      </c>
      <c r="G32" s="3">
        <f>'wholesale calendar'!E32</f>
        <v>28961531</v>
      </c>
      <c r="H32" s="3">
        <f>'CoUse calendar'!E32</f>
        <v>1821549</v>
      </c>
      <c r="I32" s="3">
        <f>'Conservation calendar'!E32</f>
        <v>-4021591</v>
      </c>
      <c r="J32" s="3">
        <f>'Conservation calendar'!F32</f>
        <v>-308897</v>
      </c>
      <c r="K32" s="3">
        <f>'Res EV calendar'!E32</f>
        <v>342312</v>
      </c>
      <c r="L32" s="3">
        <f>SUM('AMI adj calendar'!E32:I32)</f>
        <v>0</v>
      </c>
      <c r="N32" s="3">
        <f t="shared" si="14"/>
        <v>887090760</v>
      </c>
      <c r="O32">
        <f t="shared" si="15"/>
        <v>7.8693001647737754E+17</v>
      </c>
      <c r="P32">
        <f t="shared" si="8"/>
        <v>694647280.22807682</v>
      </c>
      <c r="Q32">
        <f t="shared" si="9"/>
        <v>1.1356462807209337E+19</v>
      </c>
      <c r="R32">
        <f t="shared" si="10"/>
        <v>6.1167574095967558E-11</v>
      </c>
      <c r="S32" s="3">
        <f t="shared" si="21"/>
        <v>48134600</v>
      </c>
      <c r="T32" s="3">
        <f t="shared" si="22"/>
        <v>-361943</v>
      </c>
      <c r="U32" s="3">
        <f t="shared" si="23"/>
        <v>-27801</v>
      </c>
      <c r="V32" s="3">
        <f t="shared" si="24"/>
        <v>18574</v>
      </c>
      <c r="W32" s="3">
        <f t="shared" si="19"/>
        <v>47763430</v>
      </c>
      <c r="Y32" s="3">
        <f t="shared" si="13"/>
        <v>935225360</v>
      </c>
      <c r="Z32" s="3">
        <f t="shared" si="20"/>
        <v>930866014</v>
      </c>
    </row>
    <row r="33" spans="3:26">
      <c r="C33">
        <f t="shared" si="11"/>
        <v>2014</v>
      </c>
      <c r="D33">
        <f t="shared" si="12"/>
        <v>1</v>
      </c>
      <c r="E33" s="3">
        <f>SUM('retail billed'!E33:AF33)</f>
        <v>916490762</v>
      </c>
      <c r="F33" s="3">
        <f>SUM('retail unbilled'!E33:AF33)</f>
        <v>-17354576</v>
      </c>
      <c r="G33" s="3">
        <f>'wholesale calendar'!E33</f>
        <v>29794645</v>
      </c>
      <c r="H33" s="3">
        <f>'CoUse calendar'!E33</f>
        <v>1993685</v>
      </c>
      <c r="I33" s="3">
        <f>'Conservation calendar'!E33</f>
        <v>-7978146</v>
      </c>
      <c r="J33" s="3">
        <f>'Conservation calendar'!F33</f>
        <v>-631201</v>
      </c>
      <c r="K33" s="3">
        <f>'Res EV calendar'!E33</f>
        <v>360385</v>
      </c>
      <c r="L33" s="3">
        <f>SUM('AMI adj calendar'!E33:I33)</f>
        <v>0</v>
      </c>
      <c r="N33" s="3">
        <f t="shared" si="14"/>
        <v>930924516</v>
      </c>
      <c r="O33">
        <f t="shared" si="15"/>
        <v>8.6662045448983424E+17</v>
      </c>
      <c r="P33">
        <f t="shared" si="8"/>
        <v>702249326.03655946</v>
      </c>
      <c r="Q33">
        <f t="shared" si="9"/>
        <v>1.1599521326652201E+19</v>
      </c>
      <c r="R33">
        <f t="shared" si="10"/>
        <v>6.0541233233737188E-11</v>
      </c>
      <c r="S33" s="3">
        <f t="shared" si="21"/>
        <v>52466271</v>
      </c>
      <c r="T33" s="3">
        <f t="shared" si="22"/>
        <v>-718033</v>
      </c>
      <c r="U33" s="3">
        <f t="shared" si="23"/>
        <v>-56808</v>
      </c>
      <c r="V33" s="3">
        <f t="shared" si="24"/>
        <v>20311</v>
      </c>
      <c r="W33" s="3">
        <f t="shared" si="19"/>
        <v>51711741</v>
      </c>
      <c r="Y33" s="3">
        <f t="shared" si="13"/>
        <v>983390787</v>
      </c>
      <c r="Z33" s="3">
        <f t="shared" si="20"/>
        <v>974387295</v>
      </c>
    </row>
    <row r="34" spans="3:26">
      <c r="C34">
        <f t="shared" si="11"/>
        <v>2014</v>
      </c>
      <c r="D34">
        <f t="shared" si="12"/>
        <v>2</v>
      </c>
      <c r="E34" s="3">
        <f>SUM('retail billed'!E34:AF34)</f>
        <v>828094059</v>
      </c>
      <c r="F34" s="3">
        <f>SUM('retail unbilled'!E34:AF34)</f>
        <v>-75184213</v>
      </c>
      <c r="G34" s="3">
        <f>'wholesale calendar'!E34</f>
        <v>25147906</v>
      </c>
      <c r="H34" s="3">
        <f>'CoUse calendar'!E34</f>
        <v>1972672</v>
      </c>
      <c r="I34" s="3">
        <f>'Conservation calendar'!E34</f>
        <v>-5582165</v>
      </c>
      <c r="J34" s="3">
        <f>'Conservation calendar'!F34</f>
        <v>-438551</v>
      </c>
      <c r="K34" s="3">
        <f>'Res EV calendar'!E34</f>
        <v>378457</v>
      </c>
      <c r="L34" s="3">
        <f>SUM('AMI adj calendar'!E34:I34)</f>
        <v>0</v>
      </c>
      <c r="N34" s="3">
        <f t="shared" si="14"/>
        <v>780030424</v>
      </c>
      <c r="O34">
        <f t="shared" si="15"/>
        <v>6.0844746236561971E+17</v>
      </c>
      <c r="P34">
        <f t="shared" si="8"/>
        <v>702249326.03655946</v>
      </c>
      <c r="Q34">
        <f t="shared" si="9"/>
        <v>1.1599521326652201E+19</v>
      </c>
      <c r="R34">
        <f t="shared" si="10"/>
        <v>6.0541233233737188E-11</v>
      </c>
      <c r="S34" s="3">
        <f t="shared" si="21"/>
        <v>36836160</v>
      </c>
      <c r="T34" s="3">
        <f t="shared" si="22"/>
        <v>-502395</v>
      </c>
      <c r="U34" s="3">
        <f t="shared" si="23"/>
        <v>-39470</v>
      </c>
      <c r="V34" s="3">
        <f t="shared" si="24"/>
        <v>17872</v>
      </c>
      <c r="W34" s="3">
        <f t="shared" si="19"/>
        <v>36312167</v>
      </c>
      <c r="Y34" s="3">
        <f t="shared" si="13"/>
        <v>816866584</v>
      </c>
      <c r="Z34" s="3">
        <f t="shared" si="20"/>
        <v>810700332</v>
      </c>
    </row>
    <row r="35" spans="3:26">
      <c r="C35">
        <f t="shared" si="11"/>
        <v>2014</v>
      </c>
      <c r="D35">
        <f t="shared" si="12"/>
        <v>3</v>
      </c>
      <c r="E35" s="3">
        <f>SUM('retail billed'!E35:AF35)</f>
        <v>768154571</v>
      </c>
      <c r="F35" s="3">
        <f>SUM('retail unbilled'!E35:AF35)</f>
        <v>10086665</v>
      </c>
      <c r="G35" s="3">
        <f>'wholesale calendar'!E35</f>
        <v>24718871</v>
      </c>
      <c r="H35" s="3">
        <f>'CoUse calendar'!E35</f>
        <v>1762615</v>
      </c>
      <c r="I35" s="3">
        <f>'Conservation calendar'!E35</f>
        <v>-3783064</v>
      </c>
      <c r="J35" s="3">
        <f>'Conservation calendar'!F35</f>
        <v>-420800</v>
      </c>
      <c r="K35" s="3">
        <f>'Res EV calendar'!E35</f>
        <v>396530</v>
      </c>
      <c r="L35" s="3">
        <f>SUM('AMI adj calendar'!E35:I35)</f>
        <v>0</v>
      </c>
      <c r="N35" s="3">
        <f t="shared" si="14"/>
        <v>804722722</v>
      </c>
      <c r="O35">
        <f t="shared" si="15"/>
        <v>6.4757865930308928E+17</v>
      </c>
      <c r="P35">
        <f t="shared" si="8"/>
        <v>702249326.03655946</v>
      </c>
      <c r="Q35">
        <f t="shared" si="9"/>
        <v>1.1599521326652201E+19</v>
      </c>
      <c r="R35">
        <f t="shared" si="10"/>
        <v>6.0541233233737188E-11</v>
      </c>
      <c r="S35" s="3">
        <f t="shared" si="21"/>
        <v>39205211</v>
      </c>
      <c r="T35" s="3">
        <f t="shared" si="22"/>
        <v>-340476</v>
      </c>
      <c r="U35" s="3">
        <f t="shared" si="23"/>
        <v>-37872</v>
      </c>
      <c r="V35" s="3">
        <f t="shared" si="24"/>
        <v>19319</v>
      </c>
      <c r="W35" s="3">
        <f t="shared" si="19"/>
        <v>38846182</v>
      </c>
      <c r="Y35" s="3">
        <f t="shared" si="13"/>
        <v>843927933</v>
      </c>
      <c r="Z35" s="3">
        <f t="shared" si="20"/>
        <v>839761570</v>
      </c>
    </row>
    <row r="36" spans="3:26">
      <c r="C36">
        <f t="shared" si="11"/>
        <v>2014</v>
      </c>
      <c r="D36">
        <f t="shared" si="12"/>
        <v>4</v>
      </c>
      <c r="E36" s="3">
        <f>SUM('retail billed'!E36:AF36)</f>
        <v>773352014</v>
      </c>
      <c r="F36" s="3">
        <f>SUM('retail unbilled'!E36:AF36)</f>
        <v>2878266</v>
      </c>
      <c r="G36" s="3">
        <f>'wholesale calendar'!E36</f>
        <v>24218512</v>
      </c>
      <c r="H36" s="3">
        <f>'CoUse calendar'!E36</f>
        <v>1658358</v>
      </c>
      <c r="I36" s="3">
        <f>'Conservation calendar'!E36</f>
        <v>-3661030</v>
      </c>
      <c r="J36" s="3">
        <f>'Conservation calendar'!F36</f>
        <v>-595177</v>
      </c>
      <c r="K36" s="3">
        <f>'Res EV calendar'!E36</f>
        <v>414603</v>
      </c>
      <c r="L36" s="3">
        <f>SUM('AMI adj calendar'!E36:I36)</f>
        <v>0</v>
      </c>
      <c r="N36" s="3">
        <f t="shared" si="14"/>
        <v>802107150</v>
      </c>
      <c r="O36">
        <f t="shared" si="15"/>
        <v>6.4337588008112256E+17</v>
      </c>
      <c r="P36">
        <f t="shared" si="8"/>
        <v>702249326.03655946</v>
      </c>
      <c r="Q36">
        <f t="shared" si="9"/>
        <v>1.1599521326652201E+19</v>
      </c>
      <c r="R36">
        <f t="shared" si="10"/>
        <v>6.0541233233737188E-11</v>
      </c>
      <c r="S36" s="3">
        <f t="shared" si="21"/>
        <v>38950769</v>
      </c>
      <c r="T36" s="3">
        <f t="shared" si="22"/>
        <v>-329493</v>
      </c>
      <c r="U36" s="3">
        <f t="shared" si="23"/>
        <v>-53566</v>
      </c>
      <c r="V36" s="3">
        <f t="shared" si="24"/>
        <v>20133</v>
      </c>
      <c r="W36" s="3">
        <f t="shared" si="19"/>
        <v>38587843</v>
      </c>
      <c r="Y36" s="3">
        <f t="shared" si="13"/>
        <v>841057919</v>
      </c>
      <c r="Z36" s="3">
        <f t="shared" si="20"/>
        <v>836853389</v>
      </c>
    </row>
    <row r="37" spans="3:26">
      <c r="C37">
        <f t="shared" si="11"/>
        <v>2014</v>
      </c>
      <c r="D37">
        <f t="shared" si="12"/>
        <v>5</v>
      </c>
      <c r="E37" s="3">
        <f>SUM('retail billed'!E37:AF37)</f>
        <v>841299055</v>
      </c>
      <c r="F37" s="3">
        <f>SUM('retail unbilled'!E37:AF37)</f>
        <v>137569059</v>
      </c>
      <c r="G37" s="3">
        <f>'wholesale calendar'!E37</f>
        <v>29462518</v>
      </c>
      <c r="H37" s="3">
        <f>'CoUse calendar'!E37</f>
        <v>1617456</v>
      </c>
      <c r="I37" s="3">
        <f>'Conservation calendar'!E37</f>
        <v>-7903233</v>
      </c>
      <c r="J37" s="3">
        <f>'Conservation calendar'!F37</f>
        <v>-1205755</v>
      </c>
      <c r="K37" s="3">
        <f>'Res EV calendar'!E37</f>
        <v>432675</v>
      </c>
      <c r="L37" s="3">
        <f>SUM('AMI adj calendar'!E37:I37)</f>
        <v>0</v>
      </c>
      <c r="N37" s="3">
        <f t="shared" si="14"/>
        <v>1009948088</v>
      </c>
      <c r="O37">
        <f t="shared" si="15"/>
        <v>1.0199951404548557E+18</v>
      </c>
      <c r="P37">
        <f t="shared" si="8"/>
        <v>702249326.03655946</v>
      </c>
      <c r="Q37">
        <f t="shared" si="9"/>
        <v>1.1599521326652201E+19</v>
      </c>
      <c r="R37">
        <f t="shared" si="10"/>
        <v>6.0541233233737188E-11</v>
      </c>
      <c r="S37" s="3">
        <f t="shared" si="21"/>
        <v>61751764</v>
      </c>
      <c r="T37" s="3">
        <f t="shared" si="22"/>
        <v>-711291</v>
      </c>
      <c r="U37" s="3">
        <f t="shared" si="23"/>
        <v>-108518</v>
      </c>
      <c r="V37" s="3">
        <f t="shared" si="24"/>
        <v>26455</v>
      </c>
      <c r="W37" s="3">
        <f t="shared" si="19"/>
        <v>60958410</v>
      </c>
      <c r="Y37" s="3">
        <f t="shared" si="13"/>
        <v>1071699852</v>
      </c>
      <c r="Z37" s="3">
        <f t="shared" si="20"/>
        <v>1062230185</v>
      </c>
    </row>
    <row r="38" spans="3:26">
      <c r="C38">
        <f t="shared" si="11"/>
        <v>2014</v>
      </c>
      <c r="D38">
        <f t="shared" si="12"/>
        <v>6</v>
      </c>
      <c r="E38" s="3">
        <f>SUM('retail billed'!E38:AF38)</f>
        <v>1058135697</v>
      </c>
      <c r="F38" s="3">
        <f>SUM('retail unbilled'!E38:AF38)</f>
        <v>54809326</v>
      </c>
      <c r="G38" s="3">
        <f>'wholesale calendar'!E38</f>
        <v>32519738</v>
      </c>
      <c r="H38" s="3">
        <f>'CoUse calendar'!E38</f>
        <v>1739428</v>
      </c>
      <c r="I38" s="3">
        <f>'Conservation calendar'!E38</f>
        <v>-11889286</v>
      </c>
      <c r="J38" s="3">
        <f>'Conservation calendar'!F38</f>
        <v>-1660230</v>
      </c>
      <c r="K38" s="3">
        <f>'Res EV calendar'!E38</f>
        <v>450748</v>
      </c>
      <c r="L38" s="3">
        <f>SUM('AMI adj calendar'!E38:I38)</f>
        <v>0</v>
      </c>
      <c r="N38" s="3">
        <f t="shared" si="14"/>
        <v>1147204189</v>
      </c>
      <c r="O38">
        <f t="shared" si="15"/>
        <v>1.3160774512591478E+18</v>
      </c>
      <c r="P38">
        <f t="shared" si="8"/>
        <v>702249326.03655946</v>
      </c>
      <c r="Q38">
        <f t="shared" si="9"/>
        <v>1.1599521326652201E+19</v>
      </c>
      <c r="R38">
        <f t="shared" si="10"/>
        <v>6.0541233233737188E-11</v>
      </c>
      <c r="S38" s="3">
        <f t="shared" si="21"/>
        <v>79676952</v>
      </c>
      <c r="T38" s="3">
        <f t="shared" si="22"/>
        <v>-1070036</v>
      </c>
      <c r="U38" s="3">
        <f t="shared" si="23"/>
        <v>-149421</v>
      </c>
      <c r="V38" s="3">
        <f t="shared" si="24"/>
        <v>31306</v>
      </c>
      <c r="W38" s="3">
        <f t="shared" si="19"/>
        <v>78488801</v>
      </c>
      <c r="Y38" s="3">
        <f t="shared" si="13"/>
        <v>1226881141</v>
      </c>
      <c r="Z38" s="3">
        <f t="shared" si="20"/>
        <v>1212594222</v>
      </c>
    </row>
    <row r="39" spans="3:26">
      <c r="C39">
        <f t="shared" si="11"/>
        <v>2014</v>
      </c>
      <c r="D39">
        <f t="shared" si="12"/>
        <v>7</v>
      </c>
      <c r="E39" s="3">
        <f>SUM('retail billed'!E39:AF39)</f>
        <v>1190609017</v>
      </c>
      <c r="F39" s="3">
        <f>SUM('retail unbilled'!E39:AF39)</f>
        <v>26498197</v>
      </c>
      <c r="G39" s="3">
        <f>'wholesale calendar'!E39</f>
        <v>35293504</v>
      </c>
      <c r="H39" s="3">
        <f>'CoUse calendar'!E39</f>
        <v>1825242</v>
      </c>
      <c r="I39" s="3">
        <f>'Conservation calendar'!E39</f>
        <v>-13484190</v>
      </c>
      <c r="J39" s="3">
        <f>'Conservation calendar'!F39</f>
        <v>-1845048</v>
      </c>
      <c r="K39" s="3">
        <f>'Res EV calendar'!E39</f>
        <v>468821</v>
      </c>
      <c r="L39" s="3">
        <f>SUM('AMI adj calendar'!E39:I39)</f>
        <v>0</v>
      </c>
      <c r="N39" s="3">
        <f t="shared" si="14"/>
        <v>1254225960</v>
      </c>
      <c r="O39">
        <f t="shared" si="15"/>
        <v>1.5730827587379215E+18</v>
      </c>
      <c r="P39">
        <f t="shared" si="8"/>
        <v>702249326.03655946</v>
      </c>
      <c r="Q39">
        <f t="shared" si="9"/>
        <v>1.1599521326652201E+19</v>
      </c>
      <c r="R39">
        <f t="shared" si="10"/>
        <v>6.0541233233737188E-11</v>
      </c>
      <c r="S39" s="3">
        <f t="shared" si="21"/>
        <v>95236370</v>
      </c>
      <c r="T39" s="3">
        <f t="shared" si="22"/>
        <v>-1213577</v>
      </c>
      <c r="U39" s="3">
        <f t="shared" si="23"/>
        <v>-166054</v>
      </c>
      <c r="V39" s="3">
        <f t="shared" si="24"/>
        <v>35599</v>
      </c>
      <c r="W39" s="3">
        <f t="shared" si="19"/>
        <v>93892338</v>
      </c>
      <c r="Y39" s="3">
        <f t="shared" si="13"/>
        <v>1349462330</v>
      </c>
      <c r="Z39" s="3">
        <f t="shared" si="20"/>
        <v>1333257881</v>
      </c>
    </row>
    <row r="40" spans="3:26">
      <c r="C40">
        <f t="shared" si="11"/>
        <v>2014</v>
      </c>
      <c r="D40">
        <f t="shared" si="12"/>
        <v>8</v>
      </c>
      <c r="E40" s="3">
        <f>SUM('retail billed'!E40:AF40)</f>
        <v>1196950912</v>
      </c>
      <c r="F40" s="3">
        <f>SUM('retail unbilled'!E40:AF40)</f>
        <v>1899236</v>
      </c>
      <c r="G40" s="3">
        <f>'wholesale calendar'!E40</f>
        <v>35705051</v>
      </c>
      <c r="H40" s="3">
        <f>'CoUse calendar'!E40</f>
        <v>2094759</v>
      </c>
      <c r="I40" s="3">
        <f>'Conservation calendar'!E40</f>
        <v>-12997261</v>
      </c>
      <c r="J40" s="3">
        <f>'Conservation calendar'!F40</f>
        <v>-1792448</v>
      </c>
      <c r="K40" s="3">
        <f>'Res EV calendar'!E40</f>
        <v>486893</v>
      </c>
      <c r="L40" s="3">
        <f>SUM('AMI adj calendar'!E40:I40)</f>
        <v>0</v>
      </c>
      <c r="N40" s="3">
        <f t="shared" si="14"/>
        <v>1236649958</v>
      </c>
      <c r="O40">
        <f t="shared" si="15"/>
        <v>1.5293031186214019E+18</v>
      </c>
      <c r="P40">
        <f t="shared" si="8"/>
        <v>702249326.03655946</v>
      </c>
      <c r="Q40">
        <f t="shared" si="9"/>
        <v>1.1599521326652201E+19</v>
      </c>
      <c r="R40">
        <f t="shared" si="10"/>
        <v>6.0541233233737188E-11</v>
      </c>
      <c r="S40" s="3">
        <f t="shared" si="21"/>
        <v>92585897</v>
      </c>
      <c r="T40" s="3">
        <f t="shared" si="22"/>
        <v>-1169753</v>
      </c>
      <c r="U40" s="3">
        <f t="shared" si="23"/>
        <v>-161320</v>
      </c>
      <c r="V40" s="3">
        <f t="shared" si="24"/>
        <v>36453</v>
      </c>
      <c r="W40" s="3">
        <f t="shared" si="19"/>
        <v>91291277</v>
      </c>
      <c r="Y40" s="3">
        <f t="shared" si="13"/>
        <v>1329235855</v>
      </c>
      <c r="Z40" s="3">
        <f t="shared" si="20"/>
        <v>1313638419</v>
      </c>
    </row>
    <row r="41" spans="3:26">
      <c r="C41">
        <f t="shared" si="11"/>
        <v>2014</v>
      </c>
      <c r="D41">
        <f t="shared" si="12"/>
        <v>9</v>
      </c>
      <c r="E41" s="3">
        <f>SUM('retail billed'!E41:AF41)</f>
        <v>1142199534</v>
      </c>
      <c r="F41" s="3">
        <f>SUM('retail unbilled'!E41:AF41)</f>
        <v>-94616572</v>
      </c>
      <c r="G41" s="3">
        <f>'wholesale calendar'!E41</f>
        <v>31366842</v>
      </c>
      <c r="H41" s="3">
        <f>'CoUse calendar'!E41</f>
        <v>1849505</v>
      </c>
      <c r="I41" s="3">
        <f>'Conservation calendar'!E41</f>
        <v>-9895655</v>
      </c>
      <c r="J41" s="3">
        <f>'Conservation calendar'!F41</f>
        <v>-1433123</v>
      </c>
      <c r="K41" s="3">
        <f>'Res EV calendar'!E41</f>
        <v>504966</v>
      </c>
      <c r="L41" s="3">
        <f>SUM('AMI adj calendar'!E41:I41)</f>
        <v>0</v>
      </c>
      <c r="N41" s="3">
        <f t="shared" si="14"/>
        <v>1080799309</v>
      </c>
      <c r="O41">
        <f t="shared" si="15"/>
        <v>1.1681271463348774E+18</v>
      </c>
      <c r="P41">
        <f t="shared" si="8"/>
        <v>702249326.03655946</v>
      </c>
      <c r="Q41">
        <f t="shared" si="9"/>
        <v>1.1599521326652201E+19</v>
      </c>
      <c r="R41">
        <f t="shared" si="10"/>
        <v>6.0541233233737188E-11</v>
      </c>
      <c r="S41" s="3">
        <f t="shared" si="21"/>
        <v>70719858</v>
      </c>
      <c r="T41" s="3">
        <f t="shared" si="22"/>
        <v>-890609</v>
      </c>
      <c r="U41" s="3">
        <f t="shared" si="23"/>
        <v>-128981</v>
      </c>
      <c r="V41" s="3">
        <f t="shared" si="24"/>
        <v>33041</v>
      </c>
      <c r="W41" s="3">
        <f t="shared" si="19"/>
        <v>69733309</v>
      </c>
      <c r="Y41" s="3">
        <f t="shared" si="13"/>
        <v>1151519167</v>
      </c>
      <c r="Z41" s="3">
        <f t="shared" si="20"/>
        <v>1139708806</v>
      </c>
    </row>
    <row r="42" spans="3:26">
      <c r="C42">
        <f t="shared" si="11"/>
        <v>2014</v>
      </c>
      <c r="D42">
        <f t="shared" si="12"/>
        <v>10</v>
      </c>
      <c r="E42" s="3">
        <f>SUM('retail billed'!E42:AF42)</f>
        <v>975107822</v>
      </c>
      <c r="F42" s="3">
        <f>SUM('retail unbilled'!E42:AF42)</f>
        <v>-102973937</v>
      </c>
      <c r="G42" s="3">
        <f>'wholesale calendar'!E42</f>
        <v>27243425</v>
      </c>
      <c r="H42" s="3">
        <f>'CoUse calendar'!E42</f>
        <v>1625397</v>
      </c>
      <c r="I42" s="3">
        <f>'Conservation calendar'!E42</f>
        <v>-5281308</v>
      </c>
      <c r="J42" s="3">
        <f>'Conservation calendar'!F42</f>
        <v>-797093</v>
      </c>
      <c r="K42" s="3">
        <f>'Res EV calendar'!E42</f>
        <v>523039</v>
      </c>
      <c r="L42" s="3">
        <f>SUM('AMI adj calendar'!E42:I42)</f>
        <v>0</v>
      </c>
      <c r="N42" s="3">
        <f t="shared" si="14"/>
        <v>901002707</v>
      </c>
      <c r="O42">
        <f t="shared" si="15"/>
        <v>8.1180587802132787E+17</v>
      </c>
      <c r="P42">
        <f t="shared" si="8"/>
        <v>702249326.03655946</v>
      </c>
      <c r="Q42">
        <f t="shared" si="9"/>
        <v>1.1599521326652201E+19</v>
      </c>
      <c r="R42">
        <f t="shared" si="10"/>
        <v>6.0541233233737188E-11</v>
      </c>
      <c r="S42" s="3">
        <f t="shared" si="21"/>
        <v>49147729</v>
      </c>
      <c r="T42" s="3">
        <f t="shared" si="22"/>
        <v>-475318</v>
      </c>
      <c r="U42" s="3">
        <f t="shared" si="23"/>
        <v>-71738</v>
      </c>
      <c r="V42" s="3">
        <f t="shared" si="24"/>
        <v>28531</v>
      </c>
      <c r="W42" s="3">
        <f t="shared" si="19"/>
        <v>48629204</v>
      </c>
      <c r="Y42" s="3">
        <f t="shared" si="13"/>
        <v>950150436</v>
      </c>
      <c r="Z42" s="3">
        <f t="shared" si="20"/>
        <v>944076549</v>
      </c>
    </row>
    <row r="43" spans="3:26">
      <c r="C43">
        <f t="shared" si="11"/>
        <v>2014</v>
      </c>
      <c r="D43">
        <f t="shared" si="12"/>
        <v>11</v>
      </c>
      <c r="E43" s="3">
        <f>SUM('retail billed'!E43:AF43)</f>
        <v>743994803</v>
      </c>
      <c r="F43" s="3">
        <f>SUM('retail unbilled'!E43:AF43)</f>
        <v>21513190</v>
      </c>
      <c r="G43" s="3">
        <f>'wholesale calendar'!E43</f>
        <v>25679522</v>
      </c>
      <c r="H43" s="3">
        <f>'CoUse calendar'!E43</f>
        <v>1493857</v>
      </c>
      <c r="I43" s="3">
        <f>'Conservation calendar'!E43</f>
        <v>-4422234</v>
      </c>
      <c r="J43" s="3">
        <f>'Conservation calendar'!F43</f>
        <v>-446383</v>
      </c>
      <c r="K43" s="3">
        <f>'Res EV calendar'!E43</f>
        <v>541111</v>
      </c>
      <c r="L43" s="3">
        <f>SUM('AMI adj calendar'!E43:I43)</f>
        <v>0</v>
      </c>
      <c r="N43" s="3">
        <f t="shared" si="14"/>
        <v>792681372</v>
      </c>
      <c r="O43">
        <f t="shared" si="15"/>
        <v>6.2834375751580237E+17</v>
      </c>
      <c r="P43">
        <f t="shared" si="8"/>
        <v>702249326.03655946</v>
      </c>
      <c r="Q43">
        <f t="shared" si="9"/>
        <v>1.1599521326652201E+19</v>
      </c>
      <c r="R43">
        <f t="shared" si="10"/>
        <v>6.0541233233737188E-11</v>
      </c>
      <c r="S43" s="3">
        <f t="shared" si="21"/>
        <v>38040706</v>
      </c>
      <c r="T43" s="3">
        <f t="shared" si="22"/>
        <v>-398001</v>
      </c>
      <c r="U43" s="3">
        <f t="shared" si="23"/>
        <v>-40174</v>
      </c>
      <c r="V43" s="3">
        <f t="shared" si="24"/>
        <v>25968</v>
      </c>
      <c r="W43" s="3">
        <f t="shared" si="19"/>
        <v>37628499</v>
      </c>
      <c r="Y43" s="3">
        <f t="shared" si="13"/>
        <v>830722078</v>
      </c>
      <c r="Z43" s="3">
        <f t="shared" si="20"/>
        <v>825982365</v>
      </c>
    </row>
    <row r="44" spans="3:26">
      <c r="C44">
        <f t="shared" si="11"/>
        <v>2014</v>
      </c>
      <c r="D44">
        <f t="shared" si="12"/>
        <v>12</v>
      </c>
      <c r="E44" s="3">
        <f>SUM('retail billed'!E44:AF44)</f>
        <v>809216650</v>
      </c>
      <c r="F44" s="3">
        <f>SUM('retail unbilled'!E44:AF44)</f>
        <v>46060947</v>
      </c>
      <c r="G44" s="3">
        <f>'wholesale calendar'!E44</f>
        <v>29897821</v>
      </c>
      <c r="H44" s="3">
        <f>'CoUse calendar'!E44</f>
        <v>1821549</v>
      </c>
      <c r="I44" s="3">
        <f>'Conservation calendar'!E44</f>
        <v>-7303936</v>
      </c>
      <c r="J44" s="3">
        <f>'Conservation calendar'!F44</f>
        <v>-582647</v>
      </c>
      <c r="K44" s="3">
        <f>'Res EV calendar'!E44</f>
        <v>559184</v>
      </c>
      <c r="L44" s="3">
        <f>SUM('AMI adj calendar'!E44:I44)</f>
        <v>0</v>
      </c>
      <c r="N44" s="3">
        <f t="shared" si="14"/>
        <v>886996967</v>
      </c>
      <c r="O44">
        <f t="shared" si="15"/>
        <v>7.867636194671991E+17</v>
      </c>
      <c r="P44">
        <f t="shared" si="8"/>
        <v>702249326.03655946</v>
      </c>
      <c r="Q44">
        <f t="shared" si="9"/>
        <v>1.1599521326652201E+19</v>
      </c>
      <c r="R44">
        <f t="shared" si="10"/>
        <v>6.0541233233737188E-11</v>
      </c>
      <c r="S44" s="3">
        <f t="shared" si="21"/>
        <v>47631640</v>
      </c>
      <c r="T44" s="3">
        <f t="shared" si="22"/>
        <v>-657354</v>
      </c>
      <c r="U44" s="3">
        <f t="shared" si="23"/>
        <v>-52438</v>
      </c>
      <c r="V44" s="3">
        <f t="shared" si="24"/>
        <v>30028</v>
      </c>
      <c r="W44" s="3">
        <f t="shared" si="19"/>
        <v>46951876</v>
      </c>
      <c r="Y44" s="3">
        <f t="shared" si="13"/>
        <v>934628607</v>
      </c>
      <c r="Z44" s="3">
        <f t="shared" si="20"/>
        <v>926621444</v>
      </c>
    </row>
    <row r="45" spans="3:26">
      <c r="C45">
        <f t="shared" si="11"/>
        <v>2015</v>
      </c>
      <c r="D45">
        <f t="shared" si="12"/>
        <v>1</v>
      </c>
      <c r="E45" s="3">
        <f>SUM('retail billed'!E45:AF45)</f>
        <v>916594926</v>
      </c>
      <c r="F45" s="3">
        <f>SUM('retail unbilled'!E45:AF45)</f>
        <v>-17289432</v>
      </c>
      <c r="G45" s="3">
        <f>'wholesale calendar'!E45</f>
        <v>30739310</v>
      </c>
      <c r="H45" s="3">
        <f>'CoUse calendar'!E45</f>
        <v>1993685</v>
      </c>
      <c r="I45" s="3">
        <f>'Conservation calendar'!E45</f>
        <v>-12050760</v>
      </c>
      <c r="J45" s="3">
        <f>'Conservation calendar'!F45</f>
        <v>-1050522</v>
      </c>
      <c r="K45" s="3">
        <f>'Res EV calendar'!E45</f>
        <v>584681</v>
      </c>
      <c r="L45" s="3">
        <f>SUM('AMI adj calendar'!E45:I45)</f>
        <v>0</v>
      </c>
      <c r="N45" s="3">
        <f t="shared" si="14"/>
        <v>932038489</v>
      </c>
      <c r="O45">
        <f t="shared" si="15"/>
        <v>8.6869574497740314E+17</v>
      </c>
      <c r="P45">
        <f t="shared" si="8"/>
        <v>711604154.80299401</v>
      </c>
      <c r="Q45">
        <f t="shared" si="9"/>
        <v>1.1918423607738614E+19</v>
      </c>
      <c r="R45">
        <f t="shared" si="10"/>
        <v>5.9706231144607969E-11</v>
      </c>
      <c r="S45" s="3">
        <f t="shared" si="21"/>
        <v>51866549</v>
      </c>
      <c r="T45" s="3">
        <f t="shared" si="22"/>
        <v>-1084568</v>
      </c>
      <c r="U45" s="3">
        <f t="shared" si="23"/>
        <v>-94547</v>
      </c>
      <c r="V45" s="3">
        <f t="shared" si="24"/>
        <v>32537</v>
      </c>
      <c r="W45" s="3">
        <f t="shared" si="19"/>
        <v>50719971</v>
      </c>
      <c r="Y45" s="3">
        <f t="shared" si="13"/>
        <v>983905038</v>
      </c>
      <c r="Z45" s="3">
        <f t="shared" si="20"/>
        <v>970241859</v>
      </c>
    </row>
    <row r="46" spans="3:26">
      <c r="C46">
        <f t="shared" si="11"/>
        <v>2015</v>
      </c>
      <c r="D46">
        <f t="shared" si="12"/>
        <v>2</v>
      </c>
      <c r="E46" s="3">
        <f>SUM('retail billed'!E46:AF46)</f>
        <v>830349910</v>
      </c>
      <c r="F46" s="3">
        <f>SUM('retail unbilled'!E46:AF46)</f>
        <v>-75177705</v>
      </c>
      <c r="G46" s="3">
        <f>'wholesale calendar'!E46</f>
        <v>26004745</v>
      </c>
      <c r="H46" s="3">
        <f>'CoUse calendar'!E46</f>
        <v>1972672</v>
      </c>
      <c r="I46" s="3">
        <f>'Conservation calendar'!E46</f>
        <v>-8431699</v>
      </c>
      <c r="J46" s="3">
        <f>'Conservation calendar'!F46</f>
        <v>-729891</v>
      </c>
      <c r="K46" s="3">
        <f>'Res EV calendar'!E46</f>
        <v>610177</v>
      </c>
      <c r="L46" s="3">
        <f>SUM('AMI adj calendar'!E46:I46)</f>
        <v>0</v>
      </c>
      <c r="N46" s="3">
        <f t="shared" si="14"/>
        <v>783149622</v>
      </c>
      <c r="O46">
        <f t="shared" si="15"/>
        <v>6.1332333043874291E+17</v>
      </c>
      <c r="P46">
        <f t="shared" si="8"/>
        <v>711604154.80299401</v>
      </c>
      <c r="Q46">
        <f t="shared" si="9"/>
        <v>1.1918423607738614E+19</v>
      </c>
      <c r="R46">
        <f t="shared" si="10"/>
        <v>5.9706231144607969E-11</v>
      </c>
      <c r="S46" s="3">
        <f t="shared" si="21"/>
        <v>36619225</v>
      </c>
      <c r="T46" s="3">
        <f t="shared" si="22"/>
        <v>-758853</v>
      </c>
      <c r="U46" s="3">
        <f t="shared" si="23"/>
        <v>-65690</v>
      </c>
      <c r="V46" s="3">
        <f t="shared" si="24"/>
        <v>28531</v>
      </c>
      <c r="W46" s="3">
        <f t="shared" si="19"/>
        <v>35823213</v>
      </c>
      <c r="Y46" s="3">
        <f t="shared" si="13"/>
        <v>819768847</v>
      </c>
      <c r="Z46" s="3">
        <f t="shared" si="20"/>
        <v>810421422</v>
      </c>
    </row>
    <row r="47" spans="3:26">
      <c r="C47">
        <f t="shared" si="11"/>
        <v>2015</v>
      </c>
      <c r="D47">
        <f t="shared" si="12"/>
        <v>3</v>
      </c>
      <c r="E47" s="3">
        <f>SUM('retail billed'!E47:AF47)</f>
        <v>771413693</v>
      </c>
      <c r="F47" s="3">
        <f>SUM('retail unbilled'!E47:AF47)</f>
        <v>10431339</v>
      </c>
      <c r="G47" s="3">
        <f>'wholesale calendar'!E47</f>
        <v>25666290</v>
      </c>
      <c r="H47" s="3">
        <f>'CoUse calendar'!E47</f>
        <v>1762615</v>
      </c>
      <c r="I47" s="3">
        <f>'Conservation calendar'!E47</f>
        <v>-5714210</v>
      </c>
      <c r="J47" s="3">
        <f>'Conservation calendar'!F47</f>
        <v>-700348</v>
      </c>
      <c r="K47" s="3">
        <f>'Res EV calendar'!E47</f>
        <v>635674</v>
      </c>
      <c r="L47" s="3">
        <f>SUM('AMI adj calendar'!E47:I47)</f>
        <v>0</v>
      </c>
      <c r="N47" s="3">
        <f t="shared" si="14"/>
        <v>809273937</v>
      </c>
      <c r="O47">
        <f t="shared" si="15"/>
        <v>6.5492430510747994E+17</v>
      </c>
      <c r="P47">
        <f t="shared" si="8"/>
        <v>711604154.80299401</v>
      </c>
      <c r="Q47">
        <f t="shared" si="9"/>
        <v>1.1918423607738614E+19</v>
      </c>
      <c r="R47">
        <f t="shared" si="10"/>
        <v>5.9706231144607969E-11</v>
      </c>
      <c r="S47" s="3">
        <f t="shared" si="21"/>
        <v>39103062</v>
      </c>
      <c r="T47" s="3">
        <f t="shared" si="22"/>
        <v>-514279</v>
      </c>
      <c r="U47" s="3">
        <f t="shared" si="23"/>
        <v>-63031</v>
      </c>
      <c r="V47" s="3">
        <f t="shared" si="24"/>
        <v>30715</v>
      </c>
      <c r="W47" s="3">
        <f t="shared" si="19"/>
        <v>38556467</v>
      </c>
      <c r="Y47" s="3">
        <f t="shared" si="13"/>
        <v>848376999</v>
      </c>
      <c r="Z47" s="3">
        <f t="shared" si="20"/>
        <v>842051520</v>
      </c>
    </row>
    <row r="48" spans="3:26">
      <c r="C48">
        <f t="shared" si="11"/>
        <v>2015</v>
      </c>
      <c r="D48">
        <f t="shared" si="12"/>
        <v>4</v>
      </c>
      <c r="E48" s="3">
        <f>SUM('retail billed'!E48:AF48)</f>
        <v>778506086</v>
      </c>
      <c r="F48" s="3">
        <f>SUM('retail unbilled'!E48:AF48)</f>
        <v>2983979</v>
      </c>
      <c r="G48" s="3">
        <f>'wholesale calendar'!E48</f>
        <v>25129447</v>
      </c>
      <c r="H48" s="3">
        <f>'CoUse calendar'!E48</f>
        <v>1658358</v>
      </c>
      <c r="I48" s="3">
        <f>'Conservation calendar'!E48</f>
        <v>-5529881</v>
      </c>
      <c r="J48" s="3">
        <f>'Conservation calendar'!F48</f>
        <v>-990567</v>
      </c>
      <c r="K48" s="3">
        <f>'Res EV calendar'!E48</f>
        <v>661171</v>
      </c>
      <c r="L48" s="3">
        <f>SUM('AMI adj calendar'!E48:I48)</f>
        <v>0</v>
      </c>
      <c r="N48" s="3">
        <f t="shared" si="14"/>
        <v>808277870</v>
      </c>
      <c r="O48">
        <f t="shared" si="15"/>
        <v>6.5331311513173696E+17</v>
      </c>
      <c r="P48">
        <f t="shared" si="8"/>
        <v>711604154.80299401</v>
      </c>
      <c r="Q48">
        <f t="shared" si="9"/>
        <v>1.1918423607738614E+19</v>
      </c>
      <c r="R48">
        <f t="shared" si="10"/>
        <v>5.9706231144607969E-11</v>
      </c>
      <c r="S48" s="3">
        <f t="shared" si="21"/>
        <v>39006864</v>
      </c>
      <c r="T48" s="3">
        <f t="shared" si="22"/>
        <v>-497689</v>
      </c>
      <c r="U48" s="3">
        <f t="shared" si="23"/>
        <v>-89151</v>
      </c>
      <c r="V48" s="3">
        <f t="shared" si="24"/>
        <v>31908</v>
      </c>
      <c r="W48" s="3">
        <f t="shared" si="19"/>
        <v>38451932</v>
      </c>
      <c r="Y48" s="3">
        <f t="shared" si="13"/>
        <v>847284734</v>
      </c>
      <c r="Z48" s="3">
        <f t="shared" si="20"/>
        <v>840870525</v>
      </c>
    </row>
    <row r="49" spans="3:26">
      <c r="C49">
        <f t="shared" si="11"/>
        <v>2015</v>
      </c>
      <c r="D49">
        <f t="shared" si="12"/>
        <v>5</v>
      </c>
      <c r="E49" s="3">
        <f>SUM('retail billed'!E49:AF49)</f>
        <v>849438185</v>
      </c>
      <c r="F49" s="3">
        <f>SUM('retail unbilled'!E49:AF49)</f>
        <v>138749227</v>
      </c>
      <c r="G49" s="3">
        <f>'wholesale calendar'!E49</f>
        <v>30393797</v>
      </c>
      <c r="H49" s="3">
        <f>'CoUse calendar'!E49</f>
        <v>1617456</v>
      </c>
      <c r="I49" s="3">
        <f>'Conservation calendar'!E49</f>
        <v>-11937607</v>
      </c>
      <c r="J49" s="3">
        <f>'Conservation calendar'!F49</f>
        <v>-2006766</v>
      </c>
      <c r="K49" s="3">
        <f>'Res EV calendar'!E49</f>
        <v>686668</v>
      </c>
      <c r="L49" s="3">
        <f>SUM('AMI adj calendar'!E49:I49)</f>
        <v>0</v>
      </c>
      <c r="N49" s="3">
        <f t="shared" si="14"/>
        <v>1020198665</v>
      </c>
      <c r="O49">
        <f t="shared" si="15"/>
        <v>1.0408053160677823E+18</v>
      </c>
      <c r="P49">
        <f t="shared" si="8"/>
        <v>711604154.80299401</v>
      </c>
      <c r="Q49">
        <f t="shared" si="9"/>
        <v>1.1918423607738614E+19</v>
      </c>
      <c r="R49">
        <f t="shared" si="10"/>
        <v>5.9706231144607969E-11</v>
      </c>
      <c r="S49" s="3">
        <f t="shared" si="21"/>
        <v>62142563</v>
      </c>
      <c r="T49" s="3">
        <f t="shared" si="22"/>
        <v>-1074385</v>
      </c>
      <c r="U49" s="3">
        <f t="shared" si="23"/>
        <v>-180609</v>
      </c>
      <c r="V49" s="3">
        <f t="shared" si="24"/>
        <v>41826</v>
      </c>
      <c r="W49" s="3">
        <f t="shared" si="19"/>
        <v>60929395</v>
      </c>
      <c r="Y49" s="3">
        <f t="shared" si="13"/>
        <v>1082341228</v>
      </c>
      <c r="Z49" s="3">
        <f t="shared" si="20"/>
        <v>1067870355</v>
      </c>
    </row>
    <row r="50" spans="3:26">
      <c r="C50">
        <f t="shared" si="11"/>
        <v>2015</v>
      </c>
      <c r="D50">
        <f t="shared" si="12"/>
        <v>6</v>
      </c>
      <c r="E50" s="3">
        <f>SUM('retail billed'!E50:AF50)</f>
        <v>1071986553</v>
      </c>
      <c r="F50" s="3">
        <f>SUM('retail unbilled'!E50:AF50)</f>
        <v>55458310</v>
      </c>
      <c r="G50" s="3">
        <f>'wholesale calendar'!E50</f>
        <v>33408835</v>
      </c>
      <c r="H50" s="3">
        <f>'CoUse calendar'!E50</f>
        <v>1739428</v>
      </c>
      <c r="I50" s="3">
        <f>'Conservation calendar'!E50</f>
        <v>-17958425</v>
      </c>
      <c r="J50" s="3">
        <f>'Conservation calendar'!F50</f>
        <v>-2763160</v>
      </c>
      <c r="K50" s="3">
        <f>'Res EV calendar'!E50</f>
        <v>712164</v>
      </c>
      <c r="L50" s="3">
        <f>SUM('AMI adj calendar'!E50:I50)</f>
        <v>0</v>
      </c>
      <c r="N50" s="3">
        <f t="shared" si="14"/>
        <v>1162593126</v>
      </c>
      <c r="O50">
        <f t="shared" si="15"/>
        <v>1.351622776622452E+18</v>
      </c>
      <c r="P50">
        <f t="shared" si="8"/>
        <v>711604154.80299401</v>
      </c>
      <c r="Q50">
        <f t="shared" si="9"/>
        <v>1.1918423607738614E+19</v>
      </c>
      <c r="R50">
        <f t="shared" si="10"/>
        <v>5.9706231144607969E-11</v>
      </c>
      <c r="S50" s="3">
        <f t="shared" si="21"/>
        <v>80700302</v>
      </c>
      <c r="T50" s="3">
        <f t="shared" si="22"/>
        <v>-1616258</v>
      </c>
      <c r="U50" s="3">
        <f t="shared" si="23"/>
        <v>-248684</v>
      </c>
      <c r="V50" s="3">
        <f t="shared" si="24"/>
        <v>49434</v>
      </c>
      <c r="W50" s="3">
        <f t="shared" si="19"/>
        <v>78884794</v>
      </c>
      <c r="Y50" s="3">
        <f t="shared" si="13"/>
        <v>1243293428</v>
      </c>
      <c r="Z50" s="3">
        <f t="shared" si="20"/>
        <v>1221468499</v>
      </c>
    </row>
    <row r="51" spans="3:26">
      <c r="C51">
        <f t="shared" si="11"/>
        <v>2015</v>
      </c>
      <c r="D51">
        <f t="shared" si="12"/>
        <v>7</v>
      </c>
      <c r="E51" s="3">
        <f>SUM('retail billed'!E51:AF51)</f>
        <v>1208452991</v>
      </c>
      <c r="F51" s="3">
        <f>SUM('retail unbilled'!E51:AF51)</f>
        <v>26948500</v>
      </c>
      <c r="G51" s="3">
        <f>'wholesale calendar'!E51</f>
        <v>36198851</v>
      </c>
      <c r="H51" s="3">
        <f>'CoUse calendar'!E51</f>
        <v>1825242</v>
      </c>
      <c r="I51" s="3">
        <f>'Conservation calendar'!E51</f>
        <v>-20367482</v>
      </c>
      <c r="J51" s="3">
        <f>'Conservation calendar'!F51</f>
        <v>-3070757</v>
      </c>
      <c r="K51" s="3">
        <f>'Res EV calendar'!E51</f>
        <v>737661</v>
      </c>
      <c r="L51" s="3">
        <f>SUM('AMI adj calendar'!E51:I51)</f>
        <v>0</v>
      </c>
      <c r="N51" s="3">
        <f t="shared" si="14"/>
        <v>1273425584</v>
      </c>
      <c r="O51">
        <f t="shared" si="15"/>
        <v>1.6216127179857411E+18</v>
      </c>
      <c r="P51">
        <f t="shared" si="8"/>
        <v>711604154.80299401</v>
      </c>
      <c r="Q51">
        <f t="shared" si="9"/>
        <v>1.1918423607738614E+19</v>
      </c>
      <c r="R51">
        <f t="shared" si="10"/>
        <v>5.9706231144607969E-11</v>
      </c>
      <c r="S51" s="3">
        <f t="shared" si="21"/>
        <v>96820384</v>
      </c>
      <c r="T51" s="3">
        <f t="shared" si="22"/>
        <v>-1833073</v>
      </c>
      <c r="U51" s="3">
        <f t="shared" si="23"/>
        <v>-276368</v>
      </c>
      <c r="V51" s="3">
        <f t="shared" si="24"/>
        <v>56085</v>
      </c>
      <c r="W51" s="3">
        <f t="shared" si="19"/>
        <v>94767028</v>
      </c>
      <c r="Y51" s="3">
        <f t="shared" si="13"/>
        <v>1370245968</v>
      </c>
      <c r="Z51" s="3">
        <f t="shared" si="20"/>
        <v>1345492034</v>
      </c>
    </row>
    <row r="52" spans="3:26">
      <c r="C52">
        <f t="shared" si="11"/>
        <v>2015</v>
      </c>
      <c r="D52">
        <f t="shared" si="12"/>
        <v>8</v>
      </c>
      <c r="E52" s="3">
        <f>SUM('retail billed'!E52:AF52)</f>
        <v>1216651653</v>
      </c>
      <c r="F52" s="3">
        <f>SUM('retail unbilled'!E52:AF52)</f>
        <v>1993215</v>
      </c>
      <c r="G52" s="3">
        <f>'wholesale calendar'!E52</f>
        <v>36597777</v>
      </c>
      <c r="H52" s="3">
        <f>'CoUse calendar'!E52</f>
        <v>2094759</v>
      </c>
      <c r="I52" s="3">
        <f>'Conservation calendar'!E52</f>
        <v>-19631989</v>
      </c>
      <c r="J52" s="3">
        <f>'Conservation calendar'!F52</f>
        <v>-2983213</v>
      </c>
      <c r="K52" s="3">
        <f>'Res EV calendar'!E52</f>
        <v>763158</v>
      </c>
      <c r="L52" s="3">
        <f>SUM('AMI adj calendar'!E52:I52)</f>
        <v>0</v>
      </c>
      <c r="N52" s="3">
        <f t="shared" si="14"/>
        <v>1257337404</v>
      </c>
      <c r="O52">
        <f t="shared" si="15"/>
        <v>1.5808973474974592E+18</v>
      </c>
      <c r="P52">
        <f t="shared" si="8"/>
        <v>711604154.80299401</v>
      </c>
      <c r="Q52">
        <f t="shared" si="9"/>
        <v>1.1918423607738614E+19</v>
      </c>
      <c r="R52">
        <f t="shared" si="10"/>
        <v>5.9706231144607969E-11</v>
      </c>
      <c r="S52" s="3">
        <f t="shared" si="21"/>
        <v>94389422</v>
      </c>
      <c r="T52" s="3">
        <f t="shared" si="22"/>
        <v>-1766879</v>
      </c>
      <c r="U52" s="3">
        <f t="shared" si="23"/>
        <v>-268489</v>
      </c>
      <c r="V52" s="3">
        <f t="shared" si="24"/>
        <v>57291</v>
      </c>
      <c r="W52" s="3">
        <f t="shared" si="19"/>
        <v>92411345</v>
      </c>
      <c r="Y52" s="3">
        <f t="shared" si="13"/>
        <v>1351726826</v>
      </c>
      <c r="Z52" s="3">
        <f t="shared" si="20"/>
        <v>1327896705</v>
      </c>
    </row>
    <row r="53" spans="3:26">
      <c r="C53">
        <f t="shared" si="11"/>
        <v>2015</v>
      </c>
      <c r="D53">
        <f t="shared" si="12"/>
        <v>9</v>
      </c>
      <c r="E53" s="3">
        <f>SUM('retail billed'!E53:AF53)</f>
        <v>1162495381</v>
      </c>
      <c r="F53" s="3">
        <f>SUM('retail unbilled'!E53:AF53)</f>
        <v>-96431919</v>
      </c>
      <c r="G53" s="3">
        <f>'wholesale calendar'!E53</f>
        <v>32221516</v>
      </c>
      <c r="H53" s="3">
        <f>'CoUse calendar'!E53</f>
        <v>1849505</v>
      </c>
      <c r="I53" s="3">
        <f>'Conservation calendar'!E53</f>
        <v>-14947104</v>
      </c>
      <c r="J53" s="3">
        <f>'Conservation calendar'!F53</f>
        <v>-2385180</v>
      </c>
      <c r="K53" s="3">
        <f>'Res EV calendar'!E53</f>
        <v>788655</v>
      </c>
      <c r="L53" s="3">
        <f>SUM('AMI adj calendar'!E53:I53)</f>
        <v>0</v>
      </c>
      <c r="N53" s="3">
        <f t="shared" si="14"/>
        <v>1100134483</v>
      </c>
      <c r="O53">
        <f t="shared" si="15"/>
        <v>1.2102958806856773E+18</v>
      </c>
      <c r="P53">
        <f t="shared" si="8"/>
        <v>711604154.80299401</v>
      </c>
      <c r="Q53">
        <f t="shared" si="9"/>
        <v>1.1918423607738614E+19</v>
      </c>
      <c r="R53">
        <f t="shared" si="10"/>
        <v>5.9706231144607969E-11</v>
      </c>
      <c r="S53" s="3">
        <f t="shared" si="21"/>
        <v>72262206</v>
      </c>
      <c r="T53" s="3">
        <f t="shared" si="22"/>
        <v>-1345239</v>
      </c>
      <c r="U53" s="3">
        <f t="shared" si="23"/>
        <v>-214666</v>
      </c>
      <c r="V53" s="3">
        <f t="shared" si="24"/>
        <v>51803</v>
      </c>
      <c r="W53" s="3">
        <f t="shared" si="19"/>
        <v>70754104</v>
      </c>
      <c r="Y53" s="3">
        <f t="shared" si="13"/>
        <v>1172396689</v>
      </c>
      <c r="Z53" s="3">
        <f t="shared" si="20"/>
        <v>1154344958</v>
      </c>
    </row>
    <row r="54" spans="3:26">
      <c r="C54">
        <f t="shared" si="11"/>
        <v>2015</v>
      </c>
      <c r="D54">
        <f t="shared" si="12"/>
        <v>10</v>
      </c>
      <c r="E54" s="3">
        <f>SUM('retail billed'!E54:AF54)</f>
        <v>993725766</v>
      </c>
      <c r="F54" s="3">
        <f>SUM('retail unbilled'!E54:AF54)</f>
        <v>-105124341</v>
      </c>
      <c r="G54" s="3">
        <f>'wholesale calendar'!E54</f>
        <v>28121770</v>
      </c>
      <c r="H54" s="3">
        <f>'CoUse calendar'!E54</f>
        <v>1625397</v>
      </c>
      <c r="I54" s="3">
        <f>'Conservation calendar'!E54</f>
        <v>-7977264</v>
      </c>
      <c r="J54" s="3">
        <f>'Conservation calendar'!F54</f>
        <v>-1326621</v>
      </c>
      <c r="K54" s="3">
        <f>'Res EV calendar'!E54</f>
        <v>814151</v>
      </c>
      <c r="L54" s="3">
        <f>SUM('AMI adj calendar'!E54:I54)</f>
        <v>0</v>
      </c>
      <c r="N54" s="3">
        <f t="shared" si="14"/>
        <v>918348592</v>
      </c>
      <c r="O54">
        <f t="shared" si="15"/>
        <v>8.4336413642838246E+17</v>
      </c>
      <c r="P54">
        <f t="shared" si="8"/>
        <v>711604154.80299401</v>
      </c>
      <c r="Q54">
        <f t="shared" si="9"/>
        <v>1.1918423607738614E+19</v>
      </c>
      <c r="R54">
        <f t="shared" si="10"/>
        <v>5.9706231144607969E-11</v>
      </c>
      <c r="S54" s="3">
        <f t="shared" si="21"/>
        <v>50354094</v>
      </c>
      <c r="T54" s="3">
        <f t="shared" si="22"/>
        <v>-717954</v>
      </c>
      <c r="U54" s="3">
        <f t="shared" si="23"/>
        <v>-119396</v>
      </c>
      <c r="V54" s="3">
        <f t="shared" si="24"/>
        <v>44641</v>
      </c>
      <c r="W54" s="3">
        <f t="shared" si="19"/>
        <v>49561385</v>
      </c>
      <c r="Y54" s="3">
        <f t="shared" si="13"/>
        <v>968702686</v>
      </c>
      <c r="Z54" s="3">
        <f t="shared" si="20"/>
        <v>959420243</v>
      </c>
    </row>
    <row r="55" spans="3:26">
      <c r="C55">
        <f t="shared" si="11"/>
        <v>2015</v>
      </c>
      <c r="D55">
        <f t="shared" si="12"/>
        <v>11</v>
      </c>
      <c r="E55" s="3">
        <f>SUM('retail billed'!E55:AF55)</f>
        <v>759633595</v>
      </c>
      <c r="F55" s="3">
        <f>SUM('retail unbilled'!E55:AF55)</f>
        <v>21911180</v>
      </c>
      <c r="G55" s="3">
        <f>'wholesale calendar'!E55</f>
        <v>26531125</v>
      </c>
      <c r="H55" s="3">
        <f>'CoUse calendar'!E55</f>
        <v>1493857</v>
      </c>
      <c r="I55" s="3">
        <f>'Conservation calendar'!E55</f>
        <v>-6679658</v>
      </c>
      <c r="J55" s="3">
        <f>'Conservation calendar'!F55</f>
        <v>-742925</v>
      </c>
      <c r="K55" s="3">
        <f>'Res EV calendar'!E55</f>
        <v>839648</v>
      </c>
      <c r="L55" s="3">
        <f>SUM('AMI adj calendar'!E55:I55)</f>
        <v>0</v>
      </c>
      <c r="N55" s="3">
        <f t="shared" si="14"/>
        <v>809569757</v>
      </c>
      <c r="O55">
        <f t="shared" si="15"/>
        <v>6.554031914490391E+17</v>
      </c>
      <c r="P55">
        <f t="shared" si="8"/>
        <v>711604154.80299401</v>
      </c>
      <c r="Q55">
        <f t="shared" si="9"/>
        <v>1.1918423607738614E+19</v>
      </c>
      <c r="R55">
        <f t="shared" si="10"/>
        <v>5.9706231144607969E-11</v>
      </c>
      <c r="S55" s="3">
        <f t="shared" si="21"/>
        <v>39131654</v>
      </c>
      <c r="T55" s="3">
        <f t="shared" si="22"/>
        <v>-601169</v>
      </c>
      <c r="U55" s="3">
        <f t="shared" si="23"/>
        <v>-66863</v>
      </c>
      <c r="V55" s="3">
        <f t="shared" si="24"/>
        <v>40586</v>
      </c>
      <c r="W55" s="3">
        <f t="shared" si="19"/>
        <v>38504208</v>
      </c>
      <c r="Y55" s="3">
        <f t="shared" si="13"/>
        <v>848701411</v>
      </c>
      <c r="Z55" s="3">
        <f t="shared" si="20"/>
        <v>841491030</v>
      </c>
    </row>
    <row r="56" spans="3:26">
      <c r="C56">
        <f t="shared" si="11"/>
        <v>2015</v>
      </c>
      <c r="D56">
        <f t="shared" si="12"/>
        <v>12</v>
      </c>
      <c r="E56" s="3">
        <f>SUM('retail billed'!E56:AF56)</f>
        <v>828066221</v>
      </c>
      <c r="F56" s="3">
        <f>SUM('retail unbilled'!E56:AF56)</f>
        <v>47161333</v>
      </c>
      <c r="G56" s="3">
        <f>'wholesale calendar'!E56</f>
        <v>30786645</v>
      </c>
      <c r="H56" s="3">
        <f>'CoUse calendar'!E56</f>
        <v>1821549</v>
      </c>
      <c r="I56" s="3">
        <f>'Conservation calendar'!E56</f>
        <v>-11032386</v>
      </c>
      <c r="J56" s="3">
        <f>'Conservation calendar'!F56</f>
        <v>-969713</v>
      </c>
      <c r="K56" s="3">
        <f>'Res EV calendar'!E56</f>
        <v>865145</v>
      </c>
      <c r="L56" s="3">
        <f>SUM('AMI adj calendar'!E56:I56)</f>
        <v>0</v>
      </c>
      <c r="N56" s="3">
        <f t="shared" si="14"/>
        <v>907835748</v>
      </c>
      <c r="O56">
        <f t="shared" si="15"/>
        <v>8.2416574534671949E+17</v>
      </c>
      <c r="P56">
        <f t="shared" si="8"/>
        <v>711604154.80299401</v>
      </c>
      <c r="Q56">
        <f t="shared" si="9"/>
        <v>1.1918423607738614E+19</v>
      </c>
      <c r="R56">
        <f t="shared" si="10"/>
        <v>5.9706231144607969E-11</v>
      </c>
      <c r="S56" s="3">
        <f t="shared" si="21"/>
        <v>49207830</v>
      </c>
      <c r="T56" s="3">
        <f t="shared" si="22"/>
        <v>-992915</v>
      </c>
      <c r="U56" s="3">
        <f t="shared" si="23"/>
        <v>-87274</v>
      </c>
      <c r="V56" s="3">
        <f t="shared" si="24"/>
        <v>46894</v>
      </c>
      <c r="W56" s="3">
        <f t="shared" si="19"/>
        <v>48174535</v>
      </c>
      <c r="Y56" s="3">
        <f t="shared" si="13"/>
        <v>957043578</v>
      </c>
      <c r="Z56" s="3">
        <f t="shared" si="20"/>
        <v>944873329</v>
      </c>
    </row>
    <row r="57" spans="3:26">
      <c r="C57">
        <f t="shared" si="11"/>
        <v>2016</v>
      </c>
      <c r="D57">
        <f t="shared" si="12"/>
        <v>1</v>
      </c>
      <c r="E57" s="3">
        <f>SUM('retail billed'!E57:AF57)</f>
        <v>938903723</v>
      </c>
      <c r="F57" s="3">
        <f>SUM('retail unbilled'!E57:AF57)</f>
        <v>-17712642</v>
      </c>
      <c r="G57" s="3">
        <f>'wholesale calendar'!E57</f>
        <v>31641292</v>
      </c>
      <c r="H57" s="3">
        <f>'CoUse calendar'!E57</f>
        <v>1993685</v>
      </c>
      <c r="I57" s="3">
        <f>'Conservation calendar'!E57</f>
        <v>-15843043</v>
      </c>
      <c r="J57" s="3">
        <f>'Conservation calendar'!F57</f>
        <v>-1501893</v>
      </c>
      <c r="K57" s="3">
        <f>'Res EV calendar'!E57</f>
        <v>890728</v>
      </c>
      <c r="L57" s="3">
        <f>SUM('AMI adj calendar'!E57:I57)</f>
        <v>0</v>
      </c>
      <c r="N57" s="3">
        <f t="shared" si="14"/>
        <v>954826058</v>
      </c>
      <c r="O57">
        <f t="shared" si="15"/>
        <v>9.1169280103581939E+17</v>
      </c>
      <c r="P57">
        <f t="shared" si="8"/>
        <v>728392881.90074003</v>
      </c>
      <c r="Q57">
        <f t="shared" si="9"/>
        <v>1.2473564973264824E+19</v>
      </c>
      <c r="R57">
        <f t="shared" si="10"/>
        <v>5.839492426278603E-11</v>
      </c>
      <c r="S57" s="3">
        <f t="shared" si="21"/>
        <v>53238232</v>
      </c>
      <c r="T57" s="3">
        <f t="shared" si="22"/>
        <v>-1425874</v>
      </c>
      <c r="U57" s="3">
        <f t="shared" si="23"/>
        <v>-135170</v>
      </c>
      <c r="V57" s="3">
        <f t="shared" si="24"/>
        <v>49664</v>
      </c>
      <c r="W57" s="3">
        <f t="shared" si="19"/>
        <v>51726852</v>
      </c>
      <c r="Y57" s="3">
        <f t="shared" si="13"/>
        <v>1008064290</v>
      </c>
      <c r="Z57" s="3">
        <f t="shared" si="20"/>
        <v>990098702</v>
      </c>
    </row>
    <row r="58" spans="3:26">
      <c r="C58">
        <f t="shared" si="11"/>
        <v>2016</v>
      </c>
      <c r="D58">
        <f t="shared" si="12"/>
        <v>2</v>
      </c>
      <c r="E58" s="3">
        <f>SUM('retail billed'!E58:AF58)</f>
        <v>864612908</v>
      </c>
      <c r="F58" s="3">
        <f>SUM('retail unbilled'!E58:AF58)</f>
        <v>-54763086</v>
      </c>
      <c r="G58" s="3">
        <f>'wholesale calendar'!E58</f>
        <v>27790120</v>
      </c>
      <c r="H58" s="3">
        <f>'CoUse calendar'!E58</f>
        <v>1972672</v>
      </c>
      <c r="I58" s="3">
        <f>'Conservation calendar'!E58</f>
        <v>-11085091</v>
      </c>
      <c r="J58" s="3">
        <f>'Conservation calendar'!F58</f>
        <v>-1043499</v>
      </c>
      <c r="K58" s="3">
        <f>'Res EV calendar'!E58</f>
        <v>916311</v>
      </c>
      <c r="L58" s="3">
        <f>SUM('AMI adj calendar'!E58:I58)</f>
        <v>0</v>
      </c>
      <c r="N58" s="3">
        <f t="shared" si="14"/>
        <v>839612614</v>
      </c>
      <c r="O58">
        <f t="shared" si="15"/>
        <v>7.0494934158791296E+17</v>
      </c>
      <c r="P58">
        <f t="shared" si="8"/>
        <v>728392881.90074003</v>
      </c>
      <c r="Q58">
        <f t="shared" si="9"/>
        <v>1.2473564973264824E+19</v>
      </c>
      <c r="R58">
        <f t="shared" si="10"/>
        <v>5.839492426278603E-11</v>
      </c>
      <c r="S58" s="3">
        <f t="shared" si="21"/>
        <v>41165463</v>
      </c>
      <c r="T58" s="3">
        <f t="shared" si="22"/>
        <v>-997658</v>
      </c>
      <c r="U58" s="3">
        <f t="shared" si="23"/>
        <v>-93915</v>
      </c>
      <c r="V58" s="3">
        <f t="shared" si="24"/>
        <v>44926</v>
      </c>
      <c r="W58" s="3">
        <f t="shared" si="19"/>
        <v>40118816</v>
      </c>
      <c r="Y58" s="3">
        <f t="shared" si="13"/>
        <v>880778077</v>
      </c>
      <c r="Z58" s="3">
        <f t="shared" si="20"/>
        <v>868519151</v>
      </c>
    </row>
    <row r="59" spans="3:26">
      <c r="C59">
        <f t="shared" si="11"/>
        <v>2016</v>
      </c>
      <c r="D59">
        <f t="shared" si="12"/>
        <v>3</v>
      </c>
      <c r="E59" s="3">
        <f>SUM('retail billed'!E59:AF59)</f>
        <v>800599279</v>
      </c>
      <c r="F59" s="3">
        <f>SUM('retail unbilled'!E59:AF59)</f>
        <v>-11628257</v>
      </c>
      <c r="G59" s="3">
        <f>'wholesale calendar'!E59</f>
        <v>26592482</v>
      </c>
      <c r="H59" s="3">
        <f>'CoUse calendar'!E59</f>
        <v>1762615</v>
      </c>
      <c r="I59" s="3">
        <f>'Conservation calendar'!E59</f>
        <v>-7512429</v>
      </c>
      <c r="J59" s="3">
        <f>'Conservation calendar'!F59</f>
        <v>-1001262</v>
      </c>
      <c r="K59" s="3">
        <f>'Res EV calendar'!E59</f>
        <v>941895</v>
      </c>
      <c r="L59" s="3">
        <f>SUM('AMI adj calendar'!E59:I59)</f>
        <v>0</v>
      </c>
      <c r="N59" s="3">
        <f t="shared" si="14"/>
        <v>817326119</v>
      </c>
      <c r="O59">
        <f t="shared" si="15"/>
        <v>6.6802198479960218E+17</v>
      </c>
      <c r="P59">
        <f t="shared" si="8"/>
        <v>728392881.90074003</v>
      </c>
      <c r="Q59">
        <f t="shared" si="9"/>
        <v>1.2473564973264824E+19</v>
      </c>
      <c r="R59">
        <f t="shared" si="10"/>
        <v>5.839492426278603E-11</v>
      </c>
      <c r="S59" s="3">
        <f t="shared" si="21"/>
        <v>39009093</v>
      </c>
      <c r="T59" s="3">
        <f t="shared" si="22"/>
        <v>-676119</v>
      </c>
      <c r="U59" s="3">
        <f t="shared" si="23"/>
        <v>-90114</v>
      </c>
      <c r="V59" s="3">
        <f t="shared" si="24"/>
        <v>44954</v>
      </c>
      <c r="W59" s="3">
        <f t="shared" si="19"/>
        <v>38287814</v>
      </c>
      <c r="Y59" s="3">
        <f t="shared" si="13"/>
        <v>856335212</v>
      </c>
      <c r="Z59" s="3">
        <f t="shared" si="20"/>
        <v>848042137</v>
      </c>
    </row>
    <row r="60" spans="3:26">
      <c r="C60">
        <f t="shared" si="11"/>
        <v>2016</v>
      </c>
      <c r="D60">
        <f t="shared" si="12"/>
        <v>4</v>
      </c>
      <c r="E60" s="3">
        <f>SUM('retail billed'!E60:AF60)</f>
        <v>796584148</v>
      </c>
      <c r="F60" s="3">
        <f>SUM('retail unbilled'!E60:AF60)</f>
        <v>3047150</v>
      </c>
      <c r="G60" s="3">
        <f>'wholesale calendar'!E60</f>
        <v>26032646</v>
      </c>
      <c r="H60" s="3">
        <f>'CoUse calendar'!E60</f>
        <v>1658358</v>
      </c>
      <c r="I60" s="3">
        <f>'Conservation calendar'!E60</f>
        <v>-7270092</v>
      </c>
      <c r="J60" s="3">
        <f>'Conservation calendar'!F60</f>
        <v>-1416177</v>
      </c>
      <c r="K60" s="3">
        <f>'Res EV calendar'!E60</f>
        <v>967478</v>
      </c>
      <c r="L60" s="3">
        <f>SUM('AMI adj calendar'!E60:I60)</f>
        <v>0</v>
      </c>
      <c r="N60" s="3">
        <f t="shared" si="14"/>
        <v>827322302</v>
      </c>
      <c r="O60">
        <f t="shared" si="15"/>
        <v>6.844621913865792E+17</v>
      </c>
      <c r="P60">
        <f t="shared" si="8"/>
        <v>728392881.90074003</v>
      </c>
      <c r="Q60">
        <f t="shared" si="9"/>
        <v>1.2473564973264824E+19</v>
      </c>
      <c r="R60">
        <f t="shared" si="10"/>
        <v>5.839492426278603E-11</v>
      </c>
      <c r="S60" s="3">
        <f t="shared" si="21"/>
        <v>39969118</v>
      </c>
      <c r="T60" s="3">
        <f t="shared" si="22"/>
        <v>-654308</v>
      </c>
      <c r="U60" s="3">
        <f t="shared" si="23"/>
        <v>-127456</v>
      </c>
      <c r="V60" s="3">
        <f t="shared" si="24"/>
        <v>46740</v>
      </c>
      <c r="W60" s="3">
        <f t="shared" si="19"/>
        <v>39234094</v>
      </c>
      <c r="Y60" s="3">
        <f t="shared" si="13"/>
        <v>867291420</v>
      </c>
      <c r="Z60" s="3">
        <f t="shared" si="20"/>
        <v>858837605</v>
      </c>
    </row>
    <row r="61" spans="3:26">
      <c r="C61">
        <f t="shared" si="11"/>
        <v>2016</v>
      </c>
      <c r="D61">
        <f t="shared" si="12"/>
        <v>5</v>
      </c>
      <c r="E61" s="3">
        <f>SUM('retail billed'!E61:AF61)</f>
        <v>868058905</v>
      </c>
      <c r="F61" s="3">
        <f>SUM('retail unbilled'!E61:AF61)</f>
        <v>142295602</v>
      </c>
      <c r="G61" s="3">
        <f>'wholesale calendar'!E61</f>
        <v>31334294</v>
      </c>
      <c r="H61" s="3">
        <f>'CoUse calendar'!E61</f>
        <v>1617456</v>
      </c>
      <c r="I61" s="3">
        <f>'Conservation calendar'!E61</f>
        <v>-15694282</v>
      </c>
      <c r="J61" s="3">
        <f>'Conservation calendar'!F61</f>
        <v>-2869001</v>
      </c>
      <c r="K61" s="3">
        <f>'Res EV calendar'!E61</f>
        <v>993061</v>
      </c>
      <c r="L61" s="3">
        <f>SUM('AMI adj calendar'!E61:I61)</f>
        <v>0</v>
      </c>
      <c r="N61" s="3">
        <f t="shared" si="14"/>
        <v>1043306257</v>
      </c>
      <c r="O61">
        <f t="shared" si="15"/>
        <v>1.08848794589535E+18</v>
      </c>
      <c r="P61">
        <f t="shared" si="8"/>
        <v>728392881.90074003</v>
      </c>
      <c r="Q61">
        <f t="shared" si="9"/>
        <v>1.2473564973264824E+19</v>
      </c>
      <c r="R61">
        <f t="shared" si="10"/>
        <v>5.839492426278603E-11</v>
      </c>
      <c r="S61" s="3">
        <f t="shared" si="21"/>
        <v>63562171</v>
      </c>
      <c r="T61" s="3">
        <f t="shared" si="22"/>
        <v>-1412485</v>
      </c>
      <c r="U61" s="3">
        <f t="shared" si="23"/>
        <v>-258210</v>
      </c>
      <c r="V61" s="3">
        <f t="shared" si="24"/>
        <v>60501</v>
      </c>
      <c r="W61" s="3">
        <f t="shared" si="19"/>
        <v>61951977</v>
      </c>
      <c r="Y61" s="3">
        <f t="shared" si="13"/>
        <v>1106868428</v>
      </c>
      <c r="Z61" s="3">
        <f t="shared" si="20"/>
        <v>1087688012</v>
      </c>
    </row>
    <row r="62" spans="3:26">
      <c r="C62">
        <f t="shared" si="11"/>
        <v>2016</v>
      </c>
      <c r="D62">
        <f t="shared" si="12"/>
        <v>6</v>
      </c>
      <c r="E62" s="3">
        <f>SUM('retail billed'!E62:AF62)</f>
        <v>1094849689</v>
      </c>
      <c r="F62" s="3">
        <f>SUM('retail unbilled'!E62:AF62)</f>
        <v>56769053</v>
      </c>
      <c r="G62" s="3">
        <f>'wholesale calendar'!E62</f>
        <v>34327321</v>
      </c>
      <c r="H62" s="3">
        <f>'CoUse calendar'!E62</f>
        <v>1739428</v>
      </c>
      <c r="I62" s="3">
        <f>'Conservation calendar'!E62</f>
        <v>-23609805</v>
      </c>
      <c r="J62" s="3">
        <f>'Conservation calendar'!F62</f>
        <v>-3950388</v>
      </c>
      <c r="K62" s="3">
        <f>'Res EV calendar'!E62</f>
        <v>1018644</v>
      </c>
      <c r="L62" s="3">
        <f>SUM('AMI adj calendar'!E62:I62)</f>
        <v>0</v>
      </c>
      <c r="N62" s="3">
        <f t="shared" si="14"/>
        <v>1187685491</v>
      </c>
      <c r="O62">
        <f t="shared" si="15"/>
        <v>1.4105968255319112E+18</v>
      </c>
      <c r="P62">
        <f t="shared" si="8"/>
        <v>728392881.90074003</v>
      </c>
      <c r="Q62">
        <f t="shared" si="9"/>
        <v>1.2473564973264824E+19</v>
      </c>
      <c r="R62">
        <f t="shared" si="10"/>
        <v>5.839492426278603E-11</v>
      </c>
      <c r="S62" s="3">
        <f t="shared" si="21"/>
        <v>82371695</v>
      </c>
      <c r="T62" s="3">
        <f t="shared" si="22"/>
        <v>-2124882</v>
      </c>
      <c r="U62" s="3">
        <f t="shared" si="23"/>
        <v>-355535</v>
      </c>
      <c r="V62" s="3">
        <f t="shared" si="24"/>
        <v>70648</v>
      </c>
      <c r="W62" s="3">
        <f t="shared" si="19"/>
        <v>79961926</v>
      </c>
      <c r="Y62" s="3">
        <f t="shared" si="13"/>
        <v>1270057186</v>
      </c>
      <c r="Z62" s="3">
        <f t="shared" si="20"/>
        <v>1241105868</v>
      </c>
    </row>
    <row r="63" spans="3:26">
      <c r="C63">
        <f t="shared" si="11"/>
        <v>2016</v>
      </c>
      <c r="D63">
        <f t="shared" si="12"/>
        <v>7</v>
      </c>
      <c r="E63" s="3">
        <f>SUM('retail billed'!E63:AF63)</f>
        <v>1233254389</v>
      </c>
      <c r="F63" s="3">
        <f>SUM('retail unbilled'!E63:AF63)</f>
        <v>27602525</v>
      </c>
      <c r="G63" s="3">
        <f>'wholesale calendar'!E63</f>
        <v>37156865</v>
      </c>
      <c r="H63" s="3">
        <f>'CoUse calendar'!E63</f>
        <v>1825242</v>
      </c>
      <c r="I63" s="3">
        <f>'Conservation calendar'!E63</f>
        <v>-26776974</v>
      </c>
      <c r="J63" s="3">
        <f>'Conservation calendar'!F63</f>
        <v>-4390149</v>
      </c>
      <c r="K63" s="3">
        <f>'Res EV calendar'!E63</f>
        <v>1044227</v>
      </c>
      <c r="L63" s="3">
        <f>SUM('AMI adj calendar'!E63:I63)</f>
        <v>0</v>
      </c>
      <c r="N63" s="3">
        <f t="shared" si="14"/>
        <v>1299839021</v>
      </c>
      <c r="O63">
        <f t="shared" si="15"/>
        <v>1.6895814805142385E+18</v>
      </c>
      <c r="P63">
        <f t="shared" si="8"/>
        <v>728392881.90074003</v>
      </c>
      <c r="Q63">
        <f t="shared" si="9"/>
        <v>1.2473564973264824E+19</v>
      </c>
      <c r="R63">
        <f t="shared" si="10"/>
        <v>5.839492426278603E-11</v>
      </c>
      <c r="S63" s="3">
        <f t="shared" si="21"/>
        <v>98662983</v>
      </c>
      <c r="T63" s="3">
        <f t="shared" si="22"/>
        <v>-2409928</v>
      </c>
      <c r="U63" s="3">
        <f t="shared" si="23"/>
        <v>-395113</v>
      </c>
      <c r="V63" s="3">
        <f t="shared" si="24"/>
        <v>79261</v>
      </c>
      <c r="W63" s="3">
        <f t="shared" si="19"/>
        <v>95937203</v>
      </c>
      <c r="Y63" s="3">
        <f t="shared" si="13"/>
        <v>1398502004</v>
      </c>
      <c r="Z63" s="3">
        <f t="shared" si="20"/>
        <v>1365653328</v>
      </c>
    </row>
    <row r="64" spans="3:26">
      <c r="C64">
        <f t="shared" si="11"/>
        <v>2016</v>
      </c>
      <c r="D64">
        <f t="shared" si="12"/>
        <v>8</v>
      </c>
      <c r="E64" s="3">
        <f>SUM('retail billed'!E64:AF64)</f>
        <v>1240977016</v>
      </c>
      <c r="F64" s="3">
        <f>SUM('retail unbilled'!E64:AF64)</f>
        <v>2081962</v>
      </c>
      <c r="G64" s="3">
        <f>'wholesale calendar'!E64</f>
        <v>37563019</v>
      </c>
      <c r="H64" s="3">
        <f>'CoUse calendar'!E64</f>
        <v>2094759</v>
      </c>
      <c r="I64" s="3">
        <f>'Conservation calendar'!E64</f>
        <v>-25810027</v>
      </c>
      <c r="J64" s="3">
        <f>'Conservation calendar'!F64</f>
        <v>-4264991</v>
      </c>
      <c r="K64" s="3">
        <f>'Res EV calendar'!E64</f>
        <v>1069811</v>
      </c>
      <c r="L64" s="3">
        <f>SUM('AMI adj calendar'!E64:I64)</f>
        <v>0</v>
      </c>
      <c r="N64" s="3">
        <f t="shared" si="14"/>
        <v>1282716756</v>
      </c>
      <c r="O64">
        <f t="shared" si="15"/>
        <v>1.6453622761231636E+18</v>
      </c>
      <c r="P64">
        <f t="shared" si="8"/>
        <v>728392881.90074003</v>
      </c>
      <c r="Q64">
        <f t="shared" si="9"/>
        <v>1.2473564973264824E+19</v>
      </c>
      <c r="R64">
        <f t="shared" si="10"/>
        <v>5.839492426278603E-11</v>
      </c>
      <c r="S64" s="3">
        <f t="shared" si="21"/>
        <v>96080805</v>
      </c>
      <c r="T64" s="3">
        <f t="shared" si="22"/>
        <v>-2322902</v>
      </c>
      <c r="U64" s="3">
        <f t="shared" si="23"/>
        <v>-383849</v>
      </c>
      <c r="V64" s="3">
        <f t="shared" si="24"/>
        <v>80133</v>
      </c>
      <c r="W64" s="3">
        <f t="shared" si="19"/>
        <v>93454187</v>
      </c>
      <c r="Y64" s="3">
        <f t="shared" si="13"/>
        <v>1378797561</v>
      </c>
      <c r="Z64" s="3">
        <f t="shared" si="20"/>
        <v>1347165736</v>
      </c>
    </row>
    <row r="65" spans="3:26">
      <c r="C65">
        <f t="shared" si="11"/>
        <v>2016</v>
      </c>
      <c r="D65">
        <f t="shared" si="12"/>
        <v>9</v>
      </c>
      <c r="E65" s="3">
        <f>SUM('retail billed'!E65:AF65)</f>
        <v>1185628944</v>
      </c>
      <c r="F65" s="3">
        <f>SUM('retail unbilled'!E65:AF65)</f>
        <v>-98559315</v>
      </c>
      <c r="G65" s="3">
        <f>'wholesale calendar'!E65</f>
        <v>33157954</v>
      </c>
      <c r="H65" s="3">
        <f>'CoUse calendar'!E65</f>
        <v>1849505</v>
      </c>
      <c r="I65" s="3">
        <f>'Conservation calendar'!E65</f>
        <v>-19650843</v>
      </c>
      <c r="J65" s="3">
        <f>'Conservation calendar'!F65</f>
        <v>-3410005</v>
      </c>
      <c r="K65" s="3">
        <f>'Res EV calendar'!E65</f>
        <v>1095394</v>
      </c>
      <c r="L65" s="3">
        <f>SUM('AMI adj calendar'!E65:I65)</f>
        <v>0</v>
      </c>
      <c r="N65" s="3">
        <f t="shared" si="14"/>
        <v>1122077088</v>
      </c>
      <c r="O65">
        <f t="shared" si="15"/>
        <v>1.2590569914145597E+18</v>
      </c>
      <c r="P65">
        <f t="shared" si="8"/>
        <v>728392881.90074003</v>
      </c>
      <c r="Q65">
        <f t="shared" si="9"/>
        <v>1.2473564973264824E+19</v>
      </c>
      <c r="R65">
        <f t="shared" si="10"/>
        <v>5.839492426278603E-11</v>
      </c>
      <c r="S65" s="3">
        <f t="shared" si="21"/>
        <v>73522538</v>
      </c>
      <c r="T65" s="3">
        <f t="shared" si="22"/>
        <v>-1768576</v>
      </c>
      <c r="U65" s="3">
        <f t="shared" si="23"/>
        <v>-306900</v>
      </c>
      <c r="V65" s="3">
        <f t="shared" si="24"/>
        <v>71774</v>
      </c>
      <c r="W65" s="3">
        <f t="shared" si="19"/>
        <v>71518836</v>
      </c>
      <c r="Y65" s="3">
        <f t="shared" si="13"/>
        <v>1195599626</v>
      </c>
      <c r="Z65" s="3">
        <f t="shared" si="20"/>
        <v>1171630470</v>
      </c>
    </row>
    <row r="66" spans="3:26">
      <c r="C66">
        <f t="shared" si="11"/>
        <v>2016</v>
      </c>
      <c r="D66">
        <f t="shared" si="12"/>
        <v>10</v>
      </c>
      <c r="E66" s="3">
        <f>SUM('retail billed'!E66:AF66)</f>
        <v>1012868994</v>
      </c>
      <c r="F66" s="3">
        <f>SUM('retail unbilled'!E66:AF66)</f>
        <v>-107394546</v>
      </c>
      <c r="G66" s="3">
        <f>'wholesale calendar'!E66</f>
        <v>29081925</v>
      </c>
      <c r="H66" s="3">
        <f>'CoUse calendar'!E66</f>
        <v>1625397</v>
      </c>
      <c r="I66" s="3">
        <f>'Conservation calendar'!E66</f>
        <v>-10487648</v>
      </c>
      <c r="J66" s="3">
        <f>'Conservation calendar'!F66</f>
        <v>-1896621</v>
      </c>
      <c r="K66" s="3">
        <f>'Res EV calendar'!E66</f>
        <v>1120977</v>
      </c>
      <c r="L66" s="3">
        <f>SUM('AMI adj calendar'!E66:I66)</f>
        <v>0</v>
      </c>
      <c r="N66" s="3">
        <f t="shared" si="14"/>
        <v>936181770</v>
      </c>
      <c r="O66">
        <f t="shared" si="15"/>
        <v>8.7643630648033293E+17</v>
      </c>
      <c r="P66">
        <f t="shared" si="8"/>
        <v>728392881.90074003</v>
      </c>
      <c r="Q66">
        <f t="shared" si="9"/>
        <v>1.2473564973264824E+19</v>
      </c>
      <c r="R66">
        <f t="shared" si="10"/>
        <v>5.839492426278603E-11</v>
      </c>
      <c r="S66" s="3">
        <f t="shared" si="21"/>
        <v>51179432</v>
      </c>
      <c r="T66" s="3">
        <f t="shared" si="22"/>
        <v>-943888</v>
      </c>
      <c r="U66" s="3">
        <f t="shared" si="23"/>
        <v>-170696</v>
      </c>
      <c r="V66" s="3">
        <f t="shared" si="24"/>
        <v>61282</v>
      </c>
      <c r="W66" s="3">
        <f t="shared" si="19"/>
        <v>50126130</v>
      </c>
      <c r="Y66" s="3">
        <f t="shared" si="13"/>
        <v>987361202</v>
      </c>
      <c r="Z66" s="3">
        <f t="shared" si="20"/>
        <v>975044608</v>
      </c>
    </row>
    <row r="67" spans="3:26">
      <c r="C67">
        <f t="shared" si="11"/>
        <v>2016</v>
      </c>
      <c r="D67">
        <f t="shared" si="12"/>
        <v>11</v>
      </c>
      <c r="E67" s="3">
        <f>SUM('retail billed'!E67:AF67)</f>
        <v>773684001</v>
      </c>
      <c r="F67" s="3">
        <f>SUM('retail unbilled'!E67:AF67)</f>
        <v>22247338</v>
      </c>
      <c r="G67" s="3">
        <f>'wholesale calendar'!E67</f>
        <v>27437989</v>
      </c>
      <c r="H67" s="3">
        <f>'CoUse calendar'!E67</f>
        <v>1493857</v>
      </c>
      <c r="I67" s="3">
        <f>'Conservation calendar'!E67</f>
        <v>-8781696</v>
      </c>
      <c r="J67" s="3">
        <f>'Conservation calendar'!F67</f>
        <v>-1062133</v>
      </c>
      <c r="K67" s="3">
        <f>'Res EV calendar'!E67</f>
        <v>1146560</v>
      </c>
      <c r="L67" s="3">
        <f>SUM('AMI adj calendar'!E67:I67)</f>
        <v>0</v>
      </c>
      <c r="N67" s="3">
        <f t="shared" si="14"/>
        <v>824863185</v>
      </c>
      <c r="O67">
        <f t="shared" si="15"/>
        <v>6.8039927396834419E+17</v>
      </c>
      <c r="P67">
        <f t="shared" si="8"/>
        <v>728392881.90074003</v>
      </c>
      <c r="Q67">
        <f t="shared" si="9"/>
        <v>1.2473564973264824E+19</v>
      </c>
      <c r="R67">
        <f t="shared" si="10"/>
        <v>5.839492426278603E-11</v>
      </c>
      <c r="S67" s="3">
        <f t="shared" si="21"/>
        <v>39731864</v>
      </c>
      <c r="T67" s="3">
        <f t="shared" si="22"/>
        <v>-790353</v>
      </c>
      <c r="U67" s="3">
        <f t="shared" si="23"/>
        <v>-95592</v>
      </c>
      <c r="V67" s="3">
        <f t="shared" si="24"/>
        <v>55227</v>
      </c>
      <c r="W67" s="3">
        <f t="shared" si="19"/>
        <v>38901146</v>
      </c>
      <c r="Y67" s="3">
        <f t="shared" si="13"/>
        <v>864595049</v>
      </c>
      <c r="Z67" s="3">
        <f t="shared" si="20"/>
        <v>855067062</v>
      </c>
    </row>
    <row r="68" spans="3:26">
      <c r="C68">
        <f t="shared" si="11"/>
        <v>2016</v>
      </c>
      <c r="D68">
        <f t="shared" si="12"/>
        <v>12</v>
      </c>
      <c r="E68" s="3">
        <f>SUM('retail billed'!E68:AF68)</f>
        <v>842946737</v>
      </c>
      <c r="F68" s="3">
        <f>SUM('retail unbilled'!E68:AF68)</f>
        <v>47950432</v>
      </c>
      <c r="G68" s="3">
        <f>'wholesale calendar'!E68</f>
        <v>31682469</v>
      </c>
      <c r="H68" s="3">
        <f>'CoUse calendar'!E68</f>
        <v>1821549</v>
      </c>
      <c r="I68" s="3">
        <f>'Conservation calendar'!E68</f>
        <v>-14504194</v>
      </c>
      <c r="J68" s="3">
        <f>'Conservation calendar'!F68</f>
        <v>-1386363</v>
      </c>
      <c r="K68" s="3">
        <f>'Res EV calendar'!E68</f>
        <v>1172143</v>
      </c>
      <c r="L68" s="3">
        <f>SUM('AMI adj calendar'!E68:I68)</f>
        <v>0</v>
      </c>
      <c r="N68" s="3">
        <f t="shared" si="14"/>
        <v>924401187</v>
      </c>
      <c r="O68">
        <f t="shared" si="15"/>
        <v>8.5451755452700902E+17</v>
      </c>
      <c r="P68">
        <f t="shared" si="8"/>
        <v>728392881.90074003</v>
      </c>
      <c r="Q68">
        <f t="shared" si="9"/>
        <v>1.2473564973264824E+19</v>
      </c>
      <c r="R68">
        <f t="shared" si="10"/>
        <v>5.839492426278603E-11</v>
      </c>
      <c r="S68" s="3">
        <f t="shared" si="21"/>
        <v>49899488</v>
      </c>
      <c r="T68" s="3">
        <f t="shared" si="22"/>
        <v>-1305377</v>
      </c>
      <c r="U68" s="3">
        <f t="shared" si="23"/>
        <v>-124773</v>
      </c>
      <c r="V68" s="3">
        <f t="shared" si="24"/>
        <v>63273</v>
      </c>
      <c r="W68" s="3">
        <f t="shared" si="19"/>
        <v>48532611</v>
      </c>
      <c r="Y68" s="3">
        <f t="shared" si="13"/>
        <v>974300675</v>
      </c>
      <c r="Z68" s="3">
        <f t="shared" si="20"/>
        <v>958215384</v>
      </c>
    </row>
    <row r="69" spans="3:26">
      <c r="C69">
        <f t="shared" si="11"/>
        <v>2017</v>
      </c>
      <c r="D69">
        <f t="shared" si="12"/>
        <v>1</v>
      </c>
      <c r="E69" s="3">
        <f>SUM('retail billed'!E69:AF69)</f>
        <v>953100643</v>
      </c>
      <c r="F69" s="3">
        <f>SUM('retail unbilled'!E69:AF69)</f>
        <v>-17996207</v>
      </c>
      <c r="G69" s="3">
        <f>'wholesale calendar'!E69</f>
        <v>32484602</v>
      </c>
      <c r="H69" s="3">
        <f>'CoUse calendar'!E69</f>
        <v>1993685</v>
      </c>
      <c r="I69" s="3">
        <f>'Conservation calendar'!E69</f>
        <v>-19914436</v>
      </c>
      <c r="J69" s="3">
        <f>'Conservation calendar'!F69</f>
        <v>-1949966</v>
      </c>
      <c r="K69" s="3">
        <f>'Res EV calendar'!E69</f>
        <v>1202232</v>
      </c>
      <c r="L69" s="3">
        <f>SUM('AMI adj calendar'!E69:I69)</f>
        <v>0</v>
      </c>
      <c r="N69" s="3">
        <f t="shared" si="14"/>
        <v>969582723</v>
      </c>
      <c r="O69">
        <f t="shared" si="15"/>
        <v>9.4009065674009472E+17</v>
      </c>
      <c r="P69">
        <f t="shared" si="8"/>
        <v>739296603.30198836</v>
      </c>
      <c r="Q69">
        <f t="shared" si="9"/>
        <v>1.2849587664917438E+19</v>
      </c>
      <c r="R69">
        <f t="shared" si="10"/>
        <v>5.7534655786695123E-11</v>
      </c>
      <c r="S69" s="3">
        <f t="shared" si="21"/>
        <v>54087792</v>
      </c>
      <c r="T69" s="3">
        <f t="shared" si="22"/>
        <v>-1792299</v>
      </c>
      <c r="U69" s="3">
        <f t="shared" si="23"/>
        <v>-175497</v>
      </c>
      <c r="V69" s="3">
        <f t="shared" si="24"/>
        <v>67066</v>
      </c>
      <c r="W69" s="3">
        <f t="shared" si="19"/>
        <v>52187062</v>
      </c>
      <c r="Y69" s="3">
        <f t="shared" si="13"/>
        <v>1023670515</v>
      </c>
      <c r="Z69" s="3">
        <f t="shared" si="20"/>
        <v>1001107615</v>
      </c>
    </row>
    <row r="70" spans="3:26">
      <c r="C70">
        <f t="shared" si="11"/>
        <v>2017</v>
      </c>
      <c r="D70">
        <f t="shared" si="12"/>
        <v>2</v>
      </c>
      <c r="E70" s="3">
        <f>SUM('retail billed'!E70:AF70)</f>
        <v>875894686</v>
      </c>
      <c r="F70" s="3">
        <f>SUM('retail unbilled'!E70:AF70)</f>
        <v>-79480244</v>
      </c>
      <c r="G70" s="3">
        <f>'wholesale calendar'!E70</f>
        <v>27547629</v>
      </c>
      <c r="H70" s="3">
        <f>'CoUse calendar'!E70</f>
        <v>1972672</v>
      </c>
      <c r="I70" s="3">
        <f>'Conservation calendar'!E70</f>
        <v>-13933772</v>
      </c>
      <c r="J70" s="3">
        <f>'Conservation calendar'!F70</f>
        <v>-1354815</v>
      </c>
      <c r="K70" s="3">
        <f>'Res EV calendar'!E70</f>
        <v>1232321</v>
      </c>
      <c r="L70" s="3">
        <f>SUM('AMI adj calendar'!E70:I70)</f>
        <v>0</v>
      </c>
      <c r="N70" s="3">
        <f t="shared" si="14"/>
        <v>825934743</v>
      </c>
      <c r="O70">
        <f t="shared" si="15"/>
        <v>6.8216819969447603E+17</v>
      </c>
      <c r="P70">
        <f t="shared" si="8"/>
        <v>739296603.30198836</v>
      </c>
      <c r="Q70">
        <f t="shared" si="9"/>
        <v>1.2849587664917438E+19</v>
      </c>
      <c r="R70">
        <f t="shared" si="10"/>
        <v>5.7534655786695123E-11</v>
      </c>
      <c r="S70" s="3">
        <f t="shared" si="21"/>
        <v>39248313</v>
      </c>
      <c r="T70" s="3">
        <f t="shared" si="22"/>
        <v>-1254039</v>
      </c>
      <c r="U70" s="3">
        <f t="shared" si="23"/>
        <v>-121933</v>
      </c>
      <c r="V70" s="3">
        <f t="shared" si="24"/>
        <v>58560</v>
      </c>
      <c r="W70" s="3">
        <f t="shared" si="19"/>
        <v>37930901</v>
      </c>
      <c r="Y70" s="3">
        <f t="shared" si="13"/>
        <v>865183056</v>
      </c>
      <c r="Z70" s="3">
        <f t="shared" si="20"/>
        <v>849809378</v>
      </c>
    </row>
    <row r="71" spans="3:26">
      <c r="C71">
        <f t="shared" si="11"/>
        <v>2017</v>
      </c>
      <c r="D71">
        <f t="shared" si="12"/>
        <v>3</v>
      </c>
      <c r="E71" s="3">
        <f>SUM('retail billed'!E71:AF71)</f>
        <v>813260340</v>
      </c>
      <c r="F71" s="3">
        <f>SUM('retail unbilled'!E71:AF71)</f>
        <v>11264970</v>
      </c>
      <c r="G71" s="3">
        <f>'wholesale calendar'!E71</f>
        <v>27342202</v>
      </c>
      <c r="H71" s="3">
        <f>'CoUse calendar'!E71</f>
        <v>1762615</v>
      </c>
      <c r="I71" s="3">
        <f>'Conservation calendar'!E71</f>
        <v>-9442995</v>
      </c>
      <c r="J71" s="3">
        <f>'Conservation calendar'!F71</f>
        <v>-1299977</v>
      </c>
      <c r="K71" s="3">
        <f>'Res EV calendar'!E71</f>
        <v>1262410</v>
      </c>
      <c r="L71" s="3">
        <f>SUM('AMI adj calendar'!E71:I71)</f>
        <v>0</v>
      </c>
      <c r="N71" s="3">
        <f t="shared" si="14"/>
        <v>853630127</v>
      </c>
      <c r="O71">
        <f t="shared" si="15"/>
        <v>7.286843937220361E+17</v>
      </c>
      <c r="P71">
        <f t="shared" si="8"/>
        <v>739296603.30198836</v>
      </c>
      <c r="Q71">
        <f t="shared" si="9"/>
        <v>1.2849587664917438E+19</v>
      </c>
      <c r="R71">
        <f t="shared" si="10"/>
        <v>5.7534655786695123E-11</v>
      </c>
      <c r="S71" s="3">
        <f t="shared" si="21"/>
        <v>41924606</v>
      </c>
      <c r="T71" s="3">
        <f t="shared" si="22"/>
        <v>-849870</v>
      </c>
      <c r="U71" s="3">
        <f t="shared" si="23"/>
        <v>-116998</v>
      </c>
      <c r="V71" s="3">
        <f t="shared" si="24"/>
        <v>62001</v>
      </c>
      <c r="W71" s="3">
        <f t="shared" si="19"/>
        <v>41019739</v>
      </c>
      <c r="Y71" s="3">
        <f t="shared" si="13"/>
        <v>895554733</v>
      </c>
      <c r="Z71" s="3">
        <f t="shared" si="20"/>
        <v>885169304</v>
      </c>
    </row>
    <row r="72" spans="3:26">
      <c r="C72">
        <f t="shared" si="11"/>
        <v>2017</v>
      </c>
      <c r="D72">
        <f t="shared" si="12"/>
        <v>4</v>
      </c>
      <c r="E72" s="3">
        <f>SUM('retail billed'!E72:AF72)</f>
        <v>809444925</v>
      </c>
      <c r="F72" s="3">
        <f>SUM('retail unbilled'!E72:AF72)</f>
        <v>3214641</v>
      </c>
      <c r="G72" s="3">
        <f>'wholesale calendar'!E72</f>
        <v>26722168</v>
      </c>
      <c r="H72" s="3">
        <f>'CoUse calendar'!E72</f>
        <v>1658358</v>
      </c>
      <c r="I72" s="3">
        <f>'Conservation calendar'!E72</f>
        <v>-9138383</v>
      </c>
      <c r="J72" s="3">
        <f>'Conservation calendar'!F72</f>
        <v>-1838678</v>
      </c>
      <c r="K72" s="3">
        <f>'Res EV calendar'!E72</f>
        <v>1292499</v>
      </c>
      <c r="L72" s="3">
        <f>SUM('AMI adj calendar'!E72:I72)</f>
        <v>0</v>
      </c>
      <c r="N72" s="3">
        <f t="shared" si="14"/>
        <v>841040092</v>
      </c>
      <c r="O72">
        <f t="shared" si="15"/>
        <v>7.0734843635136845E+17</v>
      </c>
      <c r="P72">
        <f t="shared" si="8"/>
        <v>739296603.30198836</v>
      </c>
      <c r="Q72">
        <f t="shared" si="9"/>
        <v>1.2849587664917438E+19</v>
      </c>
      <c r="R72">
        <f t="shared" si="10"/>
        <v>5.7534655786695123E-11</v>
      </c>
      <c r="S72" s="3">
        <f t="shared" si="21"/>
        <v>40697049</v>
      </c>
      <c r="T72" s="3">
        <f t="shared" si="22"/>
        <v>-822454</v>
      </c>
      <c r="U72" s="3">
        <f t="shared" si="23"/>
        <v>-165481</v>
      </c>
      <c r="V72" s="3">
        <f t="shared" si="24"/>
        <v>62543</v>
      </c>
      <c r="W72" s="3">
        <f t="shared" si="19"/>
        <v>39771657</v>
      </c>
      <c r="Y72" s="3">
        <f t="shared" si="13"/>
        <v>881737141</v>
      </c>
      <c r="Z72" s="3">
        <f t="shared" si="20"/>
        <v>871127187</v>
      </c>
    </row>
    <row r="73" spans="3:26">
      <c r="C73">
        <f t="shared" si="11"/>
        <v>2017</v>
      </c>
      <c r="D73">
        <f t="shared" si="12"/>
        <v>5</v>
      </c>
      <c r="E73" s="3">
        <f>SUM('retail billed'!E73:AF73)</f>
        <v>881366677</v>
      </c>
      <c r="F73" s="3">
        <f>SUM('retail unbilled'!E73:AF73)</f>
        <v>144190723</v>
      </c>
      <c r="G73" s="3">
        <f>'wholesale calendar'!E73</f>
        <v>32009355</v>
      </c>
      <c r="H73" s="3">
        <f>'CoUse calendar'!E73</f>
        <v>1617456</v>
      </c>
      <c r="I73" s="3">
        <f>'Conservation calendar'!E73</f>
        <v>-19727446</v>
      </c>
      <c r="J73" s="3">
        <f>'Conservation calendar'!F73</f>
        <v>-3724935</v>
      </c>
      <c r="K73" s="3">
        <f>'Res EV calendar'!E73</f>
        <v>1322588</v>
      </c>
      <c r="L73" s="3">
        <f>SUM('AMI adj calendar'!E73:I73)</f>
        <v>0</v>
      </c>
      <c r="N73" s="3">
        <f t="shared" si="14"/>
        <v>1059184211</v>
      </c>
      <c r="O73">
        <f t="shared" si="15"/>
        <v>1.1218711928316925E+18</v>
      </c>
      <c r="P73">
        <f t="shared" si="8"/>
        <v>739296603.30198836</v>
      </c>
      <c r="Q73">
        <f t="shared" si="9"/>
        <v>1.2849587664917438E+19</v>
      </c>
      <c r="R73">
        <f t="shared" si="10"/>
        <v>5.7534655786695123E-11</v>
      </c>
      <c r="S73" s="3">
        <f t="shared" si="21"/>
        <v>64546473</v>
      </c>
      <c r="T73" s="3">
        <f t="shared" si="22"/>
        <v>-1775470</v>
      </c>
      <c r="U73" s="3">
        <f t="shared" si="23"/>
        <v>-335244</v>
      </c>
      <c r="V73" s="3">
        <f t="shared" si="24"/>
        <v>80598</v>
      </c>
      <c r="W73" s="3">
        <f t="shared" si="19"/>
        <v>62516357</v>
      </c>
      <c r="Y73" s="3">
        <f t="shared" si="13"/>
        <v>1123730684</v>
      </c>
      <c r="Z73" s="3">
        <f t="shared" si="20"/>
        <v>1099570775</v>
      </c>
    </row>
    <row r="74" spans="3:26">
      <c r="C74">
        <f t="shared" si="11"/>
        <v>2017</v>
      </c>
      <c r="D74">
        <f t="shared" si="12"/>
        <v>6</v>
      </c>
      <c r="E74" s="3">
        <f>SUM('retail billed'!E74:AF74)</f>
        <v>1111293174</v>
      </c>
      <c r="F74" s="3">
        <f>SUM('retail unbilled'!E74:AF74)</f>
        <v>57419129</v>
      </c>
      <c r="G74" s="3">
        <f>'wholesale calendar'!E74</f>
        <v>34940780</v>
      </c>
      <c r="H74" s="3">
        <f>'CoUse calendar'!E74</f>
        <v>1739428</v>
      </c>
      <c r="I74" s="3">
        <f>'Conservation calendar'!E74</f>
        <v>-29677124</v>
      </c>
      <c r="J74" s="3">
        <f>'Conservation calendar'!F74</f>
        <v>-5128943</v>
      </c>
      <c r="K74" s="3">
        <f>'Res EV calendar'!E74</f>
        <v>1352677</v>
      </c>
      <c r="L74" s="3">
        <f>SUM('AMI adj calendar'!E74:I74)</f>
        <v>0</v>
      </c>
      <c r="N74" s="3">
        <f t="shared" si="14"/>
        <v>1205392511</v>
      </c>
      <c r="O74">
        <f t="shared" si="15"/>
        <v>1.4529711055748851E+18</v>
      </c>
      <c r="P74">
        <f t="shared" ref="P74:P137" si="25">SUMIF($C$9:$C$320,C74,$N$9:$N$320)*$P$7</f>
        <v>739296603.30198836</v>
      </c>
      <c r="Q74">
        <f t="shared" ref="Q74:Q137" si="26">SUMIF($C$9:$C$320,C74,$O$9:$O$320)</f>
        <v>1.2849587664917438E+19</v>
      </c>
      <c r="R74">
        <f t="shared" ref="R74:R137" si="27">P74/Q74</f>
        <v>5.7534655786695123E-11</v>
      </c>
      <c r="S74" s="3">
        <f t="shared" si="21"/>
        <v>83596192</v>
      </c>
      <c r="T74" s="3">
        <f t="shared" si="22"/>
        <v>-2670941</v>
      </c>
      <c r="U74" s="3">
        <f t="shared" si="23"/>
        <v>-461605</v>
      </c>
      <c r="V74" s="3">
        <f t="shared" si="24"/>
        <v>93811</v>
      </c>
      <c r="W74" s="3">
        <f t="shared" si="19"/>
        <v>80557457</v>
      </c>
      <c r="Y74" s="3">
        <f t="shared" si="13"/>
        <v>1288988703</v>
      </c>
      <c r="Z74" s="3">
        <f t="shared" si="20"/>
        <v>1252496578</v>
      </c>
    </row>
    <row r="75" spans="3:26">
      <c r="C75">
        <f t="shared" ref="C75:C138" si="28">IF(D75=1,C74+1,C74)</f>
        <v>2017</v>
      </c>
      <c r="D75">
        <f t="shared" ref="D75:D138" si="29">IF(D74=12,1,D74+1)</f>
        <v>7</v>
      </c>
      <c r="E75" s="3">
        <f>SUM('retail billed'!E75:AF75)</f>
        <v>1251421784</v>
      </c>
      <c r="F75" s="3">
        <f>SUM('retail unbilled'!E75:AF75)</f>
        <v>27942654</v>
      </c>
      <c r="G75" s="3">
        <f>'wholesale calendar'!E75</f>
        <v>37750078</v>
      </c>
      <c r="H75" s="3">
        <f>'CoUse calendar'!E75</f>
        <v>1825242</v>
      </c>
      <c r="I75" s="3">
        <f>'Conservation calendar'!E75</f>
        <v>-33658202</v>
      </c>
      <c r="J75" s="3">
        <f>'Conservation calendar'!F75</f>
        <v>-5699900</v>
      </c>
      <c r="K75" s="3">
        <f>'Res EV calendar'!E75</f>
        <v>1382766</v>
      </c>
      <c r="L75" s="3">
        <f>SUM('AMI adj calendar'!E75:I75)</f>
        <v>0</v>
      </c>
      <c r="N75" s="3">
        <f t="shared" si="14"/>
        <v>1318939758</v>
      </c>
      <c r="O75">
        <f t="shared" si="15"/>
        <v>1.7396020852330985E+18</v>
      </c>
      <c r="P75">
        <f t="shared" si="25"/>
        <v>739296603.30198836</v>
      </c>
      <c r="Q75">
        <f t="shared" si="26"/>
        <v>1.2849587664917438E+19</v>
      </c>
      <c r="R75">
        <f t="shared" si="27"/>
        <v>5.7534655786695123E-11</v>
      </c>
      <c r="S75" s="3">
        <f t="shared" si="21"/>
        <v>100087407</v>
      </c>
      <c r="T75" s="3">
        <f t="shared" si="22"/>
        <v>-3029238</v>
      </c>
      <c r="U75" s="3">
        <f t="shared" si="23"/>
        <v>-512991</v>
      </c>
      <c r="V75" s="3">
        <f t="shared" si="24"/>
        <v>104931</v>
      </c>
      <c r="W75" s="3">
        <f t="shared" si="19"/>
        <v>96650109</v>
      </c>
      <c r="Y75" s="3">
        <f t="shared" si="13"/>
        <v>1419027165</v>
      </c>
      <c r="Z75" s="3">
        <f t="shared" si="20"/>
        <v>1377614531</v>
      </c>
    </row>
    <row r="76" spans="3:26">
      <c r="C76">
        <f t="shared" si="28"/>
        <v>2017</v>
      </c>
      <c r="D76">
        <f t="shared" si="29"/>
        <v>8</v>
      </c>
      <c r="E76" s="3">
        <f>SUM('retail billed'!E76:AF76)</f>
        <v>1259198536</v>
      </c>
      <c r="F76" s="3">
        <f>SUM('retail unbilled'!E76:AF76)</f>
        <v>2147258</v>
      </c>
      <c r="G76" s="3">
        <f>'wholesale calendar'!E76</f>
        <v>38122345</v>
      </c>
      <c r="H76" s="3">
        <f>'CoUse calendar'!E76</f>
        <v>2094759</v>
      </c>
      <c r="I76" s="3">
        <f>'Conservation calendar'!E76</f>
        <v>-32442767</v>
      </c>
      <c r="J76" s="3">
        <f>'Conservation calendar'!F76</f>
        <v>-5537403</v>
      </c>
      <c r="K76" s="3">
        <f>'Res EV calendar'!E76</f>
        <v>1412855</v>
      </c>
      <c r="L76" s="3">
        <f>SUM('AMI adj calendar'!E76:I76)</f>
        <v>0</v>
      </c>
      <c r="N76" s="3">
        <f t="shared" si="14"/>
        <v>1301562898</v>
      </c>
      <c r="O76">
        <f t="shared" si="15"/>
        <v>1.6940659774501583E+18</v>
      </c>
      <c r="P76">
        <f t="shared" si="25"/>
        <v>739296603.30198836</v>
      </c>
      <c r="Q76">
        <f t="shared" si="26"/>
        <v>1.2849587664917438E+19</v>
      </c>
      <c r="R76">
        <f t="shared" si="27"/>
        <v>5.7534655786695123E-11</v>
      </c>
      <c r="S76" s="3">
        <f t="shared" si="21"/>
        <v>97467503</v>
      </c>
      <c r="T76" s="3">
        <f t="shared" si="22"/>
        <v>-2919849</v>
      </c>
      <c r="U76" s="3">
        <f t="shared" si="23"/>
        <v>-498366</v>
      </c>
      <c r="V76" s="3">
        <f t="shared" si="24"/>
        <v>105802</v>
      </c>
      <c r="W76" s="3">
        <f t="shared" si="19"/>
        <v>94155090</v>
      </c>
      <c r="Y76" s="3">
        <f t="shared" si="13"/>
        <v>1399030401</v>
      </c>
      <c r="Z76" s="3">
        <f t="shared" si="20"/>
        <v>1359150673</v>
      </c>
    </row>
    <row r="77" spans="3:26">
      <c r="C77">
        <f t="shared" si="28"/>
        <v>2017</v>
      </c>
      <c r="D77">
        <f t="shared" si="29"/>
        <v>9</v>
      </c>
      <c r="E77" s="3">
        <f>SUM('retail billed'!E77:AF77)</f>
        <v>1203355898</v>
      </c>
      <c r="F77" s="3">
        <f>SUM('retail unbilled'!E77:AF77)</f>
        <v>-99896405</v>
      </c>
      <c r="G77" s="3">
        <f>'wholesale calendar'!E77</f>
        <v>33678028</v>
      </c>
      <c r="H77" s="3">
        <f>'CoUse calendar'!E77</f>
        <v>1849505</v>
      </c>
      <c r="I77" s="3">
        <f>'Conservation calendar'!E77</f>
        <v>-24700777</v>
      </c>
      <c r="J77" s="3">
        <f>'Conservation calendar'!F77</f>
        <v>-4427342</v>
      </c>
      <c r="K77" s="3">
        <f>'Res EV calendar'!E77</f>
        <v>1442944</v>
      </c>
      <c r="L77" s="3">
        <f>SUM('AMI adj calendar'!E77:I77)</f>
        <v>0</v>
      </c>
      <c r="N77" s="3">
        <f t="shared" si="14"/>
        <v>1138987026</v>
      </c>
      <c r="O77">
        <f t="shared" si="15"/>
        <v>1.2972914453963246E+18</v>
      </c>
      <c r="P77">
        <f t="shared" si="25"/>
        <v>739296603.30198836</v>
      </c>
      <c r="Q77">
        <f t="shared" si="26"/>
        <v>1.2849587664917438E+19</v>
      </c>
      <c r="R77">
        <f t="shared" si="27"/>
        <v>5.7534655786695123E-11</v>
      </c>
      <c r="S77" s="3">
        <f t="shared" si="21"/>
        <v>74639217</v>
      </c>
      <c r="T77" s="3">
        <f t="shared" si="22"/>
        <v>-2223070</v>
      </c>
      <c r="U77" s="3">
        <f t="shared" si="23"/>
        <v>-398461</v>
      </c>
      <c r="V77" s="3">
        <f t="shared" si="24"/>
        <v>94558</v>
      </c>
      <c r="W77" s="3">
        <f t="shared" si="19"/>
        <v>72112244</v>
      </c>
      <c r="Y77" s="3">
        <f t="shared" si="13"/>
        <v>1213626243</v>
      </c>
      <c r="Z77" s="3">
        <f t="shared" si="20"/>
        <v>1183414095</v>
      </c>
    </row>
    <row r="78" spans="3:26">
      <c r="C78">
        <f t="shared" si="28"/>
        <v>2017</v>
      </c>
      <c r="D78">
        <f t="shared" si="29"/>
        <v>10</v>
      </c>
      <c r="E78" s="3">
        <f>SUM('retail billed'!E78:AF78)</f>
        <v>1027980048</v>
      </c>
      <c r="F78" s="3">
        <f>SUM('retail unbilled'!E78:AF78)</f>
        <v>-108737116</v>
      </c>
      <c r="G78" s="3">
        <f>'wholesale calendar'!E78</f>
        <v>29604993</v>
      </c>
      <c r="H78" s="3">
        <f>'CoUse calendar'!E78</f>
        <v>1625397</v>
      </c>
      <c r="I78" s="3">
        <f>'Conservation calendar'!E78</f>
        <v>-13182796</v>
      </c>
      <c r="J78" s="3">
        <f>'Conservation calendar'!F78</f>
        <v>-2462457</v>
      </c>
      <c r="K78" s="3">
        <f>'Res EV calendar'!E78</f>
        <v>1473033</v>
      </c>
      <c r="L78" s="3">
        <f>SUM('AMI adj calendar'!E78:I78)</f>
        <v>0</v>
      </c>
      <c r="N78" s="3">
        <f t="shared" si="14"/>
        <v>950473322</v>
      </c>
      <c r="O78">
        <f t="shared" si="15"/>
        <v>9.0339953583371571E+17</v>
      </c>
      <c r="P78">
        <f t="shared" si="25"/>
        <v>739296603.30198836</v>
      </c>
      <c r="Q78">
        <f t="shared" si="26"/>
        <v>1.2849587664917438E+19</v>
      </c>
      <c r="R78">
        <f t="shared" si="27"/>
        <v>5.7534655786695123E-11</v>
      </c>
      <c r="S78" s="3">
        <f t="shared" si="21"/>
        <v>51976781</v>
      </c>
      <c r="T78" s="3">
        <f t="shared" si="22"/>
        <v>-1186452</v>
      </c>
      <c r="U78" s="3">
        <f t="shared" si="23"/>
        <v>-221621</v>
      </c>
      <c r="V78" s="3">
        <f t="shared" si="24"/>
        <v>80553</v>
      </c>
      <c r="W78" s="3">
        <f t="shared" si="19"/>
        <v>50649261</v>
      </c>
      <c r="Y78" s="3">
        <f t="shared" ref="Y78:Y141" si="30">N78+S78</f>
        <v>1002450103</v>
      </c>
      <c r="Z78" s="3">
        <f t="shared" si="20"/>
        <v>986950363</v>
      </c>
    </row>
    <row r="79" spans="3:26">
      <c r="C79">
        <f t="shared" si="28"/>
        <v>2017</v>
      </c>
      <c r="D79">
        <f t="shared" si="29"/>
        <v>11</v>
      </c>
      <c r="E79" s="3">
        <f>SUM('retail billed'!E79:AF79)</f>
        <v>785745434</v>
      </c>
      <c r="F79" s="3">
        <f>SUM('retail unbilled'!E79:AF79)</f>
        <v>22475712</v>
      </c>
      <c r="G79" s="3">
        <f>'wholesale calendar'!E79</f>
        <v>27931228</v>
      </c>
      <c r="H79" s="3">
        <f>'CoUse calendar'!E79</f>
        <v>1493857</v>
      </c>
      <c r="I79" s="3">
        <f>'Conservation calendar'!E79</f>
        <v>-11038442</v>
      </c>
      <c r="J79" s="3">
        <f>'Conservation calendar'!F79</f>
        <v>-1379008</v>
      </c>
      <c r="K79" s="3">
        <f>'Res EV calendar'!E79</f>
        <v>1503122</v>
      </c>
      <c r="L79" s="3">
        <f>SUM('AMI adj calendar'!E79:I79)</f>
        <v>0</v>
      </c>
      <c r="N79" s="3">
        <f t="shared" ref="N79:N142" si="31">SUM(E79:H79)</f>
        <v>837646231</v>
      </c>
      <c r="O79">
        <f t="shared" ref="O79:O142" si="32">N79^2</f>
        <v>7.0165120830850534E+17</v>
      </c>
      <c r="P79">
        <f t="shared" si="25"/>
        <v>739296603.30198836</v>
      </c>
      <c r="Q79">
        <f t="shared" si="26"/>
        <v>1.2849587664917438E+19</v>
      </c>
      <c r="R79">
        <f t="shared" si="27"/>
        <v>5.7534655786695123E-11</v>
      </c>
      <c r="S79" s="3">
        <f t="shared" si="21"/>
        <v>40369261</v>
      </c>
      <c r="T79" s="3">
        <f t="shared" si="22"/>
        <v>-993460</v>
      </c>
      <c r="U79" s="3">
        <f t="shared" si="23"/>
        <v>-124111</v>
      </c>
      <c r="V79" s="3">
        <f t="shared" si="24"/>
        <v>72441</v>
      </c>
      <c r="W79" s="3">
        <f t="shared" ref="W79:W142" si="33">SUM(S79:V79)-L79</f>
        <v>39324131</v>
      </c>
      <c r="Y79" s="3">
        <f t="shared" si="30"/>
        <v>878015492</v>
      </c>
      <c r="Z79" s="3">
        <f t="shared" ref="Z79:Z142" si="34">SUM(E79:L79)+W79</f>
        <v>866056034</v>
      </c>
    </row>
    <row r="80" spans="3:26">
      <c r="C80">
        <f t="shared" si="28"/>
        <v>2017</v>
      </c>
      <c r="D80">
        <f t="shared" si="29"/>
        <v>12</v>
      </c>
      <c r="E80" s="3">
        <f>SUM('retail billed'!E80:AF80)</f>
        <v>855851896</v>
      </c>
      <c r="F80" s="3">
        <f>SUM('retail unbilled'!E80:AF80)</f>
        <v>48469862</v>
      </c>
      <c r="G80" s="3">
        <f>'wholesale calendar'!E80</f>
        <v>32176163</v>
      </c>
      <c r="H80" s="3">
        <f>'CoUse calendar'!E80</f>
        <v>1821549</v>
      </c>
      <c r="I80" s="3">
        <f>'Conservation calendar'!E80</f>
        <v>-18231526</v>
      </c>
      <c r="J80" s="3">
        <f>'Conservation calendar'!F80</f>
        <v>-1799969</v>
      </c>
      <c r="K80" s="3">
        <f>'Res EV calendar'!E80</f>
        <v>1533211</v>
      </c>
      <c r="L80" s="3">
        <f>SUM('AMI adj calendar'!E80:I80)</f>
        <v>0</v>
      </c>
      <c r="N80" s="3">
        <f t="shared" si="31"/>
        <v>938319470</v>
      </c>
      <c r="O80">
        <f t="shared" si="32"/>
        <v>8.8044342778108096E+17</v>
      </c>
      <c r="P80">
        <f t="shared" si="25"/>
        <v>739296603.30198836</v>
      </c>
      <c r="Q80">
        <f t="shared" si="26"/>
        <v>1.2849587664917438E+19</v>
      </c>
      <c r="R80">
        <f t="shared" si="27"/>
        <v>5.7534655786695123E-11</v>
      </c>
      <c r="S80" s="3">
        <f t="shared" si="21"/>
        <v>50656010</v>
      </c>
      <c r="T80" s="3">
        <f t="shared" si="22"/>
        <v>-1640837</v>
      </c>
      <c r="U80" s="3">
        <f t="shared" si="23"/>
        <v>-161997</v>
      </c>
      <c r="V80" s="3">
        <f t="shared" si="24"/>
        <v>82772</v>
      </c>
      <c r="W80" s="3">
        <f t="shared" si="33"/>
        <v>48935948</v>
      </c>
      <c r="Y80" s="3">
        <f t="shared" si="30"/>
        <v>988975480</v>
      </c>
      <c r="Z80" s="3">
        <f t="shared" si="34"/>
        <v>968757134</v>
      </c>
    </row>
    <row r="81" spans="3:26">
      <c r="C81">
        <f t="shared" si="28"/>
        <v>2018</v>
      </c>
      <c r="D81">
        <f t="shared" si="29"/>
        <v>1</v>
      </c>
      <c r="E81" s="3">
        <f>SUM('retail billed'!E81:AF81)</f>
        <v>960548605</v>
      </c>
      <c r="F81" s="3">
        <f>SUM('retail unbilled'!E81:AF81)</f>
        <v>-18135940</v>
      </c>
      <c r="G81" s="3">
        <f>'wholesale calendar'!E81</f>
        <v>32964489</v>
      </c>
      <c r="H81" s="3">
        <f>'CoUse calendar'!E81</f>
        <v>1993685</v>
      </c>
      <c r="I81" s="3">
        <f>'Conservation calendar'!E81</f>
        <v>-23320509</v>
      </c>
      <c r="J81" s="3">
        <f>'Conservation calendar'!F81</f>
        <v>-2413090</v>
      </c>
      <c r="K81" s="3">
        <f>'Res EV calendar'!E81</f>
        <v>1567908</v>
      </c>
      <c r="L81" s="3">
        <f>SUM('AMI adj calendar'!E81:I81)</f>
        <v>0</v>
      </c>
      <c r="N81" s="3">
        <f t="shared" si="31"/>
        <v>977370839</v>
      </c>
      <c r="O81">
        <f t="shared" si="32"/>
        <v>9.552537569275639E+17</v>
      </c>
      <c r="P81">
        <f t="shared" si="25"/>
        <v>745289994.37342203</v>
      </c>
      <c r="Q81">
        <f t="shared" si="26"/>
        <v>1.3058755874957119E+19</v>
      </c>
      <c r="R81">
        <f t="shared" si="27"/>
        <v>5.7072052001727869E-11</v>
      </c>
      <c r="S81" s="3">
        <f t="shared" si="21"/>
        <v>54518292</v>
      </c>
      <c r="T81" s="3">
        <f t="shared" si="22"/>
        <v>-2098846</v>
      </c>
      <c r="U81" s="3">
        <f t="shared" si="23"/>
        <v>-217178</v>
      </c>
      <c r="V81" s="3">
        <f t="shared" si="24"/>
        <v>87459</v>
      </c>
      <c r="W81" s="3">
        <f t="shared" si="33"/>
        <v>52289727</v>
      </c>
      <c r="Y81" s="3">
        <f t="shared" si="30"/>
        <v>1031889131</v>
      </c>
      <c r="Z81" s="3">
        <f t="shared" si="34"/>
        <v>1005494875</v>
      </c>
    </row>
    <row r="82" spans="3:26">
      <c r="C82">
        <f t="shared" si="28"/>
        <v>2018</v>
      </c>
      <c r="D82">
        <f t="shared" si="29"/>
        <v>2</v>
      </c>
      <c r="E82" s="3">
        <f>SUM('retail billed'!E82:AF82)</f>
        <v>882819897</v>
      </c>
      <c r="F82" s="3">
        <f>SUM('retail unbilled'!E82:AF82)</f>
        <v>-80159771</v>
      </c>
      <c r="G82" s="3">
        <f>'wholesale calendar'!E82</f>
        <v>27977793</v>
      </c>
      <c r="H82" s="3">
        <f>'CoUse calendar'!E82</f>
        <v>1972672</v>
      </c>
      <c r="I82" s="3">
        <f>'Conservation calendar'!E82</f>
        <v>-16316940</v>
      </c>
      <c r="J82" s="3">
        <f>'Conservation calendar'!F82</f>
        <v>-1676588</v>
      </c>
      <c r="K82" s="3">
        <f>'Res EV calendar'!E82</f>
        <v>1602606</v>
      </c>
      <c r="L82" s="3">
        <f>SUM('AMI adj calendar'!E82:I82)</f>
        <v>0</v>
      </c>
      <c r="N82" s="3">
        <f t="shared" si="31"/>
        <v>832610591</v>
      </c>
      <c r="O82">
        <f t="shared" si="32"/>
        <v>6.9324039624536934E+17</v>
      </c>
      <c r="P82">
        <f t="shared" si="25"/>
        <v>745289994.37342203</v>
      </c>
      <c r="Q82">
        <f t="shared" si="26"/>
        <v>1.3058755874957119E+19</v>
      </c>
      <c r="R82">
        <f t="shared" si="27"/>
        <v>5.7072052001727869E-11</v>
      </c>
      <c r="S82" s="3">
        <f t="shared" si="21"/>
        <v>39564652</v>
      </c>
      <c r="T82" s="3">
        <f t="shared" si="22"/>
        <v>-1468525</v>
      </c>
      <c r="U82" s="3">
        <f t="shared" si="23"/>
        <v>-150893</v>
      </c>
      <c r="V82" s="3">
        <f t="shared" si="24"/>
        <v>76154</v>
      </c>
      <c r="W82" s="3">
        <f t="shared" si="33"/>
        <v>38021388</v>
      </c>
      <c r="Y82" s="3">
        <f t="shared" si="30"/>
        <v>872175243</v>
      </c>
      <c r="Z82" s="3">
        <f t="shared" si="34"/>
        <v>854241057</v>
      </c>
    </row>
    <row r="83" spans="3:26">
      <c r="C83">
        <f t="shared" si="28"/>
        <v>2018</v>
      </c>
      <c r="D83">
        <f t="shared" si="29"/>
        <v>3</v>
      </c>
      <c r="E83" s="3">
        <f>SUM('retail billed'!E83:AF83)</f>
        <v>819525449</v>
      </c>
      <c r="F83" s="3">
        <f>SUM('retail unbilled'!E83:AF83)</f>
        <v>11405669</v>
      </c>
      <c r="G83" s="3">
        <f>'wholesale calendar'!E83</f>
        <v>27828743</v>
      </c>
      <c r="H83" s="3">
        <f>'CoUse calendar'!E83</f>
        <v>1762615</v>
      </c>
      <c r="I83" s="3">
        <f>'Conservation calendar'!E83</f>
        <v>-11058082</v>
      </c>
      <c r="J83" s="3">
        <f>'Conservation calendar'!F83</f>
        <v>-1608727</v>
      </c>
      <c r="K83" s="3">
        <f>'Res EV calendar'!E83</f>
        <v>1637303</v>
      </c>
      <c r="L83" s="3">
        <f>SUM('AMI adj calendar'!E83:I83)</f>
        <v>0</v>
      </c>
      <c r="N83" s="3">
        <f t="shared" si="31"/>
        <v>860522476</v>
      </c>
      <c r="O83">
        <f t="shared" si="32"/>
        <v>7.4049893170117056E+17</v>
      </c>
      <c r="P83">
        <f t="shared" si="25"/>
        <v>745289994.37342203</v>
      </c>
      <c r="Q83">
        <f t="shared" si="26"/>
        <v>1.3058755874957119E+19</v>
      </c>
      <c r="R83">
        <f t="shared" si="27"/>
        <v>5.7072052001727869E-11</v>
      </c>
      <c r="S83" s="3">
        <f t="shared" si="21"/>
        <v>42261794</v>
      </c>
      <c r="T83" s="3">
        <f t="shared" si="22"/>
        <v>-995227</v>
      </c>
      <c r="U83" s="3">
        <f t="shared" si="23"/>
        <v>-144785</v>
      </c>
      <c r="V83" s="3">
        <f t="shared" si="24"/>
        <v>80411</v>
      </c>
      <c r="W83" s="3">
        <f t="shared" si="33"/>
        <v>41202193</v>
      </c>
      <c r="Y83" s="3">
        <f t="shared" si="30"/>
        <v>902784270</v>
      </c>
      <c r="Z83" s="3">
        <f t="shared" si="34"/>
        <v>890695163</v>
      </c>
    </row>
    <row r="84" spans="3:26">
      <c r="C84">
        <f t="shared" si="28"/>
        <v>2018</v>
      </c>
      <c r="D84">
        <f t="shared" si="29"/>
        <v>4</v>
      </c>
      <c r="E84" s="3">
        <f>SUM('retail billed'!E84:AF84)</f>
        <v>815716234</v>
      </c>
      <c r="F84" s="3">
        <f>SUM('retail unbilled'!E84:AF84)</f>
        <v>3242449</v>
      </c>
      <c r="G84" s="3">
        <f>'wholesale calendar'!E84</f>
        <v>27212594</v>
      </c>
      <c r="H84" s="3">
        <f>'CoUse calendar'!E84</f>
        <v>1658358</v>
      </c>
      <c r="I84" s="3">
        <f>'Conservation calendar'!E84</f>
        <v>-10701370</v>
      </c>
      <c r="J84" s="3">
        <f>'Conservation calendar'!F84</f>
        <v>-2275370</v>
      </c>
      <c r="K84" s="3">
        <f>'Res EV calendar'!E84</f>
        <v>1672000</v>
      </c>
      <c r="L84" s="3">
        <f>SUM('AMI adj calendar'!E84:I84)</f>
        <v>0</v>
      </c>
      <c r="N84" s="3">
        <f t="shared" si="31"/>
        <v>847829635</v>
      </c>
      <c r="O84">
        <f t="shared" si="32"/>
        <v>7.1881508998423322E+17</v>
      </c>
      <c r="P84">
        <f t="shared" si="25"/>
        <v>745289994.37342203</v>
      </c>
      <c r="Q84">
        <f t="shared" si="26"/>
        <v>1.3058755874957119E+19</v>
      </c>
      <c r="R84">
        <f t="shared" si="27"/>
        <v>5.7072052001727869E-11</v>
      </c>
      <c r="S84" s="3">
        <f t="shared" ref="S84:S147" si="35">ROUND(N84^2*R84,0)</f>
        <v>41024252</v>
      </c>
      <c r="T84" s="3">
        <f t="shared" ref="T84:T147" si="36">ROUND(I84*$T$7,0)</f>
        <v>-963123</v>
      </c>
      <c r="U84" s="3">
        <f t="shared" ref="U84:U147" si="37">ROUND(J84*$U$7,0)</f>
        <v>-204783</v>
      </c>
      <c r="V84" s="3">
        <f t="shared" ref="V84:V147" si="38">ROUND(S84/N84*K84,0)</f>
        <v>80904</v>
      </c>
      <c r="W84" s="3">
        <f t="shared" si="33"/>
        <v>39937250</v>
      </c>
      <c r="Y84" s="3">
        <f t="shared" si="30"/>
        <v>888853887</v>
      </c>
      <c r="Z84" s="3">
        <f t="shared" si="34"/>
        <v>876462145</v>
      </c>
    </row>
    <row r="85" spans="3:26">
      <c r="C85">
        <f t="shared" si="28"/>
        <v>2018</v>
      </c>
      <c r="D85">
        <f t="shared" si="29"/>
        <v>5</v>
      </c>
      <c r="E85" s="3">
        <f>SUM('retail billed'!E85:AF85)</f>
        <v>888130230</v>
      </c>
      <c r="F85" s="3">
        <f>SUM('retail unbilled'!E85:AF85)</f>
        <v>145445576</v>
      </c>
      <c r="G85" s="3">
        <f>'wholesale calendar'!E85</f>
        <v>32538351</v>
      </c>
      <c r="H85" s="3">
        <f>'CoUse calendar'!E85</f>
        <v>1617456</v>
      </c>
      <c r="I85" s="3">
        <f>'Conservation calendar'!E85</f>
        <v>-23101537</v>
      </c>
      <c r="J85" s="3">
        <f>'Conservation calendar'!F85</f>
        <v>-4609620</v>
      </c>
      <c r="K85" s="3">
        <f>'Res EV calendar'!E85</f>
        <v>1706697</v>
      </c>
      <c r="L85" s="3">
        <f>SUM('AMI adj calendar'!E85:I85)</f>
        <v>0</v>
      </c>
      <c r="N85" s="3">
        <f t="shared" si="31"/>
        <v>1067731613</v>
      </c>
      <c r="O85">
        <f t="shared" si="32"/>
        <v>1.1400507973995818E+18</v>
      </c>
      <c r="P85">
        <f t="shared" si="25"/>
        <v>745289994.37342203</v>
      </c>
      <c r="Q85">
        <f t="shared" si="26"/>
        <v>1.3058755874957119E+19</v>
      </c>
      <c r="R85">
        <f t="shared" si="27"/>
        <v>5.7072052001727869E-11</v>
      </c>
      <c r="S85" s="3">
        <f t="shared" si="35"/>
        <v>65065038</v>
      </c>
      <c r="T85" s="3">
        <f t="shared" si="36"/>
        <v>-2079138</v>
      </c>
      <c r="U85" s="3">
        <f t="shared" si="37"/>
        <v>-414866</v>
      </c>
      <c r="V85" s="3">
        <f t="shared" si="38"/>
        <v>104002</v>
      </c>
      <c r="W85" s="3">
        <f t="shared" si="33"/>
        <v>62675036</v>
      </c>
      <c r="Y85" s="3">
        <f t="shared" si="30"/>
        <v>1132796651</v>
      </c>
      <c r="Z85" s="3">
        <f t="shared" si="34"/>
        <v>1104402189</v>
      </c>
    </row>
    <row r="86" spans="3:26">
      <c r="C86">
        <f t="shared" si="28"/>
        <v>2018</v>
      </c>
      <c r="D86">
        <f t="shared" si="29"/>
        <v>6</v>
      </c>
      <c r="E86" s="3">
        <f>SUM('retail billed'!E86:AF86)</f>
        <v>1120099005</v>
      </c>
      <c r="F86" s="3">
        <f>SUM('retail unbilled'!E86:AF86)</f>
        <v>57904811</v>
      </c>
      <c r="G86" s="3">
        <f>'wholesale calendar'!E86</f>
        <v>35469922</v>
      </c>
      <c r="H86" s="3">
        <f>'CoUse calendar'!E86</f>
        <v>1739428</v>
      </c>
      <c r="I86" s="3">
        <f>'Conservation calendar'!E86</f>
        <v>-34752963</v>
      </c>
      <c r="J86" s="3">
        <f>'Conservation calendar'!F86</f>
        <v>-6347085</v>
      </c>
      <c r="K86" s="3">
        <f>'Res EV calendar'!E86</f>
        <v>1741395</v>
      </c>
      <c r="L86" s="3">
        <f>SUM('AMI adj calendar'!E86:I86)</f>
        <v>0</v>
      </c>
      <c r="N86" s="3">
        <f t="shared" si="31"/>
        <v>1215213166</v>
      </c>
      <c r="O86">
        <f t="shared" si="32"/>
        <v>1.4767430388197435E+18</v>
      </c>
      <c r="P86">
        <f t="shared" si="25"/>
        <v>745289994.37342203</v>
      </c>
      <c r="Q86">
        <f t="shared" si="26"/>
        <v>1.3058755874957119E+19</v>
      </c>
      <c r="R86">
        <f t="shared" si="27"/>
        <v>5.7072052001727869E-11</v>
      </c>
      <c r="S86" s="3">
        <f t="shared" si="35"/>
        <v>84280756</v>
      </c>
      <c r="T86" s="3">
        <f t="shared" si="36"/>
        <v>-3127767</v>
      </c>
      <c r="U86" s="3">
        <f t="shared" si="37"/>
        <v>-571238</v>
      </c>
      <c r="V86" s="3">
        <f t="shared" si="38"/>
        <v>120774</v>
      </c>
      <c r="W86" s="3">
        <f t="shared" si="33"/>
        <v>80702525</v>
      </c>
      <c r="Y86" s="3">
        <f t="shared" si="30"/>
        <v>1299493922</v>
      </c>
      <c r="Z86" s="3">
        <f t="shared" si="34"/>
        <v>1256557038</v>
      </c>
    </row>
    <row r="87" spans="3:26">
      <c r="C87">
        <f t="shared" si="28"/>
        <v>2018</v>
      </c>
      <c r="D87">
        <f t="shared" si="29"/>
        <v>7</v>
      </c>
      <c r="E87" s="3">
        <f>SUM('retail billed'!E87:AF87)</f>
        <v>1261282809</v>
      </c>
      <c r="F87" s="3">
        <f>SUM('retail unbilled'!E87:AF87)</f>
        <v>28196105</v>
      </c>
      <c r="G87" s="3">
        <f>'wholesale calendar'!E87</f>
        <v>38308026</v>
      </c>
      <c r="H87" s="3">
        <f>'CoUse calendar'!E87</f>
        <v>1825242</v>
      </c>
      <c r="I87" s="3">
        <f>'Conservation calendar'!E87</f>
        <v>-39414945</v>
      </c>
      <c r="J87" s="3">
        <f>'Conservation calendar'!F87</f>
        <v>-7053647</v>
      </c>
      <c r="K87" s="3">
        <f>'Res EV calendar'!E87</f>
        <v>1776092</v>
      </c>
      <c r="L87" s="3">
        <f>SUM('AMI adj calendar'!E87:I87)</f>
        <v>0</v>
      </c>
      <c r="N87" s="3">
        <f t="shared" si="31"/>
        <v>1329612182</v>
      </c>
      <c r="O87">
        <f t="shared" si="32"/>
        <v>1.7678685545228012E+18</v>
      </c>
      <c r="P87">
        <f t="shared" si="25"/>
        <v>745289994.37342203</v>
      </c>
      <c r="Q87">
        <f t="shared" si="26"/>
        <v>1.3058755874957119E+19</v>
      </c>
      <c r="R87">
        <f t="shared" si="27"/>
        <v>5.7072052001727869E-11</v>
      </c>
      <c r="S87" s="3">
        <f t="shared" si="35"/>
        <v>100895886</v>
      </c>
      <c r="T87" s="3">
        <f t="shared" si="36"/>
        <v>-3547345</v>
      </c>
      <c r="U87" s="3">
        <f t="shared" si="37"/>
        <v>-634828</v>
      </c>
      <c r="V87" s="3">
        <f t="shared" si="38"/>
        <v>134776</v>
      </c>
      <c r="W87" s="3">
        <f t="shared" si="33"/>
        <v>96848489</v>
      </c>
      <c r="Y87" s="3">
        <f t="shared" si="30"/>
        <v>1430508068</v>
      </c>
      <c r="Z87" s="3">
        <f t="shared" si="34"/>
        <v>1381768171</v>
      </c>
    </row>
    <row r="88" spans="3:26">
      <c r="C88">
        <f t="shared" si="28"/>
        <v>2018</v>
      </c>
      <c r="D88">
        <f t="shared" si="29"/>
        <v>8</v>
      </c>
      <c r="E88" s="3">
        <f>SUM('retail billed'!E88:AF88)</f>
        <v>1269106509</v>
      </c>
      <c r="F88" s="3">
        <f>SUM('retail unbilled'!E88:AF88)</f>
        <v>2184751</v>
      </c>
      <c r="G88" s="3">
        <f>'wholesale calendar'!E88</f>
        <v>38684348</v>
      </c>
      <c r="H88" s="3">
        <f>'CoUse calendar'!E88</f>
        <v>2094759</v>
      </c>
      <c r="I88" s="3">
        <f>'Conservation calendar'!E88</f>
        <v>-37991628</v>
      </c>
      <c r="J88" s="3">
        <f>'Conservation calendar'!F88</f>
        <v>-6852556</v>
      </c>
      <c r="K88" s="3">
        <f>'Res EV calendar'!E88</f>
        <v>1810789</v>
      </c>
      <c r="L88" s="3">
        <f>SUM('AMI adj calendar'!E88:I88)</f>
        <v>0</v>
      </c>
      <c r="N88" s="3">
        <f t="shared" si="31"/>
        <v>1312070367</v>
      </c>
      <c r="O88">
        <f t="shared" si="32"/>
        <v>1.7215286479595146E+18</v>
      </c>
      <c r="P88">
        <f t="shared" si="25"/>
        <v>745289994.37342203</v>
      </c>
      <c r="Q88">
        <f t="shared" si="26"/>
        <v>1.3058755874957119E+19</v>
      </c>
      <c r="R88">
        <f t="shared" si="27"/>
        <v>5.7072052001727869E-11</v>
      </c>
      <c r="S88" s="3">
        <f t="shared" si="35"/>
        <v>98251173</v>
      </c>
      <c r="T88" s="3">
        <f t="shared" si="36"/>
        <v>-3419247</v>
      </c>
      <c r="U88" s="3">
        <f t="shared" si="37"/>
        <v>-616730</v>
      </c>
      <c r="V88" s="3">
        <f t="shared" si="38"/>
        <v>135596</v>
      </c>
      <c r="W88" s="3">
        <f t="shared" si="33"/>
        <v>94350792</v>
      </c>
      <c r="Y88" s="3">
        <f t="shared" si="30"/>
        <v>1410321540</v>
      </c>
      <c r="Z88" s="3">
        <f t="shared" si="34"/>
        <v>1363387764</v>
      </c>
    </row>
    <row r="89" spans="3:26">
      <c r="C89">
        <f t="shared" si="28"/>
        <v>2018</v>
      </c>
      <c r="D89">
        <f t="shared" si="29"/>
        <v>9</v>
      </c>
      <c r="E89" s="3">
        <f>SUM('retail billed'!E89:AF89)</f>
        <v>1212950369</v>
      </c>
      <c r="F89" s="3">
        <f>SUM('retail unbilled'!E89:AF89)</f>
        <v>-100766425</v>
      </c>
      <c r="G89" s="3">
        <f>'wholesale calendar'!E89</f>
        <v>34220088</v>
      </c>
      <c r="H89" s="3">
        <f>'CoUse calendar'!E89</f>
        <v>1849505</v>
      </c>
      <c r="I89" s="3">
        <f>'Conservation calendar'!E89</f>
        <v>-28925484</v>
      </c>
      <c r="J89" s="3">
        <f>'Conservation calendar'!F89</f>
        <v>-5478852</v>
      </c>
      <c r="K89" s="3">
        <f>'Res EV calendar'!E89</f>
        <v>1845486</v>
      </c>
      <c r="L89" s="3">
        <f>SUM('AMI adj calendar'!E89:I89)</f>
        <v>0</v>
      </c>
      <c r="N89" s="3">
        <f t="shared" si="31"/>
        <v>1148253537</v>
      </c>
      <c r="O89">
        <f t="shared" si="32"/>
        <v>1.3184861852330104E+18</v>
      </c>
      <c r="P89">
        <f t="shared" si="25"/>
        <v>745289994.37342203</v>
      </c>
      <c r="Q89">
        <f t="shared" si="26"/>
        <v>1.3058755874957119E+19</v>
      </c>
      <c r="R89">
        <f t="shared" si="27"/>
        <v>5.7072052001727869E-11</v>
      </c>
      <c r="S89" s="3">
        <f t="shared" si="35"/>
        <v>75248712</v>
      </c>
      <c r="T89" s="3">
        <f t="shared" si="36"/>
        <v>-2603294</v>
      </c>
      <c r="U89" s="3">
        <f t="shared" si="37"/>
        <v>-493097</v>
      </c>
      <c r="V89" s="3">
        <f t="shared" si="38"/>
        <v>120941</v>
      </c>
      <c r="W89" s="3">
        <f t="shared" si="33"/>
        <v>72273262</v>
      </c>
      <c r="Y89" s="3">
        <f t="shared" si="30"/>
        <v>1223502249</v>
      </c>
      <c r="Z89" s="3">
        <f t="shared" si="34"/>
        <v>1187967949</v>
      </c>
    </row>
    <row r="90" spans="3:26">
      <c r="C90">
        <f t="shared" si="28"/>
        <v>2018</v>
      </c>
      <c r="D90">
        <f t="shared" si="29"/>
        <v>10</v>
      </c>
      <c r="E90" s="3">
        <f>SUM('retail billed'!E90:AF90)</f>
        <v>1036100229</v>
      </c>
      <c r="F90" s="3">
        <f>SUM('retail unbilled'!E90:AF90)</f>
        <v>-109684176</v>
      </c>
      <c r="G90" s="3">
        <f>'wholesale calendar'!E90</f>
        <v>30164318</v>
      </c>
      <c r="H90" s="3">
        <f>'CoUse calendar'!E90</f>
        <v>1625397</v>
      </c>
      <c r="I90" s="3">
        <f>'Conservation calendar'!E90</f>
        <v>-15437520</v>
      </c>
      <c r="J90" s="3">
        <f>'Conservation calendar'!F90</f>
        <v>-3047299</v>
      </c>
      <c r="K90" s="3">
        <f>'Res EV calendar'!E90</f>
        <v>1880184</v>
      </c>
      <c r="L90" s="3">
        <f>SUM('AMI adj calendar'!E90:I90)</f>
        <v>0</v>
      </c>
      <c r="N90" s="3">
        <f t="shared" si="31"/>
        <v>958205768</v>
      </c>
      <c r="O90">
        <f t="shared" si="32"/>
        <v>9.1815829382846976E+17</v>
      </c>
      <c r="P90">
        <f t="shared" si="25"/>
        <v>745289994.37342203</v>
      </c>
      <c r="Q90">
        <f t="shared" si="26"/>
        <v>1.3058755874957119E+19</v>
      </c>
      <c r="R90">
        <f t="shared" si="27"/>
        <v>5.7072052001727869E-11</v>
      </c>
      <c r="S90" s="3">
        <f t="shared" si="35"/>
        <v>52401178</v>
      </c>
      <c r="T90" s="3">
        <f t="shared" si="36"/>
        <v>-1389377</v>
      </c>
      <c r="U90" s="3">
        <f t="shared" si="37"/>
        <v>-274257</v>
      </c>
      <c r="V90" s="3">
        <f t="shared" si="38"/>
        <v>102821</v>
      </c>
      <c r="W90" s="3">
        <f t="shared" si="33"/>
        <v>50840365</v>
      </c>
      <c r="Y90" s="3">
        <f t="shared" si="30"/>
        <v>1010606946</v>
      </c>
      <c r="Z90" s="3">
        <f t="shared" si="34"/>
        <v>992441498</v>
      </c>
    </row>
    <row r="91" spans="3:26">
      <c r="C91">
        <f t="shared" si="28"/>
        <v>2018</v>
      </c>
      <c r="D91">
        <f t="shared" si="29"/>
        <v>11</v>
      </c>
      <c r="E91" s="3">
        <f>SUM('retail billed'!E91:AF91)</f>
        <v>791875619</v>
      </c>
      <c r="F91" s="3">
        <f>SUM('retail unbilled'!E91:AF91)</f>
        <v>22634406</v>
      </c>
      <c r="G91" s="3">
        <f>'wholesale calendar'!E91</f>
        <v>28481061</v>
      </c>
      <c r="H91" s="3">
        <f>'CoUse calendar'!E91</f>
        <v>1493857</v>
      </c>
      <c r="I91" s="3">
        <f>'Conservation calendar'!E91</f>
        <v>-12926407</v>
      </c>
      <c r="J91" s="3">
        <f>'Conservation calendar'!F91</f>
        <v>-1706528</v>
      </c>
      <c r="K91" s="3">
        <f>'Res EV calendar'!E91</f>
        <v>1914881</v>
      </c>
      <c r="L91" s="3">
        <f>SUM('AMI adj calendar'!E91:I91)</f>
        <v>0</v>
      </c>
      <c r="N91" s="3">
        <f t="shared" si="31"/>
        <v>844484943</v>
      </c>
      <c r="O91">
        <f t="shared" si="32"/>
        <v>7.1315481895371328E+17</v>
      </c>
      <c r="P91">
        <f t="shared" si="25"/>
        <v>745289994.37342203</v>
      </c>
      <c r="Q91">
        <f t="shared" si="26"/>
        <v>1.3058755874957119E+19</v>
      </c>
      <c r="R91">
        <f t="shared" si="27"/>
        <v>5.7072052001727869E-11</v>
      </c>
      <c r="S91" s="3">
        <f t="shared" si="35"/>
        <v>40701209</v>
      </c>
      <c r="T91" s="3">
        <f t="shared" si="36"/>
        <v>-1163377</v>
      </c>
      <c r="U91" s="3">
        <f t="shared" si="37"/>
        <v>-153588</v>
      </c>
      <c r="V91" s="3">
        <f t="shared" si="38"/>
        <v>92291</v>
      </c>
      <c r="W91" s="3">
        <f t="shared" si="33"/>
        <v>39476535</v>
      </c>
      <c r="Y91" s="3">
        <f t="shared" si="30"/>
        <v>885186152</v>
      </c>
      <c r="Z91" s="3">
        <f t="shared" si="34"/>
        <v>871243424</v>
      </c>
    </row>
    <row r="92" spans="3:26">
      <c r="C92">
        <f t="shared" si="28"/>
        <v>2018</v>
      </c>
      <c r="D92">
        <f t="shared" si="29"/>
        <v>12</v>
      </c>
      <c r="E92" s="3">
        <f>SUM('retail billed'!E92:AF92)</f>
        <v>862585581</v>
      </c>
      <c r="F92" s="3">
        <f>SUM('retail unbilled'!E92:AF92)</f>
        <v>48847346</v>
      </c>
      <c r="G92" s="3">
        <f>'wholesale calendar'!E92</f>
        <v>32767386</v>
      </c>
      <c r="H92" s="3">
        <f>'CoUse calendar'!E92</f>
        <v>1821549</v>
      </c>
      <c r="I92" s="3">
        <f>'Conservation calendar'!E92</f>
        <v>-21349762</v>
      </c>
      <c r="J92" s="3">
        <f>'Conservation calendar'!F92</f>
        <v>-2227468</v>
      </c>
      <c r="K92" s="3">
        <f>'Res EV calendar'!E92</f>
        <v>1949578</v>
      </c>
      <c r="L92" s="3">
        <f>SUM('AMI adj calendar'!E92:I92)</f>
        <v>0</v>
      </c>
      <c r="N92" s="3">
        <f t="shared" si="31"/>
        <v>946021862</v>
      </c>
      <c r="O92">
        <f t="shared" si="32"/>
        <v>8.9495736338194701E+17</v>
      </c>
      <c r="P92">
        <f t="shared" si="25"/>
        <v>745289994.37342203</v>
      </c>
      <c r="Q92">
        <f t="shared" si="26"/>
        <v>1.3058755874957119E+19</v>
      </c>
      <c r="R92">
        <f t="shared" si="27"/>
        <v>5.7072052001727869E-11</v>
      </c>
      <c r="S92" s="3">
        <f t="shared" si="35"/>
        <v>51077053</v>
      </c>
      <c r="T92" s="3">
        <f t="shared" si="36"/>
        <v>-1921479</v>
      </c>
      <c r="U92" s="3">
        <f t="shared" si="37"/>
        <v>-200472</v>
      </c>
      <c r="V92" s="3">
        <f t="shared" si="38"/>
        <v>105260</v>
      </c>
      <c r="W92" s="3">
        <f t="shared" si="33"/>
        <v>49060362</v>
      </c>
      <c r="Y92" s="3">
        <f t="shared" si="30"/>
        <v>997098915</v>
      </c>
      <c r="Z92" s="3">
        <f t="shared" si="34"/>
        <v>973454572</v>
      </c>
    </row>
    <row r="93" spans="3:26">
      <c r="C93">
        <f t="shared" si="28"/>
        <v>2019</v>
      </c>
      <c r="D93">
        <f t="shared" si="29"/>
        <v>1</v>
      </c>
      <c r="E93" s="3">
        <f>SUM('retail billed'!E93:AF93)</f>
        <v>970814850</v>
      </c>
      <c r="F93" s="3">
        <f>SUM('retail unbilled'!E93:AF93)</f>
        <v>-18332346</v>
      </c>
      <c r="G93" s="3">
        <f>'wholesale calendar'!E93</f>
        <v>33585239</v>
      </c>
      <c r="H93" s="3">
        <f>'CoUse calendar'!E93</f>
        <v>1993685</v>
      </c>
      <c r="I93" s="3">
        <f>'Conservation calendar'!E93</f>
        <v>-26567986</v>
      </c>
      <c r="J93" s="3">
        <f>'Conservation calendar'!F93</f>
        <v>-2838246</v>
      </c>
      <c r="K93" s="3">
        <f>'Res EV calendar'!E93</f>
        <v>1988955</v>
      </c>
      <c r="L93" s="3">
        <f>SUM('AMI adj calendar'!E93:I93)</f>
        <v>0</v>
      </c>
      <c r="N93" s="3">
        <f t="shared" si="31"/>
        <v>988061428</v>
      </c>
      <c r="O93">
        <f t="shared" si="32"/>
        <v>9.7626538550139917E+17</v>
      </c>
      <c r="P93">
        <f t="shared" si="25"/>
        <v>753424237.52199733</v>
      </c>
      <c r="Q93">
        <f t="shared" si="26"/>
        <v>1.3345336569120651E+19</v>
      </c>
      <c r="R93">
        <f t="shared" si="27"/>
        <v>5.6455993718833709E-11</v>
      </c>
      <c r="S93" s="3">
        <f t="shared" si="35"/>
        <v>55116032</v>
      </c>
      <c r="T93" s="3">
        <f t="shared" si="36"/>
        <v>-2391119</v>
      </c>
      <c r="U93" s="3">
        <f t="shared" si="37"/>
        <v>-255442</v>
      </c>
      <c r="V93" s="3">
        <f t="shared" si="38"/>
        <v>110948</v>
      </c>
      <c r="W93" s="3">
        <f t="shared" si="33"/>
        <v>52580419</v>
      </c>
      <c r="Y93" s="3">
        <f t="shared" si="30"/>
        <v>1043177460</v>
      </c>
      <c r="Z93" s="3">
        <f t="shared" si="34"/>
        <v>1013224570</v>
      </c>
    </row>
    <row r="94" spans="3:26">
      <c r="C94">
        <f t="shared" si="28"/>
        <v>2019</v>
      </c>
      <c r="D94">
        <f t="shared" si="29"/>
        <v>2</v>
      </c>
      <c r="E94" s="3">
        <f>SUM('retail billed'!E94:AF94)</f>
        <v>892351304</v>
      </c>
      <c r="F94" s="3">
        <f>SUM('retail unbilled'!E94:AF94)</f>
        <v>-81107557</v>
      </c>
      <c r="G94" s="3">
        <f>'wholesale calendar'!E94</f>
        <v>28558783</v>
      </c>
      <c r="H94" s="3">
        <f>'CoUse calendar'!E94</f>
        <v>1972672</v>
      </c>
      <c r="I94" s="3">
        <f>'Conservation calendar'!E94</f>
        <v>-18589141</v>
      </c>
      <c r="J94" s="3">
        <f>'Conservation calendar'!F94</f>
        <v>-1971982</v>
      </c>
      <c r="K94" s="3">
        <f>'Res EV calendar'!E94</f>
        <v>2028332</v>
      </c>
      <c r="L94" s="3">
        <f>SUM('AMI adj calendar'!E94:I94)</f>
        <v>0</v>
      </c>
      <c r="N94" s="3">
        <f t="shared" si="31"/>
        <v>841775202</v>
      </c>
      <c r="O94">
        <f t="shared" si="32"/>
        <v>7.085854907021408E+17</v>
      </c>
      <c r="P94">
        <f t="shared" si="25"/>
        <v>753424237.52199733</v>
      </c>
      <c r="Q94">
        <f t="shared" si="26"/>
        <v>1.3345336569120651E+19</v>
      </c>
      <c r="R94">
        <f t="shared" si="27"/>
        <v>5.6455993718833709E-11</v>
      </c>
      <c r="S94" s="3">
        <f t="shared" si="35"/>
        <v>40003898</v>
      </c>
      <c r="T94" s="3">
        <f t="shared" si="36"/>
        <v>-1673023</v>
      </c>
      <c r="U94" s="3">
        <f t="shared" si="37"/>
        <v>-177478</v>
      </c>
      <c r="V94" s="3">
        <f t="shared" si="38"/>
        <v>96393</v>
      </c>
      <c r="W94" s="3">
        <f t="shared" si="33"/>
        <v>38249790</v>
      </c>
      <c r="Y94" s="3">
        <f t="shared" si="30"/>
        <v>881779100</v>
      </c>
      <c r="Z94" s="3">
        <f t="shared" si="34"/>
        <v>861492201</v>
      </c>
    </row>
    <row r="95" spans="3:26">
      <c r="C95">
        <f t="shared" si="28"/>
        <v>2019</v>
      </c>
      <c r="D95">
        <f t="shared" si="29"/>
        <v>3</v>
      </c>
      <c r="E95" s="3">
        <f>SUM('retail billed'!E95:AF95)</f>
        <v>828117305</v>
      </c>
      <c r="F95" s="3">
        <f>SUM('retail unbilled'!E95:AF95)</f>
        <v>11582477</v>
      </c>
      <c r="G95" s="3">
        <f>'wholesale calendar'!E95</f>
        <v>28480895</v>
      </c>
      <c r="H95" s="3">
        <f>'CoUse calendar'!E95</f>
        <v>1762615</v>
      </c>
      <c r="I95" s="3">
        <f>'Conservation calendar'!E95</f>
        <v>-12597965</v>
      </c>
      <c r="J95" s="3">
        <f>'Conservation calendar'!F95</f>
        <v>-1892164</v>
      </c>
      <c r="K95" s="3">
        <f>'Res EV calendar'!E95</f>
        <v>2067709</v>
      </c>
      <c r="L95" s="3">
        <f>SUM('AMI adj calendar'!E95:I95)</f>
        <v>0</v>
      </c>
      <c r="N95" s="3">
        <f t="shared" si="31"/>
        <v>869943292</v>
      </c>
      <c r="O95">
        <f t="shared" si="32"/>
        <v>7.5680133129579725E+17</v>
      </c>
      <c r="P95">
        <f t="shared" si="25"/>
        <v>753424237.52199733</v>
      </c>
      <c r="Q95">
        <f t="shared" si="26"/>
        <v>1.3345336569120651E+19</v>
      </c>
      <c r="R95">
        <f t="shared" si="27"/>
        <v>5.6455993718833709E-11</v>
      </c>
      <c r="S95" s="3">
        <f t="shared" si="35"/>
        <v>42725971</v>
      </c>
      <c r="T95" s="3">
        <f t="shared" si="36"/>
        <v>-1133817</v>
      </c>
      <c r="U95" s="3">
        <f t="shared" si="37"/>
        <v>-170295</v>
      </c>
      <c r="V95" s="3">
        <f t="shared" si="38"/>
        <v>101552</v>
      </c>
      <c r="W95" s="3">
        <f t="shared" si="33"/>
        <v>41523411</v>
      </c>
      <c r="Y95" s="3">
        <f t="shared" si="30"/>
        <v>912669263</v>
      </c>
      <c r="Z95" s="3">
        <f t="shared" si="34"/>
        <v>899044283</v>
      </c>
    </row>
    <row r="96" spans="3:26">
      <c r="C96">
        <f t="shared" si="28"/>
        <v>2019</v>
      </c>
      <c r="D96">
        <f t="shared" si="29"/>
        <v>4</v>
      </c>
      <c r="E96" s="3">
        <f>SUM('retail billed'!E96:AF96)</f>
        <v>824292722</v>
      </c>
      <c r="F96" s="3">
        <f>SUM('retail unbilled'!E96:AF96)</f>
        <v>3277140</v>
      </c>
      <c r="G96" s="3">
        <f>'wholesale calendar'!E96</f>
        <v>27842746</v>
      </c>
      <c r="H96" s="3">
        <f>'CoUse calendar'!E96</f>
        <v>1658358</v>
      </c>
      <c r="I96" s="3">
        <f>'Conservation calendar'!E96</f>
        <v>-12191579</v>
      </c>
      <c r="J96" s="3">
        <f>'Conservation calendar'!F96</f>
        <v>-2676262</v>
      </c>
      <c r="K96" s="3">
        <f>'Res EV calendar'!E96</f>
        <v>2107086</v>
      </c>
      <c r="L96" s="3">
        <f>SUM('AMI adj calendar'!E96:I96)</f>
        <v>0</v>
      </c>
      <c r="N96" s="3">
        <f t="shared" si="31"/>
        <v>857070966</v>
      </c>
      <c r="O96">
        <f t="shared" si="32"/>
        <v>7.3457064076017318E+17</v>
      </c>
      <c r="P96">
        <f t="shared" si="25"/>
        <v>753424237.52199733</v>
      </c>
      <c r="Q96">
        <f t="shared" si="26"/>
        <v>1.3345336569120651E+19</v>
      </c>
      <c r="R96">
        <f t="shared" si="27"/>
        <v>5.6455993718833709E-11</v>
      </c>
      <c r="S96" s="3">
        <f t="shared" si="35"/>
        <v>41470915</v>
      </c>
      <c r="T96" s="3">
        <f t="shared" si="36"/>
        <v>-1097242</v>
      </c>
      <c r="U96" s="3">
        <f t="shared" si="37"/>
        <v>-240864</v>
      </c>
      <c r="V96" s="3">
        <f t="shared" si="38"/>
        <v>101955</v>
      </c>
      <c r="W96" s="3">
        <f t="shared" si="33"/>
        <v>40234764</v>
      </c>
      <c r="Y96" s="3">
        <f t="shared" si="30"/>
        <v>898541881</v>
      </c>
      <c r="Z96" s="3">
        <f t="shared" si="34"/>
        <v>884544975</v>
      </c>
    </row>
    <row r="97" spans="3:26">
      <c r="C97">
        <f t="shared" si="28"/>
        <v>2019</v>
      </c>
      <c r="D97">
        <f t="shared" si="29"/>
        <v>5</v>
      </c>
      <c r="E97" s="3">
        <f>SUM('retail billed'!E97:AF97)</f>
        <v>897385865</v>
      </c>
      <c r="F97" s="3">
        <f>SUM('retail unbilled'!E97:AF97)</f>
        <v>147188860</v>
      </c>
      <c r="G97" s="3">
        <f>'wholesale calendar'!E97</f>
        <v>33185492</v>
      </c>
      <c r="H97" s="3">
        <f>'CoUse calendar'!E97</f>
        <v>1617456</v>
      </c>
      <c r="I97" s="3">
        <f>'Conservation calendar'!E97</f>
        <v>-26318521</v>
      </c>
      <c r="J97" s="3">
        <f>'Conservation calendar'!F97</f>
        <v>-5421778</v>
      </c>
      <c r="K97" s="3">
        <f>'Res EV calendar'!E97</f>
        <v>2146462</v>
      </c>
      <c r="L97" s="3">
        <f>SUM('AMI adj calendar'!E97:I97)</f>
        <v>0</v>
      </c>
      <c r="N97" s="3">
        <f t="shared" si="31"/>
        <v>1079377673</v>
      </c>
      <c r="O97">
        <f t="shared" si="32"/>
        <v>1.1650561609708948E+18</v>
      </c>
      <c r="P97">
        <f t="shared" si="25"/>
        <v>753424237.52199733</v>
      </c>
      <c r="Q97">
        <f t="shared" si="26"/>
        <v>1.3345336569120651E+19</v>
      </c>
      <c r="R97">
        <f t="shared" si="27"/>
        <v>5.6455993718833709E-11</v>
      </c>
      <c r="S97" s="3">
        <f t="shared" si="35"/>
        <v>65774403</v>
      </c>
      <c r="T97" s="3">
        <f t="shared" si="36"/>
        <v>-2368667</v>
      </c>
      <c r="U97" s="3">
        <f t="shared" si="37"/>
        <v>-487960</v>
      </c>
      <c r="V97" s="3">
        <f t="shared" si="38"/>
        <v>130800</v>
      </c>
      <c r="W97" s="3">
        <f t="shared" si="33"/>
        <v>63048576</v>
      </c>
      <c r="Y97" s="3">
        <f t="shared" si="30"/>
        <v>1145152076</v>
      </c>
      <c r="Z97" s="3">
        <f t="shared" si="34"/>
        <v>1112832412</v>
      </c>
    </row>
    <row r="98" spans="3:26">
      <c r="C98">
        <f t="shared" si="28"/>
        <v>2019</v>
      </c>
      <c r="D98">
        <f t="shared" si="29"/>
        <v>6</v>
      </c>
      <c r="E98" s="3">
        <f>SUM('retail billed'!E98:AF98)</f>
        <v>1132115190</v>
      </c>
      <c r="F98" s="3">
        <f>SUM('retail unbilled'!E98:AF98)</f>
        <v>58589602</v>
      </c>
      <c r="G98" s="3">
        <f>'wholesale calendar'!E98</f>
        <v>36095262</v>
      </c>
      <c r="H98" s="3">
        <f>'CoUse calendar'!E98</f>
        <v>1739428</v>
      </c>
      <c r="I98" s="3">
        <f>'Conservation calendar'!E98</f>
        <v>-39592456</v>
      </c>
      <c r="J98" s="3">
        <f>'Conservation calendar'!F98</f>
        <v>-7465362</v>
      </c>
      <c r="K98" s="3">
        <f>'Res EV calendar'!E98</f>
        <v>2185839</v>
      </c>
      <c r="L98" s="3">
        <f>SUM('AMI adj calendar'!E98:I98)</f>
        <v>0</v>
      </c>
      <c r="N98" s="3">
        <f t="shared" si="31"/>
        <v>1228539482</v>
      </c>
      <c r="O98">
        <f t="shared" si="32"/>
        <v>1.5093092588328284E+18</v>
      </c>
      <c r="P98">
        <f t="shared" si="25"/>
        <v>753424237.52199733</v>
      </c>
      <c r="Q98">
        <f t="shared" si="26"/>
        <v>1.3345336569120651E+19</v>
      </c>
      <c r="R98">
        <f t="shared" si="27"/>
        <v>5.6455993718833709E-11</v>
      </c>
      <c r="S98" s="3">
        <f t="shared" si="35"/>
        <v>85209554</v>
      </c>
      <c r="T98" s="3">
        <f t="shared" si="36"/>
        <v>-3563321</v>
      </c>
      <c r="U98" s="3">
        <f t="shared" si="37"/>
        <v>-671883</v>
      </c>
      <c r="V98" s="3">
        <f t="shared" si="38"/>
        <v>151606</v>
      </c>
      <c r="W98" s="3">
        <f t="shared" si="33"/>
        <v>81125956</v>
      </c>
      <c r="Y98" s="3">
        <f t="shared" si="30"/>
        <v>1313749036</v>
      </c>
      <c r="Z98" s="3">
        <f t="shared" si="34"/>
        <v>1264793459</v>
      </c>
    </row>
    <row r="99" spans="3:26">
      <c r="C99">
        <f t="shared" si="28"/>
        <v>2019</v>
      </c>
      <c r="D99">
        <f t="shared" si="29"/>
        <v>7</v>
      </c>
      <c r="E99" s="3">
        <f>SUM('retail billed'!E99:AF99)</f>
        <v>1274772207</v>
      </c>
      <c r="F99" s="3">
        <f>SUM('retail unbilled'!E99:AF99)</f>
        <v>28547899</v>
      </c>
      <c r="G99" s="3">
        <f>'wholesale calendar'!E99</f>
        <v>38957692</v>
      </c>
      <c r="H99" s="3">
        <f>'CoUse calendar'!E99</f>
        <v>1825242</v>
      </c>
      <c r="I99" s="3">
        <f>'Conservation calendar'!E99</f>
        <v>-44903639</v>
      </c>
      <c r="J99" s="3">
        <f>'Conservation calendar'!F99</f>
        <v>-8296412</v>
      </c>
      <c r="K99" s="3">
        <f>'Res EV calendar'!E99</f>
        <v>2225216</v>
      </c>
      <c r="L99" s="3">
        <f>SUM('AMI adj calendar'!E99:I99)</f>
        <v>0</v>
      </c>
      <c r="N99" s="3">
        <f t="shared" si="31"/>
        <v>1344103040</v>
      </c>
      <c r="O99">
        <f t="shared" si="32"/>
        <v>1.8066129821372416E+18</v>
      </c>
      <c r="P99">
        <f t="shared" si="25"/>
        <v>753424237.52199733</v>
      </c>
      <c r="Q99">
        <f t="shared" si="26"/>
        <v>1.3345336569120651E+19</v>
      </c>
      <c r="R99">
        <f t="shared" si="27"/>
        <v>5.6455993718833709E-11</v>
      </c>
      <c r="S99" s="3">
        <f t="shared" si="35"/>
        <v>101994131</v>
      </c>
      <c r="T99" s="3">
        <f t="shared" si="36"/>
        <v>-4041328</v>
      </c>
      <c r="U99" s="3">
        <f t="shared" si="37"/>
        <v>-746677</v>
      </c>
      <c r="V99" s="3">
        <f t="shared" si="38"/>
        <v>168855</v>
      </c>
      <c r="W99" s="3">
        <f t="shared" si="33"/>
        <v>97374981</v>
      </c>
      <c r="Y99" s="3">
        <f t="shared" si="30"/>
        <v>1446097171</v>
      </c>
      <c r="Z99" s="3">
        <f t="shared" si="34"/>
        <v>1390503186</v>
      </c>
    </row>
    <row r="100" spans="3:26">
      <c r="C100">
        <f t="shared" si="28"/>
        <v>2019</v>
      </c>
      <c r="D100">
        <f t="shared" si="29"/>
        <v>8</v>
      </c>
      <c r="E100" s="3">
        <f>SUM('retail billed'!E100:AF100)</f>
        <v>1282661279</v>
      </c>
      <c r="F100" s="3">
        <f>SUM('retail unbilled'!E100:AF100)</f>
        <v>2230196</v>
      </c>
      <c r="G100" s="3">
        <f>'wholesale calendar'!E100</f>
        <v>39341892</v>
      </c>
      <c r="H100" s="3">
        <f>'CoUse calendar'!E100</f>
        <v>2094759</v>
      </c>
      <c r="I100" s="3">
        <f>'Conservation calendar'!E100</f>
        <v>-43282118</v>
      </c>
      <c r="J100" s="3">
        <f>'Conservation calendar'!F100</f>
        <v>-8059891</v>
      </c>
      <c r="K100" s="3">
        <f>'Res EV calendar'!E100</f>
        <v>2264593</v>
      </c>
      <c r="L100" s="3">
        <f>SUM('AMI adj calendar'!E100:I100)</f>
        <v>0</v>
      </c>
      <c r="N100" s="3">
        <f t="shared" si="31"/>
        <v>1326328126</v>
      </c>
      <c r="O100">
        <f t="shared" si="32"/>
        <v>1.7591462978186719E+18</v>
      </c>
      <c r="P100">
        <f t="shared" si="25"/>
        <v>753424237.52199733</v>
      </c>
      <c r="Q100">
        <f t="shared" si="26"/>
        <v>1.3345336569120651E+19</v>
      </c>
      <c r="R100">
        <f t="shared" si="27"/>
        <v>5.6455993718833709E-11</v>
      </c>
      <c r="S100" s="3">
        <f t="shared" si="35"/>
        <v>99314352</v>
      </c>
      <c r="T100" s="3">
        <f t="shared" si="36"/>
        <v>-3895391</v>
      </c>
      <c r="U100" s="3">
        <f t="shared" si="37"/>
        <v>-725390</v>
      </c>
      <c r="V100" s="3">
        <f t="shared" si="38"/>
        <v>169571</v>
      </c>
      <c r="W100" s="3">
        <f t="shared" si="33"/>
        <v>94863142</v>
      </c>
      <c r="Y100" s="3">
        <f t="shared" si="30"/>
        <v>1425642478</v>
      </c>
      <c r="Z100" s="3">
        <f t="shared" si="34"/>
        <v>1372113852</v>
      </c>
    </row>
    <row r="101" spans="3:26">
      <c r="C101">
        <f t="shared" si="28"/>
        <v>2019</v>
      </c>
      <c r="D101">
        <f t="shared" si="29"/>
        <v>9</v>
      </c>
      <c r="E101" s="3">
        <f>SUM('retail billed'!E101:AF101)</f>
        <v>1226056747</v>
      </c>
      <c r="F101" s="3">
        <f>SUM('retail unbilled'!E101:AF101)</f>
        <v>-101970134</v>
      </c>
      <c r="G101" s="3">
        <f>'wholesale calendar'!E101</f>
        <v>34867192</v>
      </c>
      <c r="H101" s="3">
        <f>'CoUse calendar'!E101</f>
        <v>1849505</v>
      </c>
      <c r="I101" s="3">
        <f>'Conservation calendar'!E101</f>
        <v>-32953477</v>
      </c>
      <c r="J101" s="3">
        <f>'Conservation calendar'!F101</f>
        <v>-6444157</v>
      </c>
      <c r="K101" s="3">
        <f>'Res EV calendar'!E101</f>
        <v>2303970</v>
      </c>
      <c r="L101" s="3">
        <f>SUM('AMI adj calendar'!E101:I101)</f>
        <v>0</v>
      </c>
      <c r="N101" s="3">
        <f t="shared" si="31"/>
        <v>1160803310</v>
      </c>
      <c r="O101">
        <f t="shared" si="32"/>
        <v>1.347464324506956E+18</v>
      </c>
      <c r="P101">
        <f t="shared" si="25"/>
        <v>753424237.52199733</v>
      </c>
      <c r="Q101">
        <f t="shared" si="26"/>
        <v>1.3345336569120651E+19</v>
      </c>
      <c r="R101">
        <f t="shared" si="27"/>
        <v>5.6455993718833709E-11</v>
      </c>
      <c r="S101" s="3">
        <f t="shared" si="35"/>
        <v>76072437</v>
      </c>
      <c r="T101" s="3">
        <f t="shared" si="36"/>
        <v>-2965813</v>
      </c>
      <c r="U101" s="3">
        <f t="shared" si="37"/>
        <v>-579974</v>
      </c>
      <c r="V101" s="3">
        <f t="shared" si="38"/>
        <v>150989</v>
      </c>
      <c r="W101" s="3">
        <f t="shared" si="33"/>
        <v>72677639</v>
      </c>
      <c r="Y101" s="3">
        <f t="shared" si="30"/>
        <v>1236875747</v>
      </c>
      <c r="Z101" s="3">
        <f t="shared" si="34"/>
        <v>1196387285</v>
      </c>
    </row>
    <row r="102" spans="3:26">
      <c r="C102">
        <f t="shared" si="28"/>
        <v>2019</v>
      </c>
      <c r="D102">
        <f t="shared" si="29"/>
        <v>10</v>
      </c>
      <c r="E102" s="3">
        <f>SUM('retail billed'!E102:AF102)</f>
        <v>1047153732</v>
      </c>
      <c r="F102" s="3">
        <f>SUM('retail unbilled'!E102:AF102)</f>
        <v>-111001064</v>
      </c>
      <c r="G102" s="3">
        <f>'wholesale calendar'!E102</f>
        <v>30844735</v>
      </c>
      <c r="H102" s="3">
        <f>'CoUse calendar'!E102</f>
        <v>1625397</v>
      </c>
      <c r="I102" s="3">
        <f>'Conservation calendar'!E102</f>
        <v>-17587258</v>
      </c>
      <c r="J102" s="3">
        <f>'Conservation calendar'!F102</f>
        <v>-3584196</v>
      </c>
      <c r="K102" s="3">
        <f>'Res EV calendar'!E102</f>
        <v>2343347</v>
      </c>
      <c r="L102" s="3">
        <f>SUM('AMI adj calendar'!E102:I102)</f>
        <v>0</v>
      </c>
      <c r="N102" s="3">
        <f t="shared" si="31"/>
        <v>968622800</v>
      </c>
      <c r="O102">
        <f t="shared" si="32"/>
        <v>9.3823012867984E+17</v>
      </c>
      <c r="P102">
        <f t="shared" si="25"/>
        <v>753424237.52199733</v>
      </c>
      <c r="Q102">
        <f t="shared" si="26"/>
        <v>1.3345336569120651E+19</v>
      </c>
      <c r="R102">
        <f t="shared" si="27"/>
        <v>5.6455993718833709E-11</v>
      </c>
      <c r="S102" s="3">
        <f t="shared" si="35"/>
        <v>52968714</v>
      </c>
      <c r="T102" s="3">
        <f t="shared" si="36"/>
        <v>-1582853</v>
      </c>
      <c r="U102" s="3">
        <f t="shared" si="37"/>
        <v>-322578</v>
      </c>
      <c r="V102" s="3">
        <f t="shared" si="38"/>
        <v>128145</v>
      </c>
      <c r="W102" s="3">
        <f t="shared" si="33"/>
        <v>51191428</v>
      </c>
      <c r="Y102" s="3">
        <f t="shared" si="30"/>
        <v>1021591514</v>
      </c>
      <c r="Z102" s="3">
        <f t="shared" si="34"/>
        <v>1000986121</v>
      </c>
    </row>
    <row r="103" spans="3:26">
      <c r="C103">
        <f t="shared" si="28"/>
        <v>2019</v>
      </c>
      <c r="D103">
        <f t="shared" si="29"/>
        <v>11</v>
      </c>
      <c r="E103" s="3">
        <f>SUM('retail billed'!E103:AF103)</f>
        <v>800121232</v>
      </c>
      <c r="F103" s="3">
        <f>SUM('retail unbilled'!E103:AF103)</f>
        <v>22861193</v>
      </c>
      <c r="G103" s="3">
        <f>'wholesale calendar'!E103</f>
        <v>29148375</v>
      </c>
      <c r="H103" s="3">
        <f>'CoUse calendar'!E103</f>
        <v>1493857</v>
      </c>
      <c r="I103" s="3">
        <f>'Conservation calendar'!E103</f>
        <v>-14726462</v>
      </c>
      <c r="J103" s="3">
        <f>'Conservation calendar'!F103</f>
        <v>-2007196</v>
      </c>
      <c r="K103" s="3">
        <f>'Res EV calendar'!E103</f>
        <v>2382724</v>
      </c>
      <c r="L103" s="3">
        <f>SUM('AMI adj calendar'!E103:I103)</f>
        <v>0</v>
      </c>
      <c r="N103" s="3">
        <f t="shared" si="31"/>
        <v>853624657</v>
      </c>
      <c r="O103">
        <f t="shared" si="32"/>
        <v>7.2867505503836762E+17</v>
      </c>
      <c r="P103">
        <f t="shared" si="25"/>
        <v>753424237.52199733</v>
      </c>
      <c r="Q103">
        <f t="shared" si="26"/>
        <v>1.3345336569120651E+19</v>
      </c>
      <c r="R103">
        <f t="shared" si="27"/>
        <v>5.6455993718833709E-11</v>
      </c>
      <c r="S103" s="3">
        <f t="shared" si="35"/>
        <v>41138074</v>
      </c>
      <c r="T103" s="3">
        <f t="shared" si="36"/>
        <v>-1325382</v>
      </c>
      <c r="U103" s="3">
        <f t="shared" si="37"/>
        <v>-180648</v>
      </c>
      <c r="V103" s="3">
        <f t="shared" si="38"/>
        <v>114829</v>
      </c>
      <c r="W103" s="3">
        <f t="shared" si="33"/>
        <v>39746873</v>
      </c>
      <c r="Y103" s="3">
        <f t="shared" si="30"/>
        <v>894762731</v>
      </c>
      <c r="Z103" s="3">
        <f t="shared" si="34"/>
        <v>879020596</v>
      </c>
    </row>
    <row r="104" spans="3:26">
      <c r="C104">
        <f t="shared" si="28"/>
        <v>2019</v>
      </c>
      <c r="D104">
        <f t="shared" si="29"/>
        <v>12</v>
      </c>
      <c r="E104" s="3">
        <f>SUM('retail billed'!E104:AF104)</f>
        <v>871685822</v>
      </c>
      <c r="F104" s="3">
        <f>SUM('retail unbilled'!E104:AF104)</f>
        <v>49388782</v>
      </c>
      <c r="G104" s="3">
        <f>'wholesale calendar'!E104</f>
        <v>33461266</v>
      </c>
      <c r="H104" s="3">
        <f>'CoUse calendar'!E104</f>
        <v>1821549</v>
      </c>
      <c r="I104" s="3">
        <f>'Conservation calendar'!E104</f>
        <v>-24322804</v>
      </c>
      <c r="J104" s="3">
        <f>'Conservation calendar'!F104</f>
        <v>-2619920</v>
      </c>
      <c r="K104" s="3">
        <f>'Res EV calendar'!E104</f>
        <v>2422101</v>
      </c>
      <c r="L104" s="3">
        <f>SUM('AMI adj calendar'!E104:I104)</f>
        <v>0</v>
      </c>
      <c r="N104" s="3">
        <f t="shared" si="31"/>
        <v>956357419</v>
      </c>
      <c r="O104">
        <f t="shared" si="32"/>
        <v>9.146195128763415E+17</v>
      </c>
      <c r="P104">
        <f t="shared" si="25"/>
        <v>753424237.52199733</v>
      </c>
      <c r="Q104">
        <f t="shared" si="26"/>
        <v>1.3345336569120651E+19</v>
      </c>
      <c r="R104">
        <f t="shared" si="27"/>
        <v>5.6455993718833709E-11</v>
      </c>
      <c r="S104" s="3">
        <f t="shared" si="35"/>
        <v>51635753</v>
      </c>
      <c r="T104" s="3">
        <f t="shared" si="36"/>
        <v>-2189052</v>
      </c>
      <c r="U104" s="3">
        <f t="shared" si="37"/>
        <v>-235793</v>
      </c>
      <c r="V104" s="3">
        <f t="shared" si="38"/>
        <v>130774</v>
      </c>
      <c r="W104" s="3">
        <f t="shared" si="33"/>
        <v>49341682</v>
      </c>
      <c r="Y104" s="3">
        <f t="shared" si="30"/>
        <v>1007993172</v>
      </c>
      <c r="Z104" s="3">
        <f t="shared" si="34"/>
        <v>981178478</v>
      </c>
    </row>
    <row r="105" spans="3:26">
      <c r="C105">
        <f t="shared" si="28"/>
        <v>2020</v>
      </c>
      <c r="D105">
        <f t="shared" si="29"/>
        <v>1</v>
      </c>
      <c r="E105" s="3">
        <f>SUM('retail billed'!E105:AF105)</f>
        <v>980304437</v>
      </c>
      <c r="F105" s="3">
        <f>SUM('retail unbilled'!E105:AF105)</f>
        <v>-18519427</v>
      </c>
      <c r="G105" s="3">
        <f>'wholesale calendar'!E105</f>
        <v>34279960</v>
      </c>
      <c r="H105" s="3">
        <f>'CoUse calendar'!E105</f>
        <v>1993685</v>
      </c>
      <c r="I105" s="3">
        <f>'Conservation calendar'!E105</f>
        <v>-26567986</v>
      </c>
      <c r="J105" s="3">
        <f>'Conservation calendar'!F105</f>
        <v>-2838246</v>
      </c>
      <c r="K105" s="3">
        <f>'Res EV calendar'!E105</f>
        <v>2466360</v>
      </c>
      <c r="L105" s="3">
        <f>SUM('AMI adj calendar'!E105:I105)</f>
        <v>0</v>
      </c>
      <c r="N105" s="3">
        <f t="shared" si="31"/>
        <v>998058655</v>
      </c>
      <c r="O105">
        <f t="shared" si="32"/>
        <v>9.9612107882040909E+17</v>
      </c>
      <c r="P105">
        <f t="shared" si="25"/>
        <v>761272657.85054505</v>
      </c>
      <c r="Q105">
        <f t="shared" si="26"/>
        <v>1.3622935328043575E+19</v>
      </c>
      <c r="R105">
        <f t="shared" si="27"/>
        <v>5.588169065762374E-11</v>
      </c>
      <c r="S105" s="3">
        <f t="shared" si="35"/>
        <v>55664930</v>
      </c>
      <c r="T105" s="3">
        <f t="shared" si="36"/>
        <v>-2391119</v>
      </c>
      <c r="U105" s="3">
        <f t="shared" si="37"/>
        <v>-255442</v>
      </c>
      <c r="V105" s="3">
        <f t="shared" si="38"/>
        <v>137557</v>
      </c>
      <c r="W105" s="3">
        <f t="shared" si="33"/>
        <v>53155926</v>
      </c>
      <c r="Y105" s="3">
        <f t="shared" si="30"/>
        <v>1053723585</v>
      </c>
      <c r="Z105" s="3">
        <f t="shared" si="34"/>
        <v>1024274709</v>
      </c>
    </row>
    <row r="106" spans="3:26">
      <c r="C106">
        <f t="shared" si="28"/>
        <v>2020</v>
      </c>
      <c r="D106">
        <f t="shared" si="29"/>
        <v>2</v>
      </c>
      <c r="E106" s="3">
        <f>SUM('retail billed'!E106:AF106)</f>
        <v>903302197</v>
      </c>
      <c r="F106" s="3">
        <f>SUM('retail unbilled'!E106:AF106)</f>
        <v>-57205939</v>
      </c>
      <c r="G106" s="3">
        <f>'wholesale calendar'!E106</f>
        <v>30229248</v>
      </c>
      <c r="H106" s="3">
        <f>'CoUse calendar'!E106</f>
        <v>1972672</v>
      </c>
      <c r="I106" s="3">
        <f>'Conservation calendar'!E106</f>
        <v>-18589141</v>
      </c>
      <c r="J106" s="3">
        <f>'Conservation calendar'!F106</f>
        <v>-1971982</v>
      </c>
      <c r="K106" s="3">
        <f>'Res EV calendar'!E106</f>
        <v>2510619</v>
      </c>
      <c r="L106" s="3">
        <f>SUM('AMI adj calendar'!E106:I106)</f>
        <v>0</v>
      </c>
      <c r="N106" s="3">
        <f t="shared" si="31"/>
        <v>878298178</v>
      </c>
      <c r="O106">
        <f t="shared" si="32"/>
        <v>7.7140768947811968E+17</v>
      </c>
      <c r="P106">
        <f t="shared" si="25"/>
        <v>761272657.85054505</v>
      </c>
      <c r="Q106">
        <f t="shared" si="26"/>
        <v>1.3622935328043575E+19</v>
      </c>
      <c r="R106">
        <f t="shared" si="27"/>
        <v>5.588169065762374E-11</v>
      </c>
      <c r="S106" s="3">
        <f t="shared" si="35"/>
        <v>43107566</v>
      </c>
      <c r="T106" s="3">
        <f t="shared" si="36"/>
        <v>-1673023</v>
      </c>
      <c r="U106" s="3">
        <f t="shared" si="37"/>
        <v>-177478</v>
      </c>
      <c r="V106" s="3">
        <f t="shared" si="38"/>
        <v>123223</v>
      </c>
      <c r="W106" s="3">
        <f t="shared" si="33"/>
        <v>41380288</v>
      </c>
      <c r="Y106" s="3">
        <f t="shared" si="30"/>
        <v>921405744</v>
      </c>
      <c r="Z106" s="3">
        <f t="shared" si="34"/>
        <v>901627962</v>
      </c>
    </row>
    <row r="107" spans="3:26">
      <c r="C107">
        <f t="shared" si="28"/>
        <v>2020</v>
      </c>
      <c r="D107">
        <f t="shared" si="29"/>
        <v>3</v>
      </c>
      <c r="E107" s="3">
        <f>SUM('retail billed'!E107:AF107)</f>
        <v>836173084</v>
      </c>
      <c r="F107" s="3">
        <f>SUM('retail unbilled'!E107:AF107)</f>
        <v>-11965717</v>
      </c>
      <c r="G107" s="3">
        <f>'wholesale calendar'!E107</f>
        <v>29177834</v>
      </c>
      <c r="H107" s="3">
        <f>'CoUse calendar'!E107</f>
        <v>1762615</v>
      </c>
      <c r="I107" s="3">
        <f>'Conservation calendar'!E107</f>
        <v>-12597965</v>
      </c>
      <c r="J107" s="3">
        <f>'Conservation calendar'!F107</f>
        <v>-1892164</v>
      </c>
      <c r="K107" s="3">
        <f>'Res EV calendar'!E107</f>
        <v>2554878</v>
      </c>
      <c r="L107" s="3">
        <f>SUM('AMI adj calendar'!E107:I107)</f>
        <v>0</v>
      </c>
      <c r="N107" s="3">
        <f t="shared" si="31"/>
        <v>855147816</v>
      </c>
      <c r="O107">
        <f t="shared" si="32"/>
        <v>7.3127778720956979E+17</v>
      </c>
      <c r="P107">
        <f t="shared" si="25"/>
        <v>761272657.85054505</v>
      </c>
      <c r="Q107">
        <f t="shared" si="26"/>
        <v>1.3622935328043575E+19</v>
      </c>
      <c r="R107">
        <f t="shared" si="27"/>
        <v>5.588169065762374E-11</v>
      </c>
      <c r="S107" s="3">
        <f t="shared" si="35"/>
        <v>40865039</v>
      </c>
      <c r="T107" s="3">
        <f t="shared" si="36"/>
        <v>-1133817</v>
      </c>
      <c r="U107" s="3">
        <f t="shared" si="37"/>
        <v>-170295</v>
      </c>
      <c r="V107" s="3">
        <f t="shared" si="38"/>
        <v>122090</v>
      </c>
      <c r="W107" s="3">
        <f t="shared" si="33"/>
        <v>39683017</v>
      </c>
      <c r="Y107" s="3">
        <f t="shared" si="30"/>
        <v>896012855</v>
      </c>
      <c r="Z107" s="3">
        <f t="shared" si="34"/>
        <v>882895582</v>
      </c>
    </row>
    <row r="108" spans="3:26">
      <c r="C108">
        <f t="shared" si="28"/>
        <v>2020</v>
      </c>
      <c r="D108">
        <f t="shared" si="29"/>
        <v>4</v>
      </c>
      <c r="E108" s="3">
        <f>SUM('retail billed'!E108:AF108)</f>
        <v>832118240</v>
      </c>
      <c r="F108" s="3">
        <f>SUM('retail unbilled'!E108:AF108)</f>
        <v>3301462</v>
      </c>
      <c r="G108" s="3">
        <f>'wholesale calendar'!E108</f>
        <v>28518832</v>
      </c>
      <c r="H108" s="3">
        <f>'CoUse calendar'!E108</f>
        <v>1658358</v>
      </c>
      <c r="I108" s="3">
        <f>'Conservation calendar'!E108</f>
        <v>-12191579</v>
      </c>
      <c r="J108" s="3">
        <f>'Conservation calendar'!F108</f>
        <v>-2676262</v>
      </c>
      <c r="K108" s="3">
        <f>'Res EV calendar'!E108</f>
        <v>2599137</v>
      </c>
      <c r="L108" s="3">
        <f>SUM('AMI adj calendar'!E108:I108)</f>
        <v>0</v>
      </c>
      <c r="N108" s="3">
        <f t="shared" si="31"/>
        <v>865596892</v>
      </c>
      <c r="O108">
        <f t="shared" si="32"/>
        <v>7.4925797944005965E+17</v>
      </c>
      <c r="P108">
        <f t="shared" si="25"/>
        <v>761272657.85054505</v>
      </c>
      <c r="Q108">
        <f t="shared" si="26"/>
        <v>1.3622935328043575E+19</v>
      </c>
      <c r="R108">
        <f t="shared" si="27"/>
        <v>5.588169065762374E-11</v>
      </c>
      <c r="S108" s="3">
        <f t="shared" si="35"/>
        <v>41869803</v>
      </c>
      <c r="T108" s="3">
        <f t="shared" si="36"/>
        <v>-1097242</v>
      </c>
      <c r="U108" s="3">
        <f t="shared" si="37"/>
        <v>-240864</v>
      </c>
      <c r="V108" s="3">
        <f t="shared" si="38"/>
        <v>125723</v>
      </c>
      <c r="W108" s="3">
        <f t="shared" si="33"/>
        <v>40657420</v>
      </c>
      <c r="Y108" s="3">
        <f t="shared" si="30"/>
        <v>907466695</v>
      </c>
      <c r="Z108" s="3">
        <f t="shared" si="34"/>
        <v>893985608</v>
      </c>
    </row>
    <row r="109" spans="3:26">
      <c r="C109">
        <f t="shared" si="28"/>
        <v>2020</v>
      </c>
      <c r="D109">
        <f t="shared" si="29"/>
        <v>5</v>
      </c>
      <c r="E109" s="3">
        <f>SUM('retail billed'!E109:AF109)</f>
        <v>905848935</v>
      </c>
      <c r="F109" s="3">
        <f>SUM('retail unbilled'!E109:AF109)</f>
        <v>148842032</v>
      </c>
      <c r="G109" s="3">
        <f>'wholesale calendar'!E109</f>
        <v>33886829</v>
      </c>
      <c r="H109" s="3">
        <f>'CoUse calendar'!E109</f>
        <v>1617456</v>
      </c>
      <c r="I109" s="3">
        <f>'Conservation calendar'!E109</f>
        <v>-26318521</v>
      </c>
      <c r="J109" s="3">
        <f>'Conservation calendar'!F109</f>
        <v>-5421778</v>
      </c>
      <c r="K109" s="3">
        <f>'Res EV calendar'!E109</f>
        <v>2643397</v>
      </c>
      <c r="L109" s="3">
        <f>SUM('AMI adj calendar'!E109:I109)</f>
        <v>0</v>
      </c>
      <c r="N109" s="3">
        <f t="shared" si="31"/>
        <v>1090195252</v>
      </c>
      <c r="O109">
        <f t="shared" si="32"/>
        <v>1.1885256874833436E+18</v>
      </c>
      <c r="P109">
        <f t="shared" si="25"/>
        <v>761272657.85054505</v>
      </c>
      <c r="Q109">
        <f t="shared" si="26"/>
        <v>1.3622935328043575E+19</v>
      </c>
      <c r="R109">
        <f t="shared" si="27"/>
        <v>5.588169065762374E-11</v>
      </c>
      <c r="S109" s="3">
        <f t="shared" si="35"/>
        <v>66416825</v>
      </c>
      <c r="T109" s="3">
        <f t="shared" si="36"/>
        <v>-2368667</v>
      </c>
      <c r="U109" s="3">
        <f t="shared" si="37"/>
        <v>-487960</v>
      </c>
      <c r="V109" s="3">
        <f t="shared" si="38"/>
        <v>161041</v>
      </c>
      <c r="W109" s="3">
        <f t="shared" si="33"/>
        <v>63721239</v>
      </c>
      <c r="Y109" s="3">
        <f t="shared" si="30"/>
        <v>1156612077</v>
      </c>
      <c r="Z109" s="3">
        <f t="shared" si="34"/>
        <v>1124819589</v>
      </c>
    </row>
    <row r="110" spans="3:26">
      <c r="C110">
        <f t="shared" si="28"/>
        <v>2020</v>
      </c>
      <c r="D110">
        <f t="shared" si="29"/>
        <v>6</v>
      </c>
      <c r="E110" s="3">
        <f>SUM('retail billed'!E110:AF110)</f>
        <v>1143252131</v>
      </c>
      <c r="F110" s="3">
        <f>SUM('retail unbilled'!E110:AF110)</f>
        <v>59252760</v>
      </c>
      <c r="G110" s="3">
        <f>'wholesale calendar'!E110</f>
        <v>36777270</v>
      </c>
      <c r="H110" s="3">
        <f>'CoUse calendar'!E110</f>
        <v>1739428</v>
      </c>
      <c r="I110" s="3">
        <f>'Conservation calendar'!E110</f>
        <v>-39592456</v>
      </c>
      <c r="J110" s="3">
        <f>'Conservation calendar'!F110</f>
        <v>-7465362</v>
      </c>
      <c r="K110" s="3">
        <f>'Res EV calendar'!E110</f>
        <v>2687656</v>
      </c>
      <c r="L110" s="3">
        <f>SUM('AMI adj calendar'!E110:I110)</f>
        <v>0</v>
      </c>
      <c r="N110" s="3">
        <f t="shared" si="31"/>
        <v>1241021589</v>
      </c>
      <c r="O110">
        <f t="shared" si="32"/>
        <v>1.540134584364085E+18</v>
      </c>
      <c r="P110">
        <f t="shared" si="25"/>
        <v>761272657.85054505</v>
      </c>
      <c r="Q110">
        <f t="shared" si="26"/>
        <v>1.3622935328043575E+19</v>
      </c>
      <c r="R110">
        <f t="shared" si="27"/>
        <v>5.588169065762374E-11</v>
      </c>
      <c r="S110" s="3">
        <f t="shared" si="35"/>
        <v>86065324</v>
      </c>
      <c r="T110" s="3">
        <f t="shared" si="36"/>
        <v>-3563321</v>
      </c>
      <c r="U110" s="3">
        <f t="shared" si="37"/>
        <v>-671883</v>
      </c>
      <c r="V110" s="3">
        <f t="shared" si="38"/>
        <v>186390</v>
      </c>
      <c r="W110" s="3">
        <f t="shared" si="33"/>
        <v>82016510</v>
      </c>
      <c r="Y110" s="3">
        <f t="shared" si="30"/>
        <v>1327086913</v>
      </c>
      <c r="Z110" s="3">
        <f t="shared" si="34"/>
        <v>1278667937</v>
      </c>
    </row>
    <row r="111" spans="3:26">
      <c r="C111">
        <f t="shared" si="28"/>
        <v>2020</v>
      </c>
      <c r="D111">
        <f t="shared" si="29"/>
        <v>7</v>
      </c>
      <c r="E111" s="3">
        <f>SUM('retail billed'!E111:AF111)</f>
        <v>1287318750</v>
      </c>
      <c r="F111" s="3">
        <f>SUM('retail unbilled'!E111:AF111)</f>
        <v>28883455</v>
      </c>
      <c r="G111" s="3">
        <f>'wholesale calendar'!E111</f>
        <v>39665608</v>
      </c>
      <c r="H111" s="3">
        <f>'CoUse calendar'!E111</f>
        <v>1825242</v>
      </c>
      <c r="I111" s="3">
        <f>'Conservation calendar'!E111</f>
        <v>-44903639</v>
      </c>
      <c r="J111" s="3">
        <f>'Conservation calendar'!F111</f>
        <v>-8296412</v>
      </c>
      <c r="K111" s="3">
        <f>'Res EV calendar'!E111</f>
        <v>2731915</v>
      </c>
      <c r="L111" s="3">
        <f>SUM('AMI adj calendar'!E111:I111)</f>
        <v>0</v>
      </c>
      <c r="N111" s="3">
        <f t="shared" si="31"/>
        <v>1357693055</v>
      </c>
      <c r="O111">
        <f t="shared" si="32"/>
        <v>1.843330431595233E+18</v>
      </c>
      <c r="P111">
        <f t="shared" si="25"/>
        <v>761272657.85054505</v>
      </c>
      <c r="Q111">
        <f t="shared" si="26"/>
        <v>1.3622935328043575E+19</v>
      </c>
      <c r="R111">
        <f t="shared" si="27"/>
        <v>5.588169065762374E-11</v>
      </c>
      <c r="S111" s="3">
        <f t="shared" si="35"/>
        <v>103008421</v>
      </c>
      <c r="T111" s="3">
        <f t="shared" si="36"/>
        <v>-4041328</v>
      </c>
      <c r="U111" s="3">
        <f t="shared" si="37"/>
        <v>-746677</v>
      </c>
      <c r="V111" s="3">
        <f t="shared" si="38"/>
        <v>207271</v>
      </c>
      <c r="W111" s="3">
        <f t="shared" si="33"/>
        <v>98427687</v>
      </c>
      <c r="Y111" s="3">
        <f t="shared" si="30"/>
        <v>1460701476</v>
      </c>
      <c r="Z111" s="3">
        <f t="shared" si="34"/>
        <v>1405652606</v>
      </c>
    </row>
    <row r="112" spans="3:26">
      <c r="C112">
        <f t="shared" si="28"/>
        <v>2020</v>
      </c>
      <c r="D112">
        <f t="shared" si="29"/>
        <v>8</v>
      </c>
      <c r="E112" s="3">
        <f>SUM('retail billed'!E112:AF112)</f>
        <v>1295270536</v>
      </c>
      <c r="F112" s="3">
        <f>SUM('retail unbilled'!E112:AF112)</f>
        <v>2267394</v>
      </c>
      <c r="G112" s="3">
        <f>'wholesale calendar'!E112</f>
        <v>40051529</v>
      </c>
      <c r="H112" s="3">
        <f>'CoUse calendar'!E112</f>
        <v>2094759</v>
      </c>
      <c r="I112" s="3">
        <f>'Conservation calendar'!E112</f>
        <v>-43282118</v>
      </c>
      <c r="J112" s="3">
        <f>'Conservation calendar'!F112</f>
        <v>-8059891</v>
      </c>
      <c r="K112" s="3">
        <f>'Res EV calendar'!E112</f>
        <v>2776174</v>
      </c>
      <c r="L112" s="3">
        <f>SUM('AMI adj calendar'!E112:I112)</f>
        <v>0</v>
      </c>
      <c r="N112" s="3">
        <f t="shared" si="31"/>
        <v>1339684218</v>
      </c>
      <c r="O112">
        <f t="shared" si="32"/>
        <v>1.7947538039582715E+18</v>
      </c>
      <c r="P112">
        <f t="shared" si="25"/>
        <v>761272657.85054505</v>
      </c>
      <c r="Q112">
        <f t="shared" si="26"/>
        <v>1.3622935328043575E+19</v>
      </c>
      <c r="R112">
        <f t="shared" si="27"/>
        <v>5.588169065762374E-11</v>
      </c>
      <c r="S112" s="3">
        <f t="shared" si="35"/>
        <v>100293877</v>
      </c>
      <c r="T112" s="3">
        <f t="shared" si="36"/>
        <v>-3895391</v>
      </c>
      <c r="U112" s="3">
        <f t="shared" si="37"/>
        <v>-725390</v>
      </c>
      <c r="V112" s="3">
        <f t="shared" si="38"/>
        <v>207835</v>
      </c>
      <c r="W112" s="3">
        <f t="shared" si="33"/>
        <v>95880931</v>
      </c>
      <c r="Y112" s="3">
        <f t="shared" si="30"/>
        <v>1439978095</v>
      </c>
      <c r="Z112" s="3">
        <f t="shared" si="34"/>
        <v>1386999314</v>
      </c>
    </row>
    <row r="113" spans="3:26">
      <c r="C113">
        <f t="shared" si="28"/>
        <v>2020</v>
      </c>
      <c r="D113">
        <f t="shared" si="29"/>
        <v>9</v>
      </c>
      <c r="E113" s="3">
        <f>SUM('retail billed'!E113:AF113)</f>
        <v>1238230966</v>
      </c>
      <c r="F113" s="3">
        <f>SUM('retail unbilled'!E113:AF113)</f>
        <v>-103116229</v>
      </c>
      <c r="G113" s="3">
        <f>'wholesale calendar'!E113</f>
        <v>35553531</v>
      </c>
      <c r="H113" s="3">
        <f>'CoUse calendar'!E113</f>
        <v>1849505</v>
      </c>
      <c r="I113" s="3">
        <f>'Conservation calendar'!E113</f>
        <v>-32953477</v>
      </c>
      <c r="J113" s="3">
        <f>'Conservation calendar'!F113</f>
        <v>-6444157</v>
      </c>
      <c r="K113" s="3">
        <f>'Res EV calendar'!E113</f>
        <v>2820433</v>
      </c>
      <c r="L113" s="3">
        <f>SUM('AMI adj calendar'!E113:I113)</f>
        <v>0</v>
      </c>
      <c r="N113" s="3">
        <f t="shared" si="31"/>
        <v>1172517773</v>
      </c>
      <c r="O113">
        <f t="shared" si="32"/>
        <v>1.3747979280008796E+18</v>
      </c>
      <c r="P113">
        <f t="shared" si="25"/>
        <v>761272657.85054505</v>
      </c>
      <c r="Q113">
        <f t="shared" si="26"/>
        <v>1.3622935328043575E+19</v>
      </c>
      <c r="R113">
        <f t="shared" si="27"/>
        <v>5.588169065762374E-11</v>
      </c>
      <c r="S113" s="3">
        <f t="shared" si="35"/>
        <v>76826033</v>
      </c>
      <c r="T113" s="3">
        <f t="shared" si="36"/>
        <v>-2965813</v>
      </c>
      <c r="U113" s="3">
        <f t="shared" si="37"/>
        <v>-579974</v>
      </c>
      <c r="V113" s="3">
        <f t="shared" si="38"/>
        <v>184801</v>
      </c>
      <c r="W113" s="3">
        <f t="shared" si="33"/>
        <v>73465047</v>
      </c>
      <c r="Y113" s="3">
        <f t="shared" si="30"/>
        <v>1249343806</v>
      </c>
      <c r="Z113" s="3">
        <f t="shared" si="34"/>
        <v>1209405619</v>
      </c>
    </row>
    <row r="114" spans="3:26">
      <c r="C114">
        <f t="shared" si="28"/>
        <v>2020</v>
      </c>
      <c r="D114">
        <f t="shared" si="29"/>
        <v>10</v>
      </c>
      <c r="E114" s="3">
        <f>SUM('retail billed'!E114:AF114)</f>
        <v>1057356633</v>
      </c>
      <c r="F114" s="3">
        <f>SUM('retail unbilled'!E114:AF114)</f>
        <v>-112260520</v>
      </c>
      <c r="G114" s="3">
        <f>'wholesale calendar'!E114</f>
        <v>31552268</v>
      </c>
      <c r="H114" s="3">
        <f>'CoUse calendar'!E114</f>
        <v>1625397</v>
      </c>
      <c r="I114" s="3">
        <f>'Conservation calendar'!E114</f>
        <v>-17587258</v>
      </c>
      <c r="J114" s="3">
        <f>'Conservation calendar'!F114</f>
        <v>-3584196</v>
      </c>
      <c r="K114" s="3">
        <f>'Res EV calendar'!E114</f>
        <v>2864692</v>
      </c>
      <c r="L114" s="3">
        <f>SUM('AMI adj calendar'!E114:I114)</f>
        <v>0</v>
      </c>
      <c r="N114" s="3">
        <f t="shared" si="31"/>
        <v>978273778</v>
      </c>
      <c r="O114">
        <f t="shared" si="32"/>
        <v>9.5701958472239334E+17</v>
      </c>
      <c r="P114">
        <f t="shared" si="25"/>
        <v>761272657.85054505</v>
      </c>
      <c r="Q114">
        <f t="shared" si="26"/>
        <v>1.3622935328043575E+19</v>
      </c>
      <c r="R114">
        <f t="shared" si="27"/>
        <v>5.588169065762374E-11</v>
      </c>
      <c r="S114" s="3">
        <f t="shared" si="35"/>
        <v>53479872</v>
      </c>
      <c r="T114" s="3">
        <f t="shared" si="36"/>
        <v>-1582853</v>
      </c>
      <c r="U114" s="3">
        <f t="shared" si="37"/>
        <v>-322578</v>
      </c>
      <c r="V114" s="3">
        <f t="shared" si="38"/>
        <v>156606</v>
      </c>
      <c r="W114" s="3">
        <f t="shared" si="33"/>
        <v>51731047</v>
      </c>
      <c r="Y114" s="3">
        <f t="shared" si="30"/>
        <v>1031753650</v>
      </c>
      <c r="Z114" s="3">
        <f t="shared" si="34"/>
        <v>1011698063</v>
      </c>
    </row>
    <row r="115" spans="3:26">
      <c r="C115">
        <f t="shared" si="28"/>
        <v>2020</v>
      </c>
      <c r="D115">
        <f t="shared" si="29"/>
        <v>11</v>
      </c>
      <c r="E115" s="3">
        <f>SUM('retail billed'!E115:AF115)</f>
        <v>807695611</v>
      </c>
      <c r="F115" s="3">
        <f>SUM('retail unbilled'!E115:AF115)</f>
        <v>23089326</v>
      </c>
      <c r="G115" s="3">
        <f>'wholesale calendar'!E115</f>
        <v>29831567</v>
      </c>
      <c r="H115" s="3">
        <f>'CoUse calendar'!E115</f>
        <v>1493857</v>
      </c>
      <c r="I115" s="3">
        <f>'Conservation calendar'!E115</f>
        <v>-14726462</v>
      </c>
      <c r="J115" s="3">
        <f>'Conservation calendar'!F115</f>
        <v>-2007196</v>
      </c>
      <c r="K115" s="3">
        <f>'Res EV calendar'!E115</f>
        <v>2908951</v>
      </c>
      <c r="L115" s="3">
        <f>SUM('AMI adj calendar'!E115:I115)</f>
        <v>0</v>
      </c>
      <c r="N115" s="3">
        <f t="shared" si="31"/>
        <v>862110361</v>
      </c>
      <c r="O115">
        <f t="shared" si="32"/>
        <v>7.4323427454355034E+17</v>
      </c>
      <c r="P115">
        <f t="shared" si="25"/>
        <v>761272657.85054505</v>
      </c>
      <c r="Q115">
        <f t="shared" si="26"/>
        <v>1.3622935328043575E+19</v>
      </c>
      <c r="R115">
        <f t="shared" si="27"/>
        <v>5.588169065762374E-11</v>
      </c>
      <c r="S115" s="3">
        <f t="shared" si="35"/>
        <v>41533188</v>
      </c>
      <c r="T115" s="3">
        <f t="shared" si="36"/>
        <v>-1325382</v>
      </c>
      <c r="U115" s="3">
        <f t="shared" si="37"/>
        <v>-180648</v>
      </c>
      <c r="V115" s="3">
        <f t="shared" si="38"/>
        <v>140142</v>
      </c>
      <c r="W115" s="3">
        <f t="shared" si="33"/>
        <v>40167300</v>
      </c>
      <c r="Y115" s="3">
        <f t="shared" si="30"/>
        <v>903643549</v>
      </c>
      <c r="Z115" s="3">
        <f t="shared" si="34"/>
        <v>888452954</v>
      </c>
    </row>
    <row r="116" spans="3:26">
      <c r="C116">
        <f t="shared" si="28"/>
        <v>2020</v>
      </c>
      <c r="D116">
        <f t="shared" si="29"/>
        <v>12</v>
      </c>
      <c r="E116" s="3">
        <f>SUM('retail billed'!E116:AF116)</f>
        <v>880046810</v>
      </c>
      <c r="F116" s="3">
        <f>SUM('retail unbilled'!E116:AF116)</f>
        <v>49922798</v>
      </c>
      <c r="G116" s="3">
        <f>'wholesale calendar'!E116</f>
        <v>34166657</v>
      </c>
      <c r="H116" s="3">
        <f>'CoUse calendar'!E116</f>
        <v>1821549</v>
      </c>
      <c r="I116" s="3">
        <f>'Conservation calendar'!E116</f>
        <v>-24322804</v>
      </c>
      <c r="J116" s="3">
        <f>'Conservation calendar'!F116</f>
        <v>-2619920</v>
      </c>
      <c r="K116" s="3">
        <f>'Res EV calendar'!E116</f>
        <v>2953210</v>
      </c>
      <c r="L116" s="3">
        <f>SUM('AMI adj calendar'!E116:I116)</f>
        <v>0</v>
      </c>
      <c r="N116" s="3">
        <f t="shared" si="31"/>
        <v>965957814</v>
      </c>
      <c r="O116">
        <f t="shared" si="32"/>
        <v>9.3307449842765862E+17</v>
      </c>
      <c r="P116">
        <f t="shared" si="25"/>
        <v>761272657.85054505</v>
      </c>
      <c r="Q116">
        <f t="shared" si="26"/>
        <v>1.3622935328043575E+19</v>
      </c>
      <c r="R116">
        <f t="shared" si="27"/>
        <v>5.588169065762374E-11</v>
      </c>
      <c r="S116" s="3">
        <f t="shared" si="35"/>
        <v>52141780</v>
      </c>
      <c r="T116" s="3">
        <f t="shared" si="36"/>
        <v>-2189052</v>
      </c>
      <c r="U116" s="3">
        <f t="shared" si="37"/>
        <v>-235793</v>
      </c>
      <c r="V116" s="3">
        <f t="shared" si="38"/>
        <v>159412</v>
      </c>
      <c r="W116" s="3">
        <f t="shared" si="33"/>
        <v>49876347</v>
      </c>
      <c r="Y116" s="3">
        <f t="shared" si="30"/>
        <v>1018099594</v>
      </c>
      <c r="Z116" s="3">
        <f t="shared" si="34"/>
        <v>991844647</v>
      </c>
    </row>
    <row r="117" spans="3:26">
      <c r="C117">
        <f t="shared" si="28"/>
        <v>2021</v>
      </c>
      <c r="D117">
        <f t="shared" si="29"/>
        <v>1</v>
      </c>
      <c r="E117" s="3">
        <f>SUM('retail billed'!E117:AF117)</f>
        <v>990588355</v>
      </c>
      <c r="F117" s="3">
        <f>SUM('retail unbilled'!E117:AF117)</f>
        <v>-18718640</v>
      </c>
      <c r="G117" s="3">
        <f>'wholesale calendar'!E117</f>
        <v>34985428</v>
      </c>
      <c r="H117" s="3">
        <f>'CoUse calendar'!E117</f>
        <v>1993685</v>
      </c>
      <c r="I117" s="3">
        <f>'Conservation calendar'!E117</f>
        <v>-26567986</v>
      </c>
      <c r="J117" s="3">
        <f>'Conservation calendar'!F117</f>
        <v>-2838246</v>
      </c>
      <c r="K117" s="3">
        <f>'Res EV calendar'!E117</f>
        <v>3002338</v>
      </c>
      <c r="L117" s="3">
        <f>SUM('AMI adj calendar'!E117:I117)</f>
        <v>0</v>
      </c>
      <c r="N117" s="3">
        <f t="shared" si="31"/>
        <v>1008848828</v>
      </c>
      <c r="O117">
        <f t="shared" si="32"/>
        <v>1.0177759577569736E+18</v>
      </c>
      <c r="P117">
        <f t="shared" si="25"/>
        <v>769159842.36643624</v>
      </c>
      <c r="Q117">
        <f t="shared" si="26"/>
        <v>1.3908812472547439E+19</v>
      </c>
      <c r="R117">
        <f t="shared" si="27"/>
        <v>5.5300180650545679E-11</v>
      </c>
      <c r="S117" s="3">
        <f t="shared" si="35"/>
        <v>56283194</v>
      </c>
      <c r="T117" s="3">
        <f t="shared" si="36"/>
        <v>-2391119</v>
      </c>
      <c r="U117" s="3">
        <f t="shared" si="37"/>
        <v>-255442</v>
      </c>
      <c r="V117" s="3">
        <f t="shared" si="38"/>
        <v>167499</v>
      </c>
      <c r="W117" s="3">
        <f t="shared" si="33"/>
        <v>53804132</v>
      </c>
      <c r="Y117" s="3">
        <f t="shared" si="30"/>
        <v>1065132022</v>
      </c>
      <c r="Z117" s="3">
        <f t="shared" si="34"/>
        <v>1036249066</v>
      </c>
    </row>
    <row r="118" spans="3:26">
      <c r="C118">
        <f t="shared" si="28"/>
        <v>2021</v>
      </c>
      <c r="D118">
        <f t="shared" si="29"/>
        <v>2</v>
      </c>
      <c r="E118" s="3">
        <f>SUM('retail billed'!E118:AF118)</f>
        <v>910671258</v>
      </c>
      <c r="F118" s="3">
        <f>SUM('retail unbilled'!E118:AF118)</f>
        <v>-82967453</v>
      </c>
      <c r="G118" s="3">
        <f>'wholesale calendar'!E118</f>
        <v>29823021</v>
      </c>
      <c r="H118" s="3">
        <f>'CoUse calendar'!E118</f>
        <v>1972672</v>
      </c>
      <c r="I118" s="3">
        <f>'Conservation calendar'!E118</f>
        <v>-18589141</v>
      </c>
      <c r="J118" s="3">
        <f>'Conservation calendar'!F118</f>
        <v>-1971982</v>
      </c>
      <c r="K118" s="3">
        <f>'Res EV calendar'!E118</f>
        <v>3051466</v>
      </c>
      <c r="L118" s="3">
        <f>SUM('AMI adj calendar'!E118:I118)</f>
        <v>0</v>
      </c>
      <c r="N118" s="3">
        <f t="shared" si="31"/>
        <v>859499498</v>
      </c>
      <c r="O118">
        <f t="shared" si="32"/>
        <v>7.3873938706225203E+17</v>
      </c>
      <c r="P118">
        <f t="shared" si="25"/>
        <v>769159842.36643624</v>
      </c>
      <c r="Q118">
        <f t="shared" si="26"/>
        <v>1.3908812472547439E+19</v>
      </c>
      <c r="R118">
        <f t="shared" si="27"/>
        <v>5.5300180650545679E-11</v>
      </c>
      <c r="S118" s="3">
        <f t="shared" si="35"/>
        <v>40852422</v>
      </c>
      <c r="T118" s="3">
        <f t="shared" si="36"/>
        <v>-1673023</v>
      </c>
      <c r="U118" s="3">
        <f t="shared" si="37"/>
        <v>-177478</v>
      </c>
      <c r="V118" s="3">
        <f t="shared" si="38"/>
        <v>145038</v>
      </c>
      <c r="W118" s="3">
        <f t="shared" si="33"/>
        <v>39146959</v>
      </c>
      <c r="Y118" s="3">
        <f t="shared" si="30"/>
        <v>900351920</v>
      </c>
      <c r="Z118" s="3">
        <f t="shared" si="34"/>
        <v>881136800</v>
      </c>
    </row>
    <row r="119" spans="3:26">
      <c r="C119">
        <f t="shared" si="28"/>
        <v>2021</v>
      </c>
      <c r="D119">
        <f t="shared" si="29"/>
        <v>3</v>
      </c>
      <c r="E119" s="3">
        <f>SUM('retail billed'!E119:AF119)</f>
        <v>844538537</v>
      </c>
      <c r="F119" s="3">
        <f>SUM('retail unbilled'!E119:AF119)</f>
        <v>11882282</v>
      </c>
      <c r="G119" s="3">
        <f>'wholesale calendar'!E119</f>
        <v>29880127</v>
      </c>
      <c r="H119" s="3">
        <f>'CoUse calendar'!E119</f>
        <v>1762615</v>
      </c>
      <c r="I119" s="3">
        <f>'Conservation calendar'!E119</f>
        <v>-12597965</v>
      </c>
      <c r="J119" s="3">
        <f>'Conservation calendar'!F119</f>
        <v>-1892164</v>
      </c>
      <c r="K119" s="3">
        <f>'Res EV calendar'!E119</f>
        <v>3100594</v>
      </c>
      <c r="L119" s="3">
        <f>SUM('AMI adj calendar'!E119:I119)</f>
        <v>0</v>
      </c>
      <c r="N119" s="3">
        <f t="shared" si="31"/>
        <v>888063561</v>
      </c>
      <c r="O119">
        <f t="shared" si="32"/>
        <v>7.8865688837600077E+17</v>
      </c>
      <c r="P119">
        <f t="shared" si="25"/>
        <v>769159842.36643624</v>
      </c>
      <c r="Q119">
        <f t="shared" si="26"/>
        <v>1.3908812472547439E+19</v>
      </c>
      <c r="R119">
        <f t="shared" si="27"/>
        <v>5.5300180650545679E-11</v>
      </c>
      <c r="S119" s="3">
        <f t="shared" si="35"/>
        <v>43612868</v>
      </c>
      <c r="T119" s="3">
        <f t="shared" si="36"/>
        <v>-1133817</v>
      </c>
      <c r="U119" s="3">
        <f t="shared" si="37"/>
        <v>-170295</v>
      </c>
      <c r="V119" s="3">
        <f t="shared" si="38"/>
        <v>152270</v>
      </c>
      <c r="W119" s="3">
        <f t="shared" si="33"/>
        <v>42461026</v>
      </c>
      <c r="Y119" s="3">
        <f t="shared" si="30"/>
        <v>931676429</v>
      </c>
      <c r="Z119" s="3">
        <f t="shared" si="34"/>
        <v>919135052</v>
      </c>
    </row>
    <row r="120" spans="3:26">
      <c r="C120">
        <f t="shared" si="28"/>
        <v>2021</v>
      </c>
      <c r="D120">
        <f t="shared" si="29"/>
        <v>4</v>
      </c>
      <c r="E120" s="3">
        <f>SUM('retail billed'!E120:AF120)</f>
        <v>840613931</v>
      </c>
      <c r="F120" s="3">
        <f>SUM('retail unbilled'!E120:AF120)</f>
        <v>3325549</v>
      </c>
      <c r="G120" s="3">
        <f>'wholesale calendar'!E120</f>
        <v>29196657</v>
      </c>
      <c r="H120" s="3">
        <f>'CoUse calendar'!E120</f>
        <v>1658358</v>
      </c>
      <c r="I120" s="3">
        <f>'Conservation calendar'!E120</f>
        <v>-12191579</v>
      </c>
      <c r="J120" s="3">
        <f>'Conservation calendar'!F120</f>
        <v>-2676262</v>
      </c>
      <c r="K120" s="3">
        <f>'Res EV calendar'!E120</f>
        <v>3149722</v>
      </c>
      <c r="L120" s="3">
        <f>SUM('AMI adj calendar'!E120:I120)</f>
        <v>0</v>
      </c>
      <c r="N120" s="3">
        <f t="shared" si="31"/>
        <v>874794495</v>
      </c>
      <c r="O120">
        <f t="shared" si="32"/>
        <v>7.6526540848230502E+17</v>
      </c>
      <c r="P120">
        <f t="shared" si="25"/>
        <v>769159842.36643624</v>
      </c>
      <c r="Q120">
        <f t="shared" si="26"/>
        <v>1.3908812472547439E+19</v>
      </c>
      <c r="R120">
        <f t="shared" si="27"/>
        <v>5.5300180650545679E-11</v>
      </c>
      <c r="S120" s="3">
        <f t="shared" si="35"/>
        <v>42319315</v>
      </c>
      <c r="T120" s="3">
        <f t="shared" si="36"/>
        <v>-1097242</v>
      </c>
      <c r="U120" s="3">
        <f t="shared" si="37"/>
        <v>-240864</v>
      </c>
      <c r="V120" s="3">
        <f t="shared" si="38"/>
        <v>152372</v>
      </c>
      <c r="W120" s="3">
        <f t="shared" si="33"/>
        <v>41133581</v>
      </c>
      <c r="Y120" s="3">
        <f t="shared" si="30"/>
        <v>917113810</v>
      </c>
      <c r="Z120" s="3">
        <f t="shared" si="34"/>
        <v>904209957</v>
      </c>
    </row>
    <row r="121" spans="3:26">
      <c r="C121">
        <f t="shared" si="28"/>
        <v>2021</v>
      </c>
      <c r="D121">
        <f t="shared" si="29"/>
        <v>5</v>
      </c>
      <c r="E121" s="3">
        <f>SUM('retail billed'!E121:AF121)</f>
        <v>915024339</v>
      </c>
      <c r="F121" s="3">
        <f>SUM('retail unbilled'!E121:AF121)</f>
        <v>150584603</v>
      </c>
      <c r="G121" s="3">
        <f>'wholesale calendar'!E121</f>
        <v>34584915</v>
      </c>
      <c r="H121" s="3">
        <f>'CoUse calendar'!E121</f>
        <v>1617456</v>
      </c>
      <c r="I121" s="3">
        <f>'Conservation calendar'!E121</f>
        <v>-26318521</v>
      </c>
      <c r="J121" s="3">
        <f>'Conservation calendar'!F121</f>
        <v>-5421778</v>
      </c>
      <c r="K121" s="3">
        <f>'Res EV calendar'!E121</f>
        <v>3198850</v>
      </c>
      <c r="L121" s="3">
        <f>SUM('AMI adj calendar'!E121:I121)</f>
        <v>0</v>
      </c>
      <c r="N121" s="3">
        <f t="shared" si="31"/>
        <v>1101811313</v>
      </c>
      <c r="O121">
        <f t="shared" si="32"/>
        <v>1.213988169454784E+18</v>
      </c>
      <c r="P121">
        <f t="shared" si="25"/>
        <v>769159842.36643624</v>
      </c>
      <c r="Q121">
        <f t="shared" si="26"/>
        <v>1.3908812472547439E+19</v>
      </c>
      <c r="R121">
        <f t="shared" si="27"/>
        <v>5.5300180650545679E-11</v>
      </c>
      <c r="S121" s="3">
        <f t="shared" si="35"/>
        <v>67133765</v>
      </c>
      <c r="T121" s="3">
        <f t="shared" si="36"/>
        <v>-2368667</v>
      </c>
      <c r="U121" s="3">
        <f t="shared" si="37"/>
        <v>-487960</v>
      </c>
      <c r="V121" s="3">
        <f t="shared" si="38"/>
        <v>194907</v>
      </c>
      <c r="W121" s="3">
        <f t="shared" si="33"/>
        <v>64472045</v>
      </c>
      <c r="Y121" s="3">
        <f t="shared" si="30"/>
        <v>1168945078</v>
      </c>
      <c r="Z121" s="3">
        <f t="shared" si="34"/>
        <v>1137741909</v>
      </c>
    </row>
    <row r="122" spans="3:26">
      <c r="C122">
        <f t="shared" si="28"/>
        <v>2021</v>
      </c>
      <c r="D122">
        <f t="shared" si="29"/>
        <v>6</v>
      </c>
      <c r="E122" s="3">
        <f>SUM('retail billed'!E122:AF122)</f>
        <v>1155272456</v>
      </c>
      <c r="F122" s="3">
        <f>SUM('retail unbilled'!E122:AF122)</f>
        <v>59955637</v>
      </c>
      <c r="G122" s="3">
        <f>'wholesale calendar'!E122</f>
        <v>37450283</v>
      </c>
      <c r="H122" s="3">
        <f>'CoUse calendar'!E122</f>
        <v>1739428</v>
      </c>
      <c r="I122" s="3">
        <f>'Conservation calendar'!E122</f>
        <v>-39592456</v>
      </c>
      <c r="J122" s="3">
        <f>'Conservation calendar'!F122</f>
        <v>-7465362</v>
      </c>
      <c r="K122" s="3">
        <f>'Res EV calendar'!E122</f>
        <v>3247978</v>
      </c>
      <c r="L122" s="3">
        <f>SUM('AMI adj calendar'!E122:I122)</f>
        <v>0</v>
      </c>
      <c r="N122" s="3">
        <f t="shared" si="31"/>
        <v>1254417804</v>
      </c>
      <c r="O122">
        <f t="shared" si="32"/>
        <v>1.5735640269921825E+18</v>
      </c>
      <c r="P122">
        <f t="shared" si="25"/>
        <v>769159842.36643624</v>
      </c>
      <c r="Q122">
        <f t="shared" si="26"/>
        <v>1.3908812472547439E+19</v>
      </c>
      <c r="R122">
        <f t="shared" si="27"/>
        <v>5.5300180650545679E-11</v>
      </c>
      <c r="S122" s="3">
        <f t="shared" si="35"/>
        <v>87018375</v>
      </c>
      <c r="T122" s="3">
        <f t="shared" si="36"/>
        <v>-3563321</v>
      </c>
      <c r="U122" s="3">
        <f t="shared" si="37"/>
        <v>-671883</v>
      </c>
      <c r="V122" s="3">
        <f t="shared" si="38"/>
        <v>225311</v>
      </c>
      <c r="W122" s="3">
        <f t="shared" si="33"/>
        <v>83008482</v>
      </c>
      <c r="Y122" s="3">
        <f t="shared" si="30"/>
        <v>1341436179</v>
      </c>
      <c r="Z122" s="3">
        <f t="shared" si="34"/>
        <v>1293616446</v>
      </c>
    </row>
    <row r="123" spans="3:26">
      <c r="C123">
        <f t="shared" si="28"/>
        <v>2021</v>
      </c>
      <c r="D123">
        <f t="shared" si="29"/>
        <v>7</v>
      </c>
      <c r="E123" s="3">
        <f>SUM('retail billed'!E123:AF123)</f>
        <v>1300841236</v>
      </c>
      <c r="F123" s="3">
        <f>SUM('retail unbilled'!E123:AF123)</f>
        <v>29236008</v>
      </c>
      <c r="G123" s="3">
        <f>'wholesale calendar'!E123</f>
        <v>40358377</v>
      </c>
      <c r="H123" s="3">
        <f>'CoUse calendar'!E123</f>
        <v>1825242</v>
      </c>
      <c r="I123" s="3">
        <f>'Conservation calendar'!E123</f>
        <v>-44903639</v>
      </c>
      <c r="J123" s="3">
        <f>'Conservation calendar'!F123</f>
        <v>-8296412</v>
      </c>
      <c r="K123" s="3">
        <f>'Res EV calendar'!E123</f>
        <v>3297106</v>
      </c>
      <c r="L123" s="3">
        <f>SUM('AMI adj calendar'!E123:I123)</f>
        <v>0</v>
      </c>
      <c r="N123" s="3">
        <f t="shared" si="31"/>
        <v>1372260863</v>
      </c>
      <c r="O123">
        <f t="shared" si="32"/>
        <v>1.8830998761215048E+18</v>
      </c>
      <c r="P123">
        <f t="shared" si="25"/>
        <v>769159842.36643624</v>
      </c>
      <c r="Q123">
        <f t="shared" si="26"/>
        <v>1.3908812472547439E+19</v>
      </c>
      <c r="R123">
        <f t="shared" si="27"/>
        <v>5.5300180650545679E-11</v>
      </c>
      <c r="S123" s="3">
        <f t="shared" si="35"/>
        <v>104135763</v>
      </c>
      <c r="T123" s="3">
        <f t="shared" si="36"/>
        <v>-4041328</v>
      </c>
      <c r="U123" s="3">
        <f t="shared" si="37"/>
        <v>-746677</v>
      </c>
      <c r="V123" s="3">
        <f t="shared" si="38"/>
        <v>250205</v>
      </c>
      <c r="W123" s="3">
        <f t="shared" si="33"/>
        <v>99597963</v>
      </c>
      <c r="Y123" s="3">
        <f t="shared" si="30"/>
        <v>1476396626</v>
      </c>
      <c r="Z123" s="3">
        <f t="shared" si="34"/>
        <v>1421955881</v>
      </c>
    </row>
    <row r="124" spans="3:26">
      <c r="C124">
        <f t="shared" si="28"/>
        <v>2021</v>
      </c>
      <c r="D124">
        <f t="shared" si="29"/>
        <v>8</v>
      </c>
      <c r="E124" s="3">
        <f>SUM('retail billed'!E124:AF124)</f>
        <v>1308859150</v>
      </c>
      <c r="F124" s="3">
        <f>SUM('retail unbilled'!E124:AF124)</f>
        <v>2303187</v>
      </c>
      <c r="G124" s="3">
        <f>'wholesale calendar'!E124</f>
        <v>40741698</v>
      </c>
      <c r="H124" s="3">
        <f>'CoUse calendar'!E124</f>
        <v>2094759</v>
      </c>
      <c r="I124" s="3">
        <f>'Conservation calendar'!E124</f>
        <v>-43282118</v>
      </c>
      <c r="J124" s="3">
        <f>'Conservation calendar'!F124</f>
        <v>-8059891</v>
      </c>
      <c r="K124" s="3">
        <f>'Res EV calendar'!E124</f>
        <v>3346234</v>
      </c>
      <c r="L124" s="3">
        <f>SUM('AMI adj calendar'!E124:I124)</f>
        <v>0</v>
      </c>
      <c r="N124" s="3">
        <f t="shared" si="31"/>
        <v>1353998794</v>
      </c>
      <c r="O124">
        <f t="shared" si="32"/>
        <v>1.8333127341534543E+18</v>
      </c>
      <c r="P124">
        <f t="shared" si="25"/>
        <v>769159842.36643624</v>
      </c>
      <c r="Q124">
        <f t="shared" si="26"/>
        <v>1.3908812472547439E+19</v>
      </c>
      <c r="R124">
        <f t="shared" si="27"/>
        <v>5.5300180650545679E-11</v>
      </c>
      <c r="S124" s="3">
        <f t="shared" si="35"/>
        <v>101382525</v>
      </c>
      <c r="T124" s="3">
        <f t="shared" si="36"/>
        <v>-3895391</v>
      </c>
      <c r="U124" s="3">
        <f t="shared" si="37"/>
        <v>-725390</v>
      </c>
      <c r="V124" s="3">
        <f t="shared" si="38"/>
        <v>250554</v>
      </c>
      <c r="W124" s="3">
        <f t="shared" si="33"/>
        <v>97012298</v>
      </c>
      <c r="Y124" s="3">
        <f t="shared" si="30"/>
        <v>1455381319</v>
      </c>
      <c r="Z124" s="3">
        <f t="shared" si="34"/>
        <v>1403015317</v>
      </c>
    </row>
    <row r="125" spans="3:26">
      <c r="C125">
        <f t="shared" si="28"/>
        <v>2021</v>
      </c>
      <c r="D125">
        <f t="shared" si="29"/>
        <v>9</v>
      </c>
      <c r="E125" s="3">
        <f>SUM('retail billed'!E125:AF125)</f>
        <v>1251343922</v>
      </c>
      <c r="F125" s="3">
        <f>SUM('retail unbilled'!E125:AF125)</f>
        <v>-104326823</v>
      </c>
      <c r="G125" s="3">
        <f>'wholesale calendar'!E125</f>
        <v>36219178</v>
      </c>
      <c r="H125" s="3">
        <f>'CoUse calendar'!E125</f>
        <v>1849505</v>
      </c>
      <c r="I125" s="3">
        <f>'Conservation calendar'!E125</f>
        <v>-32953477</v>
      </c>
      <c r="J125" s="3">
        <f>'Conservation calendar'!F125</f>
        <v>-6444157</v>
      </c>
      <c r="K125" s="3">
        <f>'Res EV calendar'!E125</f>
        <v>3395362</v>
      </c>
      <c r="L125" s="3">
        <f>SUM('AMI adj calendar'!E125:I125)</f>
        <v>0</v>
      </c>
      <c r="N125" s="3">
        <f t="shared" si="31"/>
        <v>1185085782</v>
      </c>
      <c r="O125">
        <f t="shared" si="32"/>
        <v>1.4044283106985516E+18</v>
      </c>
      <c r="P125">
        <f t="shared" si="25"/>
        <v>769159842.36643624</v>
      </c>
      <c r="Q125">
        <f t="shared" si="26"/>
        <v>1.3908812472547439E+19</v>
      </c>
      <c r="R125">
        <f t="shared" si="27"/>
        <v>5.5300180650545679E-11</v>
      </c>
      <c r="S125" s="3">
        <f t="shared" si="35"/>
        <v>77665139</v>
      </c>
      <c r="T125" s="3">
        <f t="shared" si="36"/>
        <v>-2965813</v>
      </c>
      <c r="U125" s="3">
        <f t="shared" si="37"/>
        <v>-579974</v>
      </c>
      <c r="V125" s="3">
        <f t="shared" si="38"/>
        <v>222517</v>
      </c>
      <c r="W125" s="3">
        <f t="shared" si="33"/>
        <v>74341869</v>
      </c>
      <c r="Y125" s="3">
        <f t="shared" si="30"/>
        <v>1262750921</v>
      </c>
      <c r="Z125" s="3">
        <f t="shared" si="34"/>
        <v>1223425379</v>
      </c>
    </row>
    <row r="126" spans="3:26">
      <c r="C126">
        <f t="shared" si="28"/>
        <v>2021</v>
      </c>
      <c r="D126">
        <f t="shared" si="29"/>
        <v>10</v>
      </c>
      <c r="E126" s="3">
        <f>SUM('retail billed'!E126:AF126)</f>
        <v>1068396097</v>
      </c>
      <c r="F126" s="3">
        <f>SUM('retail unbilled'!E126:AF126)</f>
        <v>-113591157</v>
      </c>
      <c r="G126" s="3">
        <f>'wholesale calendar'!E126</f>
        <v>32237962</v>
      </c>
      <c r="H126" s="3">
        <f>'CoUse calendar'!E126</f>
        <v>1625397</v>
      </c>
      <c r="I126" s="3">
        <f>'Conservation calendar'!E126</f>
        <v>-17587258</v>
      </c>
      <c r="J126" s="3">
        <f>'Conservation calendar'!F126</f>
        <v>-3584196</v>
      </c>
      <c r="K126" s="3">
        <f>'Res EV calendar'!E126</f>
        <v>3444490</v>
      </c>
      <c r="L126" s="3">
        <f>SUM('AMI adj calendar'!E126:I126)</f>
        <v>0</v>
      </c>
      <c r="N126" s="3">
        <f t="shared" si="31"/>
        <v>988668299</v>
      </c>
      <c r="O126">
        <f t="shared" si="32"/>
        <v>9.7746500544755341E+17</v>
      </c>
      <c r="P126">
        <f t="shared" si="25"/>
        <v>769159842.36643624</v>
      </c>
      <c r="Q126">
        <f t="shared" si="26"/>
        <v>1.3908812472547439E+19</v>
      </c>
      <c r="R126">
        <f t="shared" si="27"/>
        <v>5.5300180650545679E-11</v>
      </c>
      <c r="S126" s="3">
        <f t="shared" si="35"/>
        <v>54053991</v>
      </c>
      <c r="T126" s="3">
        <f t="shared" si="36"/>
        <v>-1582853</v>
      </c>
      <c r="U126" s="3">
        <f t="shared" si="37"/>
        <v>-322578</v>
      </c>
      <c r="V126" s="3">
        <f t="shared" si="38"/>
        <v>188322</v>
      </c>
      <c r="W126" s="3">
        <f t="shared" si="33"/>
        <v>52336882</v>
      </c>
      <c r="Y126" s="3">
        <f t="shared" si="30"/>
        <v>1042722290</v>
      </c>
      <c r="Z126" s="3">
        <f t="shared" si="34"/>
        <v>1023278217</v>
      </c>
    </row>
    <row r="127" spans="3:26">
      <c r="C127">
        <f t="shared" si="28"/>
        <v>2021</v>
      </c>
      <c r="D127">
        <f t="shared" si="29"/>
        <v>11</v>
      </c>
      <c r="E127" s="3">
        <f>SUM('retail billed'!E127:AF127)</f>
        <v>815957417</v>
      </c>
      <c r="F127" s="3">
        <f>SUM('retail unbilled'!E127:AF127)</f>
        <v>23336890</v>
      </c>
      <c r="G127" s="3">
        <f>'wholesale calendar'!E127</f>
        <v>30493032</v>
      </c>
      <c r="H127" s="3">
        <f>'CoUse calendar'!E127</f>
        <v>1493857</v>
      </c>
      <c r="I127" s="3">
        <f>'Conservation calendar'!E127</f>
        <v>-14726462</v>
      </c>
      <c r="J127" s="3">
        <f>'Conservation calendar'!F127</f>
        <v>-2007196</v>
      </c>
      <c r="K127" s="3">
        <f>'Res EV calendar'!E127</f>
        <v>3493618</v>
      </c>
      <c r="L127" s="3">
        <f>SUM('AMI adj calendar'!E127:I127)</f>
        <v>0</v>
      </c>
      <c r="N127" s="3">
        <f t="shared" si="31"/>
        <v>871281196</v>
      </c>
      <c r="O127">
        <f t="shared" si="32"/>
        <v>7.591309225031904E+17</v>
      </c>
      <c r="P127">
        <f t="shared" si="25"/>
        <v>769159842.36643624</v>
      </c>
      <c r="Q127">
        <f t="shared" si="26"/>
        <v>1.3908812472547439E+19</v>
      </c>
      <c r="R127">
        <f t="shared" si="27"/>
        <v>5.5300180650545679E-11</v>
      </c>
      <c r="S127" s="3">
        <f t="shared" si="35"/>
        <v>41980077</v>
      </c>
      <c r="T127" s="3">
        <f t="shared" si="36"/>
        <v>-1325382</v>
      </c>
      <c r="U127" s="3">
        <f t="shared" si="37"/>
        <v>-180648</v>
      </c>
      <c r="V127" s="3">
        <f t="shared" si="38"/>
        <v>168330</v>
      </c>
      <c r="W127" s="3">
        <f t="shared" si="33"/>
        <v>40642377</v>
      </c>
      <c r="Y127" s="3">
        <f t="shared" si="30"/>
        <v>913261273</v>
      </c>
      <c r="Z127" s="3">
        <f t="shared" si="34"/>
        <v>898683533</v>
      </c>
    </row>
    <row r="128" spans="3:26">
      <c r="C128">
        <f t="shared" si="28"/>
        <v>2021</v>
      </c>
      <c r="D128">
        <f t="shared" si="29"/>
        <v>12</v>
      </c>
      <c r="E128" s="3">
        <f>SUM('retail billed'!E128:AF128)</f>
        <v>889250933</v>
      </c>
      <c r="F128" s="3">
        <f>SUM('retail unbilled'!E128:AF128)</f>
        <v>50494288</v>
      </c>
      <c r="G128" s="3">
        <f>'wholesale calendar'!E128</f>
        <v>34847991</v>
      </c>
      <c r="H128" s="3">
        <f>'CoUse calendar'!E128</f>
        <v>1821549</v>
      </c>
      <c r="I128" s="3">
        <f>'Conservation calendar'!E128</f>
        <v>-24322804</v>
      </c>
      <c r="J128" s="3">
        <f>'Conservation calendar'!F128</f>
        <v>-2619920</v>
      </c>
      <c r="K128" s="3">
        <f>'Res EV calendar'!E128</f>
        <v>3542746</v>
      </c>
      <c r="L128" s="3">
        <f>SUM('AMI adj calendar'!E128:I128)</f>
        <v>0</v>
      </c>
      <c r="N128" s="3">
        <f t="shared" si="31"/>
        <v>976414761</v>
      </c>
      <c r="O128">
        <f t="shared" si="32"/>
        <v>9.533857854986871E+17</v>
      </c>
      <c r="P128">
        <f t="shared" si="25"/>
        <v>769159842.36643624</v>
      </c>
      <c r="Q128">
        <f t="shared" si="26"/>
        <v>1.3908812472547439E+19</v>
      </c>
      <c r="R128">
        <f t="shared" si="27"/>
        <v>5.5300180650545679E-11</v>
      </c>
      <c r="S128" s="3">
        <f t="shared" si="35"/>
        <v>52722406</v>
      </c>
      <c r="T128" s="3">
        <f t="shared" si="36"/>
        <v>-2189052</v>
      </c>
      <c r="U128" s="3">
        <f t="shared" si="37"/>
        <v>-235793</v>
      </c>
      <c r="V128" s="3">
        <f t="shared" si="38"/>
        <v>191294</v>
      </c>
      <c r="W128" s="3">
        <f t="shared" si="33"/>
        <v>50488855</v>
      </c>
      <c r="Y128" s="3">
        <f t="shared" si="30"/>
        <v>1029137167</v>
      </c>
      <c r="Z128" s="3">
        <f t="shared" si="34"/>
        <v>1003503638</v>
      </c>
    </row>
    <row r="129" spans="3:26">
      <c r="C129">
        <f t="shared" si="28"/>
        <v>2022</v>
      </c>
      <c r="D129">
        <f t="shared" si="29"/>
        <v>1</v>
      </c>
      <c r="E129" s="3">
        <f>SUM('retail billed'!E129:AF129)</f>
        <v>998919479</v>
      </c>
      <c r="F129" s="3">
        <f>SUM('retail unbilled'!E129:AF129)</f>
        <v>-18878895</v>
      </c>
      <c r="G129" s="3">
        <f>'wholesale calendar'!E129</f>
        <v>35664773</v>
      </c>
      <c r="H129" s="3">
        <f>'CoUse calendar'!E129</f>
        <v>1993685</v>
      </c>
      <c r="I129" s="3">
        <f>'Conservation calendar'!E129</f>
        <v>-26567986</v>
      </c>
      <c r="J129" s="3">
        <f>'Conservation calendar'!F129</f>
        <v>-2838246</v>
      </c>
      <c r="K129" s="3">
        <f>'Res EV calendar'!E129</f>
        <v>3589701</v>
      </c>
      <c r="L129" s="3">
        <f>SUM('AMI adj calendar'!E129:I129)</f>
        <v>0</v>
      </c>
      <c r="N129" s="3">
        <f t="shared" si="31"/>
        <v>1017699042</v>
      </c>
      <c r="O129">
        <f t="shared" si="32"/>
        <v>1.0357113400877178E+18</v>
      </c>
      <c r="P129">
        <f t="shared" si="25"/>
        <v>775868695.77301443</v>
      </c>
      <c r="Q129">
        <f t="shared" si="26"/>
        <v>1.4152357569222402E+19</v>
      </c>
      <c r="R129">
        <f t="shared" si="27"/>
        <v>5.4822575813115522E-11</v>
      </c>
      <c r="S129" s="3">
        <f t="shared" si="35"/>
        <v>56780363</v>
      </c>
      <c r="T129" s="3">
        <f t="shared" si="36"/>
        <v>-2391119</v>
      </c>
      <c r="U129" s="3">
        <f t="shared" si="37"/>
        <v>-255442</v>
      </c>
      <c r="V129" s="3">
        <f t="shared" si="38"/>
        <v>200280</v>
      </c>
      <c r="W129" s="3">
        <f t="shared" si="33"/>
        <v>54334082</v>
      </c>
      <c r="Y129" s="3">
        <f t="shared" si="30"/>
        <v>1074479405</v>
      </c>
      <c r="Z129" s="3">
        <f t="shared" si="34"/>
        <v>1046216593</v>
      </c>
    </row>
    <row r="130" spans="3:26">
      <c r="C130">
        <f t="shared" si="28"/>
        <v>2022</v>
      </c>
      <c r="D130">
        <f t="shared" si="29"/>
        <v>2</v>
      </c>
      <c r="E130" s="3">
        <f>SUM('retail billed'!E130:AF130)</f>
        <v>918407355</v>
      </c>
      <c r="F130" s="3">
        <f>SUM('retail unbilled'!E130:AF130)</f>
        <v>-83735763</v>
      </c>
      <c r="G130" s="3">
        <f>'wholesale calendar'!E130</f>
        <v>30435552</v>
      </c>
      <c r="H130" s="3">
        <f>'CoUse calendar'!E130</f>
        <v>1972672</v>
      </c>
      <c r="I130" s="3">
        <f>'Conservation calendar'!E130</f>
        <v>-18589141</v>
      </c>
      <c r="J130" s="3">
        <f>'Conservation calendar'!F130</f>
        <v>-1971982</v>
      </c>
      <c r="K130" s="3">
        <f>'Res EV calendar'!E130</f>
        <v>3636657</v>
      </c>
      <c r="L130" s="3">
        <f>SUM('AMI adj calendar'!E130:I130)</f>
        <v>0</v>
      </c>
      <c r="N130" s="3">
        <f t="shared" si="31"/>
        <v>867079816</v>
      </c>
      <c r="O130">
        <f t="shared" si="32"/>
        <v>7.5182740731459379E+17</v>
      </c>
      <c r="P130">
        <f t="shared" si="25"/>
        <v>775868695.77301443</v>
      </c>
      <c r="Q130">
        <f t="shared" si="26"/>
        <v>1.4152357569222402E+19</v>
      </c>
      <c r="R130">
        <f t="shared" si="27"/>
        <v>5.4822575813115522E-11</v>
      </c>
      <c r="S130" s="3">
        <f t="shared" si="35"/>
        <v>41217115</v>
      </c>
      <c r="T130" s="3">
        <f t="shared" si="36"/>
        <v>-1673023</v>
      </c>
      <c r="U130" s="3">
        <f t="shared" si="37"/>
        <v>-177478</v>
      </c>
      <c r="V130" s="3">
        <f t="shared" si="38"/>
        <v>172870</v>
      </c>
      <c r="W130" s="3">
        <f t="shared" si="33"/>
        <v>39539484</v>
      </c>
      <c r="Y130" s="3">
        <f t="shared" si="30"/>
        <v>908296931</v>
      </c>
      <c r="Z130" s="3">
        <f t="shared" si="34"/>
        <v>889694834</v>
      </c>
    </row>
    <row r="131" spans="3:26">
      <c r="C131">
        <f t="shared" si="28"/>
        <v>2022</v>
      </c>
      <c r="D131">
        <f t="shared" si="29"/>
        <v>3</v>
      </c>
      <c r="E131" s="3">
        <f>SUM('retail billed'!E131:AF131)</f>
        <v>851514560</v>
      </c>
      <c r="F131" s="3">
        <f>SUM('retail unbilled'!E131:AF131)</f>
        <v>12025906</v>
      </c>
      <c r="G131" s="3">
        <f>'wholesale calendar'!E131</f>
        <v>30557942</v>
      </c>
      <c r="H131" s="3">
        <f>'CoUse calendar'!E131</f>
        <v>1762615</v>
      </c>
      <c r="I131" s="3">
        <f>'Conservation calendar'!E131</f>
        <v>-12597965</v>
      </c>
      <c r="J131" s="3">
        <f>'Conservation calendar'!F131</f>
        <v>-1892164</v>
      </c>
      <c r="K131" s="3">
        <f>'Res EV calendar'!E131</f>
        <v>3683612</v>
      </c>
      <c r="L131" s="3">
        <f>SUM('AMI adj calendar'!E131:I131)</f>
        <v>0</v>
      </c>
      <c r="N131" s="3">
        <f t="shared" si="31"/>
        <v>895861023</v>
      </c>
      <c r="O131">
        <f t="shared" si="32"/>
        <v>8.0256697253060659E+17</v>
      </c>
      <c r="P131">
        <f t="shared" si="25"/>
        <v>775868695.77301443</v>
      </c>
      <c r="Q131">
        <f t="shared" si="26"/>
        <v>1.4152357569222402E+19</v>
      </c>
      <c r="R131">
        <f t="shared" si="27"/>
        <v>5.4822575813115522E-11</v>
      </c>
      <c r="S131" s="3">
        <f t="shared" si="35"/>
        <v>43998789</v>
      </c>
      <c r="T131" s="3">
        <f t="shared" si="36"/>
        <v>-1133817</v>
      </c>
      <c r="U131" s="3">
        <f t="shared" si="37"/>
        <v>-170295</v>
      </c>
      <c r="V131" s="3">
        <f t="shared" si="38"/>
        <v>180915</v>
      </c>
      <c r="W131" s="3">
        <f t="shared" si="33"/>
        <v>42875592</v>
      </c>
      <c r="Y131" s="3">
        <f t="shared" si="30"/>
        <v>939859812</v>
      </c>
      <c r="Z131" s="3">
        <f t="shared" si="34"/>
        <v>927930098</v>
      </c>
    </row>
    <row r="132" spans="3:26">
      <c r="C132">
        <f t="shared" si="28"/>
        <v>2022</v>
      </c>
      <c r="D132">
        <f t="shared" si="29"/>
        <v>4</v>
      </c>
      <c r="E132" s="3">
        <f>SUM('retail billed'!E132:AF132)</f>
        <v>847578387</v>
      </c>
      <c r="F132" s="3">
        <f>SUM('retail unbilled'!E132:AF132)</f>
        <v>3355061</v>
      </c>
      <c r="G132" s="3">
        <f>'wholesale calendar'!E132</f>
        <v>29853014</v>
      </c>
      <c r="H132" s="3">
        <f>'CoUse calendar'!E132</f>
        <v>1658358</v>
      </c>
      <c r="I132" s="3">
        <f>'Conservation calendar'!E132</f>
        <v>-12191579</v>
      </c>
      <c r="J132" s="3">
        <f>'Conservation calendar'!F132</f>
        <v>-2676262</v>
      </c>
      <c r="K132" s="3">
        <f>'Res EV calendar'!E132</f>
        <v>3730568</v>
      </c>
      <c r="L132" s="3">
        <f>SUM('AMI adj calendar'!E132:I132)</f>
        <v>0</v>
      </c>
      <c r="N132" s="3">
        <f t="shared" si="31"/>
        <v>882444820</v>
      </c>
      <c r="O132">
        <f t="shared" si="32"/>
        <v>7.7870886034483238E+17</v>
      </c>
      <c r="P132">
        <f t="shared" si="25"/>
        <v>775868695.77301443</v>
      </c>
      <c r="Q132">
        <f t="shared" si="26"/>
        <v>1.4152357569222402E+19</v>
      </c>
      <c r="R132">
        <f t="shared" si="27"/>
        <v>5.4822575813115522E-11</v>
      </c>
      <c r="S132" s="3">
        <f t="shared" si="35"/>
        <v>42690826</v>
      </c>
      <c r="T132" s="3">
        <f t="shared" si="36"/>
        <v>-1097242</v>
      </c>
      <c r="U132" s="3">
        <f t="shared" si="37"/>
        <v>-240864</v>
      </c>
      <c r="V132" s="3">
        <f t="shared" si="38"/>
        <v>180477</v>
      </c>
      <c r="W132" s="3">
        <f t="shared" si="33"/>
        <v>41533197</v>
      </c>
      <c r="Y132" s="3">
        <f t="shared" si="30"/>
        <v>925135646</v>
      </c>
      <c r="Z132" s="3">
        <f t="shared" si="34"/>
        <v>912840744</v>
      </c>
    </row>
    <row r="133" spans="3:26">
      <c r="C133">
        <f t="shared" si="28"/>
        <v>2022</v>
      </c>
      <c r="D133">
        <f t="shared" si="29"/>
        <v>5</v>
      </c>
      <c r="E133" s="3">
        <f>SUM('retail billed'!E133:AF133)</f>
        <v>922538699</v>
      </c>
      <c r="F133" s="3">
        <f>SUM('retail unbilled'!E133:AF133)</f>
        <v>151998193</v>
      </c>
      <c r="G133" s="3">
        <f>'wholesale calendar'!E133</f>
        <v>35263840</v>
      </c>
      <c r="H133" s="3">
        <f>'CoUse calendar'!E133</f>
        <v>1617456</v>
      </c>
      <c r="I133" s="3">
        <f>'Conservation calendar'!E133</f>
        <v>-26318521</v>
      </c>
      <c r="J133" s="3">
        <f>'Conservation calendar'!F133</f>
        <v>-5421778</v>
      </c>
      <c r="K133" s="3">
        <f>'Res EV calendar'!E133</f>
        <v>3777523</v>
      </c>
      <c r="L133" s="3">
        <f>SUM('AMI adj calendar'!E133:I133)</f>
        <v>0</v>
      </c>
      <c r="N133" s="3">
        <f t="shared" si="31"/>
        <v>1111418188</v>
      </c>
      <c r="O133">
        <f t="shared" si="32"/>
        <v>1.2352503886172035E+18</v>
      </c>
      <c r="P133">
        <f t="shared" si="25"/>
        <v>775868695.77301443</v>
      </c>
      <c r="Q133">
        <f t="shared" si="26"/>
        <v>1.4152357569222402E+19</v>
      </c>
      <c r="R133">
        <f t="shared" si="27"/>
        <v>5.4822575813115522E-11</v>
      </c>
      <c r="S133" s="3">
        <f t="shared" si="35"/>
        <v>67719608</v>
      </c>
      <c r="T133" s="3">
        <f t="shared" si="36"/>
        <v>-2368667</v>
      </c>
      <c r="U133" s="3">
        <f t="shared" si="37"/>
        <v>-487960</v>
      </c>
      <c r="V133" s="3">
        <f t="shared" si="38"/>
        <v>230168</v>
      </c>
      <c r="W133" s="3">
        <f t="shared" si="33"/>
        <v>65093149</v>
      </c>
      <c r="Y133" s="3">
        <f t="shared" si="30"/>
        <v>1179137796</v>
      </c>
      <c r="Z133" s="3">
        <f t="shared" si="34"/>
        <v>1148548561</v>
      </c>
    </row>
    <row r="134" spans="3:26">
      <c r="C134">
        <f t="shared" si="28"/>
        <v>2022</v>
      </c>
      <c r="D134">
        <f t="shared" si="29"/>
        <v>6</v>
      </c>
      <c r="E134" s="3">
        <f>SUM('retail billed'!E134:AF134)</f>
        <v>1165015284</v>
      </c>
      <c r="F134" s="3">
        <f>SUM('retail unbilled'!E134:AF134)</f>
        <v>60508984</v>
      </c>
      <c r="G134" s="3">
        <f>'wholesale calendar'!E134</f>
        <v>38107936</v>
      </c>
      <c r="H134" s="3">
        <f>'CoUse calendar'!E134</f>
        <v>1739428</v>
      </c>
      <c r="I134" s="3">
        <f>'Conservation calendar'!E134</f>
        <v>-39592456</v>
      </c>
      <c r="J134" s="3">
        <f>'Conservation calendar'!F134</f>
        <v>-7465362</v>
      </c>
      <c r="K134" s="3">
        <f>'Res EV calendar'!E134</f>
        <v>3824479</v>
      </c>
      <c r="L134" s="3">
        <f>SUM('AMI adj calendar'!E134:I134)</f>
        <v>0</v>
      </c>
      <c r="N134" s="3">
        <f t="shared" si="31"/>
        <v>1265371632</v>
      </c>
      <c r="O134">
        <f t="shared" si="32"/>
        <v>1.6011653670703434E+18</v>
      </c>
      <c r="P134">
        <f t="shared" si="25"/>
        <v>775868695.77301443</v>
      </c>
      <c r="Q134">
        <f t="shared" si="26"/>
        <v>1.4152357569222402E+19</v>
      </c>
      <c r="R134">
        <f t="shared" si="27"/>
        <v>5.4822575813115522E-11</v>
      </c>
      <c r="S134" s="3">
        <f t="shared" si="35"/>
        <v>87780010</v>
      </c>
      <c r="T134" s="3">
        <f t="shared" si="36"/>
        <v>-3563321</v>
      </c>
      <c r="U134" s="3">
        <f t="shared" si="37"/>
        <v>-671883</v>
      </c>
      <c r="V134" s="3">
        <f t="shared" si="38"/>
        <v>265308</v>
      </c>
      <c r="W134" s="3">
        <f t="shared" si="33"/>
        <v>83810114</v>
      </c>
      <c r="Y134" s="3">
        <f t="shared" si="30"/>
        <v>1353151642</v>
      </c>
      <c r="Z134" s="3">
        <f t="shared" si="34"/>
        <v>1305948407</v>
      </c>
    </row>
    <row r="135" spans="3:26">
      <c r="C135">
        <f t="shared" si="28"/>
        <v>2022</v>
      </c>
      <c r="D135">
        <f t="shared" si="29"/>
        <v>7</v>
      </c>
      <c r="E135" s="3">
        <f>SUM('retail billed'!E135:AF135)</f>
        <v>1311776589</v>
      </c>
      <c r="F135" s="3">
        <f>SUM('retail unbilled'!E135:AF135)</f>
        <v>29520029</v>
      </c>
      <c r="G135" s="3">
        <f>'wholesale calendar'!E135</f>
        <v>41038411</v>
      </c>
      <c r="H135" s="3">
        <f>'CoUse calendar'!E135</f>
        <v>1825242</v>
      </c>
      <c r="I135" s="3">
        <f>'Conservation calendar'!E135</f>
        <v>-44903639</v>
      </c>
      <c r="J135" s="3">
        <f>'Conservation calendar'!F135</f>
        <v>-8296412</v>
      </c>
      <c r="K135" s="3">
        <f>'Res EV calendar'!E135</f>
        <v>3871434</v>
      </c>
      <c r="L135" s="3">
        <f>SUM('AMI adj calendar'!E135:I135)</f>
        <v>0</v>
      </c>
      <c r="N135" s="3">
        <f t="shared" si="31"/>
        <v>1384160271</v>
      </c>
      <c r="O135">
        <f t="shared" si="32"/>
        <v>1.9158996558147935E+18</v>
      </c>
      <c r="P135">
        <f t="shared" si="25"/>
        <v>775868695.77301443</v>
      </c>
      <c r="Q135">
        <f t="shared" si="26"/>
        <v>1.4152357569222402E+19</v>
      </c>
      <c r="R135">
        <f t="shared" si="27"/>
        <v>5.4822575813115522E-11</v>
      </c>
      <c r="S135" s="3">
        <f t="shared" si="35"/>
        <v>105034554</v>
      </c>
      <c r="T135" s="3">
        <f t="shared" si="36"/>
        <v>-4041328</v>
      </c>
      <c r="U135" s="3">
        <f t="shared" si="37"/>
        <v>-746677</v>
      </c>
      <c r="V135" s="3">
        <f t="shared" si="38"/>
        <v>293777</v>
      </c>
      <c r="W135" s="3">
        <f t="shared" si="33"/>
        <v>100540326</v>
      </c>
      <c r="Y135" s="3">
        <f t="shared" si="30"/>
        <v>1489194825</v>
      </c>
      <c r="Z135" s="3">
        <f t="shared" si="34"/>
        <v>1435371980</v>
      </c>
    </row>
    <row r="136" spans="3:26">
      <c r="C136">
        <f t="shared" si="28"/>
        <v>2022</v>
      </c>
      <c r="D136">
        <f t="shared" si="29"/>
        <v>8</v>
      </c>
      <c r="E136" s="3">
        <f>SUM('retail billed'!E136:AF136)</f>
        <v>1319863932</v>
      </c>
      <c r="F136" s="3">
        <f>SUM('retail unbilled'!E136:AF136)</f>
        <v>2339435</v>
      </c>
      <c r="G136" s="3">
        <f>'wholesale calendar'!E136</f>
        <v>41421885</v>
      </c>
      <c r="H136" s="3">
        <f>'CoUse calendar'!E136</f>
        <v>2094759</v>
      </c>
      <c r="I136" s="3">
        <f>'Conservation calendar'!E136</f>
        <v>-43282118</v>
      </c>
      <c r="J136" s="3">
        <f>'Conservation calendar'!F136</f>
        <v>-8059891</v>
      </c>
      <c r="K136" s="3">
        <f>'Res EV calendar'!E136</f>
        <v>3918390</v>
      </c>
      <c r="L136" s="3">
        <f>SUM('AMI adj calendar'!E136:I136)</f>
        <v>0</v>
      </c>
      <c r="N136" s="3">
        <f t="shared" si="31"/>
        <v>1365720011</v>
      </c>
      <c r="O136">
        <f t="shared" si="32"/>
        <v>1.8651911484458401E+18</v>
      </c>
      <c r="P136">
        <f t="shared" si="25"/>
        <v>775868695.77301443</v>
      </c>
      <c r="Q136">
        <f t="shared" si="26"/>
        <v>1.4152357569222402E+19</v>
      </c>
      <c r="R136">
        <f t="shared" si="27"/>
        <v>5.4822575813115522E-11</v>
      </c>
      <c r="S136" s="3">
        <f t="shared" si="35"/>
        <v>102254583</v>
      </c>
      <c r="T136" s="3">
        <f t="shared" si="36"/>
        <v>-3895391</v>
      </c>
      <c r="U136" s="3">
        <f t="shared" si="37"/>
        <v>-725390</v>
      </c>
      <c r="V136" s="3">
        <f t="shared" si="38"/>
        <v>293379</v>
      </c>
      <c r="W136" s="3">
        <f t="shared" si="33"/>
        <v>97927181</v>
      </c>
      <c r="Y136" s="3">
        <f t="shared" si="30"/>
        <v>1467974594</v>
      </c>
      <c r="Z136" s="3">
        <f t="shared" si="34"/>
        <v>1416223573</v>
      </c>
    </row>
    <row r="137" spans="3:26">
      <c r="C137">
        <f t="shared" si="28"/>
        <v>2022</v>
      </c>
      <c r="D137">
        <f t="shared" si="29"/>
        <v>9</v>
      </c>
      <c r="E137" s="3">
        <f>SUM('retail billed'!E137:AF137)</f>
        <v>1261985503</v>
      </c>
      <c r="F137" s="3">
        <f>SUM('retail unbilled'!E137:AF137)</f>
        <v>-105303087</v>
      </c>
      <c r="G137" s="3">
        <f>'wholesale calendar'!E137</f>
        <v>36877201</v>
      </c>
      <c r="H137" s="3">
        <f>'CoUse calendar'!E137</f>
        <v>1849505</v>
      </c>
      <c r="I137" s="3">
        <f>'Conservation calendar'!E137</f>
        <v>-32953477</v>
      </c>
      <c r="J137" s="3">
        <f>'Conservation calendar'!F137</f>
        <v>-6444157</v>
      </c>
      <c r="K137" s="3">
        <f>'Res EV calendar'!E137</f>
        <v>3965345</v>
      </c>
      <c r="L137" s="3">
        <f>SUM('AMI adj calendar'!E137:I137)</f>
        <v>0</v>
      </c>
      <c r="N137" s="3">
        <f t="shared" si="31"/>
        <v>1195409122</v>
      </c>
      <c r="O137">
        <f t="shared" si="32"/>
        <v>1.429002968960811E+18</v>
      </c>
      <c r="P137">
        <f t="shared" si="25"/>
        <v>775868695.77301443</v>
      </c>
      <c r="Q137">
        <f t="shared" si="26"/>
        <v>1.4152357569222402E+19</v>
      </c>
      <c r="R137">
        <f t="shared" si="27"/>
        <v>5.4822575813115522E-11</v>
      </c>
      <c r="S137" s="3">
        <f t="shared" si="35"/>
        <v>78341624</v>
      </c>
      <c r="T137" s="3">
        <f t="shared" si="36"/>
        <v>-2965813</v>
      </c>
      <c r="U137" s="3">
        <f t="shared" si="37"/>
        <v>-579974</v>
      </c>
      <c r="V137" s="3">
        <f t="shared" si="38"/>
        <v>259871</v>
      </c>
      <c r="W137" s="3">
        <f t="shared" si="33"/>
        <v>75055708</v>
      </c>
      <c r="Y137" s="3">
        <f t="shared" si="30"/>
        <v>1273750746</v>
      </c>
      <c r="Z137" s="3">
        <f t="shared" si="34"/>
        <v>1235032541</v>
      </c>
    </row>
    <row r="138" spans="3:26">
      <c r="C138">
        <f t="shared" si="28"/>
        <v>2022</v>
      </c>
      <c r="D138">
        <f t="shared" si="29"/>
        <v>10</v>
      </c>
      <c r="E138" s="3">
        <f>SUM('retail billed'!E138:AF138)</f>
        <v>1077372927</v>
      </c>
      <c r="F138" s="3">
        <f>SUM('retail unbilled'!E138:AF138)</f>
        <v>-114657389</v>
      </c>
      <c r="G138" s="3">
        <f>'wholesale calendar'!E138</f>
        <v>32917537</v>
      </c>
      <c r="H138" s="3">
        <f>'CoUse calendar'!E138</f>
        <v>1625397</v>
      </c>
      <c r="I138" s="3">
        <f>'Conservation calendar'!E138</f>
        <v>-17587258</v>
      </c>
      <c r="J138" s="3">
        <f>'Conservation calendar'!F138</f>
        <v>-3584196</v>
      </c>
      <c r="K138" s="3">
        <f>'Res EV calendar'!E138</f>
        <v>4012301</v>
      </c>
      <c r="L138" s="3">
        <f>SUM('AMI adj calendar'!E138:I138)</f>
        <v>0</v>
      </c>
      <c r="N138" s="3">
        <f t="shared" si="31"/>
        <v>997258472</v>
      </c>
      <c r="O138">
        <f t="shared" si="32"/>
        <v>9.9452445997577472E+17</v>
      </c>
      <c r="P138">
        <f t="shared" ref="P138:P201" si="39">SUMIF($C$9:$C$320,C138,$N$9:$N$320)*$P$7</f>
        <v>775868695.77301443</v>
      </c>
      <c r="Q138">
        <f t="shared" ref="Q138:Q201" si="40">SUMIF($C$9:$C$320,C138,$O$9:$O$320)</f>
        <v>1.4152357569222402E+19</v>
      </c>
      <c r="R138">
        <f t="shared" ref="R138:R201" si="41">P138/Q138</f>
        <v>5.4822575813115522E-11</v>
      </c>
      <c r="S138" s="3">
        <f t="shared" si="35"/>
        <v>54522393</v>
      </c>
      <c r="T138" s="3">
        <f t="shared" si="36"/>
        <v>-1582853</v>
      </c>
      <c r="U138" s="3">
        <f t="shared" si="37"/>
        <v>-322578</v>
      </c>
      <c r="V138" s="3">
        <f t="shared" si="38"/>
        <v>219362</v>
      </c>
      <c r="W138" s="3">
        <f t="shared" si="33"/>
        <v>52836324</v>
      </c>
      <c r="Y138" s="3">
        <f t="shared" si="30"/>
        <v>1051780865</v>
      </c>
      <c r="Z138" s="3">
        <f t="shared" si="34"/>
        <v>1032935643</v>
      </c>
    </row>
    <row r="139" spans="3:26">
      <c r="C139">
        <f t="shared" ref="C139:C202" si="42">IF(D139=1,C138+1,C138)</f>
        <v>2022</v>
      </c>
      <c r="D139">
        <f t="shared" ref="D139:D202" si="43">IF(D138=12,1,D138+1)</f>
        <v>11</v>
      </c>
      <c r="E139" s="3">
        <f>SUM('retail billed'!E139:AF139)</f>
        <v>822683052</v>
      </c>
      <c r="F139" s="3">
        <f>SUM('retail unbilled'!E139:AF139)</f>
        <v>23523565</v>
      </c>
      <c r="G139" s="3">
        <f>'wholesale calendar'!E139</f>
        <v>31150463</v>
      </c>
      <c r="H139" s="3">
        <f>'CoUse calendar'!E139</f>
        <v>1493857</v>
      </c>
      <c r="I139" s="3">
        <f>'Conservation calendar'!E139</f>
        <v>-14726462</v>
      </c>
      <c r="J139" s="3">
        <f>'Conservation calendar'!F139</f>
        <v>-2007196</v>
      </c>
      <c r="K139" s="3">
        <f>'Res EV calendar'!E139</f>
        <v>4059256</v>
      </c>
      <c r="L139" s="3">
        <f>SUM('AMI adj calendar'!E139:I139)</f>
        <v>0</v>
      </c>
      <c r="N139" s="3">
        <f t="shared" si="31"/>
        <v>878850937</v>
      </c>
      <c r="O139">
        <f t="shared" si="32"/>
        <v>7.7237896946577792E+17</v>
      </c>
      <c r="P139">
        <f t="shared" si="39"/>
        <v>775868695.77301443</v>
      </c>
      <c r="Q139">
        <f t="shared" si="40"/>
        <v>1.4152357569222402E+19</v>
      </c>
      <c r="R139">
        <f t="shared" si="41"/>
        <v>5.4822575813115522E-11</v>
      </c>
      <c r="S139" s="3">
        <f t="shared" si="35"/>
        <v>42343805</v>
      </c>
      <c r="T139" s="3">
        <f t="shared" si="36"/>
        <v>-1325382</v>
      </c>
      <c r="U139" s="3">
        <f t="shared" si="37"/>
        <v>-180648</v>
      </c>
      <c r="V139" s="3">
        <f t="shared" si="38"/>
        <v>195578</v>
      </c>
      <c r="W139" s="3">
        <f t="shared" si="33"/>
        <v>41033353</v>
      </c>
      <c r="Y139" s="3">
        <f t="shared" si="30"/>
        <v>921194742</v>
      </c>
      <c r="Z139" s="3">
        <f t="shared" si="34"/>
        <v>907209888</v>
      </c>
    </row>
    <row r="140" spans="3:26">
      <c r="C140">
        <f t="shared" si="42"/>
        <v>2022</v>
      </c>
      <c r="D140">
        <f t="shared" si="43"/>
        <v>12</v>
      </c>
      <c r="E140" s="3">
        <f>SUM('retail billed'!E140:AF140)</f>
        <v>896670163</v>
      </c>
      <c r="F140" s="3">
        <f>SUM('retail unbilled'!E140:AF140)</f>
        <v>50932781</v>
      </c>
      <c r="G140" s="3">
        <f>'wholesale calendar'!E140</f>
        <v>35527298</v>
      </c>
      <c r="H140" s="3">
        <f>'CoUse calendar'!E140</f>
        <v>1821549</v>
      </c>
      <c r="I140" s="3">
        <f>'Conservation calendar'!E140</f>
        <v>-24322804</v>
      </c>
      <c r="J140" s="3">
        <f>'Conservation calendar'!F140</f>
        <v>-2619920</v>
      </c>
      <c r="K140" s="3">
        <f>'Res EV calendar'!E140</f>
        <v>4106212</v>
      </c>
      <c r="L140" s="3">
        <f>SUM('AMI adj calendar'!E140:I140)</f>
        <v>0</v>
      </c>
      <c r="N140" s="3">
        <f t="shared" si="31"/>
        <v>984951791</v>
      </c>
      <c r="O140">
        <f t="shared" si="32"/>
        <v>9.7013003059410765E+17</v>
      </c>
      <c r="P140">
        <f t="shared" si="39"/>
        <v>775868695.77301443</v>
      </c>
      <c r="Q140">
        <f t="shared" si="40"/>
        <v>1.4152357569222402E+19</v>
      </c>
      <c r="R140">
        <f t="shared" si="41"/>
        <v>5.4822575813115522E-11</v>
      </c>
      <c r="S140" s="3">
        <f t="shared" si="35"/>
        <v>53185027</v>
      </c>
      <c r="T140" s="3">
        <f t="shared" si="36"/>
        <v>-2189052</v>
      </c>
      <c r="U140" s="3">
        <f t="shared" si="37"/>
        <v>-235793</v>
      </c>
      <c r="V140" s="3">
        <f t="shared" si="38"/>
        <v>221726</v>
      </c>
      <c r="W140" s="3">
        <f t="shared" si="33"/>
        <v>50981908</v>
      </c>
      <c r="Y140" s="3">
        <f t="shared" si="30"/>
        <v>1038136818</v>
      </c>
      <c r="Z140" s="3">
        <f t="shared" si="34"/>
        <v>1013097187</v>
      </c>
    </row>
    <row r="141" spans="3:26">
      <c r="C141">
        <f t="shared" si="42"/>
        <v>2023</v>
      </c>
      <c r="D141">
        <f t="shared" si="43"/>
        <v>1</v>
      </c>
      <c r="E141" s="3">
        <f>SUM('retail billed'!E141:AF141)</f>
        <v>1006843216</v>
      </c>
      <c r="F141" s="3">
        <f>SUM('retail unbilled'!E141:AF141)</f>
        <v>-19030748</v>
      </c>
      <c r="G141" s="3">
        <f>'wholesale calendar'!E141</f>
        <v>36343888</v>
      </c>
      <c r="H141" s="3">
        <f>'CoUse calendar'!E141</f>
        <v>1993685</v>
      </c>
      <c r="I141" s="3">
        <f>'Conservation calendar'!E141</f>
        <v>-26567986</v>
      </c>
      <c r="J141" s="3">
        <f>'Conservation calendar'!F141</f>
        <v>-2838246</v>
      </c>
      <c r="K141" s="3">
        <f>'Res EV calendar'!E141</f>
        <v>4139795</v>
      </c>
      <c r="L141" s="3">
        <f>SUM('AMI adj calendar'!E141:I141)</f>
        <v>0</v>
      </c>
      <c r="N141" s="3">
        <f t="shared" si="31"/>
        <v>1026150041</v>
      </c>
      <c r="O141">
        <f t="shared" si="32"/>
        <v>1.0529839066443017E+18</v>
      </c>
      <c r="P141">
        <f t="shared" si="39"/>
        <v>782268887.79700112</v>
      </c>
      <c r="Q141">
        <f t="shared" si="40"/>
        <v>1.4386674129721317E+19</v>
      </c>
      <c r="R141">
        <f t="shared" si="41"/>
        <v>5.4374546941389184E-11</v>
      </c>
      <c r="S141" s="3">
        <f t="shared" si="35"/>
        <v>57255523</v>
      </c>
      <c r="T141" s="3">
        <f t="shared" si="36"/>
        <v>-2391119</v>
      </c>
      <c r="U141" s="3">
        <f t="shared" si="37"/>
        <v>-255442</v>
      </c>
      <c r="V141" s="3">
        <f t="shared" si="38"/>
        <v>230986</v>
      </c>
      <c r="W141" s="3">
        <f t="shared" si="33"/>
        <v>54839948</v>
      </c>
      <c r="Y141" s="3">
        <f t="shared" si="30"/>
        <v>1083405564</v>
      </c>
      <c r="Z141" s="3">
        <f t="shared" si="34"/>
        <v>1055723552</v>
      </c>
    </row>
    <row r="142" spans="3:26">
      <c r="C142">
        <f t="shared" si="42"/>
        <v>2023</v>
      </c>
      <c r="D142">
        <f t="shared" si="43"/>
        <v>2</v>
      </c>
      <c r="E142" s="3">
        <f>SUM('retail billed'!E142:AF142)</f>
        <v>925764358</v>
      </c>
      <c r="F142" s="3">
        <f>SUM('retail unbilled'!E142:AF142)</f>
        <v>-84467719</v>
      </c>
      <c r="G142" s="3">
        <f>'wholesale calendar'!E142</f>
        <v>31048187</v>
      </c>
      <c r="H142" s="3">
        <f>'CoUse calendar'!E142</f>
        <v>1972672</v>
      </c>
      <c r="I142" s="3">
        <f>'Conservation calendar'!E142</f>
        <v>-18589141</v>
      </c>
      <c r="J142" s="3">
        <f>'Conservation calendar'!F142</f>
        <v>-1971982</v>
      </c>
      <c r="K142" s="3">
        <f>'Res EV calendar'!E142</f>
        <v>4173379</v>
      </c>
      <c r="L142" s="3">
        <f>SUM('AMI adj calendar'!E142:I142)</f>
        <v>0</v>
      </c>
      <c r="N142" s="3">
        <f t="shared" si="31"/>
        <v>874317498</v>
      </c>
      <c r="O142">
        <f t="shared" si="32"/>
        <v>7.6443108730897997E+17</v>
      </c>
      <c r="P142">
        <f t="shared" si="39"/>
        <v>782268887.79700112</v>
      </c>
      <c r="Q142">
        <f t="shared" si="40"/>
        <v>1.4386674129721317E+19</v>
      </c>
      <c r="R142">
        <f t="shared" si="41"/>
        <v>5.4374546941389184E-11</v>
      </c>
      <c r="S142" s="3">
        <f t="shared" si="35"/>
        <v>41565594</v>
      </c>
      <c r="T142" s="3">
        <f t="shared" si="36"/>
        <v>-1673023</v>
      </c>
      <c r="U142" s="3">
        <f t="shared" si="37"/>
        <v>-177478</v>
      </c>
      <c r="V142" s="3">
        <f t="shared" si="38"/>
        <v>198405</v>
      </c>
      <c r="W142" s="3">
        <f t="shared" si="33"/>
        <v>39913498</v>
      </c>
      <c r="Y142" s="3">
        <f t="shared" ref="Y142:Y205" si="44">N142+S142</f>
        <v>915883092</v>
      </c>
      <c r="Z142" s="3">
        <f t="shared" si="34"/>
        <v>897843252</v>
      </c>
    </row>
    <row r="143" spans="3:26">
      <c r="C143">
        <f t="shared" si="42"/>
        <v>2023</v>
      </c>
      <c r="D143">
        <f t="shared" si="43"/>
        <v>3</v>
      </c>
      <c r="E143" s="3">
        <f>SUM('retail billed'!E143:AF143)</f>
        <v>858144552</v>
      </c>
      <c r="F143" s="3">
        <f>SUM('retail unbilled'!E143:AF143)</f>
        <v>12162792</v>
      </c>
      <c r="G143" s="3">
        <f>'wholesale calendar'!E143</f>
        <v>31234381</v>
      </c>
      <c r="H143" s="3">
        <f>'CoUse calendar'!E143</f>
        <v>1762615</v>
      </c>
      <c r="I143" s="3">
        <f>'Conservation calendar'!E143</f>
        <v>-12597965</v>
      </c>
      <c r="J143" s="3">
        <f>'Conservation calendar'!F143</f>
        <v>-1892164</v>
      </c>
      <c r="K143" s="3">
        <f>'Res EV calendar'!E143</f>
        <v>4206962</v>
      </c>
      <c r="L143" s="3">
        <f>SUM('AMI adj calendar'!E143:I143)</f>
        <v>0</v>
      </c>
      <c r="N143" s="3">
        <f t="shared" ref="N143:N206" si="45">SUM(E143:H143)</f>
        <v>903304340</v>
      </c>
      <c r="O143">
        <f t="shared" ref="O143:O206" si="46">N143^2</f>
        <v>8.1595873066283558E+17</v>
      </c>
      <c r="P143">
        <f t="shared" si="39"/>
        <v>782268887.79700112</v>
      </c>
      <c r="Q143">
        <f t="shared" si="40"/>
        <v>1.4386674129721317E+19</v>
      </c>
      <c r="R143">
        <f t="shared" si="41"/>
        <v>5.4374546941389184E-11</v>
      </c>
      <c r="S143" s="3">
        <f t="shared" si="35"/>
        <v>44367386</v>
      </c>
      <c r="T143" s="3">
        <f t="shared" si="36"/>
        <v>-1133817</v>
      </c>
      <c r="U143" s="3">
        <f t="shared" si="37"/>
        <v>-170295</v>
      </c>
      <c r="V143" s="3">
        <f t="shared" si="38"/>
        <v>206632</v>
      </c>
      <c r="W143" s="3">
        <f t="shared" ref="W143:W206" si="47">SUM(S143:V143)-L143</f>
        <v>43269906</v>
      </c>
      <c r="Y143" s="3">
        <f t="shared" si="44"/>
        <v>947671726</v>
      </c>
      <c r="Z143" s="3">
        <f t="shared" ref="Z143:Z206" si="48">SUM(E143:L143)+W143</f>
        <v>936291079</v>
      </c>
    </row>
    <row r="144" spans="3:26">
      <c r="C144">
        <f t="shared" si="42"/>
        <v>2023</v>
      </c>
      <c r="D144">
        <f t="shared" si="43"/>
        <v>4</v>
      </c>
      <c r="E144" s="3">
        <f>SUM('retail billed'!E144:AF144)</f>
        <v>854195292</v>
      </c>
      <c r="F144" s="3">
        <f>SUM('retail unbilled'!E144:AF144)</f>
        <v>3381207</v>
      </c>
      <c r="G144" s="3">
        <f>'wholesale calendar'!E144</f>
        <v>30504708</v>
      </c>
      <c r="H144" s="3">
        <f>'CoUse calendar'!E144</f>
        <v>1658358</v>
      </c>
      <c r="I144" s="3">
        <f>'Conservation calendar'!E144</f>
        <v>-12191579</v>
      </c>
      <c r="J144" s="3">
        <f>'Conservation calendar'!F144</f>
        <v>-2676262</v>
      </c>
      <c r="K144" s="3">
        <f>'Res EV calendar'!E144</f>
        <v>4240545</v>
      </c>
      <c r="L144" s="3">
        <f>SUM('AMI adj calendar'!E144:I144)</f>
        <v>0</v>
      </c>
      <c r="N144" s="3">
        <f t="shared" si="45"/>
        <v>889739565</v>
      </c>
      <c r="O144">
        <f t="shared" si="46"/>
        <v>7.9163649352638925E+17</v>
      </c>
      <c r="P144">
        <f t="shared" si="39"/>
        <v>782268887.79700112</v>
      </c>
      <c r="Q144">
        <f t="shared" si="40"/>
        <v>1.4386674129721317E+19</v>
      </c>
      <c r="R144">
        <f t="shared" si="41"/>
        <v>5.4374546941389184E-11</v>
      </c>
      <c r="S144" s="3">
        <f t="shared" si="35"/>
        <v>43044876</v>
      </c>
      <c r="T144" s="3">
        <f t="shared" si="36"/>
        <v>-1097242</v>
      </c>
      <c r="U144" s="3">
        <f t="shared" si="37"/>
        <v>-240864</v>
      </c>
      <c r="V144" s="3">
        <f t="shared" si="38"/>
        <v>205154</v>
      </c>
      <c r="W144" s="3">
        <f t="shared" si="47"/>
        <v>41911924</v>
      </c>
      <c r="Y144" s="3">
        <f t="shared" si="44"/>
        <v>932784441</v>
      </c>
      <c r="Z144" s="3">
        <f t="shared" si="48"/>
        <v>921024193</v>
      </c>
    </row>
    <row r="145" spans="3:26">
      <c r="C145">
        <f t="shared" si="42"/>
        <v>2023</v>
      </c>
      <c r="D145">
        <f t="shared" si="43"/>
        <v>5</v>
      </c>
      <c r="E145" s="3">
        <f>SUM('retail billed'!E145:AF145)</f>
        <v>929680302</v>
      </c>
      <c r="F145" s="3">
        <f>SUM('retail unbilled'!E145:AF145)</f>
        <v>153343439</v>
      </c>
      <c r="G145" s="3">
        <f>'wholesale calendar'!E145</f>
        <v>35933202</v>
      </c>
      <c r="H145" s="3">
        <f>'CoUse calendar'!E145</f>
        <v>1617456</v>
      </c>
      <c r="I145" s="3">
        <f>'Conservation calendar'!E145</f>
        <v>-26318521</v>
      </c>
      <c r="J145" s="3">
        <f>'Conservation calendar'!F145</f>
        <v>-5421778</v>
      </c>
      <c r="K145" s="3">
        <f>'Res EV calendar'!E145</f>
        <v>4274129</v>
      </c>
      <c r="L145" s="3">
        <f>SUM('AMI adj calendar'!E145:I145)</f>
        <v>0</v>
      </c>
      <c r="N145" s="3">
        <f t="shared" si="45"/>
        <v>1120574399</v>
      </c>
      <c r="O145">
        <f t="shared" si="46"/>
        <v>1.2556869836942113E+18</v>
      </c>
      <c r="P145">
        <f t="shared" si="39"/>
        <v>782268887.79700112</v>
      </c>
      <c r="Q145">
        <f t="shared" si="40"/>
        <v>1.4386674129721317E+19</v>
      </c>
      <c r="R145">
        <f t="shared" si="41"/>
        <v>5.4374546941389184E-11</v>
      </c>
      <c r="S145" s="3">
        <f t="shared" si="35"/>
        <v>68277411</v>
      </c>
      <c r="T145" s="3">
        <f t="shared" si="36"/>
        <v>-2368667</v>
      </c>
      <c r="U145" s="3">
        <f t="shared" si="37"/>
        <v>-487960</v>
      </c>
      <c r="V145" s="3">
        <f t="shared" si="38"/>
        <v>260426</v>
      </c>
      <c r="W145" s="3">
        <f t="shared" si="47"/>
        <v>65681210</v>
      </c>
      <c r="Y145" s="3">
        <f t="shared" si="44"/>
        <v>1188851810</v>
      </c>
      <c r="Z145" s="3">
        <f t="shared" si="48"/>
        <v>1158789439</v>
      </c>
    </row>
    <row r="146" spans="3:26">
      <c r="C146">
        <f t="shared" si="42"/>
        <v>2023</v>
      </c>
      <c r="D146">
        <f t="shared" si="43"/>
        <v>6</v>
      </c>
      <c r="E146" s="3">
        <f>SUM('retail billed'!E146:AF146)</f>
        <v>1174315763</v>
      </c>
      <c r="F146" s="3">
        <f>SUM('retail unbilled'!E146:AF146)</f>
        <v>61037451</v>
      </c>
      <c r="G146" s="3">
        <f>'wholesale calendar'!E146</f>
        <v>38751228</v>
      </c>
      <c r="H146" s="3">
        <f>'CoUse calendar'!E146</f>
        <v>1739428</v>
      </c>
      <c r="I146" s="3">
        <f>'Conservation calendar'!E146</f>
        <v>-39592456</v>
      </c>
      <c r="J146" s="3">
        <f>'Conservation calendar'!F146</f>
        <v>-7465362</v>
      </c>
      <c r="K146" s="3">
        <f>'Res EV calendar'!E146</f>
        <v>4307712</v>
      </c>
      <c r="L146" s="3">
        <f>SUM('AMI adj calendar'!E146:I146)</f>
        <v>0</v>
      </c>
      <c r="N146" s="3">
        <f t="shared" si="45"/>
        <v>1275843870</v>
      </c>
      <c r="O146">
        <f t="shared" si="46"/>
        <v>1.627777580616577E+18</v>
      </c>
      <c r="P146">
        <f t="shared" si="39"/>
        <v>782268887.79700112</v>
      </c>
      <c r="Q146">
        <f t="shared" si="40"/>
        <v>1.4386674129721317E+19</v>
      </c>
      <c r="R146">
        <f t="shared" si="41"/>
        <v>5.4374546941389184E-11</v>
      </c>
      <c r="S146" s="3">
        <f t="shared" si="35"/>
        <v>88509668</v>
      </c>
      <c r="T146" s="3">
        <f t="shared" si="36"/>
        <v>-3563321</v>
      </c>
      <c r="U146" s="3">
        <f t="shared" si="37"/>
        <v>-671883</v>
      </c>
      <c r="V146" s="3">
        <f t="shared" si="38"/>
        <v>298841</v>
      </c>
      <c r="W146" s="3">
        <f t="shared" si="47"/>
        <v>84573305</v>
      </c>
      <c r="Y146" s="3">
        <f t="shared" si="44"/>
        <v>1364353538</v>
      </c>
      <c r="Z146" s="3">
        <f t="shared" si="48"/>
        <v>1317667069</v>
      </c>
    </row>
    <row r="147" spans="3:26">
      <c r="C147">
        <f t="shared" si="42"/>
        <v>2023</v>
      </c>
      <c r="D147">
        <f t="shared" si="43"/>
        <v>7</v>
      </c>
      <c r="E147" s="3">
        <f>SUM('retail billed'!E147:AF147)</f>
        <v>1322213927</v>
      </c>
      <c r="F147" s="3">
        <f>SUM('retail unbilled'!E147:AF147)</f>
        <v>29791496</v>
      </c>
      <c r="G147" s="3">
        <f>'wholesale calendar'!E147</f>
        <v>41699130</v>
      </c>
      <c r="H147" s="3">
        <f>'CoUse calendar'!E147</f>
        <v>1825242</v>
      </c>
      <c r="I147" s="3">
        <f>'Conservation calendar'!E147</f>
        <v>-44903639</v>
      </c>
      <c r="J147" s="3">
        <f>'Conservation calendar'!F147</f>
        <v>-8296412</v>
      </c>
      <c r="K147" s="3">
        <f>'Res EV calendar'!E147</f>
        <v>4341295</v>
      </c>
      <c r="L147" s="3">
        <f>SUM('AMI adj calendar'!E147:I147)</f>
        <v>0</v>
      </c>
      <c r="N147" s="3">
        <f t="shared" si="45"/>
        <v>1395529795</v>
      </c>
      <c r="O147">
        <f t="shared" si="46"/>
        <v>1.9475034087327421E+18</v>
      </c>
      <c r="P147">
        <f t="shared" si="39"/>
        <v>782268887.79700112</v>
      </c>
      <c r="Q147">
        <f t="shared" si="40"/>
        <v>1.4386674129721317E+19</v>
      </c>
      <c r="R147">
        <f t="shared" si="41"/>
        <v>5.4374546941389184E-11</v>
      </c>
      <c r="S147" s="3">
        <f t="shared" si="35"/>
        <v>105894616</v>
      </c>
      <c r="T147" s="3">
        <f t="shared" si="36"/>
        <v>-4041328</v>
      </c>
      <c r="U147" s="3">
        <f t="shared" si="37"/>
        <v>-746677</v>
      </c>
      <c r="V147" s="3">
        <f t="shared" si="38"/>
        <v>329423</v>
      </c>
      <c r="W147" s="3">
        <f t="shared" si="47"/>
        <v>101436034</v>
      </c>
      <c r="Y147" s="3">
        <f t="shared" si="44"/>
        <v>1501424411</v>
      </c>
      <c r="Z147" s="3">
        <f t="shared" si="48"/>
        <v>1448107073</v>
      </c>
    </row>
    <row r="148" spans="3:26">
      <c r="C148">
        <f t="shared" si="42"/>
        <v>2023</v>
      </c>
      <c r="D148">
        <f t="shared" si="43"/>
        <v>8</v>
      </c>
      <c r="E148" s="3">
        <f>SUM('retail billed'!E148:AF148)</f>
        <v>1330335335</v>
      </c>
      <c r="F148" s="3">
        <f>SUM('retail unbilled'!E148:AF148)</f>
        <v>2374932</v>
      </c>
      <c r="G148" s="3">
        <f>'wholesale calendar'!E148</f>
        <v>42080691</v>
      </c>
      <c r="H148" s="3">
        <f>'CoUse calendar'!E148</f>
        <v>2094759</v>
      </c>
      <c r="I148" s="3">
        <f>'Conservation calendar'!E148</f>
        <v>-43282118</v>
      </c>
      <c r="J148" s="3">
        <f>'Conservation calendar'!F148</f>
        <v>-8059891</v>
      </c>
      <c r="K148" s="3">
        <f>'Res EV calendar'!E148</f>
        <v>4374879</v>
      </c>
      <c r="L148" s="3">
        <f>SUM('AMI adj calendar'!E148:I148)</f>
        <v>0</v>
      </c>
      <c r="N148" s="3">
        <f t="shared" si="45"/>
        <v>1376885717</v>
      </c>
      <c r="O148">
        <f t="shared" si="46"/>
        <v>1.895814277678604E+18</v>
      </c>
      <c r="P148">
        <f t="shared" si="39"/>
        <v>782268887.79700112</v>
      </c>
      <c r="Q148">
        <f t="shared" si="40"/>
        <v>1.4386674129721317E+19</v>
      </c>
      <c r="R148">
        <f t="shared" si="41"/>
        <v>5.4374546941389184E-11</v>
      </c>
      <c r="S148" s="3">
        <f t="shared" ref="S148:S211" si="49">ROUND(N148^2*R148,0)</f>
        <v>103084042</v>
      </c>
      <c r="T148" s="3">
        <f t="shared" ref="T148:T211" si="50">ROUND(I148*$T$7,0)</f>
        <v>-3895391</v>
      </c>
      <c r="U148" s="3">
        <f t="shared" ref="U148:U211" si="51">ROUND(J148*$U$7,0)</f>
        <v>-725390</v>
      </c>
      <c r="V148" s="3">
        <f t="shared" ref="V148:V211" si="52">ROUND(S148/N148*K148,0)</f>
        <v>327536</v>
      </c>
      <c r="W148" s="3">
        <f t="shared" si="47"/>
        <v>98790797</v>
      </c>
      <c r="Y148" s="3">
        <f t="shared" si="44"/>
        <v>1479969759</v>
      </c>
      <c r="Z148" s="3">
        <f t="shared" si="48"/>
        <v>1428709384</v>
      </c>
    </row>
    <row r="149" spans="3:26">
      <c r="C149">
        <f t="shared" si="42"/>
        <v>2023</v>
      </c>
      <c r="D149">
        <f t="shared" si="43"/>
        <v>9</v>
      </c>
      <c r="E149" s="3">
        <f>SUM('retail billed'!E149:AF149)</f>
        <v>1272111521</v>
      </c>
      <c r="F149" s="3">
        <f>SUM('retail unbilled'!E149:AF149)</f>
        <v>-106232916</v>
      </c>
      <c r="G149" s="3">
        <f>'wholesale calendar'!E149</f>
        <v>37515866</v>
      </c>
      <c r="H149" s="3">
        <f>'CoUse calendar'!E149</f>
        <v>1849505</v>
      </c>
      <c r="I149" s="3">
        <f>'Conservation calendar'!E149</f>
        <v>-32953477</v>
      </c>
      <c r="J149" s="3">
        <f>'Conservation calendar'!F149</f>
        <v>-6444157</v>
      </c>
      <c r="K149" s="3">
        <f>'Res EV calendar'!E149</f>
        <v>4408462</v>
      </c>
      <c r="L149" s="3">
        <f>SUM('AMI adj calendar'!E149:I149)</f>
        <v>0</v>
      </c>
      <c r="N149" s="3">
        <f t="shared" si="45"/>
        <v>1205243976</v>
      </c>
      <c r="O149">
        <f t="shared" si="46"/>
        <v>1.4526130416842885E+18</v>
      </c>
      <c r="P149">
        <f t="shared" si="39"/>
        <v>782268887.79700112</v>
      </c>
      <c r="Q149">
        <f t="shared" si="40"/>
        <v>1.4386674129721317E+19</v>
      </c>
      <c r="R149">
        <f t="shared" si="41"/>
        <v>5.4374546941389184E-11</v>
      </c>
      <c r="S149" s="3">
        <f t="shared" si="49"/>
        <v>78985176</v>
      </c>
      <c r="T149" s="3">
        <f t="shared" si="50"/>
        <v>-2965813</v>
      </c>
      <c r="U149" s="3">
        <f t="shared" si="51"/>
        <v>-579974</v>
      </c>
      <c r="V149" s="3">
        <f t="shared" si="52"/>
        <v>288907</v>
      </c>
      <c r="W149" s="3">
        <f t="shared" si="47"/>
        <v>75728296</v>
      </c>
      <c r="Y149" s="3">
        <f t="shared" si="44"/>
        <v>1284229152</v>
      </c>
      <c r="Z149" s="3">
        <f t="shared" si="48"/>
        <v>1245983100</v>
      </c>
    </row>
    <row r="150" spans="3:26">
      <c r="C150">
        <f t="shared" si="42"/>
        <v>2023</v>
      </c>
      <c r="D150">
        <f t="shared" si="43"/>
        <v>10</v>
      </c>
      <c r="E150" s="3">
        <f>SUM('retail billed'!E150:AF150)</f>
        <v>1085914160</v>
      </c>
      <c r="F150" s="3">
        <f>SUM('retail unbilled'!E150:AF150)</f>
        <v>-115674557</v>
      </c>
      <c r="G150" s="3">
        <f>'wholesale calendar'!E150</f>
        <v>33580359</v>
      </c>
      <c r="H150" s="3">
        <f>'CoUse calendar'!E150</f>
        <v>1625397</v>
      </c>
      <c r="I150" s="3">
        <f>'Conservation calendar'!E150</f>
        <v>-17587258</v>
      </c>
      <c r="J150" s="3">
        <f>'Conservation calendar'!F150</f>
        <v>-3584196</v>
      </c>
      <c r="K150" s="3">
        <f>'Res EV calendar'!E150</f>
        <v>4442046</v>
      </c>
      <c r="L150" s="3">
        <f>SUM('AMI adj calendar'!E150:I150)</f>
        <v>0</v>
      </c>
      <c r="N150" s="3">
        <f t="shared" si="45"/>
        <v>1005445359</v>
      </c>
      <c r="O150">
        <f t="shared" si="46"/>
        <v>1.0109203699346388E+18</v>
      </c>
      <c r="P150">
        <f t="shared" si="39"/>
        <v>782268887.79700112</v>
      </c>
      <c r="Q150">
        <f t="shared" si="40"/>
        <v>1.4386674129721317E+19</v>
      </c>
      <c r="R150">
        <f t="shared" si="41"/>
        <v>5.4374546941389184E-11</v>
      </c>
      <c r="S150" s="3">
        <f t="shared" si="49"/>
        <v>54968337</v>
      </c>
      <c r="T150" s="3">
        <f t="shared" si="50"/>
        <v>-1582853</v>
      </c>
      <c r="U150" s="3">
        <f t="shared" si="51"/>
        <v>-322578</v>
      </c>
      <c r="V150" s="3">
        <f t="shared" si="52"/>
        <v>242849</v>
      </c>
      <c r="W150" s="3">
        <f t="shared" si="47"/>
        <v>53305755</v>
      </c>
      <c r="Y150" s="3">
        <f t="shared" si="44"/>
        <v>1060413696</v>
      </c>
      <c r="Z150" s="3">
        <f t="shared" si="48"/>
        <v>1042021706</v>
      </c>
    </row>
    <row r="151" spans="3:26">
      <c r="C151">
        <f t="shared" si="42"/>
        <v>2023</v>
      </c>
      <c r="D151">
        <f t="shared" si="43"/>
        <v>11</v>
      </c>
      <c r="E151" s="3">
        <f>SUM('retail billed'!E151:AF151)</f>
        <v>829078609</v>
      </c>
      <c r="F151" s="3">
        <f>SUM('retail unbilled'!E151:AF151)</f>
        <v>23700156</v>
      </c>
      <c r="G151" s="3">
        <f>'wholesale calendar'!E151</f>
        <v>31794532</v>
      </c>
      <c r="H151" s="3">
        <f>'CoUse calendar'!E151</f>
        <v>1493857</v>
      </c>
      <c r="I151" s="3">
        <f>'Conservation calendar'!E151</f>
        <v>-14726462</v>
      </c>
      <c r="J151" s="3">
        <f>'Conservation calendar'!F151</f>
        <v>-2007196</v>
      </c>
      <c r="K151" s="3">
        <f>'Res EV calendar'!E151</f>
        <v>4475629</v>
      </c>
      <c r="L151" s="3">
        <f>SUM('AMI adj calendar'!E151:I151)</f>
        <v>0</v>
      </c>
      <c r="N151" s="3">
        <f t="shared" si="45"/>
        <v>886067154</v>
      </c>
      <c r="O151">
        <f t="shared" si="46"/>
        <v>7.8511500139765978E+17</v>
      </c>
      <c r="P151">
        <f t="shared" si="39"/>
        <v>782268887.79700112</v>
      </c>
      <c r="Q151">
        <f t="shared" si="40"/>
        <v>1.4386674129721317E+19</v>
      </c>
      <c r="R151">
        <f t="shared" si="41"/>
        <v>5.4374546941389184E-11</v>
      </c>
      <c r="S151" s="3">
        <f t="shared" si="49"/>
        <v>42690272</v>
      </c>
      <c r="T151" s="3">
        <f t="shared" si="50"/>
        <v>-1325382</v>
      </c>
      <c r="U151" s="3">
        <f t="shared" si="51"/>
        <v>-180648</v>
      </c>
      <c r="V151" s="3">
        <f t="shared" si="52"/>
        <v>215634</v>
      </c>
      <c r="W151" s="3">
        <f t="shared" si="47"/>
        <v>41399876</v>
      </c>
      <c r="Y151" s="3">
        <f t="shared" si="44"/>
        <v>928757426</v>
      </c>
      <c r="Z151" s="3">
        <f t="shared" si="48"/>
        <v>915209001</v>
      </c>
    </row>
    <row r="152" spans="3:26">
      <c r="C152">
        <f t="shared" si="42"/>
        <v>2023</v>
      </c>
      <c r="D152">
        <f t="shared" si="43"/>
        <v>12</v>
      </c>
      <c r="E152" s="3">
        <f>SUM('retail billed'!E152:AF152)</f>
        <v>903725914</v>
      </c>
      <c r="F152" s="3">
        <f>SUM('retail unbilled'!E152:AF152)</f>
        <v>51351285</v>
      </c>
      <c r="G152" s="3">
        <f>'wholesale calendar'!E152</f>
        <v>36194021</v>
      </c>
      <c r="H152" s="3">
        <f>'CoUse calendar'!E152</f>
        <v>1821549</v>
      </c>
      <c r="I152" s="3">
        <f>'Conservation calendar'!E152</f>
        <v>-24322804</v>
      </c>
      <c r="J152" s="3">
        <f>'Conservation calendar'!F152</f>
        <v>-2619920</v>
      </c>
      <c r="K152" s="3">
        <f>'Res EV calendar'!E152</f>
        <v>4509212</v>
      </c>
      <c r="L152" s="3">
        <f>SUM('AMI adj calendar'!E152:I152)</f>
        <v>0</v>
      </c>
      <c r="N152" s="3">
        <f t="shared" si="45"/>
        <v>993092769</v>
      </c>
      <c r="O152">
        <f t="shared" si="46"/>
        <v>9.8623324784008742E+17</v>
      </c>
      <c r="P152">
        <f t="shared" si="39"/>
        <v>782268887.79700112</v>
      </c>
      <c r="Q152">
        <f t="shared" si="40"/>
        <v>1.4386674129721317E+19</v>
      </c>
      <c r="R152">
        <f t="shared" si="41"/>
        <v>5.4374546941389184E-11</v>
      </c>
      <c r="S152" s="3">
        <f t="shared" si="49"/>
        <v>53625986</v>
      </c>
      <c r="T152" s="3">
        <f t="shared" si="50"/>
        <v>-2189052</v>
      </c>
      <c r="U152" s="3">
        <f t="shared" si="51"/>
        <v>-235793</v>
      </c>
      <c r="V152" s="3">
        <f t="shared" si="52"/>
        <v>243493</v>
      </c>
      <c r="W152" s="3">
        <f t="shared" si="47"/>
        <v>51444634</v>
      </c>
      <c r="Y152" s="3">
        <f t="shared" si="44"/>
        <v>1046718755</v>
      </c>
      <c r="Z152" s="3">
        <f t="shared" si="48"/>
        <v>1022103891</v>
      </c>
    </row>
    <row r="153" spans="3:26">
      <c r="C153">
        <f t="shared" si="42"/>
        <v>2024</v>
      </c>
      <c r="D153">
        <f t="shared" si="43"/>
        <v>1</v>
      </c>
      <c r="E153" s="3">
        <f>SUM('retail billed'!E153:AF153)</f>
        <v>1014902556</v>
      </c>
      <c r="F153" s="3">
        <f>SUM('retail unbilled'!E153:AF153)</f>
        <v>-19189726</v>
      </c>
      <c r="G153" s="3">
        <f>'wholesale calendar'!E153</f>
        <v>37010574</v>
      </c>
      <c r="H153" s="3">
        <f>'CoUse calendar'!E153</f>
        <v>1993685</v>
      </c>
      <c r="I153" s="3">
        <f>'Conservation calendar'!E153</f>
        <v>-26567986</v>
      </c>
      <c r="J153" s="3">
        <f>'Conservation calendar'!F153</f>
        <v>-2838246</v>
      </c>
      <c r="K153" s="3">
        <f>'Res EV calendar'!E153</f>
        <v>4547847</v>
      </c>
      <c r="L153" s="3">
        <f>SUM('AMI adj calendar'!E153:I153)</f>
        <v>0</v>
      </c>
      <c r="N153" s="3">
        <f t="shared" si="45"/>
        <v>1034717089</v>
      </c>
      <c r="O153">
        <f t="shared" si="46"/>
        <v>1.070639454268634E+18</v>
      </c>
      <c r="P153">
        <f t="shared" si="39"/>
        <v>789057326.92904413</v>
      </c>
      <c r="Q153">
        <f t="shared" si="40"/>
        <v>1.463539615329449E+19</v>
      </c>
      <c r="R153">
        <f t="shared" si="41"/>
        <v>5.3914312852503415E-11</v>
      </c>
      <c r="S153" s="3">
        <f t="shared" si="49"/>
        <v>57722790</v>
      </c>
      <c r="T153" s="3">
        <f t="shared" si="50"/>
        <v>-2391119</v>
      </c>
      <c r="U153" s="3">
        <f t="shared" si="51"/>
        <v>-255442</v>
      </c>
      <c r="V153" s="3">
        <f t="shared" si="52"/>
        <v>253706</v>
      </c>
      <c r="W153" s="3">
        <f t="shared" si="47"/>
        <v>55329935</v>
      </c>
      <c r="Y153" s="3">
        <f t="shared" si="44"/>
        <v>1092439879</v>
      </c>
      <c r="Z153" s="3">
        <f t="shared" si="48"/>
        <v>1065188639</v>
      </c>
    </row>
    <row r="154" spans="3:26">
      <c r="C154">
        <f t="shared" si="42"/>
        <v>2024</v>
      </c>
      <c r="D154">
        <f t="shared" si="43"/>
        <v>2</v>
      </c>
      <c r="E154" s="3">
        <f>SUM('retail billed'!E154:AF154)</f>
        <v>935394949</v>
      </c>
      <c r="F154" s="3">
        <f>SUM('retail unbilled'!E154:AF154)</f>
        <v>-59401367</v>
      </c>
      <c r="G154" s="3">
        <f>'wholesale calendar'!E154</f>
        <v>32781189</v>
      </c>
      <c r="H154" s="3">
        <f>'CoUse calendar'!E154</f>
        <v>1972672</v>
      </c>
      <c r="I154" s="3">
        <f>'Conservation calendar'!E154</f>
        <v>-18589141</v>
      </c>
      <c r="J154" s="3">
        <f>'Conservation calendar'!F154</f>
        <v>-1971982</v>
      </c>
      <c r="K154" s="3">
        <f>'Res EV calendar'!E154</f>
        <v>4586482</v>
      </c>
      <c r="L154" s="3">
        <f>SUM('AMI adj calendar'!E154:I154)</f>
        <v>0</v>
      </c>
      <c r="N154" s="3">
        <f t="shared" si="45"/>
        <v>910747443</v>
      </c>
      <c r="O154">
        <f t="shared" si="46"/>
        <v>8.2946090493103821E+17</v>
      </c>
      <c r="P154">
        <f t="shared" si="39"/>
        <v>789057326.92904413</v>
      </c>
      <c r="Q154">
        <f t="shared" si="40"/>
        <v>1.463539615329449E+19</v>
      </c>
      <c r="R154">
        <f t="shared" si="41"/>
        <v>5.3914312852503415E-11</v>
      </c>
      <c r="S154" s="3">
        <f t="shared" si="49"/>
        <v>44719815</v>
      </c>
      <c r="T154" s="3">
        <f t="shared" si="50"/>
        <v>-1673023</v>
      </c>
      <c r="U154" s="3">
        <f t="shared" si="51"/>
        <v>-177478</v>
      </c>
      <c r="V154" s="3">
        <f t="shared" si="52"/>
        <v>225207</v>
      </c>
      <c r="W154" s="3">
        <f t="shared" si="47"/>
        <v>43094521</v>
      </c>
      <c r="Y154" s="3">
        <f t="shared" si="44"/>
        <v>955467258</v>
      </c>
      <c r="Z154" s="3">
        <f t="shared" si="48"/>
        <v>937867323</v>
      </c>
    </row>
    <row r="155" spans="3:26">
      <c r="C155">
        <f t="shared" si="42"/>
        <v>2024</v>
      </c>
      <c r="D155">
        <f t="shared" si="43"/>
        <v>3</v>
      </c>
      <c r="E155" s="3">
        <f>SUM('retail billed'!E155:AF155)</f>
        <v>865024770</v>
      </c>
      <c r="F155" s="3">
        <f>SUM('retail unbilled'!E155:AF155)</f>
        <v>-12388499</v>
      </c>
      <c r="G155" s="3">
        <f>'wholesale calendar'!E155</f>
        <v>31902405</v>
      </c>
      <c r="H155" s="3">
        <f>'CoUse calendar'!E155</f>
        <v>1762615</v>
      </c>
      <c r="I155" s="3">
        <f>'Conservation calendar'!E155</f>
        <v>-12597965</v>
      </c>
      <c r="J155" s="3">
        <f>'Conservation calendar'!F155</f>
        <v>-1892164</v>
      </c>
      <c r="K155" s="3">
        <f>'Res EV calendar'!E155</f>
        <v>4625118</v>
      </c>
      <c r="L155" s="3">
        <f>SUM('AMI adj calendar'!E155:I155)</f>
        <v>0</v>
      </c>
      <c r="N155" s="3">
        <f t="shared" si="45"/>
        <v>886301291</v>
      </c>
      <c r="O155">
        <f t="shared" si="46"/>
        <v>7.8552997842826662E+17</v>
      </c>
      <c r="P155">
        <f t="shared" si="39"/>
        <v>789057326.92904413</v>
      </c>
      <c r="Q155">
        <f t="shared" si="40"/>
        <v>1.463539615329449E+19</v>
      </c>
      <c r="R155">
        <f t="shared" si="41"/>
        <v>5.3914312852503415E-11</v>
      </c>
      <c r="S155" s="3">
        <f t="shared" si="49"/>
        <v>42351309</v>
      </c>
      <c r="T155" s="3">
        <f t="shared" si="50"/>
        <v>-1133817</v>
      </c>
      <c r="U155" s="3">
        <f t="shared" si="51"/>
        <v>-170295</v>
      </c>
      <c r="V155" s="3">
        <f t="shared" si="52"/>
        <v>221008</v>
      </c>
      <c r="W155" s="3">
        <f t="shared" si="47"/>
        <v>41268205</v>
      </c>
      <c r="Y155" s="3">
        <f t="shared" si="44"/>
        <v>928652600</v>
      </c>
      <c r="Z155" s="3">
        <f t="shared" si="48"/>
        <v>917704485</v>
      </c>
    </row>
    <row r="156" spans="3:26">
      <c r="C156">
        <f t="shared" si="42"/>
        <v>2024</v>
      </c>
      <c r="D156">
        <f t="shared" si="43"/>
        <v>4</v>
      </c>
      <c r="E156" s="3">
        <f>SUM('retail billed'!E156:AF156)</f>
        <v>860856577</v>
      </c>
      <c r="F156" s="3">
        <f>SUM('retail unbilled'!E156:AF156)</f>
        <v>3403724</v>
      </c>
      <c r="G156" s="3">
        <f>'wholesale calendar'!E156</f>
        <v>31151701</v>
      </c>
      <c r="H156" s="3">
        <f>'CoUse calendar'!E156</f>
        <v>1658358</v>
      </c>
      <c r="I156" s="3">
        <f>'Conservation calendar'!E156</f>
        <v>-12191579</v>
      </c>
      <c r="J156" s="3">
        <f>'Conservation calendar'!F156</f>
        <v>-2676262</v>
      </c>
      <c r="K156" s="3">
        <f>'Res EV calendar'!E156</f>
        <v>4663753</v>
      </c>
      <c r="L156" s="3">
        <f>SUM('AMI adj calendar'!E156:I156)</f>
        <v>0</v>
      </c>
      <c r="N156" s="3">
        <f t="shared" si="45"/>
        <v>897070360</v>
      </c>
      <c r="O156">
        <f t="shared" si="46"/>
        <v>8.0473523079052954E+17</v>
      </c>
      <c r="P156">
        <f t="shared" si="39"/>
        <v>789057326.92904413</v>
      </c>
      <c r="Q156">
        <f t="shared" si="40"/>
        <v>1.463539615329449E+19</v>
      </c>
      <c r="R156">
        <f t="shared" si="41"/>
        <v>5.3914312852503415E-11</v>
      </c>
      <c r="S156" s="3">
        <f t="shared" si="49"/>
        <v>43386747</v>
      </c>
      <c r="T156" s="3">
        <f t="shared" si="50"/>
        <v>-1097242</v>
      </c>
      <c r="U156" s="3">
        <f t="shared" si="51"/>
        <v>-240864</v>
      </c>
      <c r="V156" s="3">
        <f t="shared" si="52"/>
        <v>225562</v>
      </c>
      <c r="W156" s="3">
        <f t="shared" si="47"/>
        <v>42274203</v>
      </c>
      <c r="Y156" s="3">
        <f t="shared" si="44"/>
        <v>940457107</v>
      </c>
      <c r="Z156" s="3">
        <f t="shared" si="48"/>
        <v>929140475</v>
      </c>
    </row>
    <row r="157" spans="3:26">
      <c r="C157">
        <f t="shared" si="42"/>
        <v>2024</v>
      </c>
      <c r="D157">
        <f t="shared" si="43"/>
        <v>5</v>
      </c>
      <c r="E157" s="3">
        <f>SUM('retail billed'!E157:AF157)</f>
        <v>936914825</v>
      </c>
      <c r="F157" s="3">
        <f>SUM('retail unbilled'!E157:AF157)</f>
        <v>154751803</v>
      </c>
      <c r="G157" s="3">
        <f>'wholesale calendar'!E157</f>
        <v>36603330</v>
      </c>
      <c r="H157" s="3">
        <f>'CoUse calendar'!E157</f>
        <v>1617456</v>
      </c>
      <c r="I157" s="3">
        <f>'Conservation calendar'!E157</f>
        <v>-26318521</v>
      </c>
      <c r="J157" s="3">
        <f>'Conservation calendar'!F157</f>
        <v>-5421778</v>
      </c>
      <c r="K157" s="3">
        <f>'Res EV calendar'!E157</f>
        <v>4702388</v>
      </c>
      <c r="L157" s="3">
        <f>SUM('AMI adj calendar'!E157:I157)</f>
        <v>0</v>
      </c>
      <c r="N157" s="3">
        <f t="shared" si="45"/>
        <v>1129887414</v>
      </c>
      <c r="O157">
        <f t="shared" si="46"/>
        <v>1.2766455683156073E+18</v>
      </c>
      <c r="P157">
        <f t="shared" si="39"/>
        <v>789057326.92904413</v>
      </c>
      <c r="Q157">
        <f t="shared" si="40"/>
        <v>1.463539615329449E+19</v>
      </c>
      <c r="R157">
        <f t="shared" si="41"/>
        <v>5.3914312852503415E-11</v>
      </c>
      <c r="S157" s="3">
        <f t="shared" si="49"/>
        <v>68829469</v>
      </c>
      <c r="T157" s="3">
        <f t="shared" si="50"/>
        <v>-2368667</v>
      </c>
      <c r="U157" s="3">
        <f t="shared" si="51"/>
        <v>-487960</v>
      </c>
      <c r="V157" s="3">
        <f t="shared" si="52"/>
        <v>286456</v>
      </c>
      <c r="W157" s="3">
        <f t="shared" si="47"/>
        <v>66259298</v>
      </c>
      <c r="Y157" s="3">
        <f t="shared" si="44"/>
        <v>1198716883</v>
      </c>
      <c r="Z157" s="3">
        <f t="shared" si="48"/>
        <v>1169108801</v>
      </c>
    </row>
    <row r="158" spans="3:26">
      <c r="C158">
        <f t="shared" si="42"/>
        <v>2024</v>
      </c>
      <c r="D158">
        <f t="shared" si="43"/>
        <v>6</v>
      </c>
      <c r="E158" s="3">
        <f>SUM('retail billed'!E158:AF158)</f>
        <v>1183822255</v>
      </c>
      <c r="F158" s="3">
        <f>SUM('retail unbilled'!E158:AF158)</f>
        <v>61597130</v>
      </c>
      <c r="G158" s="3">
        <f>'wholesale calendar'!E158</f>
        <v>39401996</v>
      </c>
      <c r="H158" s="3">
        <f>'CoUse calendar'!E158</f>
        <v>1739428</v>
      </c>
      <c r="I158" s="3">
        <f>'Conservation calendar'!E158</f>
        <v>-39592456</v>
      </c>
      <c r="J158" s="3">
        <f>'Conservation calendar'!F158</f>
        <v>-7465362</v>
      </c>
      <c r="K158" s="3">
        <f>'Res EV calendar'!E158</f>
        <v>4741023</v>
      </c>
      <c r="L158" s="3">
        <f>SUM('AMI adj calendar'!E158:I158)</f>
        <v>0</v>
      </c>
      <c r="N158" s="3">
        <f t="shared" si="45"/>
        <v>1286560809</v>
      </c>
      <c r="O158">
        <f t="shared" si="46"/>
        <v>1.6552387152547346E+18</v>
      </c>
      <c r="P158">
        <f t="shared" si="39"/>
        <v>789057326.92904413</v>
      </c>
      <c r="Q158">
        <f t="shared" si="40"/>
        <v>1.463539615329449E+19</v>
      </c>
      <c r="R158">
        <f t="shared" si="41"/>
        <v>5.3914312852503415E-11</v>
      </c>
      <c r="S158" s="3">
        <f t="shared" si="49"/>
        <v>89241058</v>
      </c>
      <c r="T158" s="3">
        <f t="shared" si="50"/>
        <v>-3563321</v>
      </c>
      <c r="U158" s="3">
        <f t="shared" si="51"/>
        <v>-671883</v>
      </c>
      <c r="V158" s="3">
        <f t="shared" si="52"/>
        <v>328857</v>
      </c>
      <c r="W158" s="3">
        <f t="shared" si="47"/>
        <v>85334711</v>
      </c>
      <c r="Y158" s="3">
        <f t="shared" si="44"/>
        <v>1375801867</v>
      </c>
      <c r="Z158" s="3">
        <f t="shared" si="48"/>
        <v>1329578725</v>
      </c>
    </row>
    <row r="159" spans="3:26">
      <c r="C159">
        <f t="shared" si="42"/>
        <v>2024</v>
      </c>
      <c r="D159">
        <f t="shared" si="43"/>
        <v>7</v>
      </c>
      <c r="E159" s="3">
        <f>SUM('retail billed'!E159:AF159)</f>
        <v>1332915676</v>
      </c>
      <c r="F159" s="3">
        <f>SUM('retail unbilled'!E159:AF159)</f>
        <v>30075557</v>
      </c>
      <c r="G159" s="3">
        <f>'wholesale calendar'!E159</f>
        <v>42373120</v>
      </c>
      <c r="H159" s="3">
        <f>'CoUse calendar'!E159</f>
        <v>1825242</v>
      </c>
      <c r="I159" s="3">
        <f>'Conservation calendar'!E159</f>
        <v>-44903639</v>
      </c>
      <c r="J159" s="3">
        <f>'Conservation calendar'!F159</f>
        <v>-8296412</v>
      </c>
      <c r="K159" s="3">
        <f>'Res EV calendar'!E159</f>
        <v>4779659</v>
      </c>
      <c r="L159" s="3">
        <f>SUM('AMI adj calendar'!E159:I159)</f>
        <v>0</v>
      </c>
      <c r="N159" s="3">
        <f t="shared" si="45"/>
        <v>1407189595</v>
      </c>
      <c r="O159">
        <f t="shared" si="46"/>
        <v>1.9801825562762639E+18</v>
      </c>
      <c r="P159">
        <f t="shared" si="39"/>
        <v>789057326.92904413</v>
      </c>
      <c r="Q159">
        <f t="shared" si="40"/>
        <v>1.463539615329449E+19</v>
      </c>
      <c r="R159">
        <f t="shared" si="41"/>
        <v>5.3914312852503415E-11</v>
      </c>
      <c r="S159" s="3">
        <f t="shared" si="49"/>
        <v>106760182</v>
      </c>
      <c r="T159" s="3">
        <f t="shared" si="50"/>
        <v>-4041328</v>
      </c>
      <c r="U159" s="3">
        <f t="shared" si="51"/>
        <v>-746677</v>
      </c>
      <c r="V159" s="3">
        <f t="shared" si="52"/>
        <v>362622</v>
      </c>
      <c r="W159" s="3">
        <f t="shared" si="47"/>
        <v>102334799</v>
      </c>
      <c r="Y159" s="3">
        <f t="shared" si="44"/>
        <v>1513949777</v>
      </c>
      <c r="Z159" s="3">
        <f t="shared" si="48"/>
        <v>1461104002</v>
      </c>
    </row>
    <row r="160" spans="3:26">
      <c r="C160">
        <f t="shared" si="42"/>
        <v>2024</v>
      </c>
      <c r="D160">
        <f t="shared" si="43"/>
        <v>8</v>
      </c>
      <c r="E160" s="3">
        <f>SUM('retail billed'!E160:AF160)</f>
        <v>1341090197</v>
      </c>
      <c r="F160" s="3">
        <f>SUM('retail unbilled'!E160:AF160)</f>
        <v>2407306</v>
      </c>
      <c r="G160" s="3">
        <f>'wholesale calendar'!E160</f>
        <v>42753343</v>
      </c>
      <c r="H160" s="3">
        <f>'CoUse calendar'!E160</f>
        <v>2094759</v>
      </c>
      <c r="I160" s="3">
        <f>'Conservation calendar'!E160</f>
        <v>-43282118</v>
      </c>
      <c r="J160" s="3">
        <f>'Conservation calendar'!F160</f>
        <v>-8059891</v>
      </c>
      <c r="K160" s="3">
        <f>'Res EV calendar'!E160</f>
        <v>4818294</v>
      </c>
      <c r="L160" s="3">
        <f>SUM('AMI adj calendar'!E160:I160)</f>
        <v>0</v>
      </c>
      <c r="N160" s="3">
        <f t="shared" si="45"/>
        <v>1388345605</v>
      </c>
      <c r="O160">
        <f t="shared" si="46"/>
        <v>1.927503518922816E+18</v>
      </c>
      <c r="P160">
        <f t="shared" si="39"/>
        <v>789057326.92904413</v>
      </c>
      <c r="Q160">
        <f t="shared" si="40"/>
        <v>1.463539615329449E+19</v>
      </c>
      <c r="R160">
        <f t="shared" si="41"/>
        <v>5.3914312852503415E-11</v>
      </c>
      <c r="S160" s="3">
        <f t="shared" si="49"/>
        <v>103920028</v>
      </c>
      <c r="T160" s="3">
        <f t="shared" si="50"/>
        <v>-3895391</v>
      </c>
      <c r="U160" s="3">
        <f t="shared" si="51"/>
        <v>-725390</v>
      </c>
      <c r="V160" s="3">
        <f t="shared" si="52"/>
        <v>360657</v>
      </c>
      <c r="W160" s="3">
        <f t="shared" si="47"/>
        <v>99659904</v>
      </c>
      <c r="Y160" s="3">
        <f t="shared" si="44"/>
        <v>1492265633</v>
      </c>
      <c r="Z160" s="3">
        <f t="shared" si="48"/>
        <v>1441481794</v>
      </c>
    </row>
    <row r="161" spans="3:26">
      <c r="C161">
        <f t="shared" si="42"/>
        <v>2024</v>
      </c>
      <c r="D161">
        <f t="shared" si="43"/>
        <v>9</v>
      </c>
      <c r="E161" s="3">
        <f>SUM('retail billed'!E161:AF161)</f>
        <v>1282499992</v>
      </c>
      <c r="F161" s="3">
        <f>SUM('retail unbilled'!E161:AF161)</f>
        <v>-107208392</v>
      </c>
      <c r="G161" s="3">
        <f>'wholesale calendar'!E161</f>
        <v>38162082</v>
      </c>
      <c r="H161" s="3">
        <f>'CoUse calendar'!E161</f>
        <v>1849505</v>
      </c>
      <c r="I161" s="3">
        <f>'Conservation calendar'!E161</f>
        <v>-32953477</v>
      </c>
      <c r="J161" s="3">
        <f>'Conservation calendar'!F161</f>
        <v>-6444157</v>
      </c>
      <c r="K161" s="3">
        <f>'Res EV calendar'!E161</f>
        <v>4856929</v>
      </c>
      <c r="L161" s="3">
        <f>SUM('AMI adj calendar'!E161:I161)</f>
        <v>0</v>
      </c>
      <c r="N161" s="3">
        <f t="shared" si="45"/>
        <v>1215303187</v>
      </c>
      <c r="O161">
        <f t="shared" si="46"/>
        <v>1.4769618363323569E+18</v>
      </c>
      <c r="P161">
        <f t="shared" si="39"/>
        <v>789057326.92904413</v>
      </c>
      <c r="Q161">
        <f t="shared" si="40"/>
        <v>1.463539615329449E+19</v>
      </c>
      <c r="R161">
        <f t="shared" si="41"/>
        <v>5.3914312852503415E-11</v>
      </c>
      <c r="S161" s="3">
        <f t="shared" si="49"/>
        <v>79629383</v>
      </c>
      <c r="T161" s="3">
        <f t="shared" si="50"/>
        <v>-2965813</v>
      </c>
      <c r="U161" s="3">
        <f t="shared" si="51"/>
        <v>-579974</v>
      </c>
      <c r="V161" s="3">
        <f t="shared" si="52"/>
        <v>318237</v>
      </c>
      <c r="W161" s="3">
        <f t="shared" si="47"/>
        <v>76401833</v>
      </c>
      <c r="Y161" s="3">
        <f t="shared" si="44"/>
        <v>1294932570</v>
      </c>
      <c r="Z161" s="3">
        <f t="shared" si="48"/>
        <v>1257164315</v>
      </c>
    </row>
    <row r="162" spans="3:26">
      <c r="C162">
        <f t="shared" si="42"/>
        <v>2024</v>
      </c>
      <c r="D162">
        <f t="shared" si="43"/>
        <v>10</v>
      </c>
      <c r="E162" s="3">
        <f>SUM('retail billed'!E162:AF162)</f>
        <v>1094628298</v>
      </c>
      <c r="F162" s="3">
        <f>SUM('retail unbilled'!E162:AF162)</f>
        <v>-116743360</v>
      </c>
      <c r="G162" s="3">
        <f>'wholesale calendar'!E162</f>
        <v>34242875</v>
      </c>
      <c r="H162" s="3">
        <f>'CoUse calendar'!E162</f>
        <v>1625397</v>
      </c>
      <c r="I162" s="3">
        <f>'Conservation calendar'!E162</f>
        <v>-17587258</v>
      </c>
      <c r="J162" s="3">
        <f>'Conservation calendar'!F162</f>
        <v>-3584196</v>
      </c>
      <c r="K162" s="3">
        <f>'Res EV calendar'!E162</f>
        <v>4895564</v>
      </c>
      <c r="L162" s="3">
        <f>SUM('AMI adj calendar'!E162:I162)</f>
        <v>0</v>
      </c>
      <c r="N162" s="3">
        <f t="shared" si="45"/>
        <v>1013753210</v>
      </c>
      <c r="O162">
        <f t="shared" si="46"/>
        <v>1.0276955707853041E+18</v>
      </c>
      <c r="P162">
        <f t="shared" si="39"/>
        <v>789057326.92904413</v>
      </c>
      <c r="Q162">
        <f t="shared" si="40"/>
        <v>1.463539615329449E+19</v>
      </c>
      <c r="R162">
        <f t="shared" si="41"/>
        <v>5.3914312852503415E-11</v>
      </c>
      <c r="S162" s="3">
        <f t="shared" si="49"/>
        <v>55407501</v>
      </c>
      <c r="T162" s="3">
        <f t="shared" si="50"/>
        <v>-1582853</v>
      </c>
      <c r="U162" s="3">
        <f t="shared" si="51"/>
        <v>-322578</v>
      </c>
      <c r="V162" s="3">
        <f t="shared" si="52"/>
        <v>267571</v>
      </c>
      <c r="W162" s="3">
        <f t="shared" si="47"/>
        <v>53769641</v>
      </c>
      <c r="Y162" s="3">
        <f t="shared" si="44"/>
        <v>1069160711</v>
      </c>
      <c r="Z162" s="3">
        <f t="shared" si="48"/>
        <v>1051246961</v>
      </c>
    </row>
    <row r="163" spans="3:26">
      <c r="C163">
        <f t="shared" si="42"/>
        <v>2024</v>
      </c>
      <c r="D163">
        <f t="shared" si="43"/>
        <v>11</v>
      </c>
      <c r="E163" s="3">
        <f>SUM('retail billed'!E163:AF163)</f>
        <v>835553874</v>
      </c>
      <c r="F163" s="3">
        <f>SUM('retail unbilled'!E163:AF163)</f>
        <v>23893371</v>
      </c>
      <c r="G163" s="3">
        <f>'wholesale calendar'!E163</f>
        <v>32434492</v>
      </c>
      <c r="H163" s="3">
        <f>'CoUse calendar'!E163</f>
        <v>1493857</v>
      </c>
      <c r="I163" s="3">
        <f>'Conservation calendar'!E163</f>
        <v>-14726462</v>
      </c>
      <c r="J163" s="3">
        <f>'Conservation calendar'!F163</f>
        <v>-2007196</v>
      </c>
      <c r="K163" s="3">
        <f>'Res EV calendar'!E163</f>
        <v>4934200</v>
      </c>
      <c r="L163" s="3">
        <f>SUM('AMI adj calendar'!E163:I163)</f>
        <v>0</v>
      </c>
      <c r="N163" s="3">
        <f t="shared" si="45"/>
        <v>893375594</v>
      </c>
      <c r="O163">
        <f t="shared" si="46"/>
        <v>7.9811995195485286E+17</v>
      </c>
      <c r="P163">
        <f t="shared" si="39"/>
        <v>789057326.92904413</v>
      </c>
      <c r="Q163">
        <f t="shared" si="40"/>
        <v>1.463539615329449E+19</v>
      </c>
      <c r="R163">
        <f t="shared" si="41"/>
        <v>5.3914312852503415E-11</v>
      </c>
      <c r="S163" s="3">
        <f t="shared" si="49"/>
        <v>43030089</v>
      </c>
      <c r="T163" s="3">
        <f t="shared" si="50"/>
        <v>-1325382</v>
      </c>
      <c r="U163" s="3">
        <f t="shared" si="51"/>
        <v>-180648</v>
      </c>
      <c r="V163" s="3">
        <f t="shared" si="52"/>
        <v>237659</v>
      </c>
      <c r="W163" s="3">
        <f t="shared" si="47"/>
        <v>41761718</v>
      </c>
      <c r="Y163" s="3">
        <f t="shared" si="44"/>
        <v>936405683</v>
      </c>
      <c r="Z163" s="3">
        <f t="shared" si="48"/>
        <v>923337854</v>
      </c>
    </row>
    <row r="164" spans="3:26">
      <c r="C164">
        <f t="shared" si="42"/>
        <v>2024</v>
      </c>
      <c r="D164">
        <f t="shared" si="43"/>
        <v>12</v>
      </c>
      <c r="E164" s="3">
        <f>SUM('retail billed'!E164:AF164)</f>
        <v>910857720</v>
      </c>
      <c r="F164" s="3">
        <f>SUM('retail unbilled'!E164:AF164)</f>
        <v>51800559</v>
      </c>
      <c r="G164" s="3">
        <f>'wholesale calendar'!E164</f>
        <v>36860707</v>
      </c>
      <c r="H164" s="3">
        <f>'CoUse calendar'!E164</f>
        <v>1821549</v>
      </c>
      <c r="I164" s="3">
        <f>'Conservation calendar'!E164</f>
        <v>-24322804</v>
      </c>
      <c r="J164" s="3">
        <f>'Conservation calendar'!F164</f>
        <v>-2619920</v>
      </c>
      <c r="K164" s="3">
        <f>'Res EV calendar'!E164</f>
        <v>4972835</v>
      </c>
      <c r="L164" s="3">
        <f>SUM('AMI adj calendar'!E164:I164)</f>
        <v>0</v>
      </c>
      <c r="N164" s="3">
        <f t="shared" si="45"/>
        <v>1001340535</v>
      </c>
      <c r="O164">
        <f t="shared" si="46"/>
        <v>1.0026828670340863E+18</v>
      </c>
      <c r="P164">
        <f t="shared" si="39"/>
        <v>789057326.92904413</v>
      </c>
      <c r="Q164">
        <f t="shared" si="40"/>
        <v>1.463539615329449E+19</v>
      </c>
      <c r="R164">
        <f t="shared" si="41"/>
        <v>5.3914312852503415E-11</v>
      </c>
      <c r="S164" s="3">
        <f t="shared" si="49"/>
        <v>54058958</v>
      </c>
      <c r="T164" s="3">
        <f t="shared" si="50"/>
        <v>-2189052</v>
      </c>
      <c r="U164" s="3">
        <f t="shared" si="51"/>
        <v>-235793</v>
      </c>
      <c r="V164" s="3">
        <f t="shared" si="52"/>
        <v>268466</v>
      </c>
      <c r="W164" s="3">
        <f t="shared" si="47"/>
        <v>51902579</v>
      </c>
      <c r="Y164" s="3">
        <f t="shared" si="44"/>
        <v>1055399493</v>
      </c>
      <c r="Z164" s="3">
        <f t="shared" si="48"/>
        <v>1031273225</v>
      </c>
    </row>
    <row r="165" spans="3:26">
      <c r="C165">
        <f t="shared" si="42"/>
        <v>2025</v>
      </c>
      <c r="D165">
        <f t="shared" si="43"/>
        <v>1</v>
      </c>
      <c r="E165" s="3">
        <f>SUM('retail billed'!E165:AF165)</f>
        <v>1022631182</v>
      </c>
      <c r="F165" s="3">
        <f>SUM('retail unbilled'!E165:AF165)</f>
        <v>-19334566</v>
      </c>
      <c r="G165" s="3">
        <f>'wholesale calendar'!E165</f>
        <v>37686056</v>
      </c>
      <c r="H165" s="3">
        <f>'CoUse calendar'!E165</f>
        <v>1993685</v>
      </c>
      <c r="I165" s="3">
        <f>'Conservation calendar'!E165</f>
        <v>-26567986</v>
      </c>
      <c r="J165" s="3">
        <f>'Conservation calendar'!F165</f>
        <v>-2838246</v>
      </c>
      <c r="K165" s="3">
        <f>'Res EV calendar'!E165</f>
        <v>5002353</v>
      </c>
      <c r="L165" s="3">
        <f>SUM('AMI adj calendar'!E165:I165)</f>
        <v>0</v>
      </c>
      <c r="N165" s="3">
        <f t="shared" si="45"/>
        <v>1042976357</v>
      </c>
      <c r="O165">
        <f t="shared" si="46"/>
        <v>1.0877996812609915E+18</v>
      </c>
      <c r="P165">
        <f t="shared" si="39"/>
        <v>795069571.77463543</v>
      </c>
      <c r="Q165">
        <f t="shared" si="40"/>
        <v>1.4861137927535548E+19</v>
      </c>
      <c r="R165">
        <f t="shared" si="41"/>
        <v>5.349991202904362E-11</v>
      </c>
      <c r="S165" s="3">
        <f t="shared" si="49"/>
        <v>58197187</v>
      </c>
      <c r="T165" s="3">
        <f t="shared" si="50"/>
        <v>-2391119</v>
      </c>
      <c r="U165" s="3">
        <f t="shared" si="51"/>
        <v>-255442</v>
      </c>
      <c r="V165" s="3">
        <f t="shared" si="52"/>
        <v>279127</v>
      </c>
      <c r="W165" s="3">
        <f t="shared" si="47"/>
        <v>55829753</v>
      </c>
      <c r="Y165" s="3">
        <f t="shared" si="44"/>
        <v>1101173544</v>
      </c>
      <c r="Z165" s="3">
        <f t="shared" si="48"/>
        <v>1074402231</v>
      </c>
    </row>
    <row r="166" spans="3:26">
      <c r="C166">
        <f t="shared" si="42"/>
        <v>2025</v>
      </c>
      <c r="D166">
        <f t="shared" si="43"/>
        <v>2</v>
      </c>
      <c r="E166" s="3">
        <f>SUM('retail billed'!E166:AF166)</f>
        <v>940448653</v>
      </c>
      <c r="F166" s="3">
        <f>SUM('retail unbilled'!E166:AF166)</f>
        <v>-85931258</v>
      </c>
      <c r="G166" s="3">
        <f>'wholesale calendar'!E166</f>
        <v>32265994</v>
      </c>
      <c r="H166" s="3">
        <f>'CoUse calendar'!E166</f>
        <v>1972672</v>
      </c>
      <c r="I166" s="3">
        <f>'Conservation calendar'!E166</f>
        <v>-18589141</v>
      </c>
      <c r="J166" s="3">
        <f>'Conservation calendar'!F166</f>
        <v>-1971982</v>
      </c>
      <c r="K166" s="3">
        <f>'Res EV calendar'!E166</f>
        <v>5031872</v>
      </c>
      <c r="L166" s="3">
        <f>SUM('AMI adj calendar'!E166:I166)</f>
        <v>0</v>
      </c>
      <c r="N166" s="3">
        <f t="shared" si="45"/>
        <v>888756061</v>
      </c>
      <c r="O166">
        <f t="shared" si="46"/>
        <v>7.8988733596423578E+17</v>
      </c>
      <c r="P166">
        <f t="shared" si="39"/>
        <v>795069571.77463543</v>
      </c>
      <c r="Q166">
        <f t="shared" si="40"/>
        <v>1.4861137927535548E+19</v>
      </c>
      <c r="R166">
        <f t="shared" si="41"/>
        <v>5.349991202904362E-11</v>
      </c>
      <c r="S166" s="3">
        <f t="shared" si="49"/>
        <v>42258903</v>
      </c>
      <c r="T166" s="3">
        <f t="shared" si="50"/>
        <v>-1673023</v>
      </c>
      <c r="U166" s="3">
        <f t="shared" si="51"/>
        <v>-177478</v>
      </c>
      <c r="V166" s="3">
        <f t="shared" si="52"/>
        <v>239257</v>
      </c>
      <c r="W166" s="3">
        <f t="shared" si="47"/>
        <v>40647659</v>
      </c>
      <c r="Y166" s="3">
        <f t="shared" si="44"/>
        <v>931014964</v>
      </c>
      <c r="Z166" s="3">
        <f t="shared" si="48"/>
        <v>913874469</v>
      </c>
    </row>
    <row r="167" spans="3:26">
      <c r="C167">
        <f t="shared" si="42"/>
        <v>2025</v>
      </c>
      <c r="D167">
        <f t="shared" si="43"/>
        <v>3</v>
      </c>
      <c r="E167" s="3">
        <f>SUM('retail billed'!E167:AF167)</f>
        <v>871373756</v>
      </c>
      <c r="F167" s="3">
        <f>SUM('retail unbilled'!E167:AF167)</f>
        <v>12431478</v>
      </c>
      <c r="G167" s="3">
        <f>'wholesale calendar'!E167</f>
        <v>32584045</v>
      </c>
      <c r="H167" s="3">
        <f>'CoUse calendar'!E167</f>
        <v>1762615</v>
      </c>
      <c r="I167" s="3">
        <f>'Conservation calendar'!E167</f>
        <v>-12597965</v>
      </c>
      <c r="J167" s="3">
        <f>'Conservation calendar'!F167</f>
        <v>-1892164</v>
      </c>
      <c r="K167" s="3">
        <f>'Res EV calendar'!E167</f>
        <v>5061390</v>
      </c>
      <c r="L167" s="3">
        <f>SUM('AMI adj calendar'!E167:I167)</f>
        <v>0</v>
      </c>
      <c r="N167" s="3">
        <f t="shared" si="45"/>
        <v>918151894</v>
      </c>
      <c r="O167">
        <f t="shared" si="46"/>
        <v>8.4300290045578726E+17</v>
      </c>
      <c r="P167">
        <f t="shared" si="39"/>
        <v>795069571.77463543</v>
      </c>
      <c r="Q167">
        <f t="shared" si="40"/>
        <v>1.4861137927535548E+19</v>
      </c>
      <c r="R167">
        <f t="shared" si="41"/>
        <v>5.349991202904362E-11</v>
      </c>
      <c r="S167" s="3">
        <f t="shared" si="49"/>
        <v>45100581</v>
      </c>
      <c r="T167" s="3">
        <f t="shared" si="50"/>
        <v>-1133817</v>
      </c>
      <c r="U167" s="3">
        <f t="shared" si="51"/>
        <v>-170295</v>
      </c>
      <c r="V167" s="3">
        <f t="shared" si="52"/>
        <v>248621</v>
      </c>
      <c r="W167" s="3">
        <f t="shared" si="47"/>
        <v>44045090</v>
      </c>
      <c r="Y167" s="3">
        <f t="shared" si="44"/>
        <v>963252475</v>
      </c>
      <c r="Z167" s="3">
        <f t="shared" si="48"/>
        <v>952768245</v>
      </c>
    </row>
    <row r="168" spans="3:26">
      <c r="C168">
        <f t="shared" si="42"/>
        <v>2025</v>
      </c>
      <c r="D168">
        <f t="shared" si="43"/>
        <v>4</v>
      </c>
      <c r="E168" s="3">
        <f>SUM('retail billed'!E168:AF168)</f>
        <v>867393341</v>
      </c>
      <c r="F168" s="3">
        <f>SUM('retail unbilled'!E168:AF168)</f>
        <v>3433773</v>
      </c>
      <c r="G168" s="3">
        <f>'wholesale calendar'!E168</f>
        <v>31810131</v>
      </c>
      <c r="H168" s="3">
        <f>'CoUse calendar'!E168</f>
        <v>1658358</v>
      </c>
      <c r="I168" s="3">
        <f>'Conservation calendar'!E168</f>
        <v>-12191579</v>
      </c>
      <c r="J168" s="3">
        <f>'Conservation calendar'!F168</f>
        <v>-2676262</v>
      </c>
      <c r="K168" s="3">
        <f>'Res EV calendar'!E168</f>
        <v>5090909</v>
      </c>
      <c r="L168" s="3">
        <f>SUM('AMI adj calendar'!E168:I168)</f>
        <v>0</v>
      </c>
      <c r="N168" s="3">
        <f t="shared" si="45"/>
        <v>904295603</v>
      </c>
      <c r="O168">
        <f t="shared" si="46"/>
        <v>8.1775053760513357E+17</v>
      </c>
      <c r="P168">
        <f t="shared" si="39"/>
        <v>795069571.77463543</v>
      </c>
      <c r="Q168">
        <f t="shared" si="40"/>
        <v>1.4861137927535548E+19</v>
      </c>
      <c r="R168">
        <f t="shared" si="41"/>
        <v>5.349991202904362E-11</v>
      </c>
      <c r="S168" s="3">
        <f t="shared" si="49"/>
        <v>43749582</v>
      </c>
      <c r="T168" s="3">
        <f t="shared" si="50"/>
        <v>-1097242</v>
      </c>
      <c r="U168" s="3">
        <f t="shared" si="51"/>
        <v>-240864</v>
      </c>
      <c r="V168" s="3">
        <f t="shared" si="52"/>
        <v>246297</v>
      </c>
      <c r="W168" s="3">
        <f t="shared" si="47"/>
        <v>42657773</v>
      </c>
      <c r="Y168" s="3">
        <f t="shared" si="44"/>
        <v>948045185</v>
      </c>
      <c r="Z168" s="3">
        <f t="shared" si="48"/>
        <v>937176444</v>
      </c>
    </row>
    <row r="169" spans="3:26">
      <c r="C169">
        <f t="shared" si="42"/>
        <v>2025</v>
      </c>
      <c r="D169">
        <f t="shared" si="43"/>
        <v>5</v>
      </c>
      <c r="E169" s="3">
        <f>SUM('retail billed'!E169:AF169)</f>
        <v>943924692</v>
      </c>
      <c r="F169" s="3">
        <f>SUM('retail unbilled'!E169:AF169)</f>
        <v>156032216</v>
      </c>
      <c r="G169" s="3">
        <f>'wholesale calendar'!E169</f>
        <v>37283555</v>
      </c>
      <c r="H169" s="3">
        <f>'CoUse calendar'!E169</f>
        <v>1617456</v>
      </c>
      <c r="I169" s="3">
        <f>'Conservation calendar'!E169</f>
        <v>-26318521</v>
      </c>
      <c r="J169" s="3">
        <f>'Conservation calendar'!F169</f>
        <v>-5421778</v>
      </c>
      <c r="K169" s="3">
        <f>'Res EV calendar'!E169</f>
        <v>5120427</v>
      </c>
      <c r="L169" s="3">
        <f>SUM('AMI adj calendar'!E169:I169)</f>
        <v>0</v>
      </c>
      <c r="N169" s="3">
        <f t="shared" si="45"/>
        <v>1138857919</v>
      </c>
      <c r="O169">
        <f t="shared" si="46"/>
        <v>1.2969973596690107E+18</v>
      </c>
      <c r="P169">
        <f t="shared" si="39"/>
        <v>795069571.77463543</v>
      </c>
      <c r="Q169">
        <f t="shared" si="40"/>
        <v>1.4861137927535548E+19</v>
      </c>
      <c r="R169">
        <f t="shared" si="41"/>
        <v>5.349991202904362E-11</v>
      </c>
      <c r="S169" s="3">
        <f t="shared" si="49"/>
        <v>69389245</v>
      </c>
      <c r="T169" s="3">
        <f t="shared" si="50"/>
        <v>-2368667</v>
      </c>
      <c r="U169" s="3">
        <f t="shared" si="51"/>
        <v>-487960</v>
      </c>
      <c r="V169" s="3">
        <f t="shared" si="52"/>
        <v>311981</v>
      </c>
      <c r="W169" s="3">
        <f t="shared" si="47"/>
        <v>66844599</v>
      </c>
      <c r="Y169" s="3">
        <f t="shared" si="44"/>
        <v>1208247164</v>
      </c>
      <c r="Z169" s="3">
        <f t="shared" si="48"/>
        <v>1179082646</v>
      </c>
    </row>
    <row r="170" spans="3:26">
      <c r="C170">
        <f t="shared" si="42"/>
        <v>2025</v>
      </c>
      <c r="D170">
        <f t="shared" si="43"/>
        <v>6</v>
      </c>
      <c r="E170" s="3">
        <f>SUM('retail billed'!E170:AF170)</f>
        <v>1192873193</v>
      </c>
      <c r="F170" s="3">
        <f>SUM('retail unbilled'!E170:AF170)</f>
        <v>62094577</v>
      </c>
      <c r="G170" s="3">
        <f>'wholesale calendar'!E170</f>
        <v>40064165</v>
      </c>
      <c r="H170" s="3">
        <f>'CoUse calendar'!E170</f>
        <v>1739428</v>
      </c>
      <c r="I170" s="3">
        <f>'Conservation calendar'!E170</f>
        <v>-39592456</v>
      </c>
      <c r="J170" s="3">
        <f>'Conservation calendar'!F170</f>
        <v>-7465362</v>
      </c>
      <c r="K170" s="3">
        <f>'Res EV calendar'!E170</f>
        <v>5149946</v>
      </c>
      <c r="L170" s="3">
        <f>SUM('AMI adj calendar'!E170:I170)</f>
        <v>0</v>
      </c>
      <c r="N170" s="3">
        <f t="shared" si="45"/>
        <v>1296771363</v>
      </c>
      <c r="O170">
        <f t="shared" si="46"/>
        <v>1.6816159678968778E+18</v>
      </c>
      <c r="P170">
        <f t="shared" si="39"/>
        <v>795069571.77463543</v>
      </c>
      <c r="Q170">
        <f t="shared" si="40"/>
        <v>1.4861137927535548E+19</v>
      </c>
      <c r="R170">
        <f t="shared" si="41"/>
        <v>5.349991202904362E-11</v>
      </c>
      <c r="S170" s="3">
        <f t="shared" si="49"/>
        <v>89966306</v>
      </c>
      <c r="T170" s="3">
        <f t="shared" si="50"/>
        <v>-3563321</v>
      </c>
      <c r="U170" s="3">
        <f t="shared" si="51"/>
        <v>-671883</v>
      </c>
      <c r="V170" s="3">
        <f t="shared" si="52"/>
        <v>357289</v>
      </c>
      <c r="W170" s="3">
        <f t="shared" si="47"/>
        <v>86088391</v>
      </c>
      <c r="Y170" s="3">
        <f t="shared" si="44"/>
        <v>1386737669</v>
      </c>
      <c r="Z170" s="3">
        <f t="shared" si="48"/>
        <v>1340951882</v>
      </c>
    </row>
    <row r="171" spans="3:26">
      <c r="C171">
        <f t="shared" si="42"/>
        <v>2025</v>
      </c>
      <c r="D171">
        <f t="shared" si="43"/>
        <v>7</v>
      </c>
      <c r="E171" s="3">
        <f>SUM('retail billed'!E171:AF171)</f>
        <v>1343048452</v>
      </c>
      <c r="F171" s="3">
        <f>SUM('retail unbilled'!E171:AF171)</f>
        <v>30332594</v>
      </c>
      <c r="G171" s="3">
        <f>'wholesale calendar'!E171</f>
        <v>43065011</v>
      </c>
      <c r="H171" s="3">
        <f>'CoUse calendar'!E171</f>
        <v>1825242</v>
      </c>
      <c r="I171" s="3">
        <f>'Conservation calendar'!E171</f>
        <v>-44903639</v>
      </c>
      <c r="J171" s="3">
        <f>'Conservation calendar'!F171</f>
        <v>-8296412</v>
      </c>
      <c r="K171" s="3">
        <f>'Res EV calendar'!E171</f>
        <v>5179464</v>
      </c>
      <c r="L171" s="3">
        <f>SUM('AMI adj calendar'!E171:I171)</f>
        <v>0</v>
      </c>
      <c r="N171" s="3">
        <f t="shared" si="45"/>
        <v>1418271299</v>
      </c>
      <c r="O171">
        <f t="shared" si="46"/>
        <v>2.0114934775671475E+18</v>
      </c>
      <c r="P171">
        <f t="shared" si="39"/>
        <v>795069571.77463543</v>
      </c>
      <c r="Q171">
        <f t="shared" si="40"/>
        <v>1.4861137927535548E+19</v>
      </c>
      <c r="R171">
        <f t="shared" si="41"/>
        <v>5.349991202904362E-11</v>
      </c>
      <c r="S171" s="3">
        <f t="shared" si="49"/>
        <v>107614724</v>
      </c>
      <c r="T171" s="3">
        <f t="shared" si="50"/>
        <v>-4041328</v>
      </c>
      <c r="U171" s="3">
        <f t="shared" si="51"/>
        <v>-746677</v>
      </c>
      <c r="V171" s="3">
        <f t="shared" si="52"/>
        <v>393004</v>
      </c>
      <c r="W171" s="3">
        <f t="shared" si="47"/>
        <v>103219723</v>
      </c>
      <c r="Y171" s="3">
        <f t="shared" si="44"/>
        <v>1525886023</v>
      </c>
      <c r="Z171" s="3">
        <f t="shared" si="48"/>
        <v>1473470435</v>
      </c>
    </row>
    <row r="172" spans="3:26">
      <c r="C172">
        <f t="shared" si="42"/>
        <v>2025</v>
      </c>
      <c r="D172">
        <f t="shared" si="43"/>
        <v>8</v>
      </c>
      <c r="E172" s="3">
        <f>SUM('retail billed'!E172:AF172)</f>
        <v>1351270808</v>
      </c>
      <c r="F172" s="3">
        <f>SUM('retail unbilled'!E172:AF172)</f>
        <v>2442718</v>
      </c>
      <c r="G172" s="3">
        <f>'wholesale calendar'!E172</f>
        <v>43454910</v>
      </c>
      <c r="H172" s="3">
        <f>'CoUse calendar'!E172</f>
        <v>2094759</v>
      </c>
      <c r="I172" s="3">
        <f>'Conservation calendar'!E172</f>
        <v>-43282118</v>
      </c>
      <c r="J172" s="3">
        <f>'Conservation calendar'!F172</f>
        <v>-8059891</v>
      </c>
      <c r="K172" s="3">
        <f>'Res EV calendar'!E172</f>
        <v>5208983</v>
      </c>
      <c r="L172" s="3">
        <f>SUM('AMI adj calendar'!E172:I172)</f>
        <v>0</v>
      </c>
      <c r="N172" s="3">
        <f t="shared" si="45"/>
        <v>1399263195</v>
      </c>
      <c r="O172">
        <f t="shared" si="46"/>
        <v>1.9579374888816079E+18</v>
      </c>
      <c r="P172">
        <f t="shared" si="39"/>
        <v>795069571.77463543</v>
      </c>
      <c r="Q172">
        <f t="shared" si="40"/>
        <v>1.4861137927535548E+19</v>
      </c>
      <c r="R172">
        <f t="shared" si="41"/>
        <v>5.349991202904362E-11</v>
      </c>
      <c r="S172" s="3">
        <f t="shared" si="49"/>
        <v>104749483</v>
      </c>
      <c r="T172" s="3">
        <f t="shared" si="50"/>
        <v>-3895391</v>
      </c>
      <c r="U172" s="3">
        <f t="shared" si="51"/>
        <v>-725390</v>
      </c>
      <c r="V172" s="3">
        <f t="shared" si="52"/>
        <v>389947</v>
      </c>
      <c r="W172" s="3">
        <f t="shared" si="47"/>
        <v>100518649</v>
      </c>
      <c r="Y172" s="3">
        <f t="shared" si="44"/>
        <v>1504012678</v>
      </c>
      <c r="Z172" s="3">
        <f t="shared" si="48"/>
        <v>1453648818</v>
      </c>
    </row>
    <row r="173" spans="3:26">
      <c r="C173">
        <f t="shared" si="42"/>
        <v>2025</v>
      </c>
      <c r="D173">
        <f t="shared" si="43"/>
        <v>9</v>
      </c>
      <c r="E173" s="3">
        <f>SUM('retail billed'!E173:AF173)</f>
        <v>1292351568</v>
      </c>
      <c r="F173" s="3">
        <f>SUM('retail unbilled'!E173:AF173)</f>
        <v>-108093398</v>
      </c>
      <c r="G173" s="3">
        <f>'wholesale calendar'!E173</f>
        <v>38850308</v>
      </c>
      <c r="H173" s="3">
        <f>'CoUse calendar'!E173</f>
        <v>1849505</v>
      </c>
      <c r="I173" s="3">
        <f>'Conservation calendar'!E173</f>
        <v>-32953477</v>
      </c>
      <c r="J173" s="3">
        <f>'Conservation calendar'!F173</f>
        <v>-6444157</v>
      </c>
      <c r="K173" s="3">
        <f>'Res EV calendar'!E173</f>
        <v>5238501</v>
      </c>
      <c r="L173" s="3">
        <f>SUM('AMI adj calendar'!E173:I173)</f>
        <v>0</v>
      </c>
      <c r="N173" s="3">
        <f t="shared" si="45"/>
        <v>1224957983</v>
      </c>
      <c r="O173">
        <f t="shared" si="46"/>
        <v>1.5005220601154284E+18</v>
      </c>
      <c r="P173">
        <f t="shared" si="39"/>
        <v>795069571.77463543</v>
      </c>
      <c r="Q173">
        <f t="shared" si="40"/>
        <v>1.4861137927535548E+19</v>
      </c>
      <c r="R173">
        <f t="shared" si="41"/>
        <v>5.349991202904362E-11</v>
      </c>
      <c r="S173" s="3">
        <f t="shared" si="49"/>
        <v>80277798</v>
      </c>
      <c r="T173" s="3">
        <f t="shared" si="50"/>
        <v>-2965813</v>
      </c>
      <c r="U173" s="3">
        <f t="shared" si="51"/>
        <v>-579974</v>
      </c>
      <c r="V173" s="3">
        <f t="shared" si="52"/>
        <v>343306</v>
      </c>
      <c r="W173" s="3">
        <f t="shared" si="47"/>
        <v>77075317</v>
      </c>
      <c r="Y173" s="3">
        <f t="shared" si="44"/>
        <v>1305235781</v>
      </c>
      <c r="Z173" s="3">
        <f t="shared" si="48"/>
        <v>1267874167</v>
      </c>
    </row>
    <row r="174" spans="3:26">
      <c r="C174">
        <f t="shared" si="42"/>
        <v>2025</v>
      </c>
      <c r="D174">
        <f t="shared" si="43"/>
        <v>10</v>
      </c>
      <c r="E174" s="3">
        <f>SUM('retail billed'!E174:AF174)</f>
        <v>1102982467</v>
      </c>
      <c r="F174" s="3">
        <f>SUM('retail unbilled'!E174:AF174)</f>
        <v>-117708107</v>
      </c>
      <c r="G174" s="3">
        <f>'wholesale calendar'!E174</f>
        <v>34961921</v>
      </c>
      <c r="H174" s="3">
        <f>'CoUse calendar'!E174</f>
        <v>1625397</v>
      </c>
      <c r="I174" s="3">
        <f>'Conservation calendar'!E174</f>
        <v>-17587258</v>
      </c>
      <c r="J174" s="3">
        <f>'Conservation calendar'!F174</f>
        <v>-3584196</v>
      </c>
      <c r="K174" s="3">
        <f>'Res EV calendar'!E174</f>
        <v>5268019</v>
      </c>
      <c r="L174" s="3">
        <f>SUM('AMI adj calendar'!E174:I174)</f>
        <v>0</v>
      </c>
      <c r="N174" s="3">
        <f t="shared" si="45"/>
        <v>1021861678</v>
      </c>
      <c r="O174">
        <f t="shared" si="46"/>
        <v>1.0442012889649757E+18</v>
      </c>
      <c r="P174">
        <f t="shared" si="39"/>
        <v>795069571.77463543</v>
      </c>
      <c r="Q174">
        <f t="shared" si="40"/>
        <v>1.4861137927535548E+19</v>
      </c>
      <c r="R174">
        <f t="shared" si="41"/>
        <v>5.349991202904362E-11</v>
      </c>
      <c r="S174" s="3">
        <f t="shared" si="49"/>
        <v>55864677</v>
      </c>
      <c r="T174" s="3">
        <f t="shared" si="50"/>
        <v>-1582853</v>
      </c>
      <c r="U174" s="3">
        <f t="shared" si="51"/>
        <v>-322578</v>
      </c>
      <c r="V174" s="3">
        <f t="shared" si="52"/>
        <v>288000</v>
      </c>
      <c r="W174" s="3">
        <f t="shared" si="47"/>
        <v>54247246</v>
      </c>
      <c r="Y174" s="3">
        <f t="shared" si="44"/>
        <v>1077726355</v>
      </c>
      <c r="Z174" s="3">
        <f t="shared" si="48"/>
        <v>1060205489</v>
      </c>
    </row>
    <row r="175" spans="3:26">
      <c r="C175">
        <f t="shared" si="42"/>
        <v>2025</v>
      </c>
      <c r="D175">
        <f t="shared" si="43"/>
        <v>11</v>
      </c>
      <c r="E175" s="3">
        <f>SUM('retail billed'!E175:AF175)</f>
        <v>841857740</v>
      </c>
      <c r="F175" s="3">
        <f>SUM('retail unbilled'!E175:AF175)</f>
        <v>24058874</v>
      </c>
      <c r="G175" s="3">
        <f>'wholesale calendar'!E175</f>
        <v>33134599</v>
      </c>
      <c r="H175" s="3">
        <f>'CoUse calendar'!E175</f>
        <v>1493857</v>
      </c>
      <c r="I175" s="3">
        <f>'Conservation calendar'!E175</f>
        <v>-14726462</v>
      </c>
      <c r="J175" s="3">
        <f>'Conservation calendar'!F175</f>
        <v>-2007196</v>
      </c>
      <c r="K175" s="3">
        <f>'Res EV calendar'!E175</f>
        <v>5297538</v>
      </c>
      <c r="L175" s="3">
        <f>SUM('AMI adj calendar'!E175:I175)</f>
        <v>0</v>
      </c>
      <c r="N175" s="3">
        <f t="shared" si="45"/>
        <v>900545070</v>
      </c>
      <c r="O175">
        <f t="shared" si="46"/>
        <v>8.1098142310130496E+17</v>
      </c>
      <c r="P175">
        <f t="shared" si="39"/>
        <v>795069571.77463543</v>
      </c>
      <c r="Q175">
        <f t="shared" si="40"/>
        <v>1.4861137927535548E+19</v>
      </c>
      <c r="R175">
        <f t="shared" si="41"/>
        <v>5.349991202904362E-11</v>
      </c>
      <c r="S175" s="3">
        <f t="shared" si="49"/>
        <v>43387435</v>
      </c>
      <c r="T175" s="3">
        <f t="shared" si="50"/>
        <v>-1325382</v>
      </c>
      <c r="U175" s="3">
        <f t="shared" si="51"/>
        <v>-180648</v>
      </c>
      <c r="V175" s="3">
        <f t="shared" si="52"/>
        <v>255231</v>
      </c>
      <c r="W175" s="3">
        <f t="shared" si="47"/>
        <v>42136636</v>
      </c>
      <c r="Y175" s="3">
        <f t="shared" si="44"/>
        <v>943932505</v>
      </c>
      <c r="Z175" s="3">
        <f t="shared" si="48"/>
        <v>931245586</v>
      </c>
    </row>
    <row r="176" spans="3:26">
      <c r="C176">
        <f t="shared" si="42"/>
        <v>2025</v>
      </c>
      <c r="D176">
        <f t="shared" si="43"/>
        <v>12</v>
      </c>
      <c r="E176" s="3">
        <f>SUM('retail billed'!E176:AF176)</f>
        <v>917831883</v>
      </c>
      <c r="F176" s="3">
        <f>SUM('retail unbilled'!E176:AF176)</f>
        <v>52191892</v>
      </c>
      <c r="G176" s="3">
        <f>'wholesale calendar'!E176</f>
        <v>37584419</v>
      </c>
      <c r="H176" s="3">
        <f>'CoUse calendar'!E176</f>
        <v>1821549</v>
      </c>
      <c r="I176" s="3">
        <f>'Conservation calendar'!E176</f>
        <v>-24322804</v>
      </c>
      <c r="J176" s="3">
        <f>'Conservation calendar'!F176</f>
        <v>-2619920</v>
      </c>
      <c r="K176" s="3">
        <f>'Res EV calendar'!E176</f>
        <v>5327056</v>
      </c>
      <c r="L176" s="3">
        <f>SUM('AMI adj calendar'!E176:I176)</f>
        <v>0</v>
      </c>
      <c r="N176" s="3">
        <f t="shared" si="45"/>
        <v>1009429743</v>
      </c>
      <c r="O176">
        <f t="shared" si="46"/>
        <v>1.018948406053046E+18</v>
      </c>
      <c r="P176">
        <f t="shared" si="39"/>
        <v>795069571.77463543</v>
      </c>
      <c r="Q176">
        <f t="shared" si="40"/>
        <v>1.4861137927535548E+19</v>
      </c>
      <c r="R176">
        <f t="shared" si="41"/>
        <v>5.349991202904362E-11</v>
      </c>
      <c r="S176" s="3">
        <f t="shared" si="49"/>
        <v>54513650</v>
      </c>
      <c r="T176" s="3">
        <f t="shared" si="50"/>
        <v>-2189052</v>
      </c>
      <c r="U176" s="3">
        <f t="shared" si="51"/>
        <v>-235793</v>
      </c>
      <c r="V176" s="3">
        <f t="shared" si="52"/>
        <v>287684</v>
      </c>
      <c r="W176" s="3">
        <f t="shared" si="47"/>
        <v>52376489</v>
      </c>
      <c r="Y176" s="3">
        <f t="shared" si="44"/>
        <v>1063943393</v>
      </c>
      <c r="Z176" s="3">
        <f t="shared" si="48"/>
        <v>1040190564</v>
      </c>
    </row>
    <row r="177" spans="3:26">
      <c r="C177">
        <f t="shared" si="42"/>
        <v>2026</v>
      </c>
      <c r="D177">
        <f t="shared" si="43"/>
        <v>1</v>
      </c>
      <c r="E177" s="3">
        <f>SUM('retail billed'!E177:AF177)</f>
        <v>1029770931</v>
      </c>
      <c r="F177" s="3">
        <f>SUM('retail unbilled'!E177:AF177)</f>
        <v>-19468962</v>
      </c>
      <c r="G177" s="3">
        <f>'wholesale calendar'!E177</f>
        <v>38408812</v>
      </c>
      <c r="H177" s="3">
        <f>'CoUse calendar'!E177</f>
        <v>1993685</v>
      </c>
      <c r="I177" s="3">
        <f>'Conservation calendar'!E177</f>
        <v>-26567986</v>
      </c>
      <c r="J177" s="3">
        <f>'Conservation calendar'!F177</f>
        <v>-2838246</v>
      </c>
      <c r="K177" s="3">
        <f>'Res EV calendar'!E177</f>
        <v>5359236</v>
      </c>
      <c r="L177" s="3">
        <f>SUM('AMI adj calendar'!E177:I177)</f>
        <v>0</v>
      </c>
      <c r="N177" s="3">
        <f t="shared" si="45"/>
        <v>1050704466</v>
      </c>
      <c r="O177">
        <f t="shared" si="46"/>
        <v>1.1039798748723452E+18</v>
      </c>
      <c r="P177">
        <f t="shared" si="39"/>
        <v>800947847.35394573</v>
      </c>
      <c r="Q177">
        <f t="shared" si="40"/>
        <v>1.508143988996282E+19</v>
      </c>
      <c r="R177">
        <f t="shared" si="41"/>
        <v>5.310818152628796E-11</v>
      </c>
      <c r="S177" s="3">
        <f t="shared" si="49"/>
        <v>58630364</v>
      </c>
      <c r="T177" s="3">
        <f t="shared" si="50"/>
        <v>-2391119</v>
      </c>
      <c r="U177" s="3">
        <f t="shared" si="51"/>
        <v>-255442</v>
      </c>
      <c r="V177" s="3">
        <f t="shared" si="52"/>
        <v>299051</v>
      </c>
      <c r="W177" s="3">
        <f t="shared" si="47"/>
        <v>56282854</v>
      </c>
      <c r="Y177" s="3">
        <f t="shared" si="44"/>
        <v>1109334830</v>
      </c>
      <c r="Z177" s="3">
        <f t="shared" si="48"/>
        <v>1082940324</v>
      </c>
    </row>
    <row r="178" spans="3:26">
      <c r="C178">
        <f t="shared" si="42"/>
        <v>2026</v>
      </c>
      <c r="D178">
        <f t="shared" si="43"/>
        <v>2</v>
      </c>
      <c r="E178" s="3">
        <f>SUM('retail billed'!E178:AF178)</f>
        <v>947060881</v>
      </c>
      <c r="F178" s="3">
        <f>SUM('retail unbilled'!E178:AF178)</f>
        <v>-86578289</v>
      </c>
      <c r="G178" s="3">
        <f>'wholesale calendar'!E178</f>
        <v>32920533</v>
      </c>
      <c r="H178" s="3">
        <f>'CoUse calendar'!E178</f>
        <v>1972672</v>
      </c>
      <c r="I178" s="3">
        <f>'Conservation calendar'!E178</f>
        <v>-18589141</v>
      </c>
      <c r="J178" s="3">
        <f>'Conservation calendar'!F178</f>
        <v>-1971982</v>
      </c>
      <c r="K178" s="3">
        <f>'Res EV calendar'!E178</f>
        <v>5391416</v>
      </c>
      <c r="L178" s="3">
        <f>SUM('AMI adj calendar'!E178:I178)</f>
        <v>0</v>
      </c>
      <c r="N178" s="3">
        <f t="shared" si="45"/>
        <v>895375797</v>
      </c>
      <c r="O178">
        <f t="shared" si="46"/>
        <v>8.0169781785338522E+17</v>
      </c>
      <c r="P178">
        <f t="shared" si="39"/>
        <v>800947847.35394573</v>
      </c>
      <c r="Q178">
        <f t="shared" si="40"/>
        <v>1.508143988996282E+19</v>
      </c>
      <c r="R178">
        <f t="shared" si="41"/>
        <v>5.310818152628796E-11</v>
      </c>
      <c r="S178" s="3">
        <f t="shared" si="49"/>
        <v>42576713</v>
      </c>
      <c r="T178" s="3">
        <f t="shared" si="50"/>
        <v>-1673023</v>
      </c>
      <c r="U178" s="3">
        <f t="shared" si="51"/>
        <v>-177478</v>
      </c>
      <c r="V178" s="3">
        <f t="shared" si="52"/>
        <v>256371</v>
      </c>
      <c r="W178" s="3">
        <f t="shared" si="47"/>
        <v>40982583</v>
      </c>
      <c r="Y178" s="3">
        <f t="shared" si="44"/>
        <v>937952510</v>
      </c>
      <c r="Z178" s="3">
        <f t="shared" si="48"/>
        <v>921188673</v>
      </c>
    </row>
    <row r="179" spans="3:26">
      <c r="C179">
        <f t="shared" si="42"/>
        <v>2026</v>
      </c>
      <c r="D179">
        <f t="shared" si="43"/>
        <v>3</v>
      </c>
      <c r="E179" s="3">
        <f>SUM('retail billed'!E179:AF179)</f>
        <v>877360192</v>
      </c>
      <c r="F179" s="3">
        <f>SUM('retail unbilled'!E179:AF179)</f>
        <v>12567652</v>
      </c>
      <c r="G179" s="3">
        <f>'wholesale calendar'!E179</f>
        <v>33315750</v>
      </c>
      <c r="H179" s="3">
        <f>'CoUse calendar'!E179</f>
        <v>1762615</v>
      </c>
      <c r="I179" s="3">
        <f>'Conservation calendar'!E179</f>
        <v>-12597965</v>
      </c>
      <c r="J179" s="3">
        <f>'Conservation calendar'!F179</f>
        <v>-1892164</v>
      </c>
      <c r="K179" s="3">
        <f>'Res EV calendar'!E179</f>
        <v>5423596</v>
      </c>
      <c r="L179" s="3">
        <f>SUM('AMI adj calendar'!E179:I179)</f>
        <v>0</v>
      </c>
      <c r="N179" s="3">
        <f t="shared" si="45"/>
        <v>925006209</v>
      </c>
      <c r="O179">
        <f t="shared" si="46"/>
        <v>8.5563648668855168E+17</v>
      </c>
      <c r="P179">
        <f t="shared" si="39"/>
        <v>800947847.35394573</v>
      </c>
      <c r="Q179">
        <f t="shared" si="40"/>
        <v>1.508143988996282E+19</v>
      </c>
      <c r="R179">
        <f t="shared" si="41"/>
        <v>5.310818152628796E-11</v>
      </c>
      <c r="S179" s="3">
        <f t="shared" si="49"/>
        <v>45441298</v>
      </c>
      <c r="T179" s="3">
        <f t="shared" si="50"/>
        <v>-1133817</v>
      </c>
      <c r="U179" s="3">
        <f t="shared" si="51"/>
        <v>-170295</v>
      </c>
      <c r="V179" s="3">
        <f t="shared" si="52"/>
        <v>266436</v>
      </c>
      <c r="W179" s="3">
        <f t="shared" si="47"/>
        <v>44403622</v>
      </c>
      <c r="Y179" s="3">
        <f t="shared" si="44"/>
        <v>970447507</v>
      </c>
      <c r="Z179" s="3">
        <f t="shared" si="48"/>
        <v>960343298</v>
      </c>
    </row>
    <row r="180" spans="3:26">
      <c r="C180">
        <f t="shared" si="42"/>
        <v>2026</v>
      </c>
      <c r="D180">
        <f t="shared" si="43"/>
        <v>4</v>
      </c>
      <c r="E180" s="3">
        <f>SUM('retail billed'!E180:AF180)</f>
        <v>873388694</v>
      </c>
      <c r="F180" s="3">
        <f>SUM('retail unbilled'!E180:AF180)</f>
        <v>3461344</v>
      </c>
      <c r="G180" s="3">
        <f>'wholesale calendar'!E180</f>
        <v>32527968</v>
      </c>
      <c r="H180" s="3">
        <f>'CoUse calendar'!E180</f>
        <v>1658358</v>
      </c>
      <c r="I180" s="3">
        <f>'Conservation calendar'!E180</f>
        <v>-12191579</v>
      </c>
      <c r="J180" s="3">
        <f>'Conservation calendar'!F180</f>
        <v>-2676262</v>
      </c>
      <c r="K180" s="3">
        <f>'Res EV calendar'!E180</f>
        <v>5455777</v>
      </c>
      <c r="L180" s="3">
        <f>SUM('AMI adj calendar'!E180:I180)</f>
        <v>0</v>
      </c>
      <c r="N180" s="3">
        <f t="shared" si="45"/>
        <v>911036364</v>
      </c>
      <c r="O180">
        <f t="shared" si="46"/>
        <v>8.2998725653034048E+17</v>
      </c>
      <c r="P180">
        <f t="shared" si="39"/>
        <v>800947847.35394573</v>
      </c>
      <c r="Q180">
        <f t="shared" si="40"/>
        <v>1.508143988996282E+19</v>
      </c>
      <c r="R180">
        <f t="shared" si="41"/>
        <v>5.310818152628796E-11</v>
      </c>
      <c r="S180" s="3">
        <f t="shared" si="49"/>
        <v>44079114</v>
      </c>
      <c r="T180" s="3">
        <f t="shared" si="50"/>
        <v>-1097242</v>
      </c>
      <c r="U180" s="3">
        <f t="shared" si="51"/>
        <v>-240864</v>
      </c>
      <c r="V180" s="3">
        <f t="shared" si="52"/>
        <v>263970</v>
      </c>
      <c r="W180" s="3">
        <f t="shared" si="47"/>
        <v>43004978</v>
      </c>
      <c r="Y180" s="3">
        <f t="shared" si="44"/>
        <v>955115478</v>
      </c>
      <c r="Z180" s="3">
        <f t="shared" si="48"/>
        <v>944629278</v>
      </c>
    </row>
    <row r="181" spans="3:26">
      <c r="C181">
        <f t="shared" si="42"/>
        <v>2026</v>
      </c>
      <c r="D181">
        <f t="shared" si="43"/>
        <v>5</v>
      </c>
      <c r="E181" s="3">
        <f>SUM('retail billed'!E181:AF181)</f>
        <v>950389252</v>
      </c>
      <c r="F181" s="3">
        <f>SUM('retail unbilled'!E181:AF181)</f>
        <v>157228031</v>
      </c>
      <c r="G181" s="3">
        <f>'wholesale calendar'!E181</f>
        <v>38034307</v>
      </c>
      <c r="H181" s="3">
        <f>'CoUse calendar'!E181</f>
        <v>1617456</v>
      </c>
      <c r="I181" s="3">
        <f>'Conservation calendar'!E181</f>
        <v>-26318521</v>
      </c>
      <c r="J181" s="3">
        <f>'Conservation calendar'!F181</f>
        <v>-5421778</v>
      </c>
      <c r="K181" s="3">
        <f>'Res EV calendar'!E181</f>
        <v>5487957</v>
      </c>
      <c r="L181" s="3">
        <f>SUM('AMI adj calendar'!E181:I181)</f>
        <v>0</v>
      </c>
      <c r="N181" s="3">
        <f t="shared" si="45"/>
        <v>1147269046</v>
      </c>
      <c r="O181">
        <f t="shared" si="46"/>
        <v>1.31622626390975E+18</v>
      </c>
      <c r="P181">
        <f t="shared" si="39"/>
        <v>800947847.35394573</v>
      </c>
      <c r="Q181">
        <f t="shared" si="40"/>
        <v>1.508143988996282E+19</v>
      </c>
      <c r="R181">
        <f t="shared" si="41"/>
        <v>5.310818152628796E-11</v>
      </c>
      <c r="S181" s="3">
        <f t="shared" si="49"/>
        <v>69902383</v>
      </c>
      <c r="T181" s="3">
        <f t="shared" si="50"/>
        <v>-2368667</v>
      </c>
      <c r="U181" s="3">
        <f t="shared" si="51"/>
        <v>-487960</v>
      </c>
      <c r="V181" s="3">
        <f t="shared" si="52"/>
        <v>334378</v>
      </c>
      <c r="W181" s="3">
        <f t="shared" si="47"/>
        <v>67380134</v>
      </c>
      <c r="Y181" s="3">
        <f t="shared" si="44"/>
        <v>1217171429</v>
      </c>
      <c r="Z181" s="3">
        <f t="shared" si="48"/>
        <v>1188396838</v>
      </c>
    </row>
    <row r="182" spans="3:26">
      <c r="C182">
        <f t="shared" si="42"/>
        <v>2026</v>
      </c>
      <c r="D182">
        <f t="shared" si="43"/>
        <v>6</v>
      </c>
      <c r="E182" s="3">
        <f>SUM('retail billed'!E182:AF182)</f>
        <v>1201247210</v>
      </c>
      <c r="F182" s="3">
        <f>SUM('retail unbilled'!E182:AF182)</f>
        <v>62555613</v>
      </c>
      <c r="G182" s="3">
        <f>'wholesale calendar'!E182</f>
        <v>40795622</v>
      </c>
      <c r="H182" s="3">
        <f>'CoUse calendar'!E182</f>
        <v>1739428</v>
      </c>
      <c r="I182" s="3">
        <f>'Conservation calendar'!E182</f>
        <v>-39592456</v>
      </c>
      <c r="J182" s="3">
        <f>'Conservation calendar'!F182</f>
        <v>-7465362</v>
      </c>
      <c r="K182" s="3">
        <f>'Res EV calendar'!E182</f>
        <v>5520137</v>
      </c>
      <c r="L182" s="3">
        <f>SUM('AMI adj calendar'!E182:I182)</f>
        <v>0</v>
      </c>
      <c r="N182" s="3">
        <f t="shared" si="45"/>
        <v>1306337873</v>
      </c>
      <c r="O182">
        <f t="shared" si="46"/>
        <v>1.7065186384341642E+18</v>
      </c>
      <c r="P182">
        <f t="shared" si="39"/>
        <v>800947847.35394573</v>
      </c>
      <c r="Q182">
        <f t="shared" si="40"/>
        <v>1.508143988996282E+19</v>
      </c>
      <c r="R182">
        <f t="shared" si="41"/>
        <v>5.310818152628796E-11</v>
      </c>
      <c r="S182" s="3">
        <f t="shared" si="49"/>
        <v>90630102</v>
      </c>
      <c r="T182" s="3">
        <f t="shared" si="50"/>
        <v>-3563321</v>
      </c>
      <c r="U182" s="3">
        <f t="shared" si="51"/>
        <v>-671883</v>
      </c>
      <c r="V182" s="3">
        <f t="shared" si="52"/>
        <v>382972</v>
      </c>
      <c r="W182" s="3">
        <f t="shared" si="47"/>
        <v>86777870</v>
      </c>
      <c r="Y182" s="3">
        <f t="shared" si="44"/>
        <v>1396967975</v>
      </c>
      <c r="Z182" s="3">
        <f t="shared" si="48"/>
        <v>1351578062</v>
      </c>
    </row>
    <row r="183" spans="3:26">
      <c r="C183">
        <f t="shared" si="42"/>
        <v>2026</v>
      </c>
      <c r="D183">
        <f t="shared" si="43"/>
        <v>7</v>
      </c>
      <c r="E183" s="3">
        <f>SUM('retail billed'!E183:AF183)</f>
        <v>1352423558</v>
      </c>
      <c r="F183" s="3">
        <f>SUM('retail unbilled'!E183:AF183)</f>
        <v>30573931</v>
      </c>
      <c r="G183" s="3">
        <f>'wholesale calendar'!E183</f>
        <v>43822915</v>
      </c>
      <c r="H183" s="3">
        <f>'CoUse calendar'!E183</f>
        <v>1825242</v>
      </c>
      <c r="I183" s="3">
        <f>'Conservation calendar'!E183</f>
        <v>-44903639</v>
      </c>
      <c r="J183" s="3">
        <f>'Conservation calendar'!F183</f>
        <v>-8296412</v>
      </c>
      <c r="K183" s="3">
        <f>'Res EV calendar'!E183</f>
        <v>5552317</v>
      </c>
      <c r="L183" s="3">
        <f>SUM('AMI adj calendar'!E183:I183)</f>
        <v>0</v>
      </c>
      <c r="N183" s="3">
        <f t="shared" si="45"/>
        <v>1428645646</v>
      </c>
      <c r="O183">
        <f t="shared" si="46"/>
        <v>2.0410283818347574E+18</v>
      </c>
      <c r="P183">
        <f t="shared" si="39"/>
        <v>800947847.35394573</v>
      </c>
      <c r="Q183">
        <f t="shared" si="40"/>
        <v>1.508143988996282E+19</v>
      </c>
      <c r="R183">
        <f t="shared" si="41"/>
        <v>5.310818152628796E-11</v>
      </c>
      <c r="S183" s="3">
        <f t="shared" si="49"/>
        <v>108395306</v>
      </c>
      <c r="T183" s="3">
        <f t="shared" si="50"/>
        <v>-4041328</v>
      </c>
      <c r="U183" s="3">
        <f t="shared" si="51"/>
        <v>-746677</v>
      </c>
      <c r="V183" s="3">
        <f t="shared" si="52"/>
        <v>421270</v>
      </c>
      <c r="W183" s="3">
        <f t="shared" si="47"/>
        <v>104028571</v>
      </c>
      <c r="Y183" s="3">
        <f t="shared" si="44"/>
        <v>1537040952</v>
      </c>
      <c r="Z183" s="3">
        <f t="shared" si="48"/>
        <v>1485026483</v>
      </c>
    </row>
    <row r="184" spans="3:26">
      <c r="C184">
        <f t="shared" si="42"/>
        <v>2026</v>
      </c>
      <c r="D184">
        <f t="shared" si="43"/>
        <v>8</v>
      </c>
      <c r="E184" s="3">
        <f>SUM('retail billed'!E184:AF184)</f>
        <v>1360690629</v>
      </c>
      <c r="F184" s="3">
        <f>SUM('retail unbilled'!E184:AF184)</f>
        <v>2479567</v>
      </c>
      <c r="G184" s="3">
        <f>'wholesale calendar'!E184</f>
        <v>44214230</v>
      </c>
      <c r="H184" s="3">
        <f>'CoUse calendar'!E184</f>
        <v>2094759</v>
      </c>
      <c r="I184" s="3">
        <f>'Conservation calendar'!E184</f>
        <v>-43282118</v>
      </c>
      <c r="J184" s="3">
        <f>'Conservation calendar'!F184</f>
        <v>-8059891</v>
      </c>
      <c r="K184" s="3">
        <f>'Res EV calendar'!E184</f>
        <v>5584497</v>
      </c>
      <c r="L184" s="3">
        <f>SUM('AMI adj calendar'!E184:I184)</f>
        <v>0</v>
      </c>
      <c r="N184" s="3">
        <f t="shared" si="45"/>
        <v>1409479185</v>
      </c>
      <c r="O184">
        <f t="shared" si="46"/>
        <v>1.9866315729482642E+18</v>
      </c>
      <c r="P184">
        <f t="shared" si="39"/>
        <v>800947847.35394573</v>
      </c>
      <c r="Q184">
        <f t="shared" si="40"/>
        <v>1.508143988996282E+19</v>
      </c>
      <c r="R184">
        <f t="shared" si="41"/>
        <v>5.310818152628796E-11</v>
      </c>
      <c r="S184" s="3">
        <f t="shared" si="49"/>
        <v>105506390</v>
      </c>
      <c r="T184" s="3">
        <f t="shared" si="50"/>
        <v>-3895391</v>
      </c>
      <c r="U184" s="3">
        <f t="shared" si="51"/>
        <v>-725390</v>
      </c>
      <c r="V184" s="3">
        <f t="shared" si="52"/>
        <v>418027</v>
      </c>
      <c r="W184" s="3">
        <f t="shared" si="47"/>
        <v>101303636</v>
      </c>
      <c r="Y184" s="3">
        <f t="shared" si="44"/>
        <v>1514985575</v>
      </c>
      <c r="Z184" s="3">
        <f t="shared" si="48"/>
        <v>1465025309</v>
      </c>
    </row>
    <row r="185" spans="3:26">
      <c r="C185">
        <f t="shared" si="42"/>
        <v>2026</v>
      </c>
      <c r="D185">
        <f t="shared" si="43"/>
        <v>9</v>
      </c>
      <c r="E185" s="3">
        <f>SUM('retail billed'!E185:AF185)</f>
        <v>1301475574</v>
      </c>
      <c r="F185" s="3">
        <f>SUM('retail unbilled'!E185:AF185)</f>
        <v>-108919866</v>
      </c>
      <c r="G185" s="3">
        <f>'wholesale calendar'!E185</f>
        <v>39587317</v>
      </c>
      <c r="H185" s="3">
        <f>'CoUse calendar'!E185</f>
        <v>1849505</v>
      </c>
      <c r="I185" s="3">
        <f>'Conservation calendar'!E185</f>
        <v>-32953477</v>
      </c>
      <c r="J185" s="3">
        <f>'Conservation calendar'!F185</f>
        <v>-6444157</v>
      </c>
      <c r="K185" s="3">
        <f>'Res EV calendar'!E185</f>
        <v>5616677</v>
      </c>
      <c r="L185" s="3">
        <f>SUM('AMI adj calendar'!E185:I185)</f>
        <v>0</v>
      </c>
      <c r="N185" s="3">
        <f t="shared" si="45"/>
        <v>1233992530</v>
      </c>
      <c r="O185">
        <f t="shared" si="46"/>
        <v>1.5227375640958008E+18</v>
      </c>
      <c r="P185">
        <f t="shared" si="39"/>
        <v>800947847.35394573</v>
      </c>
      <c r="Q185">
        <f t="shared" si="40"/>
        <v>1.508143988996282E+19</v>
      </c>
      <c r="R185">
        <f t="shared" si="41"/>
        <v>5.310818152628796E-11</v>
      </c>
      <c r="S185" s="3">
        <f t="shared" si="49"/>
        <v>80869823</v>
      </c>
      <c r="T185" s="3">
        <f t="shared" si="50"/>
        <v>-2965813</v>
      </c>
      <c r="U185" s="3">
        <f t="shared" si="51"/>
        <v>-579974</v>
      </c>
      <c r="V185" s="3">
        <f t="shared" si="52"/>
        <v>368089</v>
      </c>
      <c r="W185" s="3">
        <f t="shared" si="47"/>
        <v>77692125</v>
      </c>
      <c r="Y185" s="3">
        <f t="shared" si="44"/>
        <v>1314862353</v>
      </c>
      <c r="Z185" s="3">
        <f t="shared" si="48"/>
        <v>1277903698</v>
      </c>
    </row>
    <row r="186" spans="3:26">
      <c r="C186">
        <f t="shared" si="42"/>
        <v>2026</v>
      </c>
      <c r="D186">
        <f t="shared" si="43"/>
        <v>10</v>
      </c>
      <c r="E186" s="3">
        <f>SUM('retail billed'!E186:AF186)</f>
        <v>1110706926</v>
      </c>
      <c r="F186" s="3">
        <f>SUM('retail unbilled'!E186:AF186)</f>
        <v>-118608081</v>
      </c>
      <c r="G186" s="3">
        <f>'wholesale calendar'!E186</f>
        <v>35725984</v>
      </c>
      <c r="H186" s="3">
        <f>'CoUse calendar'!E186</f>
        <v>1625397</v>
      </c>
      <c r="I186" s="3">
        <f>'Conservation calendar'!E186</f>
        <v>-17587258</v>
      </c>
      <c r="J186" s="3">
        <f>'Conservation calendar'!F186</f>
        <v>-3584196</v>
      </c>
      <c r="K186" s="3">
        <f>'Res EV calendar'!E186</f>
        <v>5648858</v>
      </c>
      <c r="L186" s="3">
        <f>SUM('AMI adj calendar'!E186:I186)</f>
        <v>0</v>
      </c>
      <c r="N186" s="3">
        <f t="shared" si="45"/>
        <v>1029450226</v>
      </c>
      <c r="O186">
        <f t="shared" si="46"/>
        <v>1.0597677678114511E+18</v>
      </c>
      <c r="P186">
        <f t="shared" si="39"/>
        <v>800947847.35394573</v>
      </c>
      <c r="Q186">
        <f t="shared" si="40"/>
        <v>1.508143988996282E+19</v>
      </c>
      <c r="R186">
        <f t="shared" si="41"/>
        <v>5.310818152628796E-11</v>
      </c>
      <c r="S186" s="3">
        <f t="shared" si="49"/>
        <v>56282339</v>
      </c>
      <c r="T186" s="3">
        <f t="shared" si="50"/>
        <v>-1582853</v>
      </c>
      <c r="U186" s="3">
        <f t="shared" si="51"/>
        <v>-322578</v>
      </c>
      <c r="V186" s="3">
        <f t="shared" si="52"/>
        <v>308836</v>
      </c>
      <c r="W186" s="3">
        <f t="shared" si="47"/>
        <v>54685744</v>
      </c>
      <c r="Y186" s="3">
        <f t="shared" si="44"/>
        <v>1085732565</v>
      </c>
      <c r="Z186" s="3">
        <f t="shared" si="48"/>
        <v>1068613374</v>
      </c>
    </row>
    <row r="187" spans="3:26">
      <c r="C187">
        <f t="shared" si="42"/>
        <v>2026</v>
      </c>
      <c r="D187">
        <f t="shared" si="43"/>
        <v>11</v>
      </c>
      <c r="E187" s="3">
        <f>SUM('retail billed'!E187:AF187)</f>
        <v>847664357</v>
      </c>
      <c r="F187" s="3">
        <f>SUM('retail unbilled'!E187:AF187)</f>
        <v>24206844</v>
      </c>
      <c r="G187" s="3">
        <f>'wholesale calendar'!E187</f>
        <v>33875532</v>
      </c>
      <c r="H187" s="3">
        <f>'CoUse calendar'!E187</f>
        <v>1493857</v>
      </c>
      <c r="I187" s="3">
        <f>'Conservation calendar'!E187</f>
        <v>-14726462</v>
      </c>
      <c r="J187" s="3">
        <f>'Conservation calendar'!F187</f>
        <v>-2007196</v>
      </c>
      <c r="K187" s="3">
        <f>'Res EV calendar'!E187</f>
        <v>5681038</v>
      </c>
      <c r="L187" s="3">
        <f>SUM('AMI adj calendar'!E187:I187)</f>
        <v>0</v>
      </c>
      <c r="N187" s="3">
        <f t="shared" si="45"/>
        <v>907240590</v>
      </c>
      <c r="O187">
        <f t="shared" si="46"/>
        <v>8.2308548814354816E+17</v>
      </c>
      <c r="P187">
        <f t="shared" si="39"/>
        <v>800947847.35394573</v>
      </c>
      <c r="Q187">
        <f t="shared" si="40"/>
        <v>1.508143988996282E+19</v>
      </c>
      <c r="R187">
        <f t="shared" si="41"/>
        <v>5.310818152628796E-11</v>
      </c>
      <c r="S187" s="3">
        <f t="shared" si="49"/>
        <v>43712574</v>
      </c>
      <c r="T187" s="3">
        <f t="shared" si="50"/>
        <v>-1325382</v>
      </c>
      <c r="U187" s="3">
        <f t="shared" si="51"/>
        <v>-180648</v>
      </c>
      <c r="V187" s="3">
        <f t="shared" si="52"/>
        <v>273723</v>
      </c>
      <c r="W187" s="3">
        <f t="shared" si="47"/>
        <v>42480267</v>
      </c>
      <c r="Y187" s="3">
        <f t="shared" si="44"/>
        <v>950953164</v>
      </c>
      <c r="Z187" s="3">
        <f t="shared" si="48"/>
        <v>938668237</v>
      </c>
    </row>
    <row r="188" spans="3:26">
      <c r="C188">
        <f t="shared" si="42"/>
        <v>2026</v>
      </c>
      <c r="D188">
        <f t="shared" si="43"/>
        <v>12</v>
      </c>
      <c r="E188" s="3">
        <f>SUM('retail billed'!E188:AF188)</f>
        <v>924207542</v>
      </c>
      <c r="F188" s="3">
        <f>SUM('retail unbilled'!E188:AF188)</f>
        <v>52549197</v>
      </c>
      <c r="G188" s="3">
        <f>'wholesale calendar'!E188</f>
        <v>38349820</v>
      </c>
      <c r="H188" s="3">
        <f>'CoUse calendar'!E188</f>
        <v>1821549</v>
      </c>
      <c r="I188" s="3">
        <f>'Conservation calendar'!E188</f>
        <v>-24322804</v>
      </c>
      <c r="J188" s="3">
        <f>'Conservation calendar'!F188</f>
        <v>-2619920</v>
      </c>
      <c r="K188" s="3">
        <f>'Res EV calendar'!E188</f>
        <v>5713218</v>
      </c>
      <c r="L188" s="3">
        <f>SUM('AMI adj calendar'!E188:I188)</f>
        <v>0</v>
      </c>
      <c r="N188" s="3">
        <f t="shared" si="45"/>
        <v>1016928108</v>
      </c>
      <c r="O188">
        <f t="shared" si="46"/>
        <v>1.0341427768404596E+18</v>
      </c>
      <c r="P188">
        <f t="shared" si="39"/>
        <v>800947847.35394573</v>
      </c>
      <c r="Q188">
        <f t="shared" si="40"/>
        <v>1.508143988996282E+19</v>
      </c>
      <c r="R188">
        <f t="shared" si="41"/>
        <v>5.310818152628796E-11</v>
      </c>
      <c r="S188" s="3">
        <f t="shared" si="49"/>
        <v>54921442</v>
      </c>
      <c r="T188" s="3">
        <f t="shared" si="50"/>
        <v>-2189052</v>
      </c>
      <c r="U188" s="3">
        <f t="shared" si="51"/>
        <v>-235793</v>
      </c>
      <c r="V188" s="3">
        <f t="shared" si="52"/>
        <v>308555</v>
      </c>
      <c r="W188" s="3">
        <f t="shared" si="47"/>
        <v>52805152</v>
      </c>
      <c r="Y188" s="3">
        <f t="shared" si="44"/>
        <v>1071849550</v>
      </c>
      <c r="Z188" s="3">
        <f t="shared" si="48"/>
        <v>1048503754</v>
      </c>
    </row>
    <row r="189" spans="3:26">
      <c r="C189">
        <f t="shared" si="42"/>
        <v>2027</v>
      </c>
      <c r="D189">
        <f t="shared" si="43"/>
        <v>1</v>
      </c>
      <c r="E189" s="3">
        <f>SUM('retail billed'!E189:AF189)</f>
        <v>1036375661</v>
      </c>
      <c r="F189" s="3">
        <f>SUM('retail unbilled'!E189:AF189)</f>
        <v>-19588507</v>
      </c>
      <c r="G189" s="3">
        <f>'wholesale calendar'!E189</f>
        <v>39172874</v>
      </c>
      <c r="H189" s="3">
        <f>'CoUse calendar'!E189</f>
        <v>1993685</v>
      </c>
      <c r="I189" s="3">
        <f>'Conservation calendar'!E189</f>
        <v>-26567986</v>
      </c>
      <c r="J189" s="3">
        <f>'Conservation calendar'!F189</f>
        <v>-2838246</v>
      </c>
      <c r="K189" s="3">
        <f>'Res EV calendar'!E189</f>
        <v>5739935</v>
      </c>
      <c r="L189" s="3">
        <f>SUM('AMI adj calendar'!E189:I189)</f>
        <v>0</v>
      </c>
      <c r="N189" s="3">
        <f t="shared" si="45"/>
        <v>1057953713</v>
      </c>
      <c r="O189">
        <f t="shared" si="46"/>
        <v>1.1192660588504864E+18</v>
      </c>
      <c r="P189">
        <f t="shared" si="39"/>
        <v>806509420.28305328</v>
      </c>
      <c r="Q189">
        <f t="shared" si="40"/>
        <v>1.5291186021839268E+19</v>
      </c>
      <c r="R189">
        <f t="shared" si="41"/>
        <v>5.2743418275807755E-11</v>
      </c>
      <c r="S189" s="3">
        <f t="shared" si="49"/>
        <v>59033918</v>
      </c>
      <c r="T189" s="3">
        <f t="shared" si="50"/>
        <v>-2391119</v>
      </c>
      <c r="U189" s="3">
        <f t="shared" si="51"/>
        <v>-255442</v>
      </c>
      <c r="V189" s="3">
        <f t="shared" si="52"/>
        <v>320289</v>
      </c>
      <c r="W189" s="3">
        <f t="shared" si="47"/>
        <v>56707646</v>
      </c>
      <c r="Y189" s="3">
        <f t="shared" si="44"/>
        <v>1116987631</v>
      </c>
      <c r="Z189" s="3">
        <f t="shared" si="48"/>
        <v>1090995062</v>
      </c>
    </row>
    <row r="190" spans="3:26">
      <c r="C190">
        <f t="shared" si="42"/>
        <v>2027</v>
      </c>
      <c r="D190">
        <f t="shared" si="43"/>
        <v>2</v>
      </c>
      <c r="E190" s="3">
        <f>SUM('retail billed'!E190:AF190)</f>
        <v>953221330</v>
      </c>
      <c r="F190" s="3">
        <f>SUM('retail unbilled'!E190:AF190)</f>
        <v>-87164557</v>
      </c>
      <c r="G190" s="3">
        <f>'wholesale calendar'!E190</f>
        <v>33609341</v>
      </c>
      <c r="H190" s="3">
        <f>'CoUse calendar'!E190</f>
        <v>1972672</v>
      </c>
      <c r="I190" s="3">
        <f>'Conservation calendar'!E190</f>
        <v>-18589141</v>
      </c>
      <c r="J190" s="3">
        <f>'Conservation calendar'!F190</f>
        <v>-1971982</v>
      </c>
      <c r="K190" s="3">
        <f>'Res EV calendar'!E190</f>
        <v>5766653</v>
      </c>
      <c r="L190" s="3">
        <f>SUM('AMI adj calendar'!E190:I190)</f>
        <v>0</v>
      </c>
      <c r="N190" s="3">
        <f t="shared" si="45"/>
        <v>901638786</v>
      </c>
      <c r="O190">
        <f t="shared" si="46"/>
        <v>8.1295250041955379E+17</v>
      </c>
      <c r="P190">
        <f t="shared" si="39"/>
        <v>806509420.28305328</v>
      </c>
      <c r="Q190">
        <f t="shared" si="40"/>
        <v>1.5291186021839268E+19</v>
      </c>
      <c r="R190">
        <f t="shared" si="41"/>
        <v>5.2743418275807755E-11</v>
      </c>
      <c r="S190" s="3">
        <f t="shared" si="49"/>
        <v>42877894</v>
      </c>
      <c r="T190" s="3">
        <f t="shared" si="50"/>
        <v>-1673023</v>
      </c>
      <c r="U190" s="3">
        <f t="shared" si="51"/>
        <v>-177478</v>
      </c>
      <c r="V190" s="3">
        <f t="shared" si="52"/>
        <v>274236</v>
      </c>
      <c r="W190" s="3">
        <f t="shared" si="47"/>
        <v>41301629</v>
      </c>
      <c r="Y190" s="3">
        <f t="shared" si="44"/>
        <v>944516680</v>
      </c>
      <c r="Z190" s="3">
        <f t="shared" si="48"/>
        <v>928145945</v>
      </c>
    </row>
    <row r="191" spans="3:26">
      <c r="C191">
        <f t="shared" si="42"/>
        <v>2027</v>
      </c>
      <c r="D191">
        <f t="shared" si="43"/>
        <v>3</v>
      </c>
      <c r="E191" s="3">
        <f>SUM('retail billed'!E191:AF191)</f>
        <v>883007580</v>
      </c>
      <c r="F191" s="3">
        <f>SUM('retail unbilled'!E191:AF191)</f>
        <v>12714556</v>
      </c>
      <c r="G191" s="3">
        <f>'wholesale calendar'!E191</f>
        <v>34077441</v>
      </c>
      <c r="H191" s="3">
        <f>'CoUse calendar'!E191</f>
        <v>1762615</v>
      </c>
      <c r="I191" s="3">
        <f>'Conservation calendar'!E191</f>
        <v>-12597965</v>
      </c>
      <c r="J191" s="3">
        <f>'Conservation calendar'!F191</f>
        <v>-1892164</v>
      </c>
      <c r="K191" s="3">
        <f>'Res EV calendar'!E191</f>
        <v>5793370</v>
      </c>
      <c r="L191" s="3">
        <f>SUM('AMI adj calendar'!E191:I191)</f>
        <v>0</v>
      </c>
      <c r="N191" s="3">
        <f t="shared" si="45"/>
        <v>931562192</v>
      </c>
      <c r="O191">
        <f t="shared" si="46"/>
        <v>8.6780811756384486E+17</v>
      </c>
      <c r="P191">
        <f t="shared" si="39"/>
        <v>806509420.28305328</v>
      </c>
      <c r="Q191">
        <f t="shared" si="40"/>
        <v>1.5291186021839268E+19</v>
      </c>
      <c r="R191">
        <f t="shared" si="41"/>
        <v>5.2743418275807755E-11</v>
      </c>
      <c r="S191" s="3">
        <f t="shared" si="49"/>
        <v>45771167</v>
      </c>
      <c r="T191" s="3">
        <f t="shared" si="50"/>
        <v>-1133817</v>
      </c>
      <c r="U191" s="3">
        <f t="shared" si="51"/>
        <v>-170295</v>
      </c>
      <c r="V191" s="3">
        <f t="shared" si="52"/>
        <v>284650</v>
      </c>
      <c r="W191" s="3">
        <f t="shared" si="47"/>
        <v>44751705</v>
      </c>
      <c r="Y191" s="3">
        <f t="shared" si="44"/>
        <v>977333359</v>
      </c>
      <c r="Z191" s="3">
        <f t="shared" si="48"/>
        <v>967617138</v>
      </c>
    </row>
    <row r="192" spans="3:26">
      <c r="C192">
        <f t="shared" si="42"/>
        <v>2027</v>
      </c>
      <c r="D192">
        <f t="shared" si="43"/>
        <v>4</v>
      </c>
      <c r="E192" s="3">
        <f>SUM('retail billed'!E192:AF192)</f>
        <v>879077275</v>
      </c>
      <c r="F192" s="3">
        <f>SUM('retail unbilled'!E192:AF192)</f>
        <v>3495154</v>
      </c>
      <c r="G192" s="3">
        <f>'wholesale calendar'!E192</f>
        <v>33264718</v>
      </c>
      <c r="H192" s="3">
        <f>'CoUse calendar'!E192</f>
        <v>1658358</v>
      </c>
      <c r="I192" s="3">
        <f>'Conservation calendar'!E192</f>
        <v>-12191579</v>
      </c>
      <c r="J192" s="3">
        <f>'Conservation calendar'!F192</f>
        <v>-2676262</v>
      </c>
      <c r="K192" s="3">
        <f>'Res EV calendar'!E192</f>
        <v>5820087</v>
      </c>
      <c r="L192" s="3">
        <f>SUM('AMI adj calendar'!E192:I192)</f>
        <v>0</v>
      </c>
      <c r="N192" s="3">
        <f t="shared" si="45"/>
        <v>917495505</v>
      </c>
      <c r="O192">
        <f t="shared" si="46"/>
        <v>8.4179800169520499E+17</v>
      </c>
      <c r="P192">
        <f t="shared" si="39"/>
        <v>806509420.28305328</v>
      </c>
      <c r="Q192">
        <f t="shared" si="40"/>
        <v>1.5291186021839268E+19</v>
      </c>
      <c r="R192">
        <f t="shared" si="41"/>
        <v>5.2743418275807755E-11</v>
      </c>
      <c r="S192" s="3">
        <f t="shared" si="49"/>
        <v>44399304</v>
      </c>
      <c r="T192" s="3">
        <f t="shared" si="50"/>
        <v>-1097242</v>
      </c>
      <c r="U192" s="3">
        <f t="shared" si="51"/>
        <v>-240864</v>
      </c>
      <c r="V192" s="3">
        <f t="shared" si="52"/>
        <v>281645</v>
      </c>
      <c r="W192" s="3">
        <f t="shared" si="47"/>
        <v>43342843</v>
      </c>
      <c r="Y192" s="3">
        <f t="shared" si="44"/>
        <v>961894809</v>
      </c>
      <c r="Z192" s="3">
        <f t="shared" si="48"/>
        <v>951790594</v>
      </c>
    </row>
    <row r="193" spans="3:26">
      <c r="C193">
        <f t="shared" si="42"/>
        <v>2027</v>
      </c>
      <c r="D193">
        <f t="shared" si="43"/>
        <v>5</v>
      </c>
      <c r="E193" s="3">
        <f>SUM('retail billed'!E193:AF193)</f>
        <v>956511972</v>
      </c>
      <c r="F193" s="3">
        <f>SUM('retail unbilled'!E193:AF193)</f>
        <v>158326150</v>
      </c>
      <c r="G193" s="3">
        <f>'wholesale calendar'!E193</f>
        <v>38795348</v>
      </c>
      <c r="H193" s="3">
        <f>'CoUse calendar'!E193</f>
        <v>1617456</v>
      </c>
      <c r="I193" s="3">
        <f>'Conservation calendar'!E193</f>
        <v>-26318521</v>
      </c>
      <c r="J193" s="3">
        <f>'Conservation calendar'!F193</f>
        <v>-5421778</v>
      </c>
      <c r="K193" s="3">
        <f>'Res EV calendar'!E193</f>
        <v>5846805</v>
      </c>
      <c r="L193" s="3">
        <f>SUM('AMI adj calendar'!E193:I193)</f>
        <v>0</v>
      </c>
      <c r="N193" s="3">
        <f t="shared" si="45"/>
        <v>1155250926</v>
      </c>
      <c r="O193">
        <f t="shared" si="46"/>
        <v>1.3346047020238574E+18</v>
      </c>
      <c r="P193">
        <f t="shared" si="39"/>
        <v>806509420.28305328</v>
      </c>
      <c r="Q193">
        <f t="shared" si="40"/>
        <v>1.5291186021839268E+19</v>
      </c>
      <c r="R193">
        <f t="shared" si="41"/>
        <v>5.2743418275807755E-11</v>
      </c>
      <c r="S193" s="3">
        <f t="shared" si="49"/>
        <v>70391614</v>
      </c>
      <c r="T193" s="3">
        <f t="shared" si="50"/>
        <v>-2368667</v>
      </c>
      <c r="U193" s="3">
        <f t="shared" si="51"/>
        <v>-487960</v>
      </c>
      <c r="V193" s="3">
        <f t="shared" si="52"/>
        <v>356257</v>
      </c>
      <c r="W193" s="3">
        <f t="shared" si="47"/>
        <v>67891244</v>
      </c>
      <c r="Y193" s="3">
        <f t="shared" si="44"/>
        <v>1225642540</v>
      </c>
      <c r="Z193" s="3">
        <f t="shared" si="48"/>
        <v>1197248676</v>
      </c>
    </row>
    <row r="194" spans="3:26">
      <c r="C194">
        <f t="shared" si="42"/>
        <v>2027</v>
      </c>
      <c r="D194">
        <f t="shared" si="43"/>
        <v>6</v>
      </c>
      <c r="E194" s="3">
        <f>SUM('retail billed'!E194:AF194)</f>
        <v>1209107055</v>
      </c>
      <c r="F194" s="3">
        <f>SUM('retail unbilled'!E194:AF194)</f>
        <v>62963813</v>
      </c>
      <c r="G194" s="3">
        <f>'wholesale calendar'!E194</f>
        <v>41531817</v>
      </c>
      <c r="H194" s="3">
        <f>'CoUse calendar'!E194</f>
        <v>1739428</v>
      </c>
      <c r="I194" s="3">
        <f>'Conservation calendar'!E194</f>
        <v>-39592456</v>
      </c>
      <c r="J194" s="3">
        <f>'Conservation calendar'!F194</f>
        <v>-7465362</v>
      </c>
      <c r="K194" s="3">
        <f>'Res EV calendar'!E194</f>
        <v>5873522</v>
      </c>
      <c r="L194" s="3">
        <f>SUM('AMI adj calendar'!E194:I194)</f>
        <v>0</v>
      </c>
      <c r="N194" s="3">
        <f t="shared" si="45"/>
        <v>1315342113</v>
      </c>
      <c r="O194">
        <f t="shared" si="46"/>
        <v>1.7301248742313047E+18</v>
      </c>
      <c r="P194">
        <f t="shared" si="39"/>
        <v>806509420.28305328</v>
      </c>
      <c r="Q194">
        <f t="shared" si="40"/>
        <v>1.5291186021839268E+19</v>
      </c>
      <c r="R194">
        <f t="shared" si="41"/>
        <v>5.2743418275807755E-11</v>
      </c>
      <c r="S194" s="3">
        <f t="shared" si="49"/>
        <v>91252700</v>
      </c>
      <c r="T194" s="3">
        <f t="shared" si="50"/>
        <v>-3563321</v>
      </c>
      <c r="U194" s="3">
        <f t="shared" si="51"/>
        <v>-671883</v>
      </c>
      <c r="V194" s="3">
        <f t="shared" si="52"/>
        <v>407479</v>
      </c>
      <c r="W194" s="3">
        <f t="shared" si="47"/>
        <v>87424975</v>
      </c>
      <c r="Y194" s="3">
        <f t="shared" si="44"/>
        <v>1406594813</v>
      </c>
      <c r="Z194" s="3">
        <f t="shared" si="48"/>
        <v>1361582792</v>
      </c>
    </row>
    <row r="195" spans="3:26">
      <c r="C195">
        <f t="shared" si="42"/>
        <v>2027</v>
      </c>
      <c r="D195">
        <f t="shared" si="43"/>
        <v>7</v>
      </c>
      <c r="E195" s="3">
        <f>SUM('retail billed'!E195:AF195)</f>
        <v>1361185807</v>
      </c>
      <c r="F195" s="3">
        <f>SUM('retail unbilled'!E195:AF195)</f>
        <v>30794220</v>
      </c>
      <c r="G195" s="3">
        <f>'wholesale calendar'!E195</f>
        <v>44583612</v>
      </c>
      <c r="H195" s="3">
        <f>'CoUse calendar'!E195</f>
        <v>1825242</v>
      </c>
      <c r="I195" s="3">
        <f>'Conservation calendar'!E195</f>
        <v>-44903639</v>
      </c>
      <c r="J195" s="3">
        <f>'Conservation calendar'!F195</f>
        <v>-8296412</v>
      </c>
      <c r="K195" s="3">
        <f>'Res EV calendar'!E195</f>
        <v>5900240</v>
      </c>
      <c r="L195" s="3">
        <f>SUM('AMI adj calendar'!E195:I195)</f>
        <v>0</v>
      </c>
      <c r="N195" s="3">
        <f t="shared" si="45"/>
        <v>1438388881</v>
      </c>
      <c r="O195">
        <f t="shared" si="46"/>
        <v>2.0689625729844321E+18</v>
      </c>
      <c r="P195">
        <f t="shared" si="39"/>
        <v>806509420.28305328</v>
      </c>
      <c r="Q195">
        <f t="shared" si="40"/>
        <v>1.5291186021839268E+19</v>
      </c>
      <c r="R195">
        <f t="shared" si="41"/>
        <v>5.2743418275807755E-11</v>
      </c>
      <c r="S195" s="3">
        <f t="shared" si="49"/>
        <v>109124158</v>
      </c>
      <c r="T195" s="3">
        <f t="shared" si="50"/>
        <v>-4041328</v>
      </c>
      <c r="U195" s="3">
        <f t="shared" si="51"/>
        <v>-746677</v>
      </c>
      <c r="V195" s="3">
        <f t="shared" si="52"/>
        <v>447625</v>
      </c>
      <c r="W195" s="3">
        <f t="shared" si="47"/>
        <v>104783778</v>
      </c>
      <c r="Y195" s="3">
        <f t="shared" si="44"/>
        <v>1547513039</v>
      </c>
      <c r="Z195" s="3">
        <f t="shared" si="48"/>
        <v>1495872848</v>
      </c>
    </row>
    <row r="196" spans="3:26">
      <c r="C196">
        <f t="shared" si="42"/>
        <v>2027</v>
      </c>
      <c r="D196">
        <f t="shared" si="43"/>
        <v>8</v>
      </c>
      <c r="E196" s="3">
        <f>SUM('retail billed'!E196:AF196)</f>
        <v>1369493294</v>
      </c>
      <c r="F196" s="3">
        <f>SUM('retail unbilled'!E196:AF196)</f>
        <v>2520715</v>
      </c>
      <c r="G196" s="3">
        <f>'wholesale calendar'!E196</f>
        <v>44975691</v>
      </c>
      <c r="H196" s="3">
        <f>'CoUse calendar'!E196</f>
        <v>2094759</v>
      </c>
      <c r="I196" s="3">
        <f>'Conservation calendar'!E196</f>
        <v>-43282118</v>
      </c>
      <c r="J196" s="3">
        <f>'Conservation calendar'!F196</f>
        <v>-8059891</v>
      </c>
      <c r="K196" s="3">
        <f>'Res EV calendar'!E196</f>
        <v>5926957</v>
      </c>
      <c r="L196" s="3">
        <f>SUM('AMI adj calendar'!E196:I196)</f>
        <v>0</v>
      </c>
      <c r="N196" s="3">
        <f t="shared" si="45"/>
        <v>1419084459</v>
      </c>
      <c r="O196">
        <f t="shared" si="46"/>
        <v>2.0138007017753226E+18</v>
      </c>
      <c r="P196">
        <f t="shared" si="39"/>
        <v>806509420.28305328</v>
      </c>
      <c r="Q196">
        <f t="shared" si="40"/>
        <v>1.5291186021839268E+19</v>
      </c>
      <c r="R196">
        <f t="shared" si="41"/>
        <v>5.2743418275807755E-11</v>
      </c>
      <c r="S196" s="3">
        <f t="shared" si="49"/>
        <v>106214733</v>
      </c>
      <c r="T196" s="3">
        <f t="shared" si="50"/>
        <v>-3895391</v>
      </c>
      <c r="U196" s="3">
        <f t="shared" si="51"/>
        <v>-725390</v>
      </c>
      <c r="V196" s="3">
        <f t="shared" si="52"/>
        <v>443617</v>
      </c>
      <c r="W196" s="3">
        <f t="shared" si="47"/>
        <v>102037569</v>
      </c>
      <c r="Y196" s="3">
        <f t="shared" si="44"/>
        <v>1525299192</v>
      </c>
      <c r="Z196" s="3">
        <f t="shared" si="48"/>
        <v>1475706976</v>
      </c>
    </row>
    <row r="197" spans="3:26">
      <c r="C197">
        <f t="shared" si="42"/>
        <v>2027</v>
      </c>
      <c r="D197">
        <f t="shared" si="43"/>
        <v>9</v>
      </c>
      <c r="E197" s="3">
        <f>SUM('retail billed'!E197:AF197)</f>
        <v>1310023601</v>
      </c>
      <c r="F197" s="3">
        <f>SUM('retail unbilled'!E197:AF197)</f>
        <v>-109676715</v>
      </c>
      <c r="G197" s="3">
        <f>'wholesale calendar'!E197</f>
        <v>40326141</v>
      </c>
      <c r="H197" s="3">
        <f>'CoUse calendar'!E197</f>
        <v>1849505</v>
      </c>
      <c r="I197" s="3">
        <f>'Conservation calendar'!E197</f>
        <v>-32953477</v>
      </c>
      <c r="J197" s="3">
        <f>'Conservation calendar'!F197</f>
        <v>-6444157</v>
      </c>
      <c r="K197" s="3">
        <f>'Res EV calendar'!E197</f>
        <v>5953674</v>
      </c>
      <c r="L197" s="3">
        <f>SUM('AMI adj calendar'!E197:I197)</f>
        <v>0</v>
      </c>
      <c r="N197" s="3">
        <f t="shared" si="45"/>
        <v>1242522532</v>
      </c>
      <c r="O197">
        <f t="shared" si="46"/>
        <v>1.543862242527691E+18</v>
      </c>
      <c r="P197">
        <f t="shared" si="39"/>
        <v>806509420.28305328</v>
      </c>
      <c r="Q197">
        <f t="shared" si="40"/>
        <v>1.5291186021839268E+19</v>
      </c>
      <c r="R197">
        <f t="shared" si="41"/>
        <v>5.2743418275807755E-11</v>
      </c>
      <c r="S197" s="3">
        <f t="shared" si="49"/>
        <v>81428572</v>
      </c>
      <c r="T197" s="3">
        <f t="shared" si="50"/>
        <v>-2965813</v>
      </c>
      <c r="U197" s="3">
        <f t="shared" si="51"/>
        <v>-579974</v>
      </c>
      <c r="V197" s="3">
        <f t="shared" si="52"/>
        <v>390173</v>
      </c>
      <c r="W197" s="3">
        <f t="shared" si="47"/>
        <v>78272958</v>
      </c>
      <c r="Y197" s="3">
        <f t="shared" si="44"/>
        <v>1323951104</v>
      </c>
      <c r="Z197" s="3">
        <f t="shared" si="48"/>
        <v>1287351530</v>
      </c>
    </row>
    <row r="198" spans="3:26">
      <c r="C198">
        <f t="shared" si="42"/>
        <v>2027</v>
      </c>
      <c r="D198">
        <f t="shared" si="43"/>
        <v>10</v>
      </c>
      <c r="E198" s="3">
        <f>SUM('retail billed'!E198:AF198)</f>
        <v>1117987206</v>
      </c>
      <c r="F198" s="3">
        <f>SUM('retail unbilled'!E198:AF198)</f>
        <v>-119425128</v>
      </c>
      <c r="G198" s="3">
        <f>'wholesale calendar'!E198</f>
        <v>36492953</v>
      </c>
      <c r="H198" s="3">
        <f>'CoUse calendar'!E198</f>
        <v>1625397</v>
      </c>
      <c r="I198" s="3">
        <f>'Conservation calendar'!E198</f>
        <v>-17587258</v>
      </c>
      <c r="J198" s="3">
        <f>'Conservation calendar'!F198</f>
        <v>-3584196</v>
      </c>
      <c r="K198" s="3">
        <f>'Res EV calendar'!E198</f>
        <v>5980392</v>
      </c>
      <c r="L198" s="3">
        <f>SUM('AMI adj calendar'!E198:I198)</f>
        <v>0</v>
      </c>
      <c r="N198" s="3">
        <f t="shared" si="45"/>
        <v>1036680428</v>
      </c>
      <c r="O198">
        <f t="shared" si="46"/>
        <v>1.0747063097982632E+18</v>
      </c>
      <c r="P198">
        <f t="shared" si="39"/>
        <v>806509420.28305328</v>
      </c>
      <c r="Q198">
        <f t="shared" si="40"/>
        <v>1.5291186021839268E+19</v>
      </c>
      <c r="R198">
        <f t="shared" si="41"/>
        <v>5.2743418275807755E-11</v>
      </c>
      <c r="S198" s="3">
        <f t="shared" si="49"/>
        <v>56683684</v>
      </c>
      <c r="T198" s="3">
        <f t="shared" si="50"/>
        <v>-1582853</v>
      </c>
      <c r="U198" s="3">
        <f t="shared" si="51"/>
        <v>-322578</v>
      </c>
      <c r="V198" s="3">
        <f t="shared" si="52"/>
        <v>326996</v>
      </c>
      <c r="W198" s="3">
        <f t="shared" si="47"/>
        <v>55105249</v>
      </c>
      <c r="Y198" s="3">
        <f t="shared" si="44"/>
        <v>1093364112</v>
      </c>
      <c r="Z198" s="3">
        <f t="shared" si="48"/>
        <v>1076594615</v>
      </c>
    </row>
    <row r="199" spans="3:26">
      <c r="C199">
        <f t="shared" si="42"/>
        <v>2027</v>
      </c>
      <c r="D199">
        <f t="shared" si="43"/>
        <v>11</v>
      </c>
      <c r="E199" s="3">
        <f>SUM('retail billed'!E199:AF199)</f>
        <v>853171460</v>
      </c>
      <c r="F199" s="3">
        <f>SUM('retail unbilled'!E199:AF199)</f>
        <v>24329173</v>
      </c>
      <c r="G199" s="3">
        <f>'wholesale calendar'!E199</f>
        <v>34622831</v>
      </c>
      <c r="H199" s="3">
        <f>'CoUse calendar'!E199</f>
        <v>1493857</v>
      </c>
      <c r="I199" s="3">
        <f>'Conservation calendar'!E199</f>
        <v>-14726462</v>
      </c>
      <c r="J199" s="3">
        <f>'Conservation calendar'!F199</f>
        <v>-2007196</v>
      </c>
      <c r="K199" s="3">
        <f>'Res EV calendar'!E199</f>
        <v>6007109</v>
      </c>
      <c r="L199" s="3">
        <f>SUM('AMI adj calendar'!E199:I199)</f>
        <v>0</v>
      </c>
      <c r="N199" s="3">
        <f t="shared" si="45"/>
        <v>913617321</v>
      </c>
      <c r="O199">
        <f t="shared" si="46"/>
        <v>8.3469660923121702E+17</v>
      </c>
      <c r="P199">
        <f t="shared" si="39"/>
        <v>806509420.28305328</v>
      </c>
      <c r="Q199">
        <f t="shared" si="40"/>
        <v>1.5291186021839268E+19</v>
      </c>
      <c r="R199">
        <f t="shared" si="41"/>
        <v>5.2743418275807755E-11</v>
      </c>
      <c r="S199" s="3">
        <f t="shared" si="49"/>
        <v>44024752</v>
      </c>
      <c r="T199" s="3">
        <f t="shared" si="50"/>
        <v>-1325382</v>
      </c>
      <c r="U199" s="3">
        <f t="shared" si="51"/>
        <v>-180648</v>
      </c>
      <c r="V199" s="3">
        <f t="shared" si="52"/>
        <v>289466</v>
      </c>
      <c r="W199" s="3">
        <f t="shared" si="47"/>
        <v>42808188</v>
      </c>
      <c r="Y199" s="3">
        <f t="shared" si="44"/>
        <v>957642073</v>
      </c>
      <c r="Z199" s="3">
        <f t="shared" si="48"/>
        <v>945698960</v>
      </c>
    </row>
    <row r="200" spans="3:26">
      <c r="C200">
        <f t="shared" si="42"/>
        <v>2027</v>
      </c>
      <c r="D200">
        <f t="shared" si="43"/>
        <v>12</v>
      </c>
      <c r="E200" s="3">
        <f>SUM('retail billed'!E200:AF200)</f>
        <v>930209426</v>
      </c>
      <c r="F200" s="3">
        <f>SUM('retail unbilled'!E200:AF200)</f>
        <v>52853533</v>
      </c>
      <c r="G200" s="3">
        <f>'wholesale calendar'!E200</f>
        <v>39128837</v>
      </c>
      <c r="H200" s="3">
        <f>'CoUse calendar'!E200</f>
        <v>1821549</v>
      </c>
      <c r="I200" s="3">
        <f>'Conservation calendar'!E200</f>
        <v>-24322804</v>
      </c>
      <c r="J200" s="3">
        <f>'Conservation calendar'!F200</f>
        <v>-2619920</v>
      </c>
      <c r="K200" s="3">
        <f>'Res EV calendar'!E200</f>
        <v>6033826</v>
      </c>
      <c r="L200" s="3">
        <f>SUM('AMI adj calendar'!E200:I200)</f>
        <v>0</v>
      </c>
      <c r="N200" s="3">
        <f t="shared" si="45"/>
        <v>1024013345</v>
      </c>
      <c r="O200">
        <f t="shared" si="46"/>
        <v>1.0486033307380891E+18</v>
      </c>
      <c r="P200">
        <f t="shared" si="39"/>
        <v>806509420.28305328</v>
      </c>
      <c r="Q200">
        <f t="shared" si="40"/>
        <v>1.5291186021839268E+19</v>
      </c>
      <c r="R200">
        <f t="shared" si="41"/>
        <v>5.2743418275807755E-11</v>
      </c>
      <c r="S200" s="3">
        <f t="shared" si="49"/>
        <v>55306924</v>
      </c>
      <c r="T200" s="3">
        <f t="shared" si="50"/>
        <v>-2189052</v>
      </c>
      <c r="U200" s="3">
        <f t="shared" si="51"/>
        <v>-235793</v>
      </c>
      <c r="V200" s="3">
        <f t="shared" si="52"/>
        <v>325887</v>
      </c>
      <c r="W200" s="3">
        <f t="shared" si="47"/>
        <v>53207966</v>
      </c>
      <c r="Y200" s="3">
        <f t="shared" si="44"/>
        <v>1079320269</v>
      </c>
      <c r="Z200" s="3">
        <f t="shared" si="48"/>
        <v>1056312413</v>
      </c>
    </row>
    <row r="201" spans="3:26">
      <c r="C201">
        <f t="shared" si="42"/>
        <v>2028</v>
      </c>
      <c r="D201">
        <f t="shared" si="43"/>
        <v>1</v>
      </c>
      <c r="E201" s="3">
        <f>SUM('retail billed'!E201:AF201)</f>
        <v>1048755856</v>
      </c>
      <c r="F201" s="3">
        <f>SUM('retail unbilled'!E201:AF201)</f>
        <v>-19861430</v>
      </c>
      <c r="G201" s="3">
        <f>'wholesale calendar'!E201</f>
        <v>39958508</v>
      </c>
      <c r="H201" s="3">
        <f>'CoUse calendar'!E201</f>
        <v>1993685</v>
      </c>
      <c r="I201" s="3">
        <f>'Conservation calendar'!E201</f>
        <v>-26567986</v>
      </c>
      <c r="J201" s="3">
        <f>'Conservation calendar'!F201</f>
        <v>-2838246</v>
      </c>
      <c r="K201" s="3">
        <f>'Res EV calendar'!E201</f>
        <v>6058113</v>
      </c>
      <c r="L201" s="3">
        <f>SUM('AMI adj calendar'!E201:I201)</f>
        <v>0</v>
      </c>
      <c r="N201" s="3">
        <f t="shared" si="45"/>
        <v>1070846619</v>
      </c>
      <c r="O201">
        <f t="shared" si="46"/>
        <v>1.1467124814237312E+18</v>
      </c>
      <c r="P201">
        <f t="shared" si="39"/>
        <v>816401983.00897765</v>
      </c>
      <c r="Q201">
        <f t="shared" si="40"/>
        <v>1.5667305889087082E+19</v>
      </c>
      <c r="R201">
        <f t="shared" si="41"/>
        <v>5.210863876587965E-11</v>
      </c>
      <c r="S201" s="3">
        <f t="shared" si="49"/>
        <v>59753626</v>
      </c>
      <c r="T201" s="3">
        <f t="shared" si="50"/>
        <v>-2391119</v>
      </c>
      <c r="U201" s="3">
        <f t="shared" si="51"/>
        <v>-255442</v>
      </c>
      <c r="V201" s="3">
        <f t="shared" si="52"/>
        <v>338045</v>
      </c>
      <c r="W201" s="3">
        <f t="shared" si="47"/>
        <v>57445110</v>
      </c>
      <c r="Y201" s="3">
        <f t="shared" si="44"/>
        <v>1130600245</v>
      </c>
      <c r="Z201" s="3">
        <f t="shared" si="48"/>
        <v>1104943610</v>
      </c>
    </row>
    <row r="202" spans="3:26">
      <c r="C202">
        <f t="shared" si="42"/>
        <v>2028</v>
      </c>
      <c r="D202">
        <f t="shared" si="43"/>
        <v>2</v>
      </c>
      <c r="E202" s="3">
        <f>SUM('retail billed'!E202:AF202)</f>
        <v>966744631</v>
      </c>
      <c r="F202" s="3">
        <f>SUM('retail unbilled'!E202:AF202)</f>
        <v>-61600106</v>
      </c>
      <c r="G202" s="3">
        <f>'wholesale calendar'!E202</f>
        <v>35549489</v>
      </c>
      <c r="H202" s="3">
        <f>'CoUse calendar'!E202</f>
        <v>1972672</v>
      </c>
      <c r="I202" s="3">
        <f>'Conservation calendar'!E202</f>
        <v>-18589141</v>
      </c>
      <c r="J202" s="3">
        <f>'Conservation calendar'!F202</f>
        <v>-1971982</v>
      </c>
      <c r="K202" s="3">
        <f>'Res EV calendar'!E202</f>
        <v>6082401</v>
      </c>
      <c r="L202" s="3">
        <f>SUM('AMI adj calendar'!E202:I202)</f>
        <v>0</v>
      </c>
      <c r="N202" s="3">
        <f t="shared" si="45"/>
        <v>942666686</v>
      </c>
      <c r="O202">
        <f t="shared" si="46"/>
        <v>8.8862048089422259E+17</v>
      </c>
      <c r="P202">
        <f t="shared" ref="P202:P265" si="53">SUMIF($C$9:$C$320,C202,$N$9:$N$320)*$P$7</f>
        <v>816401983.00897765</v>
      </c>
      <c r="Q202">
        <f t="shared" ref="Q202:Q265" si="54">SUMIF($C$9:$C$320,C202,$O$9:$O$320)</f>
        <v>1.5667305889087082E+19</v>
      </c>
      <c r="R202">
        <f t="shared" ref="R202:R265" si="55">P202/Q202</f>
        <v>5.210863876587965E-11</v>
      </c>
      <c r="S202" s="3">
        <f t="shared" si="49"/>
        <v>46304804</v>
      </c>
      <c r="T202" s="3">
        <f t="shared" si="50"/>
        <v>-1673023</v>
      </c>
      <c r="U202" s="3">
        <f t="shared" si="51"/>
        <v>-177478</v>
      </c>
      <c r="V202" s="3">
        <f t="shared" si="52"/>
        <v>298774</v>
      </c>
      <c r="W202" s="3">
        <f t="shared" si="47"/>
        <v>44753077</v>
      </c>
      <c r="Y202" s="3">
        <f t="shared" si="44"/>
        <v>988971490</v>
      </c>
      <c r="Z202" s="3">
        <f t="shared" si="48"/>
        <v>972941041</v>
      </c>
    </row>
    <row r="203" spans="3:26">
      <c r="C203">
        <f t="shared" ref="C203:C266" si="56">IF(D203=1,C202+1,C202)</f>
        <v>2028</v>
      </c>
      <c r="D203">
        <f t="shared" ref="D203:D266" si="57">IF(D202=12,1,D202+1)</f>
        <v>3</v>
      </c>
      <c r="E203" s="3">
        <f>SUM('retail billed'!E203:AF203)</f>
        <v>893145291</v>
      </c>
      <c r="F203" s="3">
        <f>SUM('retail unbilled'!E203:AF203)</f>
        <v>-12856731</v>
      </c>
      <c r="G203" s="3">
        <f>'wholesale calendar'!E203</f>
        <v>34870227</v>
      </c>
      <c r="H203" s="3">
        <f>'CoUse calendar'!E203</f>
        <v>1762615</v>
      </c>
      <c r="I203" s="3">
        <f>'Conservation calendar'!E203</f>
        <v>-12597965</v>
      </c>
      <c r="J203" s="3">
        <f>'Conservation calendar'!F203</f>
        <v>-1892164</v>
      </c>
      <c r="K203" s="3">
        <f>'Res EV calendar'!E203</f>
        <v>6106688</v>
      </c>
      <c r="L203" s="3">
        <f>SUM('AMI adj calendar'!E203:I203)</f>
        <v>0</v>
      </c>
      <c r="N203" s="3">
        <f t="shared" si="45"/>
        <v>916921402</v>
      </c>
      <c r="O203">
        <f t="shared" si="46"/>
        <v>8.4074485744564557E+17</v>
      </c>
      <c r="P203">
        <f t="shared" si="53"/>
        <v>816401983.00897765</v>
      </c>
      <c r="Q203">
        <f t="shared" si="54"/>
        <v>1.5667305889087082E+19</v>
      </c>
      <c r="R203">
        <f t="shared" si="55"/>
        <v>5.210863876587965E-11</v>
      </c>
      <c r="S203" s="3">
        <f t="shared" si="49"/>
        <v>43810070</v>
      </c>
      <c r="T203" s="3">
        <f t="shared" si="50"/>
        <v>-1133817</v>
      </c>
      <c r="U203" s="3">
        <f t="shared" si="51"/>
        <v>-170295</v>
      </c>
      <c r="V203" s="3">
        <f t="shared" si="52"/>
        <v>291775</v>
      </c>
      <c r="W203" s="3">
        <f t="shared" si="47"/>
        <v>42797733</v>
      </c>
      <c r="Y203" s="3">
        <f t="shared" si="44"/>
        <v>960731472</v>
      </c>
      <c r="Z203" s="3">
        <f t="shared" si="48"/>
        <v>951335694</v>
      </c>
    </row>
    <row r="204" spans="3:26">
      <c r="C204">
        <f t="shared" si="56"/>
        <v>2028</v>
      </c>
      <c r="D204">
        <f t="shared" si="57"/>
        <v>4</v>
      </c>
      <c r="E204" s="3">
        <f>SUM('retail billed'!E204:AF204)</f>
        <v>888770688</v>
      </c>
      <c r="F204" s="3">
        <f>SUM('retail unbilled'!E204:AF204)</f>
        <v>3488966</v>
      </c>
      <c r="G204" s="3">
        <f>'wholesale calendar'!E204</f>
        <v>34031301</v>
      </c>
      <c r="H204" s="3">
        <f>'CoUse calendar'!E204</f>
        <v>1658358</v>
      </c>
      <c r="I204" s="3">
        <f>'Conservation calendar'!E204</f>
        <v>-12191579</v>
      </c>
      <c r="J204" s="3">
        <f>'Conservation calendar'!F204</f>
        <v>-2676262</v>
      </c>
      <c r="K204" s="3">
        <f>'Res EV calendar'!E204</f>
        <v>6130975</v>
      </c>
      <c r="L204" s="3">
        <f>SUM('AMI adj calendar'!E204:I204)</f>
        <v>0</v>
      </c>
      <c r="N204" s="3">
        <f t="shared" si="45"/>
        <v>927949313</v>
      </c>
      <c r="O204">
        <f t="shared" si="46"/>
        <v>8.6108992749717197E+17</v>
      </c>
      <c r="P204">
        <f t="shared" si="53"/>
        <v>816401983.00897765</v>
      </c>
      <c r="Q204">
        <f t="shared" si="54"/>
        <v>1.5667305889087082E+19</v>
      </c>
      <c r="R204">
        <f t="shared" si="55"/>
        <v>5.210863876587965E-11</v>
      </c>
      <c r="S204" s="3">
        <f t="shared" si="49"/>
        <v>44870224</v>
      </c>
      <c r="T204" s="3">
        <f t="shared" si="50"/>
        <v>-1097242</v>
      </c>
      <c r="U204" s="3">
        <f t="shared" si="51"/>
        <v>-240864</v>
      </c>
      <c r="V204" s="3">
        <f t="shared" si="52"/>
        <v>296458</v>
      </c>
      <c r="W204" s="3">
        <f t="shared" si="47"/>
        <v>43828576</v>
      </c>
      <c r="Y204" s="3">
        <f t="shared" si="44"/>
        <v>972819537</v>
      </c>
      <c r="Z204" s="3">
        <f t="shared" si="48"/>
        <v>963041023</v>
      </c>
    </row>
    <row r="205" spans="3:26">
      <c r="C205">
        <f t="shared" si="56"/>
        <v>2028</v>
      </c>
      <c r="D205">
        <f t="shared" si="57"/>
        <v>5</v>
      </c>
      <c r="E205" s="3">
        <f>SUM('retail billed'!E205:AF205)</f>
        <v>967050109</v>
      </c>
      <c r="F205" s="3">
        <f>SUM('retail unbilled'!E205:AF205)</f>
        <v>160586576</v>
      </c>
      <c r="G205" s="3">
        <f>'wholesale calendar'!E205</f>
        <v>39588287</v>
      </c>
      <c r="H205" s="3">
        <f>'CoUse calendar'!E205</f>
        <v>1617456</v>
      </c>
      <c r="I205" s="3">
        <f>'Conservation calendar'!E205</f>
        <v>-26318521</v>
      </c>
      <c r="J205" s="3">
        <f>'Conservation calendar'!F205</f>
        <v>-5421778</v>
      </c>
      <c r="K205" s="3">
        <f>'Res EV calendar'!E205</f>
        <v>6155262</v>
      </c>
      <c r="L205" s="3">
        <f>SUM('AMI adj calendar'!E205:I205)</f>
        <v>0</v>
      </c>
      <c r="N205" s="3">
        <f t="shared" si="45"/>
        <v>1168842428</v>
      </c>
      <c r="O205">
        <f t="shared" si="46"/>
        <v>1.3661926214929352E+18</v>
      </c>
      <c r="P205">
        <f t="shared" si="53"/>
        <v>816401983.00897765</v>
      </c>
      <c r="Q205">
        <f t="shared" si="54"/>
        <v>1.5667305889087082E+19</v>
      </c>
      <c r="R205">
        <f t="shared" si="55"/>
        <v>5.210863876587965E-11</v>
      </c>
      <c r="S205" s="3">
        <f t="shared" si="49"/>
        <v>71190438</v>
      </c>
      <c r="T205" s="3">
        <f t="shared" si="50"/>
        <v>-2368667</v>
      </c>
      <c r="U205" s="3">
        <f t="shared" si="51"/>
        <v>-487960</v>
      </c>
      <c r="V205" s="3">
        <f t="shared" si="52"/>
        <v>374897</v>
      </c>
      <c r="W205" s="3">
        <f t="shared" si="47"/>
        <v>68708708</v>
      </c>
      <c r="Y205" s="3">
        <f t="shared" si="44"/>
        <v>1240032866</v>
      </c>
      <c r="Z205" s="3">
        <f t="shared" si="48"/>
        <v>1211966099</v>
      </c>
    </row>
    <row r="206" spans="3:26">
      <c r="C206">
        <f t="shared" si="56"/>
        <v>2028</v>
      </c>
      <c r="D206">
        <f t="shared" si="57"/>
        <v>6</v>
      </c>
      <c r="E206" s="3">
        <f>SUM('retail billed'!E206:AF206)</f>
        <v>1223376376</v>
      </c>
      <c r="F206" s="3">
        <f>SUM('retail unbilled'!E206:AF206)</f>
        <v>63949689</v>
      </c>
      <c r="G206" s="3">
        <f>'wholesale calendar'!E206</f>
        <v>42303101</v>
      </c>
      <c r="H206" s="3">
        <f>'CoUse calendar'!E206</f>
        <v>1739428</v>
      </c>
      <c r="I206" s="3">
        <f>'Conservation calendar'!E206</f>
        <v>-39592456</v>
      </c>
      <c r="J206" s="3">
        <f>'Conservation calendar'!F206</f>
        <v>-7465362</v>
      </c>
      <c r="K206" s="3">
        <f>'Res EV calendar'!E206</f>
        <v>6179550</v>
      </c>
      <c r="L206" s="3">
        <f>SUM('AMI adj calendar'!E206:I206)</f>
        <v>0</v>
      </c>
      <c r="N206" s="3">
        <f t="shared" si="45"/>
        <v>1331368594</v>
      </c>
      <c r="O206">
        <f t="shared" si="46"/>
        <v>1.7725423330895368E+18</v>
      </c>
      <c r="P206">
        <f t="shared" si="53"/>
        <v>816401983.00897765</v>
      </c>
      <c r="Q206">
        <f t="shared" si="54"/>
        <v>1.5667305889087082E+19</v>
      </c>
      <c r="R206">
        <f t="shared" si="55"/>
        <v>5.210863876587965E-11</v>
      </c>
      <c r="S206" s="3">
        <f t="shared" si="49"/>
        <v>92364768</v>
      </c>
      <c r="T206" s="3">
        <f t="shared" si="50"/>
        <v>-3563321</v>
      </c>
      <c r="U206" s="3">
        <f t="shared" si="51"/>
        <v>-671883</v>
      </c>
      <c r="V206" s="3">
        <f t="shared" si="52"/>
        <v>428711</v>
      </c>
      <c r="W206" s="3">
        <f t="shared" si="47"/>
        <v>88558275</v>
      </c>
      <c r="Y206" s="3">
        <f t="shared" ref="Y206:Y269" si="58">N206+S206</f>
        <v>1423733362</v>
      </c>
      <c r="Z206" s="3">
        <f t="shared" si="48"/>
        <v>1379048601</v>
      </c>
    </row>
    <row r="207" spans="3:26">
      <c r="C207">
        <f t="shared" si="56"/>
        <v>2028</v>
      </c>
      <c r="D207">
        <f t="shared" si="57"/>
        <v>7</v>
      </c>
      <c r="E207" s="3">
        <f>SUM('retail billed'!E207:AF207)</f>
        <v>1377480337</v>
      </c>
      <c r="F207" s="3">
        <f>SUM('retail unbilled'!E207:AF207)</f>
        <v>31250264</v>
      </c>
      <c r="G207" s="3">
        <f>'wholesale calendar'!E207</f>
        <v>45386228</v>
      </c>
      <c r="H207" s="3">
        <f>'CoUse calendar'!E207</f>
        <v>1825242</v>
      </c>
      <c r="I207" s="3">
        <f>'Conservation calendar'!E207</f>
        <v>-44903639</v>
      </c>
      <c r="J207" s="3">
        <f>'Conservation calendar'!F207</f>
        <v>-8296412</v>
      </c>
      <c r="K207" s="3">
        <f>'Res EV calendar'!E207</f>
        <v>6203837</v>
      </c>
      <c r="L207" s="3">
        <f>SUM('AMI adj calendar'!E207:I207)</f>
        <v>0</v>
      </c>
      <c r="N207" s="3">
        <f t="shared" ref="N207:N270" si="59">SUM(E207:H207)</f>
        <v>1455942071</v>
      </c>
      <c r="O207">
        <f t="shared" ref="O207:O270" si="60">N207^2</f>
        <v>2.1197673141077691E+18</v>
      </c>
      <c r="P207">
        <f t="shared" si="53"/>
        <v>816401983.00897765</v>
      </c>
      <c r="Q207">
        <f t="shared" si="54"/>
        <v>1.5667305889087082E+19</v>
      </c>
      <c r="R207">
        <f t="shared" si="55"/>
        <v>5.210863876587965E-11</v>
      </c>
      <c r="S207" s="3">
        <f t="shared" si="49"/>
        <v>110458189</v>
      </c>
      <c r="T207" s="3">
        <f t="shared" si="50"/>
        <v>-4041328</v>
      </c>
      <c r="U207" s="3">
        <f t="shared" si="51"/>
        <v>-746677</v>
      </c>
      <c r="V207" s="3">
        <f t="shared" si="52"/>
        <v>470667</v>
      </c>
      <c r="W207" s="3">
        <f t="shared" ref="W207:W270" si="61">SUM(S207:V207)-L207</f>
        <v>106140851</v>
      </c>
      <c r="Y207" s="3">
        <f t="shared" si="58"/>
        <v>1566400260</v>
      </c>
      <c r="Z207" s="3">
        <f t="shared" ref="Z207:Z270" si="62">SUM(E207:L207)+W207</f>
        <v>1515086708</v>
      </c>
    </row>
    <row r="208" spans="3:26">
      <c r="C208">
        <f t="shared" si="56"/>
        <v>2028</v>
      </c>
      <c r="D208">
        <f t="shared" si="57"/>
        <v>8</v>
      </c>
      <c r="E208" s="3">
        <f>SUM('retail billed'!E208:AF208)</f>
        <v>1385875938</v>
      </c>
      <c r="F208" s="3">
        <f>SUM('retail unbilled'!E208:AF208)</f>
        <v>2519421</v>
      </c>
      <c r="G208" s="3">
        <f>'wholesale calendar'!E208</f>
        <v>45782552</v>
      </c>
      <c r="H208" s="3">
        <f>'CoUse calendar'!E208</f>
        <v>2094759</v>
      </c>
      <c r="I208" s="3">
        <f>'Conservation calendar'!E208</f>
        <v>-43282118</v>
      </c>
      <c r="J208" s="3">
        <f>'Conservation calendar'!F208</f>
        <v>-8059891</v>
      </c>
      <c r="K208" s="3">
        <f>'Res EV calendar'!E208</f>
        <v>6228124</v>
      </c>
      <c r="L208" s="3">
        <f>SUM('AMI adj calendar'!E208:I208)</f>
        <v>0</v>
      </c>
      <c r="N208" s="3">
        <f t="shared" si="59"/>
        <v>1436272670</v>
      </c>
      <c r="O208">
        <f t="shared" si="60"/>
        <v>2.062879182588929E+18</v>
      </c>
      <c r="P208">
        <f t="shared" si="53"/>
        <v>816401983.00897765</v>
      </c>
      <c r="Q208">
        <f t="shared" si="54"/>
        <v>1.5667305889087082E+19</v>
      </c>
      <c r="R208">
        <f t="shared" si="55"/>
        <v>5.210863876587965E-11</v>
      </c>
      <c r="S208" s="3">
        <f t="shared" si="49"/>
        <v>107493826</v>
      </c>
      <c r="T208" s="3">
        <f t="shared" si="50"/>
        <v>-3895391</v>
      </c>
      <c r="U208" s="3">
        <f t="shared" si="51"/>
        <v>-725390</v>
      </c>
      <c r="V208" s="3">
        <f t="shared" si="52"/>
        <v>466127</v>
      </c>
      <c r="W208" s="3">
        <f t="shared" si="61"/>
        <v>103339172</v>
      </c>
      <c r="Y208" s="3">
        <f t="shared" si="58"/>
        <v>1543766496</v>
      </c>
      <c r="Z208" s="3">
        <f t="shared" si="62"/>
        <v>1494497957</v>
      </c>
    </row>
    <row r="209" spans="3:26">
      <c r="C209">
        <f t="shared" si="56"/>
        <v>2028</v>
      </c>
      <c r="D209">
        <f t="shared" si="57"/>
        <v>9</v>
      </c>
      <c r="E209" s="3">
        <f>SUM('retail billed'!E209:AF209)</f>
        <v>1325701722</v>
      </c>
      <c r="F209" s="3">
        <f>SUM('retail unbilled'!E209:AF209)</f>
        <v>-111253035</v>
      </c>
      <c r="G209" s="3">
        <f>'wholesale calendar'!E209</f>
        <v>41107714</v>
      </c>
      <c r="H209" s="3">
        <f>'CoUse calendar'!E209</f>
        <v>1849505</v>
      </c>
      <c r="I209" s="3">
        <f>'Conservation calendar'!E209</f>
        <v>-32953477</v>
      </c>
      <c r="J209" s="3">
        <f>'Conservation calendar'!F209</f>
        <v>-6444157</v>
      </c>
      <c r="K209" s="3">
        <f>'Res EV calendar'!E209</f>
        <v>6252411</v>
      </c>
      <c r="L209" s="3">
        <f>SUM('AMI adj calendar'!E209:I209)</f>
        <v>0</v>
      </c>
      <c r="N209" s="3">
        <f t="shared" si="59"/>
        <v>1257405906</v>
      </c>
      <c r="O209">
        <f t="shared" si="60"/>
        <v>1.5810696124436808E+18</v>
      </c>
      <c r="P209">
        <f t="shared" si="53"/>
        <v>816401983.00897765</v>
      </c>
      <c r="Q209">
        <f t="shared" si="54"/>
        <v>1.5667305889087082E+19</v>
      </c>
      <c r="R209">
        <f t="shared" si="55"/>
        <v>5.210863876587965E-11</v>
      </c>
      <c r="S209" s="3">
        <f t="shared" si="49"/>
        <v>82387385</v>
      </c>
      <c r="T209" s="3">
        <f t="shared" si="50"/>
        <v>-2965813</v>
      </c>
      <c r="U209" s="3">
        <f t="shared" si="51"/>
        <v>-579974</v>
      </c>
      <c r="V209" s="3">
        <f t="shared" si="52"/>
        <v>409669</v>
      </c>
      <c r="W209" s="3">
        <f t="shared" si="61"/>
        <v>79251267</v>
      </c>
      <c r="Y209" s="3">
        <f t="shared" si="58"/>
        <v>1339793291</v>
      </c>
      <c r="Z209" s="3">
        <f t="shared" si="62"/>
        <v>1303511950</v>
      </c>
    </row>
    <row r="210" spans="3:26">
      <c r="C210">
        <f t="shared" si="56"/>
        <v>2028</v>
      </c>
      <c r="D210">
        <f t="shared" si="57"/>
        <v>10</v>
      </c>
      <c r="E210" s="3">
        <f>SUM('retail billed'!E210:AF210)</f>
        <v>1130878664</v>
      </c>
      <c r="F210" s="3">
        <f>SUM('retail unbilled'!E210:AF210)</f>
        <v>-121189106</v>
      </c>
      <c r="G210" s="3">
        <f>'wholesale calendar'!E210</f>
        <v>37298590</v>
      </c>
      <c r="H210" s="3">
        <f>'CoUse calendar'!E210</f>
        <v>1625397</v>
      </c>
      <c r="I210" s="3">
        <f>'Conservation calendar'!E210</f>
        <v>-17587258</v>
      </c>
      <c r="J210" s="3">
        <f>'Conservation calendar'!F210</f>
        <v>-3584196</v>
      </c>
      <c r="K210" s="3">
        <f>'Res EV calendar'!E210</f>
        <v>6276699</v>
      </c>
      <c r="L210" s="3">
        <f>SUM('AMI adj calendar'!E210:I210)</f>
        <v>0</v>
      </c>
      <c r="N210" s="3">
        <f t="shared" si="59"/>
        <v>1048613545</v>
      </c>
      <c r="O210">
        <f t="shared" si="60"/>
        <v>1.099590366757467E+18</v>
      </c>
      <c r="P210">
        <f t="shared" si="53"/>
        <v>816401983.00897765</v>
      </c>
      <c r="Q210">
        <f t="shared" si="54"/>
        <v>1.5667305889087082E+19</v>
      </c>
      <c r="R210">
        <f t="shared" si="55"/>
        <v>5.210863876587965E-11</v>
      </c>
      <c r="S210" s="3">
        <f t="shared" si="49"/>
        <v>57298157</v>
      </c>
      <c r="T210" s="3">
        <f t="shared" si="50"/>
        <v>-1582853</v>
      </c>
      <c r="U210" s="3">
        <f t="shared" si="51"/>
        <v>-322578</v>
      </c>
      <c r="V210" s="3">
        <f t="shared" si="52"/>
        <v>342970</v>
      </c>
      <c r="W210" s="3">
        <f t="shared" si="61"/>
        <v>55735696</v>
      </c>
      <c r="Y210" s="3">
        <f t="shared" si="58"/>
        <v>1105911702</v>
      </c>
      <c r="Z210" s="3">
        <f t="shared" si="62"/>
        <v>1089454486</v>
      </c>
    </row>
    <row r="211" spans="3:26">
      <c r="C211">
        <f t="shared" si="56"/>
        <v>2028</v>
      </c>
      <c r="D211">
        <f t="shared" si="57"/>
        <v>11</v>
      </c>
      <c r="E211" s="3">
        <f>SUM('retail billed'!E211:AF211)</f>
        <v>862554398</v>
      </c>
      <c r="F211" s="3">
        <f>SUM('retail unbilled'!E211:AF211)</f>
        <v>24735453</v>
      </c>
      <c r="G211" s="3">
        <f>'wholesale calendar'!E211</f>
        <v>35399223</v>
      </c>
      <c r="H211" s="3">
        <f>'CoUse calendar'!E211</f>
        <v>1493857</v>
      </c>
      <c r="I211" s="3">
        <f>'Conservation calendar'!E211</f>
        <v>-14726462</v>
      </c>
      <c r="J211" s="3">
        <f>'Conservation calendar'!F211</f>
        <v>-2007196</v>
      </c>
      <c r="K211" s="3">
        <f>'Res EV calendar'!E211</f>
        <v>6300986</v>
      </c>
      <c r="L211" s="3">
        <f>SUM('AMI adj calendar'!E211:I211)</f>
        <v>0</v>
      </c>
      <c r="N211" s="3">
        <f t="shared" si="59"/>
        <v>924182931</v>
      </c>
      <c r="O211">
        <f t="shared" si="60"/>
        <v>8.5411408995175078E+17</v>
      </c>
      <c r="P211">
        <f t="shared" si="53"/>
        <v>816401983.00897765</v>
      </c>
      <c r="Q211">
        <f t="shared" si="54"/>
        <v>1.5667305889087082E+19</v>
      </c>
      <c r="R211">
        <f t="shared" si="55"/>
        <v>5.210863876587965E-11</v>
      </c>
      <c r="S211" s="3">
        <f t="shared" si="49"/>
        <v>44506723</v>
      </c>
      <c r="T211" s="3">
        <f t="shared" si="50"/>
        <v>-1325382</v>
      </c>
      <c r="U211" s="3">
        <f t="shared" si="51"/>
        <v>-180648</v>
      </c>
      <c r="V211" s="3">
        <f t="shared" si="52"/>
        <v>303442</v>
      </c>
      <c r="W211" s="3">
        <f t="shared" si="61"/>
        <v>43304135</v>
      </c>
      <c r="Y211" s="3">
        <f t="shared" si="58"/>
        <v>968689654</v>
      </c>
      <c r="Z211" s="3">
        <f t="shared" si="62"/>
        <v>957054394</v>
      </c>
    </row>
    <row r="212" spans="3:26">
      <c r="C212">
        <f t="shared" si="56"/>
        <v>2028</v>
      </c>
      <c r="D212">
        <f t="shared" si="57"/>
        <v>12</v>
      </c>
      <c r="E212" s="3">
        <f>SUM('retail billed'!E212:AF212)</f>
        <v>940857463</v>
      </c>
      <c r="F212" s="3">
        <f>SUM('retail unbilled'!E212:AF212)</f>
        <v>53724421</v>
      </c>
      <c r="G212" s="3">
        <f>'wholesale calendar'!E212</f>
        <v>39927895</v>
      </c>
      <c r="H212" s="3">
        <f>'CoUse calendar'!E212</f>
        <v>1821549</v>
      </c>
      <c r="I212" s="3">
        <f>'Conservation calendar'!E212</f>
        <v>-24322804</v>
      </c>
      <c r="J212" s="3">
        <f>'Conservation calendar'!F212</f>
        <v>-2619920</v>
      </c>
      <c r="K212" s="3">
        <f>'Res EV calendar'!E212</f>
        <v>6325273</v>
      </c>
      <c r="L212" s="3">
        <f>SUM('AMI adj calendar'!E212:I212)</f>
        <v>0</v>
      </c>
      <c r="N212" s="3">
        <f t="shared" si="59"/>
        <v>1036331328</v>
      </c>
      <c r="O212">
        <f t="shared" si="60"/>
        <v>1.0739826213942436E+18</v>
      </c>
      <c r="P212">
        <f t="shared" si="53"/>
        <v>816401983.00897765</v>
      </c>
      <c r="Q212">
        <f t="shared" si="54"/>
        <v>1.5667305889087082E+19</v>
      </c>
      <c r="R212">
        <f t="shared" si="55"/>
        <v>5.210863876587965E-11</v>
      </c>
      <c r="S212" s="3">
        <f t="shared" ref="S212:S275" si="63">ROUND(N212^2*R212,0)</f>
        <v>55963772</v>
      </c>
      <c r="T212" s="3">
        <f t="shared" ref="T212:T275" si="64">ROUND(I212*$T$7,0)</f>
        <v>-2189052</v>
      </c>
      <c r="U212" s="3">
        <f t="shared" ref="U212:U275" si="65">ROUND(J212*$U$7,0)</f>
        <v>-235793</v>
      </c>
      <c r="V212" s="3">
        <f t="shared" ref="V212:V275" si="66">ROUND(S212/N212*K212,0)</f>
        <v>341576</v>
      </c>
      <c r="W212" s="3">
        <f t="shared" si="61"/>
        <v>53880503</v>
      </c>
      <c r="Y212" s="3">
        <f t="shared" si="58"/>
        <v>1092295100</v>
      </c>
      <c r="Z212" s="3">
        <f t="shared" si="62"/>
        <v>1069594380</v>
      </c>
    </row>
    <row r="213" spans="3:26">
      <c r="C213">
        <f t="shared" si="56"/>
        <v>2029</v>
      </c>
      <c r="D213">
        <f t="shared" si="57"/>
        <v>1</v>
      </c>
      <c r="E213" s="3">
        <f>SUM('retail billed'!E213:AF213)</f>
        <v>1056054293</v>
      </c>
      <c r="F213" s="3">
        <f>SUM('retail unbilled'!E213:AF213)</f>
        <v>-19994590</v>
      </c>
      <c r="G213" s="3">
        <f>'wholesale calendar'!E213</f>
        <v>40756457</v>
      </c>
      <c r="H213" s="3">
        <f>'CoUse calendar'!E213</f>
        <v>1993685</v>
      </c>
      <c r="I213" s="3">
        <f>'Conservation calendar'!E213</f>
        <v>-26567986</v>
      </c>
      <c r="J213" s="3">
        <f>'Conservation calendar'!F213</f>
        <v>-2838246</v>
      </c>
      <c r="K213" s="3">
        <f>'Res EV calendar'!E213</f>
        <v>6344459</v>
      </c>
      <c r="L213" s="3">
        <f>SUM('AMI adj calendar'!E213:I213)</f>
        <v>0</v>
      </c>
      <c r="N213" s="3">
        <f t="shared" si="59"/>
        <v>1078809845</v>
      </c>
      <c r="O213">
        <f t="shared" si="60"/>
        <v>1.1638306816689239E+18</v>
      </c>
      <c r="P213">
        <f t="shared" si="53"/>
        <v>822155117.31611025</v>
      </c>
      <c r="Q213">
        <f t="shared" si="54"/>
        <v>1.5890683065764041E+19</v>
      </c>
      <c r="R213">
        <f t="shared" si="55"/>
        <v>5.1738186075047758E-11</v>
      </c>
      <c r="S213" s="3">
        <f t="shared" si="63"/>
        <v>60214488</v>
      </c>
      <c r="T213" s="3">
        <f t="shared" si="64"/>
        <v>-2391119</v>
      </c>
      <c r="U213" s="3">
        <f t="shared" si="65"/>
        <v>-255442</v>
      </c>
      <c r="V213" s="3">
        <f t="shared" si="66"/>
        <v>354120</v>
      </c>
      <c r="W213" s="3">
        <f t="shared" si="61"/>
        <v>57922047</v>
      </c>
      <c r="Y213" s="3">
        <f t="shared" si="58"/>
        <v>1139024333</v>
      </c>
      <c r="Z213" s="3">
        <f t="shared" si="62"/>
        <v>1113670119</v>
      </c>
    </row>
    <row r="214" spans="3:26">
      <c r="C214">
        <f t="shared" si="56"/>
        <v>2029</v>
      </c>
      <c r="D214">
        <f t="shared" si="57"/>
        <v>2</v>
      </c>
      <c r="E214" s="3">
        <f>SUM('retail billed'!E214:AF214)</f>
        <v>971384971</v>
      </c>
      <c r="F214" s="3">
        <f>SUM('retail unbilled'!E214:AF214)</f>
        <v>-89074283</v>
      </c>
      <c r="G214" s="3">
        <f>'wholesale calendar'!E214</f>
        <v>35045720</v>
      </c>
      <c r="H214" s="3">
        <f>'CoUse calendar'!E214</f>
        <v>1972672</v>
      </c>
      <c r="I214" s="3">
        <f>'Conservation calendar'!E214</f>
        <v>-18589141</v>
      </c>
      <c r="J214" s="3">
        <f>'Conservation calendar'!F214</f>
        <v>-1971982</v>
      </c>
      <c r="K214" s="3">
        <f>'Res EV calendar'!E214</f>
        <v>6363644</v>
      </c>
      <c r="L214" s="3">
        <f>SUM('AMI adj calendar'!E214:I214)</f>
        <v>0</v>
      </c>
      <c r="N214" s="3">
        <f t="shared" si="59"/>
        <v>919329080</v>
      </c>
      <c r="O214">
        <f t="shared" si="60"/>
        <v>8.4516595733364634E+17</v>
      </c>
      <c r="P214">
        <f t="shared" si="53"/>
        <v>822155117.31611025</v>
      </c>
      <c r="Q214">
        <f t="shared" si="54"/>
        <v>1.5890683065764041E+19</v>
      </c>
      <c r="R214">
        <f t="shared" si="55"/>
        <v>5.1738186075047758E-11</v>
      </c>
      <c r="S214" s="3">
        <f t="shared" si="63"/>
        <v>43727354</v>
      </c>
      <c r="T214" s="3">
        <f t="shared" si="64"/>
        <v>-1673023</v>
      </c>
      <c r="U214" s="3">
        <f t="shared" si="65"/>
        <v>-177478</v>
      </c>
      <c r="V214" s="3">
        <f t="shared" si="66"/>
        <v>302683</v>
      </c>
      <c r="W214" s="3">
        <f t="shared" si="61"/>
        <v>42179536</v>
      </c>
      <c r="Y214" s="3">
        <f t="shared" si="58"/>
        <v>963056434</v>
      </c>
      <c r="Z214" s="3">
        <f t="shared" si="62"/>
        <v>947311137</v>
      </c>
    </row>
    <row r="215" spans="3:26">
      <c r="C215">
        <f t="shared" si="56"/>
        <v>2029</v>
      </c>
      <c r="D215">
        <f t="shared" si="57"/>
        <v>3</v>
      </c>
      <c r="E215" s="3">
        <f>SUM('retail billed'!E215:AF215)</f>
        <v>899098876</v>
      </c>
      <c r="F215" s="3">
        <f>SUM('retail unbilled'!E215:AF215)</f>
        <v>12928801</v>
      </c>
      <c r="G215" s="3">
        <f>'wholesale calendar'!E215</f>
        <v>35675520</v>
      </c>
      <c r="H215" s="3">
        <f>'CoUse calendar'!E215</f>
        <v>1762615</v>
      </c>
      <c r="I215" s="3">
        <f>'Conservation calendar'!E215</f>
        <v>-12597965</v>
      </c>
      <c r="J215" s="3">
        <f>'Conservation calendar'!F215</f>
        <v>-1892164</v>
      </c>
      <c r="K215" s="3">
        <f>'Res EV calendar'!E215</f>
        <v>6382830</v>
      </c>
      <c r="L215" s="3">
        <f>SUM('AMI adj calendar'!E215:I215)</f>
        <v>0</v>
      </c>
      <c r="N215" s="3">
        <f t="shared" si="59"/>
        <v>949465812</v>
      </c>
      <c r="O215">
        <f t="shared" si="60"/>
        <v>9.0148532815681933E+17</v>
      </c>
      <c r="P215">
        <f t="shared" si="53"/>
        <v>822155117.31611025</v>
      </c>
      <c r="Q215">
        <f t="shared" si="54"/>
        <v>1.5890683065764041E+19</v>
      </c>
      <c r="R215">
        <f t="shared" si="55"/>
        <v>5.1738186075047758E-11</v>
      </c>
      <c r="S215" s="3">
        <f t="shared" si="63"/>
        <v>46641216</v>
      </c>
      <c r="T215" s="3">
        <f t="shared" si="64"/>
        <v>-1133817</v>
      </c>
      <c r="U215" s="3">
        <f t="shared" si="65"/>
        <v>-170295</v>
      </c>
      <c r="V215" s="3">
        <f t="shared" si="66"/>
        <v>313548</v>
      </c>
      <c r="W215" s="3">
        <f t="shared" si="61"/>
        <v>45650652</v>
      </c>
      <c r="Y215" s="3">
        <f t="shared" si="58"/>
        <v>996107028</v>
      </c>
      <c r="Z215" s="3">
        <f t="shared" si="62"/>
        <v>987009165</v>
      </c>
    </row>
    <row r="216" spans="3:26">
      <c r="C216">
        <f t="shared" si="56"/>
        <v>2029</v>
      </c>
      <c r="D216">
        <f t="shared" si="57"/>
        <v>4</v>
      </c>
      <c r="E216" s="3">
        <f>SUM('retail billed'!E216:AF216)</f>
        <v>894940516</v>
      </c>
      <c r="F216" s="3">
        <f>SUM('retail unbilled'!E216:AF216)</f>
        <v>3520367</v>
      </c>
      <c r="G216" s="3">
        <f>'wholesale calendar'!E216</f>
        <v>34819056</v>
      </c>
      <c r="H216" s="3">
        <f>'CoUse calendar'!E216</f>
        <v>1658358</v>
      </c>
      <c r="I216" s="3">
        <f>'Conservation calendar'!E216</f>
        <v>-12191579</v>
      </c>
      <c r="J216" s="3">
        <f>'Conservation calendar'!F216</f>
        <v>-2676262</v>
      </c>
      <c r="K216" s="3">
        <f>'Res EV calendar'!E216</f>
        <v>6402016</v>
      </c>
      <c r="L216" s="3">
        <f>SUM('AMI adj calendar'!E216:I216)</f>
        <v>0</v>
      </c>
      <c r="N216" s="3">
        <f t="shared" si="59"/>
        <v>934938297</v>
      </c>
      <c r="O216">
        <f t="shared" si="60"/>
        <v>8.7410961919726016E+17</v>
      </c>
      <c r="P216">
        <f t="shared" si="53"/>
        <v>822155117.31611025</v>
      </c>
      <c r="Q216">
        <f t="shared" si="54"/>
        <v>1.5890683065764041E+19</v>
      </c>
      <c r="R216">
        <f t="shared" si="55"/>
        <v>5.1738186075047758E-11</v>
      </c>
      <c r="S216" s="3">
        <f t="shared" si="63"/>
        <v>45224846</v>
      </c>
      <c r="T216" s="3">
        <f t="shared" si="64"/>
        <v>-1097242</v>
      </c>
      <c r="U216" s="3">
        <f t="shared" si="65"/>
        <v>-240864</v>
      </c>
      <c r="V216" s="3">
        <f t="shared" si="66"/>
        <v>309678</v>
      </c>
      <c r="W216" s="3">
        <f t="shared" si="61"/>
        <v>44196418</v>
      </c>
      <c r="Y216" s="3">
        <f t="shared" si="58"/>
        <v>980163143</v>
      </c>
      <c r="Z216" s="3">
        <f t="shared" si="62"/>
        <v>970668890</v>
      </c>
    </row>
    <row r="217" spans="3:26">
      <c r="C217">
        <f t="shared" si="56"/>
        <v>2029</v>
      </c>
      <c r="D217">
        <f t="shared" si="57"/>
        <v>5</v>
      </c>
      <c r="E217" s="3">
        <f>SUM('retail billed'!E217:AF217)</f>
        <v>973690521</v>
      </c>
      <c r="F217" s="3">
        <f>SUM('retail unbilled'!E217:AF217)</f>
        <v>161768895</v>
      </c>
      <c r="G217" s="3">
        <f>'wholesale calendar'!E217</f>
        <v>40408382</v>
      </c>
      <c r="H217" s="3">
        <f>'CoUse calendar'!E217</f>
        <v>1617456</v>
      </c>
      <c r="I217" s="3">
        <f>'Conservation calendar'!E217</f>
        <v>-26318521</v>
      </c>
      <c r="J217" s="3">
        <f>'Conservation calendar'!F217</f>
        <v>-5421778</v>
      </c>
      <c r="K217" s="3">
        <f>'Res EV calendar'!E217</f>
        <v>6421201</v>
      </c>
      <c r="L217" s="3">
        <f>SUM('AMI adj calendar'!E217:I217)</f>
        <v>0</v>
      </c>
      <c r="N217" s="3">
        <f t="shared" si="59"/>
        <v>1177485254</v>
      </c>
      <c r="O217">
        <f t="shared" si="60"/>
        <v>1.3864715233874445E+18</v>
      </c>
      <c r="P217">
        <f t="shared" si="53"/>
        <v>822155117.31611025</v>
      </c>
      <c r="Q217">
        <f t="shared" si="54"/>
        <v>1.5890683065764041E+19</v>
      </c>
      <c r="R217">
        <f t="shared" si="55"/>
        <v>5.1738186075047758E-11</v>
      </c>
      <c r="S217" s="3">
        <f t="shared" si="63"/>
        <v>71733522</v>
      </c>
      <c r="T217" s="3">
        <f t="shared" si="64"/>
        <v>-2368667</v>
      </c>
      <c r="U217" s="3">
        <f t="shared" si="65"/>
        <v>-487960</v>
      </c>
      <c r="V217" s="3">
        <f t="shared" si="66"/>
        <v>391186</v>
      </c>
      <c r="W217" s="3">
        <f t="shared" si="61"/>
        <v>69268081</v>
      </c>
      <c r="Y217" s="3">
        <f t="shared" si="58"/>
        <v>1249218776</v>
      </c>
      <c r="Z217" s="3">
        <f t="shared" si="62"/>
        <v>1221434237</v>
      </c>
    </row>
    <row r="218" spans="3:26">
      <c r="C218">
        <f t="shared" si="56"/>
        <v>2029</v>
      </c>
      <c r="D218">
        <f t="shared" si="57"/>
        <v>6</v>
      </c>
      <c r="E218" s="3">
        <f>SUM('retail billed'!E218:AF218)</f>
        <v>1231890433</v>
      </c>
      <c r="F218" s="3">
        <f>SUM('retail unbilled'!E218:AF218)</f>
        <v>64398018</v>
      </c>
      <c r="G218" s="3">
        <f>'wholesale calendar'!E218</f>
        <v>43097481</v>
      </c>
      <c r="H218" s="3">
        <f>'CoUse calendar'!E218</f>
        <v>1739428</v>
      </c>
      <c r="I218" s="3">
        <f>'Conservation calendar'!E218</f>
        <v>-39592456</v>
      </c>
      <c r="J218" s="3">
        <f>'Conservation calendar'!F218</f>
        <v>-7465362</v>
      </c>
      <c r="K218" s="3">
        <f>'Res EV calendar'!E218</f>
        <v>6440387</v>
      </c>
      <c r="L218" s="3">
        <f>SUM('AMI adj calendar'!E218:I218)</f>
        <v>0</v>
      </c>
      <c r="N218" s="3">
        <f t="shared" si="59"/>
        <v>1341125360</v>
      </c>
      <c r="O218">
        <f t="shared" si="60"/>
        <v>1.7986172312351296E+18</v>
      </c>
      <c r="P218">
        <f t="shared" si="53"/>
        <v>822155117.31611025</v>
      </c>
      <c r="Q218">
        <f t="shared" si="54"/>
        <v>1.5890683065764041E+19</v>
      </c>
      <c r="R218">
        <f t="shared" si="55"/>
        <v>5.1738186075047758E-11</v>
      </c>
      <c r="S218" s="3">
        <f t="shared" si="63"/>
        <v>93057193</v>
      </c>
      <c r="T218" s="3">
        <f t="shared" si="64"/>
        <v>-3563321</v>
      </c>
      <c r="U218" s="3">
        <f t="shared" si="65"/>
        <v>-671883</v>
      </c>
      <c r="V218" s="3">
        <f t="shared" si="66"/>
        <v>446882</v>
      </c>
      <c r="W218" s="3">
        <f t="shared" si="61"/>
        <v>89268871</v>
      </c>
      <c r="Y218" s="3">
        <f t="shared" si="58"/>
        <v>1434182553</v>
      </c>
      <c r="Z218" s="3">
        <f t="shared" si="62"/>
        <v>1389776800</v>
      </c>
    </row>
    <row r="219" spans="3:26">
      <c r="C219">
        <f t="shared" si="56"/>
        <v>2029</v>
      </c>
      <c r="D219">
        <f t="shared" si="57"/>
        <v>7</v>
      </c>
      <c r="E219" s="3">
        <f>SUM('retail billed'!E219:AF219)</f>
        <v>1386979749</v>
      </c>
      <c r="F219" s="3">
        <f>SUM('retail unbilled'!E219:AF219)</f>
        <v>31488365</v>
      </c>
      <c r="G219" s="3">
        <f>'wholesale calendar'!E219</f>
        <v>46205060</v>
      </c>
      <c r="H219" s="3">
        <f>'CoUse calendar'!E219</f>
        <v>1825242</v>
      </c>
      <c r="I219" s="3">
        <f>'Conservation calendar'!E219</f>
        <v>-44903639</v>
      </c>
      <c r="J219" s="3">
        <f>'Conservation calendar'!F219</f>
        <v>-8296412</v>
      </c>
      <c r="K219" s="3">
        <f>'Res EV calendar'!E219</f>
        <v>6459573</v>
      </c>
      <c r="L219" s="3">
        <f>SUM('AMI adj calendar'!E219:I219)</f>
        <v>0</v>
      </c>
      <c r="N219" s="3">
        <f t="shared" si="59"/>
        <v>1466498416</v>
      </c>
      <c r="O219">
        <f t="shared" si="60"/>
        <v>2.1506176041305091E+18</v>
      </c>
      <c r="P219">
        <f t="shared" si="53"/>
        <v>822155117.31611025</v>
      </c>
      <c r="Q219">
        <f t="shared" si="54"/>
        <v>1.5890683065764041E+19</v>
      </c>
      <c r="R219">
        <f t="shared" si="55"/>
        <v>5.1738186075047758E-11</v>
      </c>
      <c r="S219" s="3">
        <f t="shared" si="63"/>
        <v>111269054</v>
      </c>
      <c r="T219" s="3">
        <f t="shared" si="64"/>
        <v>-4041328</v>
      </c>
      <c r="U219" s="3">
        <f t="shared" si="65"/>
        <v>-746677</v>
      </c>
      <c r="V219" s="3">
        <f t="shared" si="66"/>
        <v>490113</v>
      </c>
      <c r="W219" s="3">
        <f t="shared" si="61"/>
        <v>106971162</v>
      </c>
      <c r="Y219" s="3">
        <f t="shared" si="58"/>
        <v>1577767470</v>
      </c>
      <c r="Z219" s="3">
        <f t="shared" si="62"/>
        <v>1526729100</v>
      </c>
    </row>
    <row r="220" spans="3:26">
      <c r="C220">
        <f t="shared" si="56"/>
        <v>2029</v>
      </c>
      <c r="D220">
        <f t="shared" si="57"/>
        <v>8</v>
      </c>
      <c r="E220" s="3">
        <f>SUM('retail billed'!E220:AF220)</f>
        <v>1395419273</v>
      </c>
      <c r="F220" s="3">
        <f>SUM('retail unbilled'!E220:AF220)</f>
        <v>2560093</v>
      </c>
      <c r="G220" s="3">
        <f>'wholesale calendar'!E220</f>
        <v>46600658</v>
      </c>
      <c r="H220" s="3">
        <f>'CoUse calendar'!E220</f>
        <v>2094759</v>
      </c>
      <c r="I220" s="3">
        <f>'Conservation calendar'!E220</f>
        <v>-43282118</v>
      </c>
      <c r="J220" s="3">
        <f>'Conservation calendar'!F220</f>
        <v>-8059891</v>
      </c>
      <c r="K220" s="3">
        <f>'Res EV calendar'!E220</f>
        <v>6478758</v>
      </c>
      <c r="L220" s="3">
        <f>SUM('AMI adj calendar'!E220:I220)</f>
        <v>0</v>
      </c>
      <c r="N220" s="3">
        <f t="shared" si="59"/>
        <v>1446674783</v>
      </c>
      <c r="O220">
        <f t="shared" si="60"/>
        <v>2.092867927768097E+18</v>
      </c>
      <c r="P220">
        <f t="shared" si="53"/>
        <v>822155117.31611025</v>
      </c>
      <c r="Q220">
        <f t="shared" si="54"/>
        <v>1.5890683065764041E+19</v>
      </c>
      <c r="R220">
        <f t="shared" si="55"/>
        <v>5.1738186075047758E-11</v>
      </c>
      <c r="S220" s="3">
        <f t="shared" si="63"/>
        <v>108281190</v>
      </c>
      <c r="T220" s="3">
        <f t="shared" si="64"/>
        <v>-3895391</v>
      </c>
      <c r="U220" s="3">
        <f t="shared" si="65"/>
        <v>-725390</v>
      </c>
      <c r="V220" s="3">
        <f t="shared" si="66"/>
        <v>484924</v>
      </c>
      <c r="W220" s="3">
        <f t="shared" si="61"/>
        <v>104145333</v>
      </c>
      <c r="Y220" s="3">
        <f t="shared" si="58"/>
        <v>1554955973</v>
      </c>
      <c r="Z220" s="3">
        <f t="shared" si="62"/>
        <v>1505956865</v>
      </c>
    </row>
    <row r="221" spans="3:26">
      <c r="C221">
        <f t="shared" si="56"/>
        <v>2029</v>
      </c>
      <c r="D221">
        <f t="shared" si="57"/>
        <v>9</v>
      </c>
      <c r="E221" s="3">
        <f>SUM('retail billed'!E221:AF221)</f>
        <v>1334956928</v>
      </c>
      <c r="F221" s="3">
        <f>SUM('retail unbilled'!E221:AF221)</f>
        <v>-112069035</v>
      </c>
      <c r="G221" s="3">
        <f>'wholesale calendar'!E221</f>
        <v>41902538</v>
      </c>
      <c r="H221" s="3">
        <f>'CoUse calendar'!E221</f>
        <v>1849505</v>
      </c>
      <c r="I221" s="3">
        <f>'Conservation calendar'!E221</f>
        <v>-32953477</v>
      </c>
      <c r="J221" s="3">
        <f>'Conservation calendar'!F221</f>
        <v>-6444157</v>
      </c>
      <c r="K221" s="3">
        <f>'Res EV calendar'!E221</f>
        <v>6497944</v>
      </c>
      <c r="L221" s="3">
        <f>SUM('AMI adj calendar'!E221:I221)</f>
        <v>0</v>
      </c>
      <c r="N221" s="3">
        <f t="shared" si="59"/>
        <v>1266639936</v>
      </c>
      <c r="O221">
        <f t="shared" si="60"/>
        <v>1.6043767274700841E+18</v>
      </c>
      <c r="P221">
        <f t="shared" si="53"/>
        <v>822155117.31611025</v>
      </c>
      <c r="Q221">
        <f t="shared" si="54"/>
        <v>1.5890683065764041E+19</v>
      </c>
      <c r="R221">
        <f t="shared" si="55"/>
        <v>5.1738186075047758E-11</v>
      </c>
      <c r="S221" s="3">
        <f t="shared" si="63"/>
        <v>83007542</v>
      </c>
      <c r="T221" s="3">
        <f t="shared" si="64"/>
        <v>-2965813</v>
      </c>
      <c r="U221" s="3">
        <f t="shared" si="65"/>
        <v>-579974</v>
      </c>
      <c r="V221" s="3">
        <f t="shared" si="66"/>
        <v>425834</v>
      </c>
      <c r="W221" s="3">
        <f t="shared" si="61"/>
        <v>79887589</v>
      </c>
      <c r="Y221" s="3">
        <f t="shared" si="58"/>
        <v>1349647478</v>
      </c>
      <c r="Z221" s="3">
        <f t="shared" si="62"/>
        <v>1313627835</v>
      </c>
    </row>
    <row r="222" spans="3:26">
      <c r="C222">
        <f t="shared" si="56"/>
        <v>2029</v>
      </c>
      <c r="D222">
        <f t="shared" si="57"/>
        <v>10</v>
      </c>
      <c r="E222" s="3">
        <f>SUM('retail billed'!E222:AF222)</f>
        <v>1138764926</v>
      </c>
      <c r="F222" s="3">
        <f>SUM('retail unbilled'!E222:AF222)</f>
        <v>-122074504</v>
      </c>
      <c r="G222" s="3">
        <f>'wholesale calendar'!E222</f>
        <v>38125416</v>
      </c>
      <c r="H222" s="3">
        <f>'CoUse calendar'!E222</f>
        <v>1625397</v>
      </c>
      <c r="I222" s="3">
        <f>'Conservation calendar'!E222</f>
        <v>-17587258</v>
      </c>
      <c r="J222" s="3">
        <f>'Conservation calendar'!F222</f>
        <v>-3584196</v>
      </c>
      <c r="K222" s="3">
        <f>'Res EV calendar'!E222</f>
        <v>6517130</v>
      </c>
      <c r="L222" s="3">
        <f>SUM('AMI adj calendar'!E222:I222)</f>
        <v>0</v>
      </c>
      <c r="N222" s="3">
        <f t="shared" si="59"/>
        <v>1056441235</v>
      </c>
      <c r="O222">
        <f t="shared" si="60"/>
        <v>1.1160680830083252E+18</v>
      </c>
      <c r="P222">
        <f t="shared" si="53"/>
        <v>822155117.31611025</v>
      </c>
      <c r="Q222">
        <f t="shared" si="54"/>
        <v>1.5890683065764041E+19</v>
      </c>
      <c r="R222">
        <f t="shared" si="55"/>
        <v>5.1738186075047758E-11</v>
      </c>
      <c r="S222" s="3">
        <f t="shared" si="63"/>
        <v>57743338</v>
      </c>
      <c r="T222" s="3">
        <f t="shared" si="64"/>
        <v>-1582853</v>
      </c>
      <c r="U222" s="3">
        <f t="shared" si="65"/>
        <v>-322578</v>
      </c>
      <c r="V222" s="3">
        <f t="shared" si="66"/>
        <v>356216</v>
      </c>
      <c r="W222" s="3">
        <f t="shared" si="61"/>
        <v>56194123</v>
      </c>
      <c r="Y222" s="3">
        <f t="shared" si="58"/>
        <v>1114184573</v>
      </c>
      <c r="Z222" s="3">
        <f t="shared" si="62"/>
        <v>1097981034</v>
      </c>
    </row>
    <row r="223" spans="3:26">
      <c r="C223">
        <f t="shared" si="56"/>
        <v>2029</v>
      </c>
      <c r="D223">
        <f t="shared" si="57"/>
        <v>11</v>
      </c>
      <c r="E223" s="3">
        <f>SUM('retail billed'!E223:AF223)</f>
        <v>868534734</v>
      </c>
      <c r="F223" s="3">
        <f>SUM('retail unbilled'!E223:AF223)</f>
        <v>24874383</v>
      </c>
      <c r="G223" s="3">
        <f>'wholesale calendar'!E223</f>
        <v>36204078</v>
      </c>
      <c r="H223" s="3">
        <f>'CoUse calendar'!E223</f>
        <v>1493857</v>
      </c>
      <c r="I223" s="3">
        <f>'Conservation calendar'!E223</f>
        <v>-14726462</v>
      </c>
      <c r="J223" s="3">
        <f>'Conservation calendar'!F223</f>
        <v>-2007196</v>
      </c>
      <c r="K223" s="3">
        <f>'Res EV calendar'!E223</f>
        <v>6536315</v>
      </c>
      <c r="L223" s="3">
        <f>SUM('AMI adj calendar'!E223:I223)</f>
        <v>0</v>
      </c>
      <c r="N223" s="3">
        <f t="shared" si="59"/>
        <v>931107052</v>
      </c>
      <c r="O223">
        <f t="shared" si="60"/>
        <v>8.6696034228413069E+17</v>
      </c>
      <c r="P223">
        <f t="shared" si="53"/>
        <v>822155117.31611025</v>
      </c>
      <c r="Q223">
        <f t="shared" si="54"/>
        <v>1.5890683065764041E+19</v>
      </c>
      <c r="R223">
        <f t="shared" si="55"/>
        <v>5.1738186075047758E-11</v>
      </c>
      <c r="S223" s="3">
        <f t="shared" si="63"/>
        <v>44854956</v>
      </c>
      <c r="T223" s="3">
        <f t="shared" si="64"/>
        <v>-1325382</v>
      </c>
      <c r="U223" s="3">
        <f t="shared" si="65"/>
        <v>-180648</v>
      </c>
      <c r="V223" s="3">
        <f t="shared" si="66"/>
        <v>314879</v>
      </c>
      <c r="W223" s="3">
        <f t="shared" si="61"/>
        <v>43663805</v>
      </c>
      <c r="Y223" s="3">
        <f t="shared" si="58"/>
        <v>975962008</v>
      </c>
      <c r="Z223" s="3">
        <f t="shared" si="62"/>
        <v>964573514</v>
      </c>
    </row>
    <row r="224" spans="3:26">
      <c r="C224">
        <f t="shared" si="56"/>
        <v>2029</v>
      </c>
      <c r="D224">
        <f t="shared" si="57"/>
        <v>12</v>
      </c>
      <c r="E224" s="3">
        <f>SUM('retail billed'!E224:AF224)</f>
        <v>947435367</v>
      </c>
      <c r="F224" s="3">
        <f>SUM('retail unbilled'!E224:AF224)</f>
        <v>54065823</v>
      </c>
      <c r="G224" s="3">
        <f>'wholesale calendar'!E224</f>
        <v>40761568</v>
      </c>
      <c r="H224" s="3">
        <f>'CoUse calendar'!E224</f>
        <v>1821549</v>
      </c>
      <c r="I224" s="3">
        <f>'Conservation calendar'!E224</f>
        <v>-24322804</v>
      </c>
      <c r="J224" s="3">
        <f>'Conservation calendar'!F224</f>
        <v>-2619920</v>
      </c>
      <c r="K224" s="3">
        <f>'Res EV calendar'!E224</f>
        <v>6555501</v>
      </c>
      <c r="L224" s="3">
        <f>SUM('AMI adj calendar'!E224:I224)</f>
        <v>0</v>
      </c>
      <c r="N224" s="3">
        <f t="shared" si="59"/>
        <v>1044084307</v>
      </c>
      <c r="O224">
        <f t="shared" si="60"/>
        <v>1.0901120401236703E+18</v>
      </c>
      <c r="P224">
        <f t="shared" si="53"/>
        <v>822155117.31611025</v>
      </c>
      <c r="Q224">
        <f t="shared" si="54"/>
        <v>1.5890683065764041E+19</v>
      </c>
      <c r="R224">
        <f t="shared" si="55"/>
        <v>5.1738186075047758E-11</v>
      </c>
      <c r="S224" s="3">
        <f t="shared" si="63"/>
        <v>56400420</v>
      </c>
      <c r="T224" s="3">
        <f t="shared" si="64"/>
        <v>-2189052</v>
      </c>
      <c r="U224" s="3">
        <f t="shared" si="65"/>
        <v>-235793</v>
      </c>
      <c r="V224" s="3">
        <f t="shared" si="66"/>
        <v>354122</v>
      </c>
      <c r="W224" s="3">
        <f t="shared" si="61"/>
        <v>54329697</v>
      </c>
      <c r="Y224" s="3">
        <f t="shared" si="58"/>
        <v>1100484727</v>
      </c>
      <c r="Z224" s="3">
        <f t="shared" si="62"/>
        <v>1078026781</v>
      </c>
    </row>
    <row r="225" spans="3:26">
      <c r="C225">
        <f t="shared" si="56"/>
        <v>2030</v>
      </c>
      <c r="D225">
        <f t="shared" si="57"/>
        <v>1</v>
      </c>
      <c r="E225" s="3">
        <f>SUM('retail billed'!E225:AF225)</f>
        <v>1065116080</v>
      </c>
      <c r="F225" s="3">
        <f>SUM('retail unbilled'!E225:AF225)</f>
        <v>-20176043</v>
      </c>
      <c r="G225" s="3">
        <f>'wholesale calendar'!E225</f>
        <v>41589709</v>
      </c>
      <c r="H225" s="3">
        <f>'CoUse calendar'!E225</f>
        <v>1993685</v>
      </c>
      <c r="I225" s="3">
        <f>'Conservation calendar'!E225</f>
        <v>-26567986</v>
      </c>
      <c r="J225" s="3">
        <f>'Conservation calendar'!F225</f>
        <v>-2838246</v>
      </c>
      <c r="K225" s="3">
        <f>'Res EV calendar'!E225</f>
        <v>6571635</v>
      </c>
      <c r="L225" s="3">
        <f>SUM('AMI adj calendar'!E225:I225)</f>
        <v>0</v>
      </c>
      <c r="N225" s="3">
        <f t="shared" si="59"/>
        <v>1088523431</v>
      </c>
      <c r="O225">
        <f t="shared" si="60"/>
        <v>1.1848832598360118E+18</v>
      </c>
      <c r="P225">
        <f t="shared" si="53"/>
        <v>829476757.94260323</v>
      </c>
      <c r="Q225">
        <f t="shared" si="54"/>
        <v>1.6174974116474935E+19</v>
      </c>
      <c r="R225">
        <f t="shared" si="55"/>
        <v>5.1281489044099554E-11</v>
      </c>
      <c r="S225" s="3">
        <f t="shared" si="63"/>
        <v>60762578</v>
      </c>
      <c r="T225" s="3">
        <f t="shared" si="64"/>
        <v>-2391119</v>
      </c>
      <c r="U225" s="3">
        <f t="shared" si="65"/>
        <v>-255442</v>
      </c>
      <c r="V225" s="3">
        <f t="shared" si="66"/>
        <v>366836</v>
      </c>
      <c r="W225" s="3">
        <f t="shared" si="61"/>
        <v>58482853</v>
      </c>
      <c r="Y225" s="3">
        <f t="shared" si="58"/>
        <v>1149286009</v>
      </c>
      <c r="Z225" s="3">
        <f t="shared" si="62"/>
        <v>1124171687</v>
      </c>
    </row>
    <row r="226" spans="3:26">
      <c r="C226">
        <f t="shared" si="56"/>
        <v>2030</v>
      </c>
      <c r="D226">
        <f t="shared" si="57"/>
        <v>2</v>
      </c>
      <c r="E226" s="3">
        <f>SUM('retail billed'!E226:AF226)</f>
        <v>979770076</v>
      </c>
      <c r="F226" s="3">
        <f>SUM('retail unbilled'!E226:AF226)</f>
        <v>-89935839</v>
      </c>
      <c r="G226" s="3">
        <f>'wholesale calendar'!E226</f>
        <v>35797022</v>
      </c>
      <c r="H226" s="3">
        <f>'CoUse calendar'!E226</f>
        <v>1972672</v>
      </c>
      <c r="I226" s="3">
        <f>'Conservation calendar'!E226</f>
        <v>-18589141</v>
      </c>
      <c r="J226" s="3">
        <f>'Conservation calendar'!F226</f>
        <v>-1971982</v>
      </c>
      <c r="K226" s="3">
        <f>'Res EV calendar'!E226</f>
        <v>6587769</v>
      </c>
      <c r="L226" s="3">
        <f>SUM('AMI adj calendar'!E226:I226)</f>
        <v>0</v>
      </c>
      <c r="N226" s="3">
        <f t="shared" si="59"/>
        <v>927603931</v>
      </c>
      <c r="O226">
        <f t="shared" si="60"/>
        <v>8.604490528066528E+17</v>
      </c>
      <c r="P226">
        <f t="shared" si="53"/>
        <v>829476757.94260323</v>
      </c>
      <c r="Q226">
        <f t="shared" si="54"/>
        <v>1.6174974116474935E+19</v>
      </c>
      <c r="R226">
        <f t="shared" si="55"/>
        <v>5.1281489044099554E-11</v>
      </c>
      <c r="S226" s="3">
        <f t="shared" si="63"/>
        <v>44125109</v>
      </c>
      <c r="T226" s="3">
        <f t="shared" si="64"/>
        <v>-1673023</v>
      </c>
      <c r="U226" s="3">
        <f t="shared" si="65"/>
        <v>-177478</v>
      </c>
      <c r="V226" s="3">
        <f t="shared" si="66"/>
        <v>313373</v>
      </c>
      <c r="W226" s="3">
        <f t="shared" si="61"/>
        <v>42587981</v>
      </c>
      <c r="Y226" s="3">
        <f t="shared" si="58"/>
        <v>971729040</v>
      </c>
      <c r="Z226" s="3">
        <f t="shared" si="62"/>
        <v>956218558</v>
      </c>
    </row>
    <row r="227" spans="3:26">
      <c r="C227">
        <f t="shared" si="56"/>
        <v>2030</v>
      </c>
      <c r="D227">
        <f t="shared" si="57"/>
        <v>3</v>
      </c>
      <c r="E227" s="3">
        <f>SUM('retail billed'!E227:AF227)</f>
        <v>906589971</v>
      </c>
      <c r="F227" s="3">
        <f>SUM('retail unbilled'!E227:AF227)</f>
        <v>13052050</v>
      </c>
      <c r="G227" s="3">
        <f>'wholesale calendar'!E227</f>
        <v>36505903</v>
      </c>
      <c r="H227" s="3">
        <f>'CoUse calendar'!E227</f>
        <v>1762615</v>
      </c>
      <c r="I227" s="3">
        <f>'Conservation calendar'!E227</f>
        <v>-12597965</v>
      </c>
      <c r="J227" s="3">
        <f>'Conservation calendar'!F227</f>
        <v>-1892164</v>
      </c>
      <c r="K227" s="3">
        <f>'Res EV calendar'!E227</f>
        <v>6603903</v>
      </c>
      <c r="L227" s="3">
        <f>SUM('AMI adj calendar'!E227:I227)</f>
        <v>0</v>
      </c>
      <c r="N227" s="3">
        <f t="shared" si="59"/>
        <v>957910539</v>
      </c>
      <c r="O227">
        <f t="shared" si="60"/>
        <v>9.1759260072727053E+17</v>
      </c>
      <c r="P227">
        <f t="shared" si="53"/>
        <v>829476757.94260323</v>
      </c>
      <c r="Q227">
        <f t="shared" si="54"/>
        <v>1.6174974116474935E+19</v>
      </c>
      <c r="R227">
        <f t="shared" si="55"/>
        <v>5.1281489044099554E-11</v>
      </c>
      <c r="S227" s="3">
        <f t="shared" si="63"/>
        <v>47055515</v>
      </c>
      <c r="T227" s="3">
        <f t="shared" si="64"/>
        <v>-1133817</v>
      </c>
      <c r="U227" s="3">
        <f t="shared" si="65"/>
        <v>-170295</v>
      </c>
      <c r="V227" s="3">
        <f t="shared" si="66"/>
        <v>324404</v>
      </c>
      <c r="W227" s="3">
        <f t="shared" si="61"/>
        <v>46075807</v>
      </c>
      <c r="Y227" s="3">
        <f t="shared" si="58"/>
        <v>1004966054</v>
      </c>
      <c r="Z227" s="3">
        <f t="shared" si="62"/>
        <v>996100120</v>
      </c>
    </row>
    <row r="228" spans="3:26">
      <c r="C228">
        <f t="shared" si="56"/>
        <v>2030</v>
      </c>
      <c r="D228">
        <f t="shared" si="57"/>
        <v>4</v>
      </c>
      <c r="E228" s="3">
        <f>SUM('retail billed'!E228:AF228)</f>
        <v>902365127</v>
      </c>
      <c r="F228" s="3">
        <f>SUM('retail unbilled'!E228:AF228)</f>
        <v>3540210</v>
      </c>
      <c r="G228" s="3">
        <f>'wholesale calendar'!E228</f>
        <v>35622134</v>
      </c>
      <c r="H228" s="3">
        <f>'CoUse calendar'!E228</f>
        <v>1658358</v>
      </c>
      <c r="I228" s="3">
        <f>'Conservation calendar'!E228</f>
        <v>-12191579</v>
      </c>
      <c r="J228" s="3">
        <f>'Conservation calendar'!F228</f>
        <v>-2676262</v>
      </c>
      <c r="K228" s="3">
        <f>'Res EV calendar'!E228</f>
        <v>6620037</v>
      </c>
      <c r="L228" s="3">
        <f>SUM('AMI adj calendar'!E228:I228)</f>
        <v>0</v>
      </c>
      <c r="N228" s="3">
        <f t="shared" si="59"/>
        <v>943185829</v>
      </c>
      <c r="O228">
        <f t="shared" si="60"/>
        <v>8.8959950802641728E+17</v>
      </c>
      <c r="P228">
        <f t="shared" si="53"/>
        <v>829476757.94260323</v>
      </c>
      <c r="Q228">
        <f t="shared" si="54"/>
        <v>1.6174974116474935E+19</v>
      </c>
      <c r="R228">
        <f t="shared" si="55"/>
        <v>5.1281489044099554E-11</v>
      </c>
      <c r="S228" s="3">
        <f t="shared" si="63"/>
        <v>45619987</v>
      </c>
      <c r="T228" s="3">
        <f t="shared" si="64"/>
        <v>-1097242</v>
      </c>
      <c r="U228" s="3">
        <f t="shared" si="65"/>
        <v>-240864</v>
      </c>
      <c r="V228" s="3">
        <f t="shared" si="66"/>
        <v>320198</v>
      </c>
      <c r="W228" s="3">
        <f t="shared" si="61"/>
        <v>44602079</v>
      </c>
      <c r="Y228" s="3">
        <f t="shared" si="58"/>
        <v>988805816</v>
      </c>
      <c r="Z228" s="3">
        <f t="shared" si="62"/>
        <v>979540104</v>
      </c>
    </row>
    <row r="229" spans="3:26">
      <c r="C229">
        <f t="shared" si="56"/>
        <v>2030</v>
      </c>
      <c r="D229">
        <f t="shared" si="57"/>
        <v>5</v>
      </c>
      <c r="E229" s="3">
        <f>SUM('retail billed'!E229:AF229)</f>
        <v>981718530</v>
      </c>
      <c r="F229" s="3">
        <f>SUM('retail unbilled'!E229:AF229)</f>
        <v>163335614</v>
      </c>
      <c r="G229" s="3">
        <f>'wholesale calendar'!E229</f>
        <v>41239530</v>
      </c>
      <c r="H229" s="3">
        <f>'CoUse calendar'!E229</f>
        <v>1617456</v>
      </c>
      <c r="I229" s="3">
        <f>'Conservation calendar'!E229</f>
        <v>-26318521</v>
      </c>
      <c r="J229" s="3">
        <f>'Conservation calendar'!F229</f>
        <v>-5421778</v>
      </c>
      <c r="K229" s="3">
        <f>'Res EV calendar'!E229</f>
        <v>6636171</v>
      </c>
      <c r="L229" s="3">
        <f>SUM('AMI adj calendar'!E229:I229)</f>
        <v>0</v>
      </c>
      <c r="N229" s="3">
        <f t="shared" si="59"/>
        <v>1187911130</v>
      </c>
      <c r="O229">
        <f t="shared" si="60"/>
        <v>1.411132852777877E+18</v>
      </c>
      <c r="P229">
        <f t="shared" si="53"/>
        <v>829476757.94260323</v>
      </c>
      <c r="Q229">
        <f t="shared" si="54"/>
        <v>1.6174974116474935E+19</v>
      </c>
      <c r="R229">
        <f t="shared" si="55"/>
        <v>5.1281489044099554E-11</v>
      </c>
      <c r="S229" s="3">
        <f t="shared" si="63"/>
        <v>72364994</v>
      </c>
      <c r="T229" s="3">
        <f t="shared" si="64"/>
        <v>-2368667</v>
      </c>
      <c r="U229" s="3">
        <f t="shared" si="65"/>
        <v>-487960</v>
      </c>
      <c r="V229" s="3">
        <f t="shared" si="66"/>
        <v>404261</v>
      </c>
      <c r="W229" s="3">
        <f t="shared" si="61"/>
        <v>69912628</v>
      </c>
      <c r="Y229" s="3">
        <f t="shared" si="58"/>
        <v>1260276124</v>
      </c>
      <c r="Z229" s="3">
        <f t="shared" si="62"/>
        <v>1232719630</v>
      </c>
    </row>
    <row r="230" spans="3:26">
      <c r="C230">
        <f t="shared" si="56"/>
        <v>2030</v>
      </c>
      <c r="D230">
        <f t="shared" si="57"/>
        <v>6</v>
      </c>
      <c r="E230" s="3">
        <f>SUM('retail billed'!E230:AF230)</f>
        <v>1242452656</v>
      </c>
      <c r="F230" s="3">
        <f>SUM('retail unbilled'!E230:AF230)</f>
        <v>65034650</v>
      </c>
      <c r="G230" s="3">
        <f>'wholesale calendar'!E230</f>
        <v>43905186</v>
      </c>
      <c r="H230" s="3">
        <f>'CoUse calendar'!E230</f>
        <v>1739428</v>
      </c>
      <c r="I230" s="3">
        <f>'Conservation calendar'!E230</f>
        <v>-39592456</v>
      </c>
      <c r="J230" s="3">
        <f>'Conservation calendar'!F230</f>
        <v>-7465362</v>
      </c>
      <c r="K230" s="3">
        <f>'Res EV calendar'!E230</f>
        <v>6652305</v>
      </c>
      <c r="L230" s="3">
        <f>SUM('AMI adj calendar'!E230:I230)</f>
        <v>0</v>
      </c>
      <c r="N230" s="3">
        <f t="shared" si="59"/>
        <v>1353131920</v>
      </c>
      <c r="O230">
        <f t="shared" si="60"/>
        <v>1.8309659929228864E+18</v>
      </c>
      <c r="P230">
        <f t="shared" si="53"/>
        <v>829476757.94260323</v>
      </c>
      <c r="Q230">
        <f t="shared" si="54"/>
        <v>1.6174974116474935E+19</v>
      </c>
      <c r="R230">
        <f t="shared" si="55"/>
        <v>5.1281489044099554E-11</v>
      </c>
      <c r="S230" s="3">
        <f t="shared" si="63"/>
        <v>93894663</v>
      </c>
      <c r="T230" s="3">
        <f t="shared" si="64"/>
        <v>-3563321</v>
      </c>
      <c r="U230" s="3">
        <f t="shared" si="65"/>
        <v>-671883</v>
      </c>
      <c r="V230" s="3">
        <f t="shared" si="66"/>
        <v>461608</v>
      </c>
      <c r="W230" s="3">
        <f t="shared" si="61"/>
        <v>90121067</v>
      </c>
      <c r="Y230" s="3">
        <f t="shared" si="58"/>
        <v>1447026583</v>
      </c>
      <c r="Z230" s="3">
        <f t="shared" si="62"/>
        <v>1402847474</v>
      </c>
    </row>
    <row r="231" spans="3:26">
      <c r="C231">
        <f t="shared" si="56"/>
        <v>2030</v>
      </c>
      <c r="D231">
        <f t="shared" si="57"/>
        <v>7</v>
      </c>
      <c r="E231" s="3">
        <f>SUM('retail billed'!E231:AF231)</f>
        <v>1398893126</v>
      </c>
      <c r="F231" s="3">
        <f>SUM('retail unbilled'!E231:AF231)</f>
        <v>31803961</v>
      </c>
      <c r="G231" s="3">
        <f>'wholesale calendar'!E231</f>
        <v>47043743</v>
      </c>
      <c r="H231" s="3">
        <f>'CoUse calendar'!E231</f>
        <v>1825242</v>
      </c>
      <c r="I231" s="3">
        <f>'Conservation calendar'!E231</f>
        <v>-44903639</v>
      </c>
      <c r="J231" s="3">
        <f>'Conservation calendar'!F231</f>
        <v>-8296412</v>
      </c>
      <c r="K231" s="3">
        <f>'Res EV calendar'!E231</f>
        <v>6668439</v>
      </c>
      <c r="L231" s="3">
        <f>SUM('AMI adj calendar'!E231:I231)</f>
        <v>0</v>
      </c>
      <c r="N231" s="3">
        <f t="shared" si="59"/>
        <v>1479566072</v>
      </c>
      <c r="O231">
        <f t="shared" si="60"/>
        <v>2.1891157614135091E+18</v>
      </c>
      <c r="P231">
        <f t="shared" si="53"/>
        <v>829476757.94260323</v>
      </c>
      <c r="Q231">
        <f t="shared" si="54"/>
        <v>1.6174974116474935E+19</v>
      </c>
      <c r="R231">
        <f t="shared" si="55"/>
        <v>5.1281489044099554E-11</v>
      </c>
      <c r="S231" s="3">
        <f t="shared" si="63"/>
        <v>112261116</v>
      </c>
      <c r="T231" s="3">
        <f t="shared" si="64"/>
        <v>-4041328</v>
      </c>
      <c r="U231" s="3">
        <f t="shared" si="65"/>
        <v>-746677</v>
      </c>
      <c r="V231" s="3">
        <f t="shared" si="66"/>
        <v>505963</v>
      </c>
      <c r="W231" s="3">
        <f t="shared" si="61"/>
        <v>107979074</v>
      </c>
      <c r="Y231" s="3">
        <f t="shared" si="58"/>
        <v>1591827188</v>
      </c>
      <c r="Z231" s="3">
        <f t="shared" si="62"/>
        <v>1541013534</v>
      </c>
    </row>
    <row r="232" spans="3:26">
      <c r="C232">
        <f t="shared" si="56"/>
        <v>2030</v>
      </c>
      <c r="D232">
        <f t="shared" si="57"/>
        <v>8</v>
      </c>
      <c r="E232" s="3">
        <f>SUM('retail billed'!E232:AF232)</f>
        <v>1407392187</v>
      </c>
      <c r="F232" s="3">
        <f>SUM('retail unbilled'!E232:AF232)</f>
        <v>2587415</v>
      </c>
      <c r="G232" s="3">
        <f>'wholesale calendar'!E232</f>
        <v>47441941</v>
      </c>
      <c r="H232" s="3">
        <f>'CoUse calendar'!E232</f>
        <v>2094759</v>
      </c>
      <c r="I232" s="3">
        <f>'Conservation calendar'!E232</f>
        <v>-43282118</v>
      </c>
      <c r="J232" s="3">
        <f>'Conservation calendar'!F232</f>
        <v>-8059891</v>
      </c>
      <c r="K232" s="3">
        <f>'Res EV calendar'!E232</f>
        <v>6684573</v>
      </c>
      <c r="L232" s="3">
        <f>SUM('AMI adj calendar'!E232:I232)</f>
        <v>0</v>
      </c>
      <c r="N232" s="3">
        <f t="shared" si="59"/>
        <v>1459516302</v>
      </c>
      <c r="O232">
        <f t="shared" si="60"/>
        <v>2.1301878358037553E+18</v>
      </c>
      <c r="P232">
        <f t="shared" si="53"/>
        <v>829476757.94260323</v>
      </c>
      <c r="Q232">
        <f t="shared" si="54"/>
        <v>1.6174974116474935E+19</v>
      </c>
      <c r="R232">
        <f t="shared" si="55"/>
        <v>5.1281489044099554E-11</v>
      </c>
      <c r="S232" s="3">
        <f t="shared" si="63"/>
        <v>109239204</v>
      </c>
      <c r="T232" s="3">
        <f t="shared" si="64"/>
        <v>-3895391</v>
      </c>
      <c r="U232" s="3">
        <f t="shared" si="65"/>
        <v>-725390</v>
      </c>
      <c r="V232" s="3">
        <f t="shared" si="66"/>
        <v>500315</v>
      </c>
      <c r="W232" s="3">
        <f t="shared" si="61"/>
        <v>105118738</v>
      </c>
      <c r="Y232" s="3">
        <f t="shared" si="58"/>
        <v>1568755506</v>
      </c>
      <c r="Z232" s="3">
        <f t="shared" si="62"/>
        <v>1519977604</v>
      </c>
    </row>
    <row r="233" spans="3:26">
      <c r="C233">
        <f t="shared" si="56"/>
        <v>2030</v>
      </c>
      <c r="D233">
        <f t="shared" si="57"/>
        <v>9</v>
      </c>
      <c r="E233" s="3">
        <f>SUM('retail billed'!E233:AF233)</f>
        <v>1346498414</v>
      </c>
      <c r="F233" s="3">
        <f>SUM('retail unbilled'!E233:AF233)</f>
        <v>-113155708</v>
      </c>
      <c r="G233" s="3">
        <f>'wholesale calendar'!E233</f>
        <v>42716832</v>
      </c>
      <c r="H233" s="3">
        <f>'CoUse calendar'!E233</f>
        <v>1849505</v>
      </c>
      <c r="I233" s="3">
        <f>'Conservation calendar'!E233</f>
        <v>-32953477</v>
      </c>
      <c r="J233" s="3">
        <f>'Conservation calendar'!F233</f>
        <v>-6444157</v>
      </c>
      <c r="K233" s="3">
        <f>'Res EV calendar'!E233</f>
        <v>6700707</v>
      </c>
      <c r="L233" s="3">
        <f>SUM('AMI adj calendar'!E233:I233)</f>
        <v>0</v>
      </c>
      <c r="N233" s="3">
        <f t="shared" si="59"/>
        <v>1277909043</v>
      </c>
      <c r="O233">
        <f t="shared" si="60"/>
        <v>1.6330515221811758E+18</v>
      </c>
      <c r="P233">
        <f t="shared" si="53"/>
        <v>829476757.94260323</v>
      </c>
      <c r="Q233">
        <f t="shared" si="54"/>
        <v>1.6174974116474935E+19</v>
      </c>
      <c r="R233">
        <f t="shared" si="55"/>
        <v>5.1281489044099554E-11</v>
      </c>
      <c r="S233" s="3">
        <f t="shared" si="63"/>
        <v>83745314</v>
      </c>
      <c r="T233" s="3">
        <f t="shared" si="64"/>
        <v>-2965813</v>
      </c>
      <c r="U233" s="3">
        <f t="shared" si="65"/>
        <v>-579974</v>
      </c>
      <c r="V233" s="3">
        <f t="shared" si="66"/>
        <v>439118</v>
      </c>
      <c r="W233" s="3">
        <f t="shared" si="61"/>
        <v>80638645</v>
      </c>
      <c r="Y233" s="3">
        <f t="shared" si="58"/>
        <v>1361654357</v>
      </c>
      <c r="Z233" s="3">
        <f t="shared" si="62"/>
        <v>1325850761</v>
      </c>
    </row>
    <row r="234" spans="3:26">
      <c r="C234">
        <f t="shared" si="56"/>
        <v>2030</v>
      </c>
      <c r="D234">
        <f t="shared" si="57"/>
        <v>10</v>
      </c>
      <c r="E234" s="3">
        <f>SUM('retail billed'!E234:AF234)</f>
        <v>1148434098</v>
      </c>
      <c r="F234" s="3">
        <f>SUM('retail unbilled'!E234:AF234)</f>
        <v>-123271099</v>
      </c>
      <c r="G234" s="3">
        <f>'wholesale calendar'!E234</f>
        <v>38966814</v>
      </c>
      <c r="H234" s="3">
        <f>'CoUse calendar'!E234</f>
        <v>1625397</v>
      </c>
      <c r="I234" s="3">
        <f>'Conservation calendar'!E234</f>
        <v>-17587258</v>
      </c>
      <c r="J234" s="3">
        <f>'Conservation calendar'!F234</f>
        <v>-3584196</v>
      </c>
      <c r="K234" s="3">
        <f>'Res EV calendar'!E234</f>
        <v>6716841</v>
      </c>
      <c r="L234" s="3">
        <f>SUM('AMI adj calendar'!E234:I234)</f>
        <v>0</v>
      </c>
      <c r="N234" s="3">
        <f t="shared" si="59"/>
        <v>1065755210</v>
      </c>
      <c r="O234">
        <f t="shared" si="60"/>
        <v>1.1358341676421441E+18</v>
      </c>
      <c r="P234">
        <f t="shared" si="53"/>
        <v>829476757.94260323</v>
      </c>
      <c r="Q234">
        <f t="shared" si="54"/>
        <v>1.6174974116474935E+19</v>
      </c>
      <c r="R234">
        <f t="shared" si="55"/>
        <v>5.1281489044099554E-11</v>
      </c>
      <c r="S234" s="3">
        <f t="shared" si="63"/>
        <v>58247267</v>
      </c>
      <c r="T234" s="3">
        <f t="shared" si="64"/>
        <v>-1582853</v>
      </c>
      <c r="U234" s="3">
        <f t="shared" si="65"/>
        <v>-322578</v>
      </c>
      <c r="V234" s="3">
        <f t="shared" si="66"/>
        <v>367099</v>
      </c>
      <c r="W234" s="3">
        <f t="shared" si="61"/>
        <v>56708935</v>
      </c>
      <c r="Y234" s="3">
        <f t="shared" si="58"/>
        <v>1124002477</v>
      </c>
      <c r="Z234" s="3">
        <f t="shared" si="62"/>
        <v>1108009532</v>
      </c>
    </row>
    <row r="235" spans="3:26">
      <c r="C235">
        <f t="shared" si="56"/>
        <v>2030</v>
      </c>
      <c r="D235">
        <f t="shared" si="57"/>
        <v>11</v>
      </c>
      <c r="E235" s="3">
        <f>SUM('retail billed'!E235:AF235)</f>
        <v>875724660</v>
      </c>
      <c r="F235" s="3">
        <f>SUM('retail unbilled'!E235:AF235)</f>
        <v>25105517</v>
      </c>
      <c r="G235" s="3">
        <f>'wholesale calendar'!E235</f>
        <v>37021332</v>
      </c>
      <c r="H235" s="3">
        <f>'CoUse calendar'!E235</f>
        <v>1493857</v>
      </c>
      <c r="I235" s="3">
        <f>'Conservation calendar'!E235</f>
        <v>-14726462</v>
      </c>
      <c r="J235" s="3">
        <f>'Conservation calendar'!F235</f>
        <v>-2007196</v>
      </c>
      <c r="K235" s="3">
        <f>'Res EV calendar'!E235</f>
        <v>6732975</v>
      </c>
      <c r="L235" s="3">
        <f>SUM('AMI adj calendar'!E235:I235)</f>
        <v>0</v>
      </c>
      <c r="N235" s="3">
        <f t="shared" si="59"/>
        <v>939345366</v>
      </c>
      <c r="O235">
        <f t="shared" si="60"/>
        <v>8.8236971662567398E+17</v>
      </c>
      <c r="P235">
        <f t="shared" si="53"/>
        <v>829476757.94260323</v>
      </c>
      <c r="Q235">
        <f t="shared" si="54"/>
        <v>1.6174974116474935E+19</v>
      </c>
      <c r="R235">
        <f t="shared" si="55"/>
        <v>5.1281489044099554E-11</v>
      </c>
      <c r="S235" s="3">
        <f t="shared" si="63"/>
        <v>45249233</v>
      </c>
      <c r="T235" s="3">
        <f t="shared" si="64"/>
        <v>-1325382</v>
      </c>
      <c r="U235" s="3">
        <f t="shared" si="65"/>
        <v>-180648</v>
      </c>
      <c r="V235" s="3">
        <f t="shared" si="66"/>
        <v>324334</v>
      </c>
      <c r="W235" s="3">
        <f t="shared" si="61"/>
        <v>44067537</v>
      </c>
      <c r="Y235" s="3">
        <f t="shared" si="58"/>
        <v>984594599</v>
      </c>
      <c r="Z235" s="3">
        <f t="shared" si="62"/>
        <v>973412220</v>
      </c>
    </row>
    <row r="236" spans="3:26">
      <c r="C236">
        <f t="shared" si="56"/>
        <v>2030</v>
      </c>
      <c r="D236">
        <f t="shared" si="57"/>
        <v>12</v>
      </c>
      <c r="E236" s="3">
        <f>SUM('retail billed'!E236:AF236)</f>
        <v>955440426</v>
      </c>
      <c r="F236" s="3">
        <f>SUM('retail unbilled'!E236:AF236)</f>
        <v>54590552</v>
      </c>
      <c r="G236" s="3">
        <f>'wholesale calendar'!E236</f>
        <v>41614058</v>
      </c>
      <c r="H236" s="3">
        <f>'CoUse calendar'!E236</f>
        <v>1821549</v>
      </c>
      <c r="I236" s="3">
        <f>'Conservation calendar'!E236</f>
        <v>-24322804</v>
      </c>
      <c r="J236" s="3">
        <f>'Conservation calendar'!F236</f>
        <v>-2619920</v>
      </c>
      <c r="K236" s="3">
        <f>'Res EV calendar'!E236</f>
        <v>6749109</v>
      </c>
      <c r="L236" s="3">
        <f>SUM('AMI adj calendar'!E236:I236)</f>
        <v>0</v>
      </c>
      <c r="N236" s="3">
        <f t="shared" si="59"/>
        <v>1053466585</v>
      </c>
      <c r="O236">
        <f t="shared" si="60"/>
        <v>1.1097918457115622E+18</v>
      </c>
      <c r="P236">
        <f t="shared" si="53"/>
        <v>829476757.94260323</v>
      </c>
      <c r="Q236">
        <f t="shared" si="54"/>
        <v>1.6174974116474935E+19</v>
      </c>
      <c r="R236">
        <f t="shared" si="55"/>
        <v>5.1281489044099554E-11</v>
      </c>
      <c r="S236" s="3">
        <f t="shared" si="63"/>
        <v>56911778</v>
      </c>
      <c r="T236" s="3">
        <f t="shared" si="64"/>
        <v>-2189052</v>
      </c>
      <c r="U236" s="3">
        <f t="shared" si="65"/>
        <v>-235793</v>
      </c>
      <c r="V236" s="3">
        <f t="shared" si="66"/>
        <v>364609</v>
      </c>
      <c r="W236" s="3">
        <f t="shared" si="61"/>
        <v>54851542</v>
      </c>
      <c r="Y236" s="3">
        <f t="shared" si="58"/>
        <v>1110378363</v>
      </c>
      <c r="Z236" s="3">
        <f t="shared" si="62"/>
        <v>1088124512</v>
      </c>
    </row>
    <row r="237" spans="3:26">
      <c r="C237">
        <f t="shared" si="56"/>
        <v>2031</v>
      </c>
      <c r="D237">
        <f t="shared" si="57"/>
        <v>1</v>
      </c>
      <c r="E237" s="3">
        <f>SUM('retail billed'!E237:AF237)</f>
        <v>1074055222</v>
      </c>
      <c r="F237" s="3">
        <f>SUM('retail unbilled'!E237:AF237)</f>
        <v>-20355844</v>
      </c>
      <c r="G237" s="3">
        <f>'wholesale calendar'!E237</f>
        <v>42451875</v>
      </c>
      <c r="H237" s="3">
        <f>'CoUse calendar'!E237</f>
        <v>1993685</v>
      </c>
      <c r="I237" s="3">
        <f>'Conservation calendar'!E237</f>
        <v>-26567986</v>
      </c>
      <c r="J237" s="3">
        <f>'Conservation calendar'!F237</f>
        <v>-2838246</v>
      </c>
      <c r="K237" s="3">
        <f>'Res EV calendar'!E237</f>
        <v>6760352</v>
      </c>
      <c r="L237" s="3">
        <f>SUM('AMI adj calendar'!E237:I237)</f>
        <v>0</v>
      </c>
      <c r="N237" s="3">
        <f t="shared" si="59"/>
        <v>1098144938</v>
      </c>
      <c r="O237">
        <f t="shared" si="60"/>
        <v>1.2059223048550239E+18</v>
      </c>
      <c r="P237">
        <f t="shared" si="53"/>
        <v>836731106.27552629</v>
      </c>
      <c r="Q237">
        <f t="shared" si="54"/>
        <v>1.6459168694713479E+19</v>
      </c>
      <c r="R237">
        <f t="shared" si="55"/>
        <v>5.0836778077636203E-11</v>
      </c>
      <c r="S237" s="3">
        <f t="shared" si="63"/>
        <v>61305205</v>
      </c>
      <c r="T237" s="3">
        <f t="shared" si="64"/>
        <v>-2391119</v>
      </c>
      <c r="U237" s="3">
        <f t="shared" si="65"/>
        <v>-255442</v>
      </c>
      <c r="V237" s="3">
        <f t="shared" si="66"/>
        <v>377404</v>
      </c>
      <c r="W237" s="3">
        <f t="shared" si="61"/>
        <v>59036048</v>
      </c>
      <c r="Y237" s="3">
        <f t="shared" si="58"/>
        <v>1159450143</v>
      </c>
      <c r="Z237" s="3">
        <f t="shared" si="62"/>
        <v>1134535106</v>
      </c>
    </row>
    <row r="238" spans="3:26">
      <c r="C238">
        <f t="shared" si="56"/>
        <v>2031</v>
      </c>
      <c r="D238">
        <f t="shared" si="57"/>
        <v>2</v>
      </c>
      <c r="E238" s="3">
        <f>SUM('retail billed'!E238:AF238)</f>
        <v>988036461</v>
      </c>
      <c r="F238" s="3">
        <f>SUM('retail unbilled'!E238:AF238)</f>
        <v>-90790595</v>
      </c>
      <c r="G238" s="3">
        <f>'wholesale calendar'!E238</f>
        <v>36581280</v>
      </c>
      <c r="H238" s="3">
        <f>'CoUse calendar'!E238</f>
        <v>1972672</v>
      </c>
      <c r="I238" s="3">
        <f>'Conservation calendar'!E238</f>
        <v>-18589141</v>
      </c>
      <c r="J238" s="3">
        <f>'Conservation calendar'!F238</f>
        <v>-1971982</v>
      </c>
      <c r="K238" s="3">
        <f>'Res EV calendar'!E238</f>
        <v>6771594</v>
      </c>
      <c r="L238" s="3">
        <f>SUM('AMI adj calendar'!E238:I238)</f>
        <v>0</v>
      </c>
      <c r="N238" s="3">
        <f t="shared" si="59"/>
        <v>935799818</v>
      </c>
      <c r="O238">
        <f t="shared" si="60"/>
        <v>8.7572129936883315E+17</v>
      </c>
      <c r="P238">
        <f t="shared" si="53"/>
        <v>836731106.27552629</v>
      </c>
      <c r="Q238">
        <f t="shared" si="54"/>
        <v>1.6459168694713479E+19</v>
      </c>
      <c r="R238">
        <f t="shared" si="55"/>
        <v>5.0836778077636203E-11</v>
      </c>
      <c r="S238" s="3">
        <f t="shared" si="63"/>
        <v>44518849</v>
      </c>
      <c r="T238" s="3">
        <f t="shared" si="64"/>
        <v>-1673023</v>
      </c>
      <c r="U238" s="3">
        <f t="shared" si="65"/>
        <v>-177478</v>
      </c>
      <c r="V238" s="3">
        <f t="shared" si="66"/>
        <v>322145</v>
      </c>
      <c r="W238" s="3">
        <f t="shared" si="61"/>
        <v>42990493</v>
      </c>
      <c r="Y238" s="3">
        <f t="shared" si="58"/>
        <v>980318667</v>
      </c>
      <c r="Z238" s="3">
        <f t="shared" si="62"/>
        <v>965000782</v>
      </c>
    </row>
    <row r="239" spans="3:26">
      <c r="C239">
        <f t="shared" si="56"/>
        <v>2031</v>
      </c>
      <c r="D239">
        <f t="shared" si="57"/>
        <v>3</v>
      </c>
      <c r="E239" s="3">
        <f>SUM('retail billed'!E239:AF239)</f>
        <v>913961916</v>
      </c>
      <c r="F239" s="3">
        <f>SUM('retail unbilled'!E239:AF239)</f>
        <v>13168490</v>
      </c>
      <c r="G239" s="3">
        <f>'wholesale calendar'!E239</f>
        <v>37374265</v>
      </c>
      <c r="H239" s="3">
        <f>'CoUse calendar'!E239</f>
        <v>1762615</v>
      </c>
      <c r="I239" s="3">
        <f>'Conservation calendar'!E239</f>
        <v>-12597965</v>
      </c>
      <c r="J239" s="3">
        <f>'Conservation calendar'!F239</f>
        <v>-1892164</v>
      </c>
      <c r="K239" s="3">
        <f>'Res EV calendar'!E239</f>
        <v>6782837</v>
      </c>
      <c r="L239" s="3">
        <f>SUM('AMI adj calendar'!E239:I239)</f>
        <v>0</v>
      </c>
      <c r="N239" s="3">
        <f t="shared" si="59"/>
        <v>966267286</v>
      </c>
      <c r="O239">
        <f t="shared" si="60"/>
        <v>9.3367246799380582E+17</v>
      </c>
      <c r="P239">
        <f t="shared" si="53"/>
        <v>836731106.27552629</v>
      </c>
      <c r="Q239">
        <f t="shared" si="54"/>
        <v>1.6459168694713479E+19</v>
      </c>
      <c r="R239">
        <f t="shared" si="55"/>
        <v>5.0836778077636203E-11</v>
      </c>
      <c r="S239" s="3">
        <f t="shared" si="63"/>
        <v>47464900</v>
      </c>
      <c r="T239" s="3">
        <f t="shared" si="64"/>
        <v>-1133817</v>
      </c>
      <c r="U239" s="3">
        <f t="shared" si="65"/>
        <v>-170295</v>
      </c>
      <c r="V239" s="3">
        <f t="shared" si="66"/>
        <v>333186</v>
      </c>
      <c r="W239" s="3">
        <f t="shared" si="61"/>
        <v>46493974</v>
      </c>
      <c r="Y239" s="3">
        <f t="shared" si="58"/>
        <v>1013732186</v>
      </c>
      <c r="Z239" s="3">
        <f t="shared" si="62"/>
        <v>1005053968</v>
      </c>
    </row>
    <row r="240" spans="3:26">
      <c r="C240">
        <f t="shared" si="56"/>
        <v>2031</v>
      </c>
      <c r="D240">
        <f t="shared" si="57"/>
        <v>4</v>
      </c>
      <c r="E240" s="3">
        <f>SUM('retail billed'!E240:AF240)</f>
        <v>909693004</v>
      </c>
      <c r="F240" s="3">
        <f>SUM('retail unbilled'!E240:AF240)</f>
        <v>3558378</v>
      </c>
      <c r="G240" s="3">
        <f>'wholesale calendar'!E240</f>
        <v>36458709</v>
      </c>
      <c r="H240" s="3">
        <f>'CoUse calendar'!E240</f>
        <v>1658358</v>
      </c>
      <c r="I240" s="3">
        <f>'Conservation calendar'!E240</f>
        <v>-12191579</v>
      </c>
      <c r="J240" s="3">
        <f>'Conservation calendar'!F240</f>
        <v>-2676262</v>
      </c>
      <c r="K240" s="3">
        <f>'Res EV calendar'!E240</f>
        <v>6794080</v>
      </c>
      <c r="L240" s="3">
        <f>SUM('AMI adj calendar'!E240:I240)</f>
        <v>0</v>
      </c>
      <c r="N240" s="3">
        <f t="shared" si="59"/>
        <v>951368449</v>
      </c>
      <c r="O240">
        <f t="shared" si="60"/>
        <v>9.051019257526656E+17</v>
      </c>
      <c r="P240">
        <f t="shared" si="53"/>
        <v>836731106.27552629</v>
      </c>
      <c r="Q240">
        <f t="shared" si="54"/>
        <v>1.6459168694713479E+19</v>
      </c>
      <c r="R240">
        <f t="shared" si="55"/>
        <v>5.0836778077636203E-11</v>
      </c>
      <c r="S240" s="3">
        <f t="shared" si="63"/>
        <v>46012466</v>
      </c>
      <c r="T240" s="3">
        <f t="shared" si="64"/>
        <v>-1097242</v>
      </c>
      <c r="U240" s="3">
        <f t="shared" si="65"/>
        <v>-240864</v>
      </c>
      <c r="V240" s="3">
        <f t="shared" si="66"/>
        <v>328592</v>
      </c>
      <c r="W240" s="3">
        <f t="shared" si="61"/>
        <v>45002952</v>
      </c>
      <c r="Y240" s="3">
        <f t="shared" si="58"/>
        <v>997380915</v>
      </c>
      <c r="Z240" s="3">
        <f t="shared" si="62"/>
        <v>988297640</v>
      </c>
    </row>
    <row r="241" spans="3:26">
      <c r="C241">
        <f t="shared" si="56"/>
        <v>2031</v>
      </c>
      <c r="D241">
        <f t="shared" si="57"/>
        <v>5</v>
      </c>
      <c r="E241" s="3">
        <f>SUM('retail billed'!E241:AF241)</f>
        <v>989644159</v>
      </c>
      <c r="F241" s="3">
        <f>SUM('retail unbilled'!E241:AF241)</f>
        <v>164890541</v>
      </c>
      <c r="G241" s="3">
        <f>'wholesale calendar'!E241</f>
        <v>42099822</v>
      </c>
      <c r="H241" s="3">
        <f>'CoUse calendar'!E241</f>
        <v>1617456</v>
      </c>
      <c r="I241" s="3">
        <f>'Conservation calendar'!E241</f>
        <v>-26318521</v>
      </c>
      <c r="J241" s="3">
        <f>'Conservation calendar'!F241</f>
        <v>-5421778</v>
      </c>
      <c r="K241" s="3">
        <f>'Res EV calendar'!E241</f>
        <v>6805322</v>
      </c>
      <c r="L241" s="3">
        <f>SUM('AMI adj calendar'!E241:I241)</f>
        <v>0</v>
      </c>
      <c r="N241" s="3">
        <f t="shared" si="59"/>
        <v>1198251978</v>
      </c>
      <c r="O241">
        <f t="shared" si="60"/>
        <v>1.4358078027809124E+18</v>
      </c>
      <c r="P241">
        <f t="shared" si="53"/>
        <v>836731106.27552629</v>
      </c>
      <c r="Q241">
        <f t="shared" si="54"/>
        <v>1.6459168694713479E+19</v>
      </c>
      <c r="R241">
        <f t="shared" si="55"/>
        <v>5.0836778077636203E-11</v>
      </c>
      <c r="S241" s="3">
        <f t="shared" si="63"/>
        <v>72991843</v>
      </c>
      <c r="T241" s="3">
        <f t="shared" si="64"/>
        <v>-2368667</v>
      </c>
      <c r="U241" s="3">
        <f t="shared" si="65"/>
        <v>-487960</v>
      </c>
      <c r="V241" s="3">
        <f t="shared" si="66"/>
        <v>414548</v>
      </c>
      <c r="W241" s="3">
        <f t="shared" si="61"/>
        <v>70549764</v>
      </c>
      <c r="Y241" s="3">
        <f t="shared" si="58"/>
        <v>1271243821</v>
      </c>
      <c r="Z241" s="3">
        <f t="shared" si="62"/>
        <v>1243866765</v>
      </c>
    </row>
    <row r="242" spans="3:26">
      <c r="C242">
        <f t="shared" si="56"/>
        <v>2031</v>
      </c>
      <c r="D242">
        <f t="shared" si="57"/>
        <v>6</v>
      </c>
      <c r="E242" s="3">
        <f>SUM('retail billed'!E242:AF242)</f>
        <v>1252896307</v>
      </c>
      <c r="F242" s="3">
        <f>SUM('retail unbilled'!E242:AF242)</f>
        <v>65669493</v>
      </c>
      <c r="G242" s="3">
        <f>'wholesale calendar'!E242</f>
        <v>44736173</v>
      </c>
      <c r="H242" s="3">
        <f>'CoUse calendar'!E242</f>
        <v>1739428</v>
      </c>
      <c r="I242" s="3">
        <f>'Conservation calendar'!E242</f>
        <v>-39592456</v>
      </c>
      <c r="J242" s="3">
        <f>'Conservation calendar'!F242</f>
        <v>-7465362</v>
      </c>
      <c r="K242" s="3">
        <f>'Res EV calendar'!E242</f>
        <v>6816565</v>
      </c>
      <c r="L242" s="3">
        <f>SUM('AMI adj calendar'!E242:I242)</f>
        <v>0</v>
      </c>
      <c r="N242" s="3">
        <f t="shared" si="59"/>
        <v>1365041401</v>
      </c>
      <c r="O242">
        <f t="shared" si="60"/>
        <v>1.8633380264440428E+18</v>
      </c>
      <c r="P242">
        <f t="shared" si="53"/>
        <v>836731106.27552629</v>
      </c>
      <c r="Q242">
        <f t="shared" si="54"/>
        <v>1.6459168694713479E+19</v>
      </c>
      <c r="R242">
        <f t="shared" si="55"/>
        <v>5.0836778077636203E-11</v>
      </c>
      <c r="S242" s="3">
        <f t="shared" si="63"/>
        <v>94726102</v>
      </c>
      <c r="T242" s="3">
        <f t="shared" si="64"/>
        <v>-3563321</v>
      </c>
      <c r="U242" s="3">
        <f t="shared" si="65"/>
        <v>-671883</v>
      </c>
      <c r="V242" s="3">
        <f t="shared" si="66"/>
        <v>473031</v>
      </c>
      <c r="W242" s="3">
        <f t="shared" si="61"/>
        <v>90963929</v>
      </c>
      <c r="Y242" s="3">
        <f t="shared" si="58"/>
        <v>1459767503</v>
      </c>
      <c r="Z242" s="3">
        <f t="shared" si="62"/>
        <v>1415764077</v>
      </c>
    </row>
    <row r="243" spans="3:26">
      <c r="C243">
        <f t="shared" si="56"/>
        <v>2031</v>
      </c>
      <c r="D243">
        <f t="shared" si="57"/>
        <v>7</v>
      </c>
      <c r="E243" s="3">
        <f>SUM('retail billed'!E243:AF243)</f>
        <v>1410681384</v>
      </c>
      <c r="F243" s="3">
        <f>SUM('retail unbilled'!E243:AF243)</f>
        <v>32117042</v>
      </c>
      <c r="G243" s="3">
        <f>'wholesale calendar'!E243</f>
        <v>47902505</v>
      </c>
      <c r="H243" s="3">
        <f>'CoUse calendar'!E243</f>
        <v>1825242</v>
      </c>
      <c r="I243" s="3">
        <f>'Conservation calendar'!E243</f>
        <v>-44903639</v>
      </c>
      <c r="J243" s="3">
        <f>'Conservation calendar'!F243</f>
        <v>-8296412</v>
      </c>
      <c r="K243" s="3">
        <f>'Res EV calendar'!E243</f>
        <v>6827807</v>
      </c>
      <c r="L243" s="3">
        <f>SUM('AMI adj calendar'!E243:I243)</f>
        <v>0</v>
      </c>
      <c r="N243" s="3">
        <f t="shared" si="59"/>
        <v>1492526173</v>
      </c>
      <c r="O243">
        <f t="shared" si="60"/>
        <v>2.227634377090026E+18</v>
      </c>
      <c r="P243">
        <f t="shared" si="53"/>
        <v>836731106.27552629</v>
      </c>
      <c r="Q243">
        <f t="shared" si="54"/>
        <v>1.6459168694713479E+19</v>
      </c>
      <c r="R243">
        <f t="shared" si="55"/>
        <v>5.0836778077636203E-11</v>
      </c>
      <c r="S243" s="3">
        <f t="shared" si="63"/>
        <v>113245754</v>
      </c>
      <c r="T243" s="3">
        <f t="shared" si="64"/>
        <v>-4041328</v>
      </c>
      <c r="U243" s="3">
        <f t="shared" si="65"/>
        <v>-746677</v>
      </c>
      <c r="V243" s="3">
        <f t="shared" si="66"/>
        <v>518061</v>
      </c>
      <c r="W243" s="3">
        <f t="shared" si="61"/>
        <v>108975810</v>
      </c>
      <c r="Y243" s="3">
        <f t="shared" si="58"/>
        <v>1605771927</v>
      </c>
      <c r="Z243" s="3">
        <f t="shared" si="62"/>
        <v>1555129739</v>
      </c>
    </row>
    <row r="244" spans="3:26">
      <c r="C244">
        <f t="shared" si="56"/>
        <v>2031</v>
      </c>
      <c r="D244">
        <f t="shared" si="57"/>
        <v>8</v>
      </c>
      <c r="E244" s="3">
        <f>SUM('retail billed'!E244:AF244)</f>
        <v>1419239634</v>
      </c>
      <c r="F244" s="3">
        <f>SUM('retail unbilled'!E244:AF244)</f>
        <v>2612537</v>
      </c>
      <c r="G244" s="3">
        <f>'wholesale calendar'!E244</f>
        <v>48300436</v>
      </c>
      <c r="H244" s="3">
        <f>'CoUse calendar'!E244</f>
        <v>2094759</v>
      </c>
      <c r="I244" s="3">
        <f>'Conservation calendar'!E244</f>
        <v>-43282118</v>
      </c>
      <c r="J244" s="3">
        <f>'Conservation calendar'!F244</f>
        <v>-8059891</v>
      </c>
      <c r="K244" s="3">
        <f>'Res EV calendar'!E244</f>
        <v>6839050</v>
      </c>
      <c r="L244" s="3">
        <f>SUM('AMI adj calendar'!E244:I244)</f>
        <v>0</v>
      </c>
      <c r="N244" s="3">
        <f t="shared" si="59"/>
        <v>1472247366</v>
      </c>
      <c r="O244">
        <f t="shared" si="60"/>
        <v>2.1675123066939379E+18</v>
      </c>
      <c r="P244">
        <f t="shared" si="53"/>
        <v>836731106.27552629</v>
      </c>
      <c r="Q244">
        <f t="shared" si="54"/>
        <v>1.6459168694713479E+19</v>
      </c>
      <c r="R244">
        <f t="shared" si="55"/>
        <v>5.0836778077636203E-11</v>
      </c>
      <c r="S244" s="3">
        <f t="shared" si="63"/>
        <v>110189342</v>
      </c>
      <c r="T244" s="3">
        <f t="shared" si="64"/>
        <v>-3895391</v>
      </c>
      <c r="U244" s="3">
        <f t="shared" si="65"/>
        <v>-725390</v>
      </c>
      <c r="V244" s="3">
        <f t="shared" si="66"/>
        <v>511864</v>
      </c>
      <c r="W244" s="3">
        <f t="shared" si="61"/>
        <v>106080425</v>
      </c>
      <c r="Y244" s="3">
        <f t="shared" si="58"/>
        <v>1582436708</v>
      </c>
      <c r="Z244" s="3">
        <f t="shared" si="62"/>
        <v>1533824832</v>
      </c>
    </row>
    <row r="245" spans="3:26">
      <c r="C245">
        <f t="shared" si="56"/>
        <v>2031</v>
      </c>
      <c r="D245">
        <f t="shared" si="57"/>
        <v>9</v>
      </c>
      <c r="E245" s="3">
        <f>SUM('retail billed'!E245:AF245)</f>
        <v>1357913590</v>
      </c>
      <c r="F245" s="3">
        <f>SUM('retail unbilled'!E245:AF245)</f>
        <v>-114234565</v>
      </c>
      <c r="G245" s="3">
        <f>'wholesale calendar'!E245</f>
        <v>43545486</v>
      </c>
      <c r="H245" s="3">
        <f>'CoUse calendar'!E245</f>
        <v>1849505</v>
      </c>
      <c r="I245" s="3">
        <f>'Conservation calendar'!E245</f>
        <v>-32953477</v>
      </c>
      <c r="J245" s="3">
        <f>'Conservation calendar'!F245</f>
        <v>-6444157</v>
      </c>
      <c r="K245" s="3">
        <f>'Res EV calendar'!E245</f>
        <v>6850293</v>
      </c>
      <c r="L245" s="3">
        <f>SUM('AMI adj calendar'!E245:I245)</f>
        <v>0</v>
      </c>
      <c r="N245" s="3">
        <f t="shared" si="59"/>
        <v>1289074016</v>
      </c>
      <c r="O245">
        <f t="shared" si="60"/>
        <v>1.6617118187263683E+18</v>
      </c>
      <c r="P245">
        <f t="shared" si="53"/>
        <v>836731106.27552629</v>
      </c>
      <c r="Q245">
        <f t="shared" si="54"/>
        <v>1.6459168694713479E+19</v>
      </c>
      <c r="R245">
        <f t="shared" si="55"/>
        <v>5.0836778077636203E-11</v>
      </c>
      <c r="S245" s="3">
        <f t="shared" si="63"/>
        <v>84476075</v>
      </c>
      <c r="T245" s="3">
        <f t="shared" si="64"/>
        <v>-2965813</v>
      </c>
      <c r="U245" s="3">
        <f t="shared" si="65"/>
        <v>-579974</v>
      </c>
      <c r="V245" s="3">
        <f t="shared" si="66"/>
        <v>448916</v>
      </c>
      <c r="W245" s="3">
        <f t="shared" si="61"/>
        <v>81379204</v>
      </c>
      <c r="Y245" s="3">
        <f t="shared" si="58"/>
        <v>1373550091</v>
      </c>
      <c r="Z245" s="3">
        <f t="shared" si="62"/>
        <v>1337905879</v>
      </c>
    </row>
    <row r="246" spans="3:26">
      <c r="C246">
        <f t="shared" si="56"/>
        <v>2031</v>
      </c>
      <c r="D246">
        <f t="shared" si="57"/>
        <v>10</v>
      </c>
      <c r="E246" s="3">
        <f>SUM('retail billed'!E246:AF246)</f>
        <v>1157987550</v>
      </c>
      <c r="F246" s="3">
        <f>SUM('retail unbilled'!E246:AF246)</f>
        <v>-124460280</v>
      </c>
      <c r="G246" s="3">
        <f>'wholesale calendar'!E246</f>
        <v>39819266</v>
      </c>
      <c r="H246" s="3">
        <f>'CoUse calendar'!E246</f>
        <v>1625397</v>
      </c>
      <c r="I246" s="3">
        <f>'Conservation calendar'!E246</f>
        <v>-17587258</v>
      </c>
      <c r="J246" s="3">
        <f>'Conservation calendar'!F246</f>
        <v>-3584196</v>
      </c>
      <c r="K246" s="3">
        <f>'Res EV calendar'!E246</f>
        <v>6861535</v>
      </c>
      <c r="L246" s="3">
        <f>SUM('AMI adj calendar'!E246:I246)</f>
        <v>0</v>
      </c>
      <c r="N246" s="3">
        <f t="shared" si="59"/>
        <v>1074971933</v>
      </c>
      <c r="O246">
        <f t="shared" si="60"/>
        <v>1.1555646567377564E+18</v>
      </c>
      <c r="P246">
        <f t="shared" si="53"/>
        <v>836731106.27552629</v>
      </c>
      <c r="Q246">
        <f t="shared" si="54"/>
        <v>1.6459168694713479E+19</v>
      </c>
      <c r="R246">
        <f t="shared" si="55"/>
        <v>5.0836778077636203E-11</v>
      </c>
      <c r="S246" s="3">
        <f t="shared" si="63"/>
        <v>58745184</v>
      </c>
      <c r="T246" s="3">
        <f t="shared" si="64"/>
        <v>-1582853</v>
      </c>
      <c r="U246" s="3">
        <f t="shared" si="65"/>
        <v>-322578</v>
      </c>
      <c r="V246" s="3">
        <f t="shared" si="66"/>
        <v>374970</v>
      </c>
      <c r="W246" s="3">
        <f t="shared" si="61"/>
        <v>57214723</v>
      </c>
      <c r="Y246" s="3">
        <f t="shared" si="58"/>
        <v>1133717117</v>
      </c>
      <c r="Z246" s="3">
        <f t="shared" si="62"/>
        <v>1117876737</v>
      </c>
    </row>
    <row r="247" spans="3:26">
      <c r="C247">
        <f t="shared" si="56"/>
        <v>2031</v>
      </c>
      <c r="D247">
        <f t="shared" si="57"/>
        <v>11</v>
      </c>
      <c r="E247" s="3">
        <f>SUM('retail billed'!E247:AF247)</f>
        <v>882821080</v>
      </c>
      <c r="F247" s="3">
        <f>SUM('retail unbilled'!E247:AF247)</f>
        <v>25338634</v>
      </c>
      <c r="G247" s="3">
        <f>'wholesale calendar'!E247</f>
        <v>37841844</v>
      </c>
      <c r="H247" s="3">
        <f>'CoUse calendar'!E247</f>
        <v>1493857</v>
      </c>
      <c r="I247" s="3">
        <f>'Conservation calendar'!E247</f>
        <v>-14726462</v>
      </c>
      <c r="J247" s="3">
        <f>'Conservation calendar'!F247</f>
        <v>-2007196</v>
      </c>
      <c r="K247" s="3">
        <f>'Res EV calendar'!E247</f>
        <v>6872778</v>
      </c>
      <c r="L247" s="3">
        <f>SUM('AMI adj calendar'!E247:I247)</f>
        <v>0</v>
      </c>
      <c r="N247" s="3">
        <f t="shared" si="59"/>
        <v>947495415</v>
      </c>
      <c r="O247">
        <f t="shared" si="60"/>
        <v>8.9774756144602227E+17</v>
      </c>
      <c r="P247">
        <f t="shared" si="53"/>
        <v>836731106.27552629</v>
      </c>
      <c r="Q247">
        <f t="shared" si="54"/>
        <v>1.6459168694713479E+19</v>
      </c>
      <c r="R247">
        <f t="shared" si="55"/>
        <v>5.0836778077636203E-11</v>
      </c>
      <c r="S247" s="3">
        <f t="shared" si="63"/>
        <v>45638594</v>
      </c>
      <c r="T247" s="3">
        <f t="shared" si="64"/>
        <v>-1325382</v>
      </c>
      <c r="U247" s="3">
        <f t="shared" si="65"/>
        <v>-180648</v>
      </c>
      <c r="V247" s="3">
        <f t="shared" si="66"/>
        <v>331045</v>
      </c>
      <c r="W247" s="3">
        <f t="shared" si="61"/>
        <v>44463609</v>
      </c>
      <c r="Y247" s="3">
        <f t="shared" si="58"/>
        <v>993134009</v>
      </c>
      <c r="Z247" s="3">
        <f t="shared" si="62"/>
        <v>982098144</v>
      </c>
    </row>
    <row r="248" spans="3:26">
      <c r="C248">
        <f t="shared" si="56"/>
        <v>2031</v>
      </c>
      <c r="D248">
        <f t="shared" si="57"/>
        <v>12</v>
      </c>
      <c r="E248" s="3">
        <f>SUM('retail billed'!E248:AF248)</f>
        <v>963352363</v>
      </c>
      <c r="F248" s="3">
        <f>SUM('retail unbilled'!E248:AF248)</f>
        <v>55116807</v>
      </c>
      <c r="G248" s="3">
        <f>'wholesale calendar'!E248</f>
        <v>42457674</v>
      </c>
      <c r="H248" s="3">
        <f>'CoUse calendar'!E248</f>
        <v>1821549</v>
      </c>
      <c r="I248" s="3">
        <f>'Conservation calendar'!E248</f>
        <v>-24322804</v>
      </c>
      <c r="J248" s="3">
        <f>'Conservation calendar'!F248</f>
        <v>-2619920</v>
      </c>
      <c r="K248" s="3">
        <f>'Res EV calendar'!E248</f>
        <v>6884021</v>
      </c>
      <c r="L248" s="3">
        <f>SUM('AMI adj calendar'!E248:I248)</f>
        <v>0</v>
      </c>
      <c r="N248" s="3">
        <f t="shared" si="59"/>
        <v>1062748393</v>
      </c>
      <c r="O248">
        <f t="shared" si="60"/>
        <v>1.1294341468240824E+18</v>
      </c>
      <c r="P248">
        <f t="shared" si="53"/>
        <v>836731106.27552629</v>
      </c>
      <c r="Q248">
        <f t="shared" si="54"/>
        <v>1.6459168694713479E+19</v>
      </c>
      <c r="R248">
        <f t="shared" si="55"/>
        <v>5.0836778077636203E-11</v>
      </c>
      <c r="S248" s="3">
        <f t="shared" si="63"/>
        <v>57416793</v>
      </c>
      <c r="T248" s="3">
        <f t="shared" si="64"/>
        <v>-2189052</v>
      </c>
      <c r="U248" s="3">
        <f t="shared" si="65"/>
        <v>-235793</v>
      </c>
      <c r="V248" s="3">
        <f t="shared" si="66"/>
        <v>371921</v>
      </c>
      <c r="W248" s="3">
        <f t="shared" si="61"/>
        <v>55363869</v>
      </c>
      <c r="Y248" s="3">
        <f t="shared" si="58"/>
        <v>1120165186</v>
      </c>
      <c r="Z248" s="3">
        <f t="shared" si="62"/>
        <v>1098053559</v>
      </c>
    </row>
    <row r="249" spans="3:26">
      <c r="C249">
        <f t="shared" si="56"/>
        <v>2032</v>
      </c>
      <c r="D249">
        <f t="shared" si="57"/>
        <v>1</v>
      </c>
      <c r="E249" s="3">
        <f>SUM('retail billed'!E249:AF249)</f>
        <v>1082260786</v>
      </c>
      <c r="F249" s="3">
        <f>SUM('retail unbilled'!E249:AF249)</f>
        <v>-20520576</v>
      </c>
      <c r="G249" s="3">
        <f>'wholesale calendar'!E249</f>
        <v>43293388</v>
      </c>
      <c r="H249" s="3">
        <f>'CoUse calendar'!E249</f>
        <v>1993685</v>
      </c>
      <c r="I249" s="3">
        <f>'Conservation calendar'!E249</f>
        <v>-26567986</v>
      </c>
      <c r="J249" s="3">
        <f>'Conservation calendar'!F249</f>
        <v>-2838246</v>
      </c>
      <c r="K249" s="3">
        <f>'Res EV calendar'!E249</f>
        <v>6891718</v>
      </c>
      <c r="L249" s="3">
        <f>SUM('AMI adj calendar'!E249:I249)</f>
        <v>0</v>
      </c>
      <c r="N249" s="3">
        <f t="shared" si="59"/>
        <v>1107027283</v>
      </c>
      <c r="O249">
        <f t="shared" si="60"/>
        <v>1.2255094053063621E+18</v>
      </c>
      <c r="P249">
        <f t="shared" si="53"/>
        <v>843746967.28419447</v>
      </c>
      <c r="Q249">
        <f t="shared" si="54"/>
        <v>1.6733857328095009E+19</v>
      </c>
      <c r="R249">
        <f t="shared" si="55"/>
        <v>5.0421546613021535E-11</v>
      </c>
      <c r="S249" s="3">
        <f t="shared" si="63"/>
        <v>61792080</v>
      </c>
      <c r="T249" s="3">
        <f t="shared" si="64"/>
        <v>-2391119</v>
      </c>
      <c r="U249" s="3">
        <f t="shared" si="65"/>
        <v>-255442</v>
      </c>
      <c r="V249" s="3">
        <f t="shared" si="66"/>
        <v>384682</v>
      </c>
      <c r="W249" s="3">
        <f t="shared" si="61"/>
        <v>59530201</v>
      </c>
      <c r="Y249" s="3">
        <f t="shared" si="58"/>
        <v>1168819363</v>
      </c>
      <c r="Z249" s="3">
        <f t="shared" si="62"/>
        <v>1144042970</v>
      </c>
    </row>
    <row r="250" spans="3:26">
      <c r="C250">
        <f t="shared" si="56"/>
        <v>2032</v>
      </c>
      <c r="D250">
        <f t="shared" si="57"/>
        <v>2</v>
      </c>
      <c r="E250" s="3">
        <f>SUM('retail billed'!E250:AF250)</f>
        <v>997799219</v>
      </c>
      <c r="F250" s="3">
        <f>SUM('retail unbilled'!E250:AF250)</f>
        <v>-63752443</v>
      </c>
      <c r="G250" s="3">
        <f>'wholesale calendar'!E250</f>
        <v>38678089</v>
      </c>
      <c r="H250" s="3">
        <f>'CoUse calendar'!E250</f>
        <v>1972672</v>
      </c>
      <c r="I250" s="3">
        <f>'Conservation calendar'!E250</f>
        <v>-18589141</v>
      </c>
      <c r="J250" s="3">
        <f>'Conservation calendar'!F250</f>
        <v>-1971982</v>
      </c>
      <c r="K250" s="3">
        <f>'Res EV calendar'!E250</f>
        <v>6899416</v>
      </c>
      <c r="L250" s="3">
        <f>SUM('AMI adj calendar'!E250:I250)</f>
        <v>0</v>
      </c>
      <c r="N250" s="3">
        <f t="shared" si="59"/>
        <v>974697537</v>
      </c>
      <c r="O250">
        <f t="shared" si="60"/>
        <v>9.5003528863386637E+17</v>
      </c>
      <c r="P250">
        <f t="shared" si="53"/>
        <v>843746967.28419447</v>
      </c>
      <c r="Q250">
        <f t="shared" si="54"/>
        <v>1.6733857328095009E+19</v>
      </c>
      <c r="R250">
        <f t="shared" si="55"/>
        <v>5.0421546613021535E-11</v>
      </c>
      <c r="S250" s="3">
        <f t="shared" si="63"/>
        <v>47902249</v>
      </c>
      <c r="T250" s="3">
        <f t="shared" si="64"/>
        <v>-1673023</v>
      </c>
      <c r="U250" s="3">
        <f t="shared" si="65"/>
        <v>-177478</v>
      </c>
      <c r="V250" s="3">
        <f t="shared" si="66"/>
        <v>339077</v>
      </c>
      <c r="W250" s="3">
        <f t="shared" si="61"/>
        <v>46390825</v>
      </c>
      <c r="Y250" s="3">
        <f t="shared" si="58"/>
        <v>1022599786</v>
      </c>
      <c r="Z250" s="3">
        <f t="shared" si="62"/>
        <v>1007426655</v>
      </c>
    </row>
    <row r="251" spans="3:26">
      <c r="C251">
        <f t="shared" si="56"/>
        <v>2032</v>
      </c>
      <c r="D251">
        <f t="shared" si="57"/>
        <v>3</v>
      </c>
      <c r="E251" s="3">
        <f>SUM('retail billed'!E251:AF251)</f>
        <v>920945405</v>
      </c>
      <c r="F251" s="3">
        <f>SUM('retail unbilled'!E251:AF251)</f>
        <v>-13294901</v>
      </c>
      <c r="G251" s="3">
        <f>'wholesale calendar'!E251</f>
        <v>38227444</v>
      </c>
      <c r="H251" s="3">
        <f>'CoUse calendar'!E251</f>
        <v>1762615</v>
      </c>
      <c r="I251" s="3">
        <f>'Conservation calendar'!E251</f>
        <v>-12597965</v>
      </c>
      <c r="J251" s="3">
        <f>'Conservation calendar'!F251</f>
        <v>-1892164</v>
      </c>
      <c r="K251" s="3">
        <f>'Res EV calendar'!E251</f>
        <v>6907113</v>
      </c>
      <c r="L251" s="3">
        <f>SUM('AMI adj calendar'!E251:I251)</f>
        <v>0</v>
      </c>
      <c r="N251" s="3">
        <f t="shared" si="59"/>
        <v>947640563</v>
      </c>
      <c r="O251">
        <f t="shared" si="60"/>
        <v>8.9802263664295693E+17</v>
      </c>
      <c r="P251">
        <f t="shared" si="53"/>
        <v>843746967.28419447</v>
      </c>
      <c r="Q251">
        <f t="shared" si="54"/>
        <v>1.6733857328095009E+19</v>
      </c>
      <c r="R251">
        <f t="shared" si="55"/>
        <v>5.0421546613021535E-11</v>
      </c>
      <c r="S251" s="3">
        <f t="shared" si="63"/>
        <v>45279690</v>
      </c>
      <c r="T251" s="3">
        <f t="shared" si="64"/>
        <v>-1133817</v>
      </c>
      <c r="U251" s="3">
        <f t="shared" si="65"/>
        <v>-170295</v>
      </c>
      <c r="V251" s="3">
        <f t="shared" si="66"/>
        <v>330032</v>
      </c>
      <c r="W251" s="3">
        <f t="shared" si="61"/>
        <v>44305610</v>
      </c>
      <c r="Y251" s="3">
        <f t="shared" si="58"/>
        <v>992920253</v>
      </c>
      <c r="Z251" s="3">
        <f t="shared" si="62"/>
        <v>984363157</v>
      </c>
    </row>
    <row r="252" spans="3:26">
      <c r="C252">
        <f t="shared" si="56"/>
        <v>2032</v>
      </c>
      <c r="D252">
        <f t="shared" si="57"/>
        <v>4</v>
      </c>
      <c r="E252" s="3">
        <f>SUM('retail billed'!E252:AF252)</f>
        <v>916409168</v>
      </c>
      <c r="F252" s="3">
        <f>SUM('retail unbilled'!E252:AF252)</f>
        <v>3578452</v>
      </c>
      <c r="G252" s="3">
        <f>'wholesale calendar'!E252</f>
        <v>37293693</v>
      </c>
      <c r="H252" s="3">
        <f>'CoUse calendar'!E252</f>
        <v>1658358</v>
      </c>
      <c r="I252" s="3">
        <f>'Conservation calendar'!E252</f>
        <v>-12191579</v>
      </c>
      <c r="J252" s="3">
        <f>'Conservation calendar'!F252</f>
        <v>-2676262</v>
      </c>
      <c r="K252" s="3">
        <f>'Res EV calendar'!E252</f>
        <v>6914810</v>
      </c>
      <c r="L252" s="3">
        <f>SUM('AMI adj calendar'!E252:I252)</f>
        <v>0</v>
      </c>
      <c r="N252" s="3">
        <f t="shared" si="59"/>
        <v>958939671</v>
      </c>
      <c r="O252">
        <f t="shared" si="60"/>
        <v>9.1956529261758822E+17</v>
      </c>
      <c r="P252">
        <f t="shared" si="53"/>
        <v>843746967.28419447</v>
      </c>
      <c r="Q252">
        <f t="shared" si="54"/>
        <v>1.6733857328095009E+19</v>
      </c>
      <c r="R252">
        <f t="shared" si="55"/>
        <v>5.0421546613021535E-11</v>
      </c>
      <c r="S252" s="3">
        <f t="shared" si="63"/>
        <v>46365904</v>
      </c>
      <c r="T252" s="3">
        <f t="shared" si="64"/>
        <v>-1097242</v>
      </c>
      <c r="U252" s="3">
        <f t="shared" si="65"/>
        <v>-240864</v>
      </c>
      <c r="V252" s="3">
        <f t="shared" si="66"/>
        <v>334340</v>
      </c>
      <c r="W252" s="3">
        <f t="shared" si="61"/>
        <v>45362138</v>
      </c>
      <c r="Y252" s="3">
        <f t="shared" si="58"/>
        <v>1005305575</v>
      </c>
      <c r="Z252" s="3">
        <f t="shared" si="62"/>
        <v>996348778</v>
      </c>
    </row>
    <row r="253" spans="3:26">
      <c r="C253">
        <f t="shared" si="56"/>
        <v>2032</v>
      </c>
      <c r="D253">
        <f t="shared" si="57"/>
        <v>5</v>
      </c>
      <c r="E253" s="3">
        <f>SUM('retail billed'!E253:AF253)</f>
        <v>996910105</v>
      </c>
      <c r="F253" s="3">
        <f>SUM('retail unbilled'!E253:AF253)</f>
        <v>166322366</v>
      </c>
      <c r="G253" s="3">
        <f>'wholesale calendar'!E253</f>
        <v>42970862</v>
      </c>
      <c r="H253" s="3">
        <f>'CoUse calendar'!E253</f>
        <v>1617456</v>
      </c>
      <c r="I253" s="3">
        <f>'Conservation calendar'!E253</f>
        <v>-26318521</v>
      </c>
      <c r="J253" s="3">
        <f>'Conservation calendar'!F253</f>
        <v>-5421778</v>
      </c>
      <c r="K253" s="3">
        <f>'Res EV calendar'!E253</f>
        <v>6922507</v>
      </c>
      <c r="L253" s="3">
        <f>SUM('AMI adj calendar'!E253:I253)</f>
        <v>0</v>
      </c>
      <c r="N253" s="3">
        <f t="shared" si="59"/>
        <v>1207820789</v>
      </c>
      <c r="O253">
        <f t="shared" si="60"/>
        <v>1.4588310583405824E+18</v>
      </c>
      <c r="P253">
        <f t="shared" si="53"/>
        <v>843746967.28419447</v>
      </c>
      <c r="Q253">
        <f t="shared" si="54"/>
        <v>1.6733857328095009E+19</v>
      </c>
      <c r="R253">
        <f t="shared" si="55"/>
        <v>5.0421546613021535E-11</v>
      </c>
      <c r="S253" s="3">
        <f t="shared" si="63"/>
        <v>73556518</v>
      </c>
      <c r="T253" s="3">
        <f t="shared" si="64"/>
        <v>-2368667</v>
      </c>
      <c r="U253" s="3">
        <f t="shared" si="65"/>
        <v>-487960</v>
      </c>
      <c r="V253" s="3">
        <f t="shared" si="66"/>
        <v>421582</v>
      </c>
      <c r="W253" s="3">
        <f t="shared" si="61"/>
        <v>71121473</v>
      </c>
      <c r="Y253" s="3">
        <f t="shared" si="58"/>
        <v>1281377307</v>
      </c>
      <c r="Z253" s="3">
        <f t="shared" si="62"/>
        <v>1254124470</v>
      </c>
    </row>
    <row r="254" spans="3:26">
      <c r="C254">
        <f t="shared" si="56"/>
        <v>2032</v>
      </c>
      <c r="D254">
        <f t="shared" si="57"/>
        <v>6</v>
      </c>
      <c r="E254" s="3">
        <f>SUM('retail billed'!E254:AF254)</f>
        <v>1262480061</v>
      </c>
      <c r="F254" s="3">
        <f>SUM('retail unbilled'!E254:AF254)</f>
        <v>66246036</v>
      </c>
      <c r="G254" s="3">
        <f>'wholesale calendar'!E254</f>
        <v>45583186</v>
      </c>
      <c r="H254" s="3">
        <f>'CoUse calendar'!E254</f>
        <v>1739428</v>
      </c>
      <c r="I254" s="3">
        <f>'Conservation calendar'!E254</f>
        <v>-39592456</v>
      </c>
      <c r="J254" s="3">
        <f>'Conservation calendar'!F254</f>
        <v>-7465362</v>
      </c>
      <c r="K254" s="3">
        <f>'Res EV calendar'!E254</f>
        <v>6930205</v>
      </c>
      <c r="L254" s="3">
        <f>SUM('AMI adj calendar'!E254:I254)</f>
        <v>0</v>
      </c>
      <c r="N254" s="3">
        <f t="shared" si="59"/>
        <v>1376048711</v>
      </c>
      <c r="O254">
        <f t="shared" si="60"/>
        <v>1.8935100550447616E+18</v>
      </c>
      <c r="P254">
        <f t="shared" si="53"/>
        <v>843746967.28419447</v>
      </c>
      <c r="Q254">
        <f t="shared" si="54"/>
        <v>1.6733857328095009E+19</v>
      </c>
      <c r="R254">
        <f t="shared" si="55"/>
        <v>5.0421546613021535E-11</v>
      </c>
      <c r="S254" s="3">
        <f t="shared" si="63"/>
        <v>95473706</v>
      </c>
      <c r="T254" s="3">
        <f t="shared" si="64"/>
        <v>-3563321</v>
      </c>
      <c r="U254" s="3">
        <f t="shared" si="65"/>
        <v>-671883</v>
      </c>
      <c r="V254" s="3">
        <f t="shared" si="66"/>
        <v>480835</v>
      </c>
      <c r="W254" s="3">
        <f t="shared" si="61"/>
        <v>91719337</v>
      </c>
      <c r="Y254" s="3">
        <f t="shared" si="58"/>
        <v>1471522417</v>
      </c>
      <c r="Z254" s="3">
        <f t="shared" si="62"/>
        <v>1427640435</v>
      </c>
    </row>
    <row r="255" spans="3:26">
      <c r="C255">
        <f t="shared" si="56"/>
        <v>2032</v>
      </c>
      <c r="D255">
        <f t="shared" si="57"/>
        <v>7</v>
      </c>
      <c r="E255" s="3">
        <f>SUM('retail billed'!E255:AF255)</f>
        <v>1421488400</v>
      </c>
      <c r="F255" s="3">
        <f>SUM('retail unbilled'!E255:AF255)</f>
        <v>32406631</v>
      </c>
      <c r="G255" s="3">
        <f>'wholesale calendar'!E255</f>
        <v>48779511</v>
      </c>
      <c r="H255" s="3">
        <f>'CoUse calendar'!E255</f>
        <v>1825242</v>
      </c>
      <c r="I255" s="3">
        <f>'Conservation calendar'!E255</f>
        <v>-44903639</v>
      </c>
      <c r="J255" s="3">
        <f>'Conservation calendar'!F255</f>
        <v>-8296412</v>
      </c>
      <c r="K255" s="3">
        <f>'Res EV calendar'!E255</f>
        <v>6937902</v>
      </c>
      <c r="L255" s="3">
        <f>SUM('AMI adj calendar'!E255:I255)</f>
        <v>0</v>
      </c>
      <c r="N255" s="3">
        <f t="shared" si="59"/>
        <v>1504499784</v>
      </c>
      <c r="O255">
        <f t="shared" si="60"/>
        <v>2.2635196000560466E+18</v>
      </c>
      <c r="P255">
        <f t="shared" si="53"/>
        <v>843746967.28419447</v>
      </c>
      <c r="Q255">
        <f t="shared" si="54"/>
        <v>1.6733857328095009E+19</v>
      </c>
      <c r="R255">
        <f t="shared" si="55"/>
        <v>5.0421546613021535E-11</v>
      </c>
      <c r="S255" s="3">
        <f t="shared" si="63"/>
        <v>114130159</v>
      </c>
      <c r="T255" s="3">
        <f t="shared" si="64"/>
        <v>-4041328</v>
      </c>
      <c r="U255" s="3">
        <f t="shared" si="65"/>
        <v>-746677</v>
      </c>
      <c r="V255" s="3">
        <f t="shared" si="66"/>
        <v>526304</v>
      </c>
      <c r="W255" s="3">
        <f t="shared" si="61"/>
        <v>109868458</v>
      </c>
      <c r="Y255" s="3">
        <f t="shared" si="58"/>
        <v>1618629943</v>
      </c>
      <c r="Z255" s="3">
        <f t="shared" si="62"/>
        <v>1568106093</v>
      </c>
    </row>
    <row r="256" spans="3:26">
      <c r="C256">
        <f t="shared" si="56"/>
        <v>2032</v>
      </c>
      <c r="D256">
        <f t="shared" si="57"/>
        <v>8</v>
      </c>
      <c r="E256" s="3">
        <f>SUM('retail billed'!E256:AF256)</f>
        <v>1430101045</v>
      </c>
      <c r="F256" s="3">
        <f>SUM('retail unbilled'!E256:AF256)</f>
        <v>2642176</v>
      </c>
      <c r="G256" s="3">
        <f>'wholesale calendar'!E256</f>
        <v>49179661</v>
      </c>
      <c r="H256" s="3">
        <f>'CoUse calendar'!E256</f>
        <v>2094759</v>
      </c>
      <c r="I256" s="3">
        <f>'Conservation calendar'!E256</f>
        <v>-43282118</v>
      </c>
      <c r="J256" s="3">
        <f>'Conservation calendar'!F256</f>
        <v>-8059891</v>
      </c>
      <c r="K256" s="3">
        <f>'Res EV calendar'!E256</f>
        <v>6945599</v>
      </c>
      <c r="L256" s="3">
        <f>SUM('AMI adj calendar'!E256:I256)</f>
        <v>0</v>
      </c>
      <c r="N256" s="3">
        <f t="shared" si="59"/>
        <v>1484017641</v>
      </c>
      <c r="O256">
        <f t="shared" si="60"/>
        <v>2.2023083587992049E+18</v>
      </c>
      <c r="P256">
        <f t="shared" si="53"/>
        <v>843746967.28419447</v>
      </c>
      <c r="Q256">
        <f t="shared" si="54"/>
        <v>1.6733857328095009E+19</v>
      </c>
      <c r="R256">
        <f t="shared" si="55"/>
        <v>5.0421546613021535E-11</v>
      </c>
      <c r="S256" s="3">
        <f t="shared" si="63"/>
        <v>111043794</v>
      </c>
      <c r="T256" s="3">
        <f t="shared" si="64"/>
        <v>-3895391</v>
      </c>
      <c r="U256" s="3">
        <f t="shared" si="65"/>
        <v>-725390</v>
      </c>
      <c r="V256" s="3">
        <f t="shared" si="66"/>
        <v>519715</v>
      </c>
      <c r="W256" s="3">
        <f t="shared" si="61"/>
        <v>106942728</v>
      </c>
      <c r="Y256" s="3">
        <f t="shared" si="58"/>
        <v>1595061435</v>
      </c>
      <c r="Z256" s="3">
        <f t="shared" si="62"/>
        <v>1546563959</v>
      </c>
    </row>
    <row r="257" spans="3:26">
      <c r="C257">
        <f t="shared" si="56"/>
        <v>2032</v>
      </c>
      <c r="D257">
        <f t="shared" si="57"/>
        <v>9</v>
      </c>
      <c r="E257" s="3">
        <f>SUM('retail billed'!E257:AF257)</f>
        <v>1368394570</v>
      </c>
      <c r="F257" s="3">
        <f>SUM('retail unbilled'!E257:AF257)</f>
        <v>-115227397</v>
      </c>
      <c r="G257" s="3">
        <f>'wholesale calendar'!E257</f>
        <v>44400790</v>
      </c>
      <c r="H257" s="3">
        <f>'CoUse calendar'!E257</f>
        <v>1849505</v>
      </c>
      <c r="I257" s="3">
        <f>'Conservation calendar'!E257</f>
        <v>-32953477</v>
      </c>
      <c r="J257" s="3">
        <f>'Conservation calendar'!F257</f>
        <v>-6444157</v>
      </c>
      <c r="K257" s="3">
        <f>'Res EV calendar'!E257</f>
        <v>6953296</v>
      </c>
      <c r="L257" s="3">
        <f>SUM('AMI adj calendar'!E257:I257)</f>
        <v>0</v>
      </c>
      <c r="N257" s="3">
        <f t="shared" si="59"/>
        <v>1299417468</v>
      </c>
      <c r="O257">
        <f t="shared" si="60"/>
        <v>1.688485756143531E+18</v>
      </c>
      <c r="P257">
        <f t="shared" si="53"/>
        <v>843746967.28419447</v>
      </c>
      <c r="Q257">
        <f t="shared" si="54"/>
        <v>1.6733857328095009E+19</v>
      </c>
      <c r="R257">
        <f t="shared" si="55"/>
        <v>5.0421546613021535E-11</v>
      </c>
      <c r="S257" s="3">
        <f t="shared" si="63"/>
        <v>85136063</v>
      </c>
      <c r="T257" s="3">
        <f t="shared" si="64"/>
        <v>-2965813</v>
      </c>
      <c r="U257" s="3">
        <f t="shared" si="65"/>
        <v>-579974</v>
      </c>
      <c r="V257" s="3">
        <f t="shared" si="66"/>
        <v>455570</v>
      </c>
      <c r="W257" s="3">
        <f t="shared" si="61"/>
        <v>82045846</v>
      </c>
      <c r="Y257" s="3">
        <f t="shared" si="58"/>
        <v>1384553531</v>
      </c>
      <c r="Z257" s="3">
        <f t="shared" si="62"/>
        <v>1349018976</v>
      </c>
    </row>
    <row r="258" spans="3:26">
      <c r="C258">
        <f t="shared" si="56"/>
        <v>2032</v>
      </c>
      <c r="D258">
        <f t="shared" si="57"/>
        <v>10</v>
      </c>
      <c r="E258" s="3">
        <f>SUM('retail billed'!E258:AF258)</f>
        <v>1166792057</v>
      </c>
      <c r="F258" s="3">
        <f>SUM('retail unbilled'!E258:AF258)</f>
        <v>-125553060</v>
      </c>
      <c r="G258" s="3">
        <f>'wholesale calendar'!E258</f>
        <v>40708664</v>
      </c>
      <c r="H258" s="3">
        <f>'CoUse calendar'!E258</f>
        <v>1625397</v>
      </c>
      <c r="I258" s="3">
        <f>'Conservation calendar'!E258</f>
        <v>-17587258</v>
      </c>
      <c r="J258" s="3">
        <f>'Conservation calendar'!F258</f>
        <v>-3584196</v>
      </c>
      <c r="K258" s="3">
        <f>'Res EV calendar'!E258</f>
        <v>6960994</v>
      </c>
      <c r="L258" s="3">
        <f>SUM('AMI adj calendar'!E258:I258)</f>
        <v>0</v>
      </c>
      <c r="N258" s="3">
        <f t="shared" si="59"/>
        <v>1083573058</v>
      </c>
      <c r="O258">
        <f t="shared" si="60"/>
        <v>1.1741305720234714E+18</v>
      </c>
      <c r="P258">
        <f t="shared" si="53"/>
        <v>843746967.28419447</v>
      </c>
      <c r="Q258">
        <f t="shared" si="54"/>
        <v>1.6733857328095009E+19</v>
      </c>
      <c r="R258">
        <f t="shared" si="55"/>
        <v>5.0421546613021535E-11</v>
      </c>
      <c r="S258" s="3">
        <f t="shared" si="63"/>
        <v>59201479</v>
      </c>
      <c r="T258" s="3">
        <f t="shared" si="64"/>
        <v>-1582853</v>
      </c>
      <c r="U258" s="3">
        <f t="shared" si="65"/>
        <v>-322578</v>
      </c>
      <c r="V258" s="3">
        <f t="shared" si="66"/>
        <v>380317</v>
      </c>
      <c r="W258" s="3">
        <f t="shared" si="61"/>
        <v>57676365</v>
      </c>
      <c r="Y258" s="3">
        <f t="shared" si="58"/>
        <v>1142774537</v>
      </c>
      <c r="Z258" s="3">
        <f t="shared" si="62"/>
        <v>1127038963</v>
      </c>
    </row>
    <row r="259" spans="3:26">
      <c r="C259">
        <f t="shared" si="56"/>
        <v>2032</v>
      </c>
      <c r="D259">
        <f t="shared" si="57"/>
        <v>11</v>
      </c>
      <c r="E259" s="3">
        <f>SUM('retail billed'!E259:AF259)</f>
        <v>889349919</v>
      </c>
      <c r="F259" s="3">
        <f>SUM('retail unbilled'!E259:AF259)</f>
        <v>25543027</v>
      </c>
      <c r="G259" s="3">
        <f>'wholesale calendar'!E259</f>
        <v>38706734</v>
      </c>
      <c r="H259" s="3">
        <f>'CoUse calendar'!E259</f>
        <v>1493857</v>
      </c>
      <c r="I259" s="3">
        <f>'Conservation calendar'!E259</f>
        <v>-14726462</v>
      </c>
      <c r="J259" s="3">
        <f>'Conservation calendar'!F259</f>
        <v>-2007196</v>
      </c>
      <c r="K259" s="3">
        <f>'Res EV calendar'!E259</f>
        <v>6968691</v>
      </c>
      <c r="L259" s="3">
        <f>SUM('AMI adj calendar'!E259:I259)</f>
        <v>0</v>
      </c>
      <c r="N259" s="3">
        <f t="shared" si="59"/>
        <v>955093537</v>
      </c>
      <c r="O259">
        <f t="shared" si="60"/>
        <v>9.1220366441917043E+17</v>
      </c>
      <c r="P259">
        <f t="shared" si="53"/>
        <v>843746967.28419447</v>
      </c>
      <c r="Q259">
        <f t="shared" si="54"/>
        <v>1.6733857328095009E+19</v>
      </c>
      <c r="R259">
        <f t="shared" si="55"/>
        <v>5.0421546613021535E-11</v>
      </c>
      <c r="S259" s="3">
        <f t="shared" si="63"/>
        <v>45994720</v>
      </c>
      <c r="T259" s="3">
        <f t="shared" si="64"/>
        <v>-1325382</v>
      </c>
      <c r="U259" s="3">
        <f t="shared" si="65"/>
        <v>-180648</v>
      </c>
      <c r="V259" s="3">
        <f t="shared" si="66"/>
        <v>335593</v>
      </c>
      <c r="W259" s="3">
        <f t="shared" si="61"/>
        <v>44824283</v>
      </c>
      <c r="Y259" s="3">
        <f t="shared" si="58"/>
        <v>1001088257</v>
      </c>
      <c r="Z259" s="3">
        <f t="shared" si="62"/>
        <v>990152853</v>
      </c>
    </row>
    <row r="260" spans="3:26">
      <c r="C260">
        <f t="shared" si="56"/>
        <v>2032</v>
      </c>
      <c r="D260">
        <f t="shared" si="57"/>
        <v>12</v>
      </c>
      <c r="E260" s="3">
        <f>SUM('retail billed'!E260:AF260)</f>
        <v>970564224</v>
      </c>
      <c r="F260" s="3">
        <f>SUM('retail unbilled'!E260:AF260)</f>
        <v>55585587</v>
      </c>
      <c r="G260" s="3">
        <f>'wholesale calendar'!E260</f>
        <v>43352886</v>
      </c>
      <c r="H260" s="3">
        <f>'CoUse calendar'!E260</f>
        <v>1821549</v>
      </c>
      <c r="I260" s="3">
        <f>'Conservation calendar'!E260</f>
        <v>-24322804</v>
      </c>
      <c r="J260" s="3">
        <f>'Conservation calendar'!F260</f>
        <v>-2619920</v>
      </c>
      <c r="K260" s="3">
        <f>'Res EV calendar'!E260</f>
        <v>6976388</v>
      </c>
      <c r="L260" s="3">
        <f>SUM('AMI adj calendar'!E260:I260)</f>
        <v>0</v>
      </c>
      <c r="N260" s="3">
        <f t="shared" si="59"/>
        <v>1071324246</v>
      </c>
      <c r="O260">
        <f t="shared" si="60"/>
        <v>1.1477356400674685E+18</v>
      </c>
      <c r="P260">
        <f t="shared" si="53"/>
        <v>843746967.28419447</v>
      </c>
      <c r="Q260">
        <f t="shared" si="54"/>
        <v>1.6733857328095009E+19</v>
      </c>
      <c r="R260">
        <f t="shared" si="55"/>
        <v>5.0421546613021535E-11</v>
      </c>
      <c r="S260" s="3">
        <f t="shared" si="63"/>
        <v>57870606</v>
      </c>
      <c r="T260" s="3">
        <f t="shared" si="64"/>
        <v>-2189052</v>
      </c>
      <c r="U260" s="3">
        <f t="shared" si="65"/>
        <v>-235793</v>
      </c>
      <c r="V260" s="3">
        <f t="shared" si="66"/>
        <v>376849</v>
      </c>
      <c r="W260" s="3">
        <f t="shared" si="61"/>
        <v>55822610</v>
      </c>
      <c r="Y260" s="3">
        <f t="shared" si="58"/>
        <v>1129194852</v>
      </c>
      <c r="Z260" s="3">
        <f t="shared" si="62"/>
        <v>1107180520</v>
      </c>
    </row>
    <row r="261" spans="3:26">
      <c r="C261">
        <f t="shared" si="56"/>
        <v>2033</v>
      </c>
      <c r="D261">
        <f t="shared" si="57"/>
        <v>1</v>
      </c>
      <c r="E261" s="3">
        <f>SUM('retail billed'!E261:AF261)</f>
        <v>1090985944</v>
      </c>
      <c r="F261" s="3">
        <f>SUM('retail unbilled'!E261:AF261)</f>
        <v>-20693339</v>
      </c>
      <c r="G261" s="3">
        <f>'wholesale calendar'!E261</f>
        <v>44188217</v>
      </c>
      <c r="H261" s="3">
        <f>'CoUse calendar'!E261</f>
        <v>1993685</v>
      </c>
      <c r="I261" s="3">
        <f>'Conservation calendar'!E261</f>
        <v>-26567986</v>
      </c>
      <c r="J261" s="3">
        <f>'Conservation calendar'!F261</f>
        <v>-2838246</v>
      </c>
      <c r="K261" s="3">
        <f>'Res EV calendar'!E261</f>
        <v>6984033</v>
      </c>
      <c r="L261" s="3">
        <f>SUM('AMI adj calendar'!E261:I261)</f>
        <v>0</v>
      </c>
      <c r="N261" s="3">
        <f t="shared" si="59"/>
        <v>1116474507</v>
      </c>
      <c r="O261">
        <f t="shared" si="60"/>
        <v>1.2465153247808929E+18</v>
      </c>
      <c r="P261">
        <f t="shared" si="53"/>
        <v>850553829.13965225</v>
      </c>
      <c r="Q261">
        <f t="shared" si="54"/>
        <v>1.7007234856169366E+19</v>
      </c>
      <c r="R261">
        <f t="shared" si="55"/>
        <v>5.0011294389288348E-11</v>
      </c>
      <c r="S261" s="3">
        <f t="shared" si="63"/>
        <v>62339845</v>
      </c>
      <c r="T261" s="3">
        <f t="shared" si="64"/>
        <v>-2391119</v>
      </c>
      <c r="U261" s="3">
        <f t="shared" si="65"/>
        <v>-255442</v>
      </c>
      <c r="V261" s="3">
        <f t="shared" si="66"/>
        <v>389963</v>
      </c>
      <c r="W261" s="3">
        <f t="shared" si="61"/>
        <v>60083247</v>
      </c>
      <c r="Y261" s="3">
        <f t="shared" si="58"/>
        <v>1178814352</v>
      </c>
      <c r="Z261" s="3">
        <f t="shared" si="62"/>
        <v>1154135555</v>
      </c>
    </row>
    <row r="262" spans="3:26">
      <c r="C262">
        <f t="shared" si="56"/>
        <v>2033</v>
      </c>
      <c r="D262">
        <f t="shared" si="57"/>
        <v>2</v>
      </c>
      <c r="E262" s="3">
        <f>SUM('retail billed'!E262:AF262)</f>
        <v>1003712063</v>
      </c>
      <c r="F262" s="3">
        <f>SUM('retail unbilled'!E262:AF262)</f>
        <v>-92392683</v>
      </c>
      <c r="G262" s="3">
        <f>'wholesale calendar'!E262</f>
        <v>38150971</v>
      </c>
      <c r="H262" s="3">
        <f>'CoUse calendar'!E262</f>
        <v>1972672</v>
      </c>
      <c r="I262" s="3">
        <f>'Conservation calendar'!E262</f>
        <v>-18589141</v>
      </c>
      <c r="J262" s="3">
        <f>'Conservation calendar'!F262</f>
        <v>-1971982</v>
      </c>
      <c r="K262" s="3">
        <f>'Res EV calendar'!E262</f>
        <v>6991677</v>
      </c>
      <c r="L262" s="3">
        <f>SUM('AMI adj calendar'!E262:I262)</f>
        <v>0</v>
      </c>
      <c r="N262" s="3">
        <f t="shared" si="59"/>
        <v>951443023</v>
      </c>
      <c r="O262">
        <f t="shared" si="60"/>
        <v>9.0524382601537856E+17</v>
      </c>
      <c r="P262">
        <f t="shared" si="53"/>
        <v>850553829.13965225</v>
      </c>
      <c r="Q262">
        <f t="shared" si="54"/>
        <v>1.7007234856169366E+19</v>
      </c>
      <c r="R262">
        <f t="shared" si="55"/>
        <v>5.0011294389288348E-11</v>
      </c>
      <c r="S262" s="3">
        <f t="shared" si="63"/>
        <v>45272415</v>
      </c>
      <c r="T262" s="3">
        <f t="shared" si="64"/>
        <v>-1673023</v>
      </c>
      <c r="U262" s="3">
        <f t="shared" si="65"/>
        <v>-177478</v>
      </c>
      <c r="V262" s="3">
        <f t="shared" si="66"/>
        <v>332684</v>
      </c>
      <c r="W262" s="3">
        <f t="shared" si="61"/>
        <v>43754598</v>
      </c>
      <c r="Y262" s="3">
        <f t="shared" si="58"/>
        <v>996715438</v>
      </c>
      <c r="Z262" s="3">
        <f t="shared" si="62"/>
        <v>981628175</v>
      </c>
    </row>
    <row r="263" spans="3:26">
      <c r="C263">
        <f t="shared" si="56"/>
        <v>2033</v>
      </c>
      <c r="D263">
        <f t="shared" si="57"/>
        <v>3</v>
      </c>
      <c r="E263" s="3">
        <f>SUM('retail billed'!E263:AF263)</f>
        <v>927987248</v>
      </c>
      <c r="F263" s="3">
        <f>SUM('retail unbilled'!E263:AF263)</f>
        <v>13408392</v>
      </c>
      <c r="G263" s="3">
        <f>'wholesale calendar'!E263</f>
        <v>39119290</v>
      </c>
      <c r="H263" s="3">
        <f>'CoUse calendar'!E263</f>
        <v>1762615</v>
      </c>
      <c r="I263" s="3">
        <f>'Conservation calendar'!E263</f>
        <v>-12597965</v>
      </c>
      <c r="J263" s="3">
        <f>'Conservation calendar'!F263</f>
        <v>-1892164</v>
      </c>
      <c r="K263" s="3">
        <f>'Res EV calendar'!E263</f>
        <v>6999322</v>
      </c>
      <c r="L263" s="3">
        <f>SUM('AMI adj calendar'!E263:I263)</f>
        <v>0</v>
      </c>
      <c r="N263" s="3">
        <f t="shared" si="59"/>
        <v>982277545</v>
      </c>
      <c r="O263">
        <f t="shared" si="60"/>
        <v>9.6486917541122701E+17</v>
      </c>
      <c r="P263">
        <f t="shared" si="53"/>
        <v>850553829.13965225</v>
      </c>
      <c r="Q263">
        <f t="shared" si="54"/>
        <v>1.7007234856169366E+19</v>
      </c>
      <c r="R263">
        <f t="shared" si="55"/>
        <v>5.0011294389288348E-11</v>
      </c>
      <c r="S263" s="3">
        <f t="shared" si="63"/>
        <v>48254356</v>
      </c>
      <c r="T263" s="3">
        <f t="shared" si="64"/>
        <v>-1133817</v>
      </c>
      <c r="U263" s="3">
        <f t="shared" si="65"/>
        <v>-170295</v>
      </c>
      <c r="V263" s="3">
        <f t="shared" si="66"/>
        <v>343841</v>
      </c>
      <c r="W263" s="3">
        <f t="shared" si="61"/>
        <v>47294085</v>
      </c>
      <c r="Y263" s="3">
        <f t="shared" si="58"/>
        <v>1030531901</v>
      </c>
      <c r="Z263" s="3">
        <f t="shared" si="62"/>
        <v>1022080823</v>
      </c>
    </row>
    <row r="264" spans="3:26">
      <c r="C264">
        <f t="shared" si="56"/>
        <v>2033</v>
      </c>
      <c r="D264">
        <f t="shared" si="57"/>
        <v>4</v>
      </c>
      <c r="E264" s="3">
        <f>SUM('retail billed'!E264:AF264)</f>
        <v>923578372</v>
      </c>
      <c r="F264" s="3">
        <f>SUM('retail unbilled'!E264:AF264)</f>
        <v>3597766</v>
      </c>
      <c r="G264" s="3">
        <f>'wholesale calendar'!E264</f>
        <v>38156548</v>
      </c>
      <c r="H264" s="3">
        <f>'CoUse calendar'!E264</f>
        <v>1658358</v>
      </c>
      <c r="I264" s="3">
        <f>'Conservation calendar'!E264</f>
        <v>-12191579</v>
      </c>
      <c r="J264" s="3">
        <f>'Conservation calendar'!F264</f>
        <v>-2676262</v>
      </c>
      <c r="K264" s="3">
        <f>'Res EV calendar'!E264</f>
        <v>7006967</v>
      </c>
      <c r="L264" s="3">
        <f>SUM('AMI adj calendar'!E264:I264)</f>
        <v>0</v>
      </c>
      <c r="N264" s="3">
        <f t="shared" si="59"/>
        <v>966991044</v>
      </c>
      <c r="O264">
        <f t="shared" si="60"/>
        <v>9.3507167917620992E+17</v>
      </c>
      <c r="P264">
        <f t="shared" si="53"/>
        <v>850553829.13965225</v>
      </c>
      <c r="Q264">
        <f t="shared" si="54"/>
        <v>1.7007234856169366E+19</v>
      </c>
      <c r="R264">
        <f t="shared" si="55"/>
        <v>5.0011294389288348E-11</v>
      </c>
      <c r="S264" s="3">
        <f t="shared" si="63"/>
        <v>46764145</v>
      </c>
      <c r="T264" s="3">
        <f t="shared" si="64"/>
        <v>-1097242</v>
      </c>
      <c r="U264" s="3">
        <f t="shared" si="65"/>
        <v>-240864</v>
      </c>
      <c r="V264" s="3">
        <f t="shared" si="66"/>
        <v>338860</v>
      </c>
      <c r="W264" s="3">
        <f t="shared" si="61"/>
        <v>45764899</v>
      </c>
      <c r="Y264" s="3">
        <f t="shared" si="58"/>
        <v>1013755189</v>
      </c>
      <c r="Z264" s="3">
        <f t="shared" si="62"/>
        <v>1004895069</v>
      </c>
    </row>
    <row r="265" spans="3:26">
      <c r="C265">
        <f t="shared" si="56"/>
        <v>2033</v>
      </c>
      <c r="D265">
        <f t="shared" si="57"/>
        <v>5</v>
      </c>
      <c r="E265" s="3">
        <f>SUM('retail billed'!E265:AF265)</f>
        <v>1004654187</v>
      </c>
      <c r="F265" s="3">
        <f>SUM('retail unbilled'!E265:AF265)</f>
        <v>167804720</v>
      </c>
      <c r="G265" s="3">
        <f>'wholesale calendar'!E265</f>
        <v>43859916</v>
      </c>
      <c r="H265" s="3">
        <f>'CoUse calendar'!E265</f>
        <v>1617456</v>
      </c>
      <c r="I265" s="3">
        <f>'Conservation calendar'!E265</f>
        <v>-26318521</v>
      </c>
      <c r="J265" s="3">
        <f>'Conservation calendar'!F265</f>
        <v>-5421778</v>
      </c>
      <c r="K265" s="3">
        <f>'Res EV calendar'!E265</f>
        <v>7014612</v>
      </c>
      <c r="L265" s="3">
        <f>SUM('AMI adj calendar'!E265:I265)</f>
        <v>0</v>
      </c>
      <c r="N265" s="3">
        <f t="shared" si="59"/>
        <v>1217936279</v>
      </c>
      <c r="O265">
        <f t="shared" si="60"/>
        <v>1.4833687797043658E+18</v>
      </c>
      <c r="P265">
        <f t="shared" si="53"/>
        <v>850553829.13965225</v>
      </c>
      <c r="Q265">
        <f t="shared" si="54"/>
        <v>1.7007234856169366E+19</v>
      </c>
      <c r="R265">
        <f t="shared" si="55"/>
        <v>5.0011294389288348E-11</v>
      </c>
      <c r="S265" s="3">
        <f t="shared" si="63"/>
        <v>74185193</v>
      </c>
      <c r="T265" s="3">
        <f t="shared" si="64"/>
        <v>-2368667</v>
      </c>
      <c r="U265" s="3">
        <f t="shared" si="65"/>
        <v>-487960</v>
      </c>
      <c r="V265" s="3">
        <f t="shared" si="66"/>
        <v>427264</v>
      </c>
      <c r="W265" s="3">
        <f t="shared" si="61"/>
        <v>71755830</v>
      </c>
      <c r="Y265" s="3">
        <f t="shared" si="58"/>
        <v>1292121472</v>
      </c>
      <c r="Z265" s="3">
        <f t="shared" si="62"/>
        <v>1264966422</v>
      </c>
    </row>
    <row r="266" spans="3:26">
      <c r="C266">
        <f t="shared" si="56"/>
        <v>2033</v>
      </c>
      <c r="D266">
        <f t="shared" si="57"/>
        <v>6</v>
      </c>
      <c r="E266" s="3">
        <f>SUM('retail billed'!E266:AF266)</f>
        <v>1272614434</v>
      </c>
      <c r="F266" s="3">
        <f>SUM('retail unbilled'!E266:AF266)</f>
        <v>66848018</v>
      </c>
      <c r="G266" s="3">
        <f>'wholesale calendar'!E266</f>
        <v>46438046</v>
      </c>
      <c r="H266" s="3">
        <f>'CoUse calendar'!E266</f>
        <v>1739428</v>
      </c>
      <c r="I266" s="3">
        <f>'Conservation calendar'!E266</f>
        <v>-39592456</v>
      </c>
      <c r="J266" s="3">
        <f>'Conservation calendar'!F266</f>
        <v>-7465362</v>
      </c>
      <c r="K266" s="3">
        <f>'Res EV calendar'!E266</f>
        <v>7022256</v>
      </c>
      <c r="L266" s="3">
        <f>SUM('AMI adj calendar'!E266:I266)</f>
        <v>0</v>
      </c>
      <c r="N266" s="3">
        <f t="shared" si="59"/>
        <v>1387639926</v>
      </c>
      <c r="O266">
        <f t="shared" si="60"/>
        <v>1.9255445642292854E+18</v>
      </c>
      <c r="P266">
        <f t="shared" ref="P266:P320" si="67">SUMIF($C$9:$C$320,C266,$N$9:$N$320)*$P$7</f>
        <v>850553829.13965225</v>
      </c>
      <c r="Q266">
        <f t="shared" ref="Q266:Q320" si="68">SUMIF($C$9:$C$320,C266,$O$9:$O$320)</f>
        <v>1.7007234856169366E+19</v>
      </c>
      <c r="R266">
        <f t="shared" ref="R266:R320" si="69">P266/Q266</f>
        <v>5.0011294389288348E-11</v>
      </c>
      <c r="S266" s="3">
        <f t="shared" si="63"/>
        <v>96298976</v>
      </c>
      <c r="T266" s="3">
        <f t="shared" si="64"/>
        <v>-3563321</v>
      </c>
      <c r="U266" s="3">
        <f t="shared" si="65"/>
        <v>-671883</v>
      </c>
      <c r="V266" s="3">
        <f t="shared" si="66"/>
        <v>487328</v>
      </c>
      <c r="W266" s="3">
        <f t="shared" si="61"/>
        <v>92551100</v>
      </c>
      <c r="Y266" s="3">
        <f t="shared" si="58"/>
        <v>1483938902</v>
      </c>
      <c r="Z266" s="3">
        <f t="shared" si="62"/>
        <v>1440155464</v>
      </c>
    </row>
    <row r="267" spans="3:26">
      <c r="C267">
        <f t="shared" ref="C267:C320" si="70">IF(D267=1,C266+1,C266)</f>
        <v>2033</v>
      </c>
      <c r="D267">
        <f t="shared" ref="D267:D320" si="71">IF(D266=12,1,D266+1)</f>
        <v>7</v>
      </c>
      <c r="E267" s="3">
        <f>SUM('retail billed'!E267:AF267)</f>
        <v>1432905383</v>
      </c>
      <c r="F267" s="3">
        <f>SUM('retail unbilled'!E267:AF267)</f>
        <v>32704335</v>
      </c>
      <c r="G267" s="3">
        <f>'wholesale calendar'!E267</f>
        <v>49656326</v>
      </c>
      <c r="H267" s="3">
        <f>'CoUse calendar'!E267</f>
        <v>1825242</v>
      </c>
      <c r="I267" s="3">
        <f>'Conservation calendar'!E267</f>
        <v>-44903639</v>
      </c>
      <c r="J267" s="3">
        <f>'Conservation calendar'!F267</f>
        <v>-8296412</v>
      </c>
      <c r="K267" s="3">
        <f>'Res EV calendar'!E267</f>
        <v>7029901</v>
      </c>
      <c r="L267" s="3">
        <f>SUM('AMI adj calendar'!E267:I267)</f>
        <v>0</v>
      </c>
      <c r="N267" s="3">
        <f t="shared" si="59"/>
        <v>1517091286</v>
      </c>
      <c r="O267">
        <f t="shared" si="60"/>
        <v>2.3015659700571338E+18</v>
      </c>
      <c r="P267">
        <f t="shared" si="67"/>
        <v>850553829.13965225</v>
      </c>
      <c r="Q267">
        <f t="shared" si="68"/>
        <v>1.7007234856169366E+19</v>
      </c>
      <c r="R267">
        <f t="shared" si="69"/>
        <v>5.0011294389288348E-11</v>
      </c>
      <c r="S267" s="3">
        <f t="shared" si="63"/>
        <v>115104293</v>
      </c>
      <c r="T267" s="3">
        <f t="shared" si="64"/>
        <v>-4041328</v>
      </c>
      <c r="U267" s="3">
        <f t="shared" si="65"/>
        <v>-746677</v>
      </c>
      <c r="V267" s="3">
        <f t="shared" si="66"/>
        <v>533371</v>
      </c>
      <c r="W267" s="3">
        <f t="shared" si="61"/>
        <v>110849659</v>
      </c>
      <c r="Y267" s="3">
        <f t="shared" si="58"/>
        <v>1632195579</v>
      </c>
      <c r="Z267" s="3">
        <f t="shared" si="62"/>
        <v>1581770795</v>
      </c>
    </row>
    <row r="268" spans="3:26">
      <c r="C268">
        <f t="shared" si="70"/>
        <v>2033</v>
      </c>
      <c r="D268">
        <f t="shared" si="71"/>
        <v>8</v>
      </c>
      <c r="E268" s="3">
        <f>SUM('retail billed'!E268:AF268)</f>
        <v>1441612708</v>
      </c>
      <c r="F268" s="3">
        <f>SUM('retail unbilled'!E268:AF268)</f>
        <v>2666908</v>
      </c>
      <c r="G268" s="3">
        <f>'wholesale calendar'!E268</f>
        <v>50052421</v>
      </c>
      <c r="H268" s="3">
        <f>'CoUse calendar'!E268</f>
        <v>2094759</v>
      </c>
      <c r="I268" s="3">
        <f>'Conservation calendar'!E268</f>
        <v>-43282118</v>
      </c>
      <c r="J268" s="3">
        <f>'Conservation calendar'!F268</f>
        <v>-8059891</v>
      </c>
      <c r="K268" s="3">
        <f>'Res EV calendar'!E268</f>
        <v>7037546</v>
      </c>
      <c r="L268" s="3">
        <f>SUM('AMI adj calendar'!E268:I268)</f>
        <v>0</v>
      </c>
      <c r="N268" s="3">
        <f t="shared" si="59"/>
        <v>1496426796</v>
      </c>
      <c r="O268">
        <f t="shared" si="60"/>
        <v>2.2392931557868257E+18</v>
      </c>
      <c r="P268">
        <f t="shared" si="67"/>
        <v>850553829.13965225</v>
      </c>
      <c r="Q268">
        <f t="shared" si="68"/>
        <v>1.7007234856169366E+19</v>
      </c>
      <c r="R268">
        <f t="shared" si="69"/>
        <v>5.0011294389288348E-11</v>
      </c>
      <c r="S268" s="3">
        <f t="shared" si="63"/>
        <v>111989949</v>
      </c>
      <c r="T268" s="3">
        <f t="shared" si="64"/>
        <v>-3895391</v>
      </c>
      <c r="U268" s="3">
        <f t="shared" si="65"/>
        <v>-725390</v>
      </c>
      <c r="V268" s="3">
        <f t="shared" si="66"/>
        <v>526678</v>
      </c>
      <c r="W268" s="3">
        <f t="shared" si="61"/>
        <v>107895846</v>
      </c>
      <c r="Y268" s="3">
        <f t="shared" si="58"/>
        <v>1608416745</v>
      </c>
      <c r="Z268" s="3">
        <f t="shared" si="62"/>
        <v>1560018179</v>
      </c>
    </row>
    <row r="269" spans="3:26">
      <c r="C269">
        <f t="shared" si="70"/>
        <v>2033</v>
      </c>
      <c r="D269">
        <f t="shared" si="71"/>
        <v>9</v>
      </c>
      <c r="E269" s="3">
        <f>SUM('retail billed'!E269:AF269)</f>
        <v>1379491395</v>
      </c>
      <c r="F269" s="3">
        <f>SUM('retail unbilled'!E269:AF269)</f>
        <v>-116257704</v>
      </c>
      <c r="G269" s="3">
        <f>'wholesale calendar'!E269</f>
        <v>45245916</v>
      </c>
      <c r="H269" s="3">
        <f>'CoUse calendar'!E269</f>
        <v>1849505</v>
      </c>
      <c r="I269" s="3">
        <f>'Conservation calendar'!E269</f>
        <v>-32953477</v>
      </c>
      <c r="J269" s="3">
        <f>'Conservation calendar'!F269</f>
        <v>-6444157</v>
      </c>
      <c r="K269" s="3">
        <f>'Res EV calendar'!E269</f>
        <v>7045190</v>
      </c>
      <c r="L269" s="3">
        <f>SUM('AMI adj calendar'!E269:I269)</f>
        <v>0</v>
      </c>
      <c r="N269" s="3">
        <f t="shared" si="59"/>
        <v>1310329112</v>
      </c>
      <c r="O269">
        <f t="shared" si="60"/>
        <v>1.7169623817547085E+18</v>
      </c>
      <c r="P269">
        <f t="shared" si="67"/>
        <v>850553829.13965225</v>
      </c>
      <c r="Q269">
        <f t="shared" si="68"/>
        <v>1.7007234856169366E+19</v>
      </c>
      <c r="R269">
        <f t="shared" si="69"/>
        <v>5.0011294389288348E-11</v>
      </c>
      <c r="S269" s="3">
        <f t="shared" si="63"/>
        <v>85867511</v>
      </c>
      <c r="T269" s="3">
        <f t="shared" si="64"/>
        <v>-2965813</v>
      </c>
      <c r="U269" s="3">
        <f t="shared" si="65"/>
        <v>-579974</v>
      </c>
      <c r="V269" s="3">
        <f t="shared" si="66"/>
        <v>461680</v>
      </c>
      <c r="W269" s="3">
        <f t="shared" si="61"/>
        <v>82783404</v>
      </c>
      <c r="Y269" s="3">
        <f t="shared" si="58"/>
        <v>1396196623</v>
      </c>
      <c r="Z269" s="3">
        <f t="shared" si="62"/>
        <v>1360760072</v>
      </c>
    </row>
    <row r="270" spans="3:26">
      <c r="C270">
        <f t="shared" si="70"/>
        <v>2033</v>
      </c>
      <c r="D270">
        <f t="shared" si="71"/>
        <v>10</v>
      </c>
      <c r="E270" s="3">
        <f>SUM('retail billed'!E270:AF270)</f>
        <v>1176086627</v>
      </c>
      <c r="F270" s="3">
        <f>SUM('retail unbilled'!E270:AF270)</f>
        <v>-126684550</v>
      </c>
      <c r="G270" s="3">
        <f>'wholesale calendar'!E270</f>
        <v>41585020</v>
      </c>
      <c r="H270" s="3">
        <f>'CoUse calendar'!E270</f>
        <v>1625397</v>
      </c>
      <c r="I270" s="3">
        <f>'Conservation calendar'!E270</f>
        <v>-17587258</v>
      </c>
      <c r="J270" s="3">
        <f>'Conservation calendar'!F270</f>
        <v>-3584196</v>
      </c>
      <c r="K270" s="3">
        <f>'Res EV calendar'!E270</f>
        <v>7052835</v>
      </c>
      <c r="L270" s="3">
        <f>SUM('AMI adj calendar'!E270:I270)</f>
        <v>0</v>
      </c>
      <c r="N270" s="3">
        <f t="shared" si="59"/>
        <v>1092612494</v>
      </c>
      <c r="O270">
        <f t="shared" si="60"/>
        <v>1.1938020620449001E+18</v>
      </c>
      <c r="P270">
        <f t="shared" si="67"/>
        <v>850553829.13965225</v>
      </c>
      <c r="Q270">
        <f t="shared" si="68"/>
        <v>1.7007234856169366E+19</v>
      </c>
      <c r="R270">
        <f t="shared" si="69"/>
        <v>5.0011294389288348E-11</v>
      </c>
      <c r="S270" s="3">
        <f t="shared" si="63"/>
        <v>59703586</v>
      </c>
      <c r="T270" s="3">
        <f t="shared" si="64"/>
        <v>-1582853</v>
      </c>
      <c r="U270" s="3">
        <f t="shared" si="65"/>
        <v>-322578</v>
      </c>
      <c r="V270" s="3">
        <f t="shared" si="66"/>
        <v>385388</v>
      </c>
      <c r="W270" s="3">
        <f t="shared" si="61"/>
        <v>58183543</v>
      </c>
      <c r="Y270" s="3">
        <f t="shared" ref="Y270:Y320" si="72">N270+S270</f>
        <v>1152316080</v>
      </c>
      <c r="Z270" s="3">
        <f t="shared" si="62"/>
        <v>1136677418</v>
      </c>
    </row>
    <row r="271" spans="3:26">
      <c r="C271">
        <f t="shared" si="70"/>
        <v>2033</v>
      </c>
      <c r="D271">
        <f t="shared" si="71"/>
        <v>11</v>
      </c>
      <c r="E271" s="3">
        <f>SUM('retail billed'!E271:AF271)</f>
        <v>896297614</v>
      </c>
      <c r="F271" s="3">
        <f>SUM('retail unbilled'!E271:AF271)</f>
        <v>25763340</v>
      </c>
      <c r="G271" s="3">
        <f>'wholesale calendar'!E271</f>
        <v>39556967</v>
      </c>
      <c r="H271" s="3">
        <f>'CoUse calendar'!E271</f>
        <v>1493857</v>
      </c>
      <c r="I271" s="3">
        <f>'Conservation calendar'!E271</f>
        <v>-14726462</v>
      </c>
      <c r="J271" s="3">
        <f>'Conservation calendar'!F271</f>
        <v>-2007196</v>
      </c>
      <c r="K271" s="3">
        <f>'Res EV calendar'!E271</f>
        <v>7060480</v>
      </c>
      <c r="L271" s="3">
        <f>SUM('AMI adj calendar'!E271:I271)</f>
        <v>0</v>
      </c>
      <c r="N271" s="3">
        <f t="shared" ref="N271:N320" si="73">SUM(E271:H271)</f>
        <v>963111778</v>
      </c>
      <c r="O271">
        <f t="shared" ref="O271:O320" si="74">N271^2</f>
        <v>9.2758429692232128E+17</v>
      </c>
      <c r="P271">
        <f t="shared" si="67"/>
        <v>850553829.13965225</v>
      </c>
      <c r="Q271">
        <f t="shared" si="68"/>
        <v>1.7007234856169366E+19</v>
      </c>
      <c r="R271">
        <f t="shared" si="69"/>
        <v>5.0011294389288348E-11</v>
      </c>
      <c r="S271" s="3">
        <f t="shared" si="63"/>
        <v>46389691</v>
      </c>
      <c r="T271" s="3">
        <f t="shared" si="64"/>
        <v>-1325382</v>
      </c>
      <c r="U271" s="3">
        <f t="shared" si="65"/>
        <v>-180648</v>
      </c>
      <c r="V271" s="3">
        <f t="shared" si="66"/>
        <v>340078</v>
      </c>
      <c r="W271" s="3">
        <f t="shared" ref="W271:W320" si="75">SUM(S271:V271)-L271</f>
        <v>45223739</v>
      </c>
      <c r="Y271" s="3">
        <f t="shared" si="72"/>
        <v>1009501469</v>
      </c>
      <c r="Z271" s="3">
        <f t="shared" ref="Z271:Z320" si="76">SUM(E271:L271)+W271</f>
        <v>998662339</v>
      </c>
    </row>
    <row r="272" spans="3:26">
      <c r="C272">
        <f t="shared" si="70"/>
        <v>2033</v>
      </c>
      <c r="D272">
        <f t="shared" si="71"/>
        <v>12</v>
      </c>
      <c r="E272" s="3">
        <f>SUM('retail billed'!E272:AF272)</f>
        <v>978333752</v>
      </c>
      <c r="F272" s="3">
        <f>SUM('retail unbilled'!E272:AF272)</f>
        <v>56083295</v>
      </c>
      <c r="G272" s="3">
        <f>'wholesale calendar'!E272</f>
        <v>44230580</v>
      </c>
      <c r="H272" s="3">
        <f>'CoUse calendar'!E272</f>
        <v>1821549</v>
      </c>
      <c r="I272" s="3">
        <f>'Conservation calendar'!E272</f>
        <v>-24322804</v>
      </c>
      <c r="J272" s="3">
        <f>'Conservation calendar'!F272</f>
        <v>-2619920</v>
      </c>
      <c r="K272" s="3">
        <f>'Res EV calendar'!E272</f>
        <v>7068124</v>
      </c>
      <c r="L272" s="3">
        <f>SUM('AMI adj calendar'!E272:I272)</f>
        <v>0</v>
      </c>
      <c r="N272" s="3">
        <f t="shared" si="73"/>
        <v>1080469176</v>
      </c>
      <c r="O272">
        <f t="shared" si="74"/>
        <v>1.1674136402861189E+18</v>
      </c>
      <c r="P272">
        <f t="shared" si="67"/>
        <v>850553829.13965225</v>
      </c>
      <c r="Q272">
        <f t="shared" si="68"/>
        <v>1.7007234856169366E+19</v>
      </c>
      <c r="R272">
        <f t="shared" si="69"/>
        <v>5.0011294389288348E-11</v>
      </c>
      <c r="S272" s="3">
        <f t="shared" si="63"/>
        <v>58383867</v>
      </c>
      <c r="T272" s="3">
        <f t="shared" si="64"/>
        <v>-2189052</v>
      </c>
      <c r="U272" s="3">
        <f t="shared" si="65"/>
        <v>-235793</v>
      </c>
      <c r="V272" s="3">
        <f t="shared" si="66"/>
        <v>381931</v>
      </c>
      <c r="W272" s="3">
        <f t="shared" si="75"/>
        <v>56340953</v>
      </c>
      <c r="Y272" s="3">
        <f t="shared" si="72"/>
        <v>1138853043</v>
      </c>
      <c r="Z272" s="3">
        <f t="shared" si="76"/>
        <v>1116935529</v>
      </c>
    </row>
    <row r="273" spans="3:26">
      <c r="C273">
        <f t="shared" si="70"/>
        <v>2034</v>
      </c>
      <c r="D273">
        <f t="shared" si="71"/>
        <v>1</v>
      </c>
      <c r="E273" s="3">
        <f>SUM('retail billed'!E273:AF273)</f>
        <v>1098474697</v>
      </c>
      <c r="F273" s="3">
        <f>SUM('retail unbilled'!E273:AF273)</f>
        <v>-20840417</v>
      </c>
      <c r="G273" s="3">
        <f>'wholesale calendar'!E273</f>
        <v>45062508</v>
      </c>
      <c r="H273" s="3">
        <f>'CoUse calendar'!E273</f>
        <v>1993685</v>
      </c>
      <c r="I273" s="3">
        <f>'Conservation calendar'!E273</f>
        <v>-26567986</v>
      </c>
      <c r="J273" s="3">
        <f>'Conservation calendar'!F273</f>
        <v>-2838246</v>
      </c>
      <c r="K273" s="3">
        <f>'Res EV calendar'!E273</f>
        <v>7076129</v>
      </c>
      <c r="L273" s="3">
        <f>SUM('AMI adj calendar'!E273:I273)</f>
        <v>0</v>
      </c>
      <c r="N273" s="3">
        <f t="shared" si="73"/>
        <v>1124690473</v>
      </c>
      <c r="O273">
        <f t="shared" si="74"/>
        <v>1.2649286600569638E+18</v>
      </c>
      <c r="P273">
        <f t="shared" si="67"/>
        <v>856752615.79941392</v>
      </c>
      <c r="Q273">
        <f t="shared" si="68"/>
        <v>1.7255830449286857E+19</v>
      </c>
      <c r="R273">
        <f t="shared" si="69"/>
        <v>4.9650036740759786E-11</v>
      </c>
      <c r="S273" s="3">
        <f t="shared" si="63"/>
        <v>62803754</v>
      </c>
      <c r="T273" s="3">
        <f t="shared" si="64"/>
        <v>-2391119</v>
      </c>
      <c r="U273" s="3">
        <f t="shared" si="65"/>
        <v>-255442</v>
      </c>
      <c r="V273" s="3">
        <f t="shared" si="66"/>
        <v>395138</v>
      </c>
      <c r="W273" s="3">
        <f t="shared" si="75"/>
        <v>60552331</v>
      </c>
      <c r="Y273" s="3">
        <f t="shared" si="72"/>
        <v>1187494227</v>
      </c>
      <c r="Z273" s="3">
        <f t="shared" si="76"/>
        <v>1162912701</v>
      </c>
    </row>
    <row r="274" spans="3:26">
      <c r="C274">
        <f t="shared" si="70"/>
        <v>2034</v>
      </c>
      <c r="D274">
        <f t="shared" si="71"/>
        <v>2</v>
      </c>
      <c r="E274" s="3">
        <f>SUM('retail billed'!E274:AF274)</f>
        <v>1010656417</v>
      </c>
      <c r="F274" s="3">
        <f>SUM('retail unbilled'!E274:AF274)</f>
        <v>-93092233</v>
      </c>
      <c r="G274" s="3">
        <f>'wholesale calendar'!E274</f>
        <v>38937025</v>
      </c>
      <c r="H274" s="3">
        <f>'CoUse calendar'!E274</f>
        <v>1972672</v>
      </c>
      <c r="I274" s="3">
        <f>'Conservation calendar'!E274</f>
        <v>-18589141</v>
      </c>
      <c r="J274" s="3">
        <f>'Conservation calendar'!F274</f>
        <v>-1971982</v>
      </c>
      <c r="K274" s="3">
        <f>'Res EV calendar'!E274</f>
        <v>7084134</v>
      </c>
      <c r="L274" s="3">
        <f>SUM('AMI adj calendar'!E274:I274)</f>
        <v>0</v>
      </c>
      <c r="N274" s="3">
        <f t="shared" si="73"/>
        <v>958473881</v>
      </c>
      <c r="O274">
        <f t="shared" si="74"/>
        <v>9.1867218055920218E+17</v>
      </c>
      <c r="P274">
        <f t="shared" si="67"/>
        <v>856752615.79941392</v>
      </c>
      <c r="Q274">
        <f t="shared" si="68"/>
        <v>1.7255830449286857E+19</v>
      </c>
      <c r="R274">
        <f t="shared" si="69"/>
        <v>4.9650036740759786E-11</v>
      </c>
      <c r="S274" s="3">
        <f t="shared" si="63"/>
        <v>45612108</v>
      </c>
      <c r="T274" s="3">
        <f t="shared" si="64"/>
        <v>-1673023</v>
      </c>
      <c r="U274" s="3">
        <f t="shared" si="65"/>
        <v>-177478</v>
      </c>
      <c r="V274" s="3">
        <f t="shared" si="66"/>
        <v>337122</v>
      </c>
      <c r="W274" s="3">
        <f t="shared" si="75"/>
        <v>44098729</v>
      </c>
      <c r="Y274" s="3">
        <f t="shared" si="72"/>
        <v>1004085989</v>
      </c>
      <c r="Z274" s="3">
        <f t="shared" si="76"/>
        <v>989095621</v>
      </c>
    </row>
    <row r="275" spans="3:26">
      <c r="C275">
        <f t="shared" si="70"/>
        <v>2034</v>
      </c>
      <c r="D275">
        <f t="shared" si="71"/>
        <v>3</v>
      </c>
      <c r="E275" s="3">
        <f>SUM('retail billed'!E275:AF275)</f>
        <v>934225502</v>
      </c>
      <c r="F275" s="3">
        <f>SUM('retail unbilled'!E275:AF275)</f>
        <v>13526232</v>
      </c>
      <c r="G275" s="3">
        <f>'wholesale calendar'!E275</f>
        <v>39986046</v>
      </c>
      <c r="H275" s="3">
        <f>'CoUse calendar'!E275</f>
        <v>1762615</v>
      </c>
      <c r="I275" s="3">
        <f>'Conservation calendar'!E275</f>
        <v>-12597965</v>
      </c>
      <c r="J275" s="3">
        <f>'Conservation calendar'!F275</f>
        <v>-1892164</v>
      </c>
      <c r="K275" s="3">
        <f>'Res EV calendar'!E275</f>
        <v>7092139</v>
      </c>
      <c r="L275" s="3">
        <f>SUM('AMI adj calendar'!E275:I275)</f>
        <v>0</v>
      </c>
      <c r="N275" s="3">
        <f t="shared" si="73"/>
        <v>989500395</v>
      </c>
      <c r="O275">
        <f t="shared" si="74"/>
        <v>9.7911103170515597E+17</v>
      </c>
      <c r="P275">
        <f t="shared" si="67"/>
        <v>856752615.79941392</v>
      </c>
      <c r="Q275">
        <f t="shared" si="68"/>
        <v>1.7255830449286857E+19</v>
      </c>
      <c r="R275">
        <f t="shared" si="69"/>
        <v>4.9650036740759786E-11</v>
      </c>
      <c r="S275" s="3">
        <f t="shared" si="63"/>
        <v>48612899</v>
      </c>
      <c r="T275" s="3">
        <f t="shared" si="64"/>
        <v>-1133817</v>
      </c>
      <c r="U275" s="3">
        <f t="shared" si="65"/>
        <v>-170295</v>
      </c>
      <c r="V275" s="3">
        <f t="shared" si="66"/>
        <v>348428</v>
      </c>
      <c r="W275" s="3">
        <f t="shared" si="75"/>
        <v>47657215</v>
      </c>
      <c r="Y275" s="3">
        <f t="shared" si="72"/>
        <v>1038113294</v>
      </c>
      <c r="Z275" s="3">
        <f t="shared" si="76"/>
        <v>1029759620</v>
      </c>
    </row>
    <row r="276" spans="3:26">
      <c r="C276">
        <f t="shared" si="70"/>
        <v>2034</v>
      </c>
      <c r="D276">
        <f t="shared" si="71"/>
        <v>4</v>
      </c>
      <c r="E276" s="3">
        <f>SUM('retail billed'!E276:AF276)</f>
        <v>929818459</v>
      </c>
      <c r="F276" s="3">
        <f>SUM('retail unbilled'!E276:AF276)</f>
        <v>3621942</v>
      </c>
      <c r="G276" s="3">
        <f>'wholesale calendar'!E276</f>
        <v>38992383</v>
      </c>
      <c r="H276" s="3">
        <f>'CoUse calendar'!E276</f>
        <v>1658358</v>
      </c>
      <c r="I276" s="3">
        <f>'Conservation calendar'!E276</f>
        <v>-12191579</v>
      </c>
      <c r="J276" s="3">
        <f>'Conservation calendar'!F276</f>
        <v>-2676262</v>
      </c>
      <c r="K276" s="3">
        <f>'Res EV calendar'!E276</f>
        <v>7100144</v>
      </c>
      <c r="L276" s="3">
        <f>SUM('AMI adj calendar'!E276:I276)</f>
        <v>0</v>
      </c>
      <c r="N276" s="3">
        <f t="shared" si="73"/>
        <v>974091142</v>
      </c>
      <c r="O276">
        <f t="shared" si="74"/>
        <v>9.4885355292286413E+17</v>
      </c>
      <c r="P276">
        <f t="shared" si="67"/>
        <v>856752615.79941392</v>
      </c>
      <c r="Q276">
        <f t="shared" si="68"/>
        <v>1.7255830449286857E+19</v>
      </c>
      <c r="R276">
        <f t="shared" si="69"/>
        <v>4.9650036740759786E-11</v>
      </c>
      <c r="S276" s="3">
        <f t="shared" ref="S276:S320" si="77">ROUND(N276^2*R276,0)</f>
        <v>47110614</v>
      </c>
      <c r="T276" s="3">
        <f t="shared" ref="T276:T320" si="78">ROUND(I276*$T$7,0)</f>
        <v>-1097242</v>
      </c>
      <c r="U276" s="3">
        <f t="shared" ref="U276:U320" si="79">ROUND(J276*$U$7,0)</f>
        <v>-240864</v>
      </c>
      <c r="V276" s="3">
        <f t="shared" ref="V276:V320" si="80">ROUND(S276/N276*K276,0)</f>
        <v>343389</v>
      </c>
      <c r="W276" s="3">
        <f t="shared" si="75"/>
        <v>46115897</v>
      </c>
      <c r="Y276" s="3">
        <f t="shared" si="72"/>
        <v>1021201756</v>
      </c>
      <c r="Z276" s="3">
        <f t="shared" si="76"/>
        <v>1012439342</v>
      </c>
    </row>
    <row r="277" spans="3:26">
      <c r="C277">
        <f t="shared" si="70"/>
        <v>2034</v>
      </c>
      <c r="D277">
        <f t="shared" si="71"/>
        <v>5</v>
      </c>
      <c r="E277" s="3">
        <f>SUM('retail billed'!E277:AF277)</f>
        <v>1011390854</v>
      </c>
      <c r="F277" s="3">
        <f>SUM('retail unbilled'!E277:AF277)</f>
        <v>169089232</v>
      </c>
      <c r="G277" s="3">
        <f>'wholesale calendar'!E277</f>
        <v>44720896</v>
      </c>
      <c r="H277" s="3">
        <f>'CoUse calendar'!E277</f>
        <v>1617456</v>
      </c>
      <c r="I277" s="3">
        <f>'Conservation calendar'!E277</f>
        <v>-26318521</v>
      </c>
      <c r="J277" s="3">
        <f>'Conservation calendar'!F277</f>
        <v>-5421778</v>
      </c>
      <c r="K277" s="3">
        <f>'Res EV calendar'!E277</f>
        <v>7108149</v>
      </c>
      <c r="L277" s="3">
        <f>SUM('AMI adj calendar'!E277:I277)</f>
        <v>0</v>
      </c>
      <c r="N277" s="3">
        <f t="shared" si="73"/>
        <v>1226818438</v>
      </c>
      <c r="O277">
        <f t="shared" si="74"/>
        <v>1.5050834798167598E+18</v>
      </c>
      <c r="P277">
        <f t="shared" si="67"/>
        <v>856752615.79941392</v>
      </c>
      <c r="Q277">
        <f t="shared" si="68"/>
        <v>1.7255830449286857E+19</v>
      </c>
      <c r="R277">
        <f t="shared" si="69"/>
        <v>4.9650036740759786E-11</v>
      </c>
      <c r="S277" s="3">
        <f t="shared" si="77"/>
        <v>74727450</v>
      </c>
      <c r="T277" s="3">
        <f t="shared" si="78"/>
        <v>-2368667</v>
      </c>
      <c r="U277" s="3">
        <f t="shared" si="79"/>
        <v>-487960</v>
      </c>
      <c r="V277" s="3">
        <f t="shared" si="80"/>
        <v>432969</v>
      </c>
      <c r="W277" s="3">
        <f t="shared" si="75"/>
        <v>72303792</v>
      </c>
      <c r="Y277" s="3">
        <f t="shared" si="72"/>
        <v>1301545888</v>
      </c>
      <c r="Z277" s="3">
        <f t="shared" si="76"/>
        <v>1274490080</v>
      </c>
    </row>
    <row r="278" spans="3:26">
      <c r="C278">
        <f t="shared" si="70"/>
        <v>2034</v>
      </c>
      <c r="D278">
        <f t="shared" si="71"/>
        <v>6</v>
      </c>
      <c r="E278" s="3">
        <f>SUM('retail billed'!E278:AF278)</f>
        <v>1281413241</v>
      </c>
      <c r="F278" s="3">
        <f>SUM('retail unbilled'!E278:AF278)</f>
        <v>67356342</v>
      </c>
      <c r="G278" s="3">
        <f>'wholesale calendar'!E278</f>
        <v>47268477</v>
      </c>
      <c r="H278" s="3">
        <f>'CoUse calendar'!E278</f>
        <v>1739428</v>
      </c>
      <c r="I278" s="3">
        <f>'Conservation calendar'!E278</f>
        <v>-39592456</v>
      </c>
      <c r="J278" s="3">
        <f>'Conservation calendar'!F278</f>
        <v>-7465362</v>
      </c>
      <c r="K278" s="3">
        <f>'Res EV calendar'!E278</f>
        <v>7116154</v>
      </c>
      <c r="L278" s="3">
        <f>SUM('AMI adj calendar'!E278:I278)</f>
        <v>0</v>
      </c>
      <c r="N278" s="3">
        <f t="shared" si="73"/>
        <v>1397777488</v>
      </c>
      <c r="O278">
        <f t="shared" si="74"/>
        <v>1.9537819059595901E+18</v>
      </c>
      <c r="P278">
        <f t="shared" si="67"/>
        <v>856752615.79941392</v>
      </c>
      <c r="Q278">
        <f t="shared" si="68"/>
        <v>1.7255830449286857E+19</v>
      </c>
      <c r="R278">
        <f t="shared" si="69"/>
        <v>4.9650036740759786E-11</v>
      </c>
      <c r="S278" s="3">
        <f t="shared" si="77"/>
        <v>97005343</v>
      </c>
      <c r="T278" s="3">
        <f t="shared" si="78"/>
        <v>-3563321</v>
      </c>
      <c r="U278" s="3">
        <f t="shared" si="79"/>
        <v>-671883</v>
      </c>
      <c r="V278" s="3">
        <f t="shared" si="80"/>
        <v>493859</v>
      </c>
      <c r="W278" s="3">
        <f t="shared" si="75"/>
        <v>93263998</v>
      </c>
      <c r="Y278" s="3">
        <f t="shared" si="72"/>
        <v>1494782831</v>
      </c>
      <c r="Z278" s="3">
        <f t="shared" si="76"/>
        <v>1451099822</v>
      </c>
    </row>
    <row r="279" spans="3:26">
      <c r="C279">
        <f t="shared" si="70"/>
        <v>2034</v>
      </c>
      <c r="D279">
        <f t="shared" si="71"/>
        <v>7</v>
      </c>
      <c r="E279" s="3">
        <f>SUM('retail billed'!E279:AF279)</f>
        <v>1442797315</v>
      </c>
      <c r="F279" s="3">
        <f>SUM('retail unbilled'!E279:AF279)</f>
        <v>32960919</v>
      </c>
      <c r="G279" s="3">
        <f>'wholesale calendar'!E279</f>
        <v>50510575</v>
      </c>
      <c r="H279" s="3">
        <f>'CoUse calendar'!E279</f>
        <v>1825242</v>
      </c>
      <c r="I279" s="3">
        <f>'Conservation calendar'!E279</f>
        <v>-44903639</v>
      </c>
      <c r="J279" s="3">
        <f>'Conservation calendar'!F279</f>
        <v>-8296412</v>
      </c>
      <c r="K279" s="3">
        <f>'Res EV calendar'!E279</f>
        <v>7124159</v>
      </c>
      <c r="L279" s="3">
        <f>SUM('AMI adj calendar'!E279:I279)</f>
        <v>0</v>
      </c>
      <c r="N279" s="3">
        <f t="shared" si="73"/>
        <v>1528094051</v>
      </c>
      <c r="O279">
        <f t="shared" si="74"/>
        <v>2.3350714287015905E+18</v>
      </c>
      <c r="P279">
        <f t="shared" si="67"/>
        <v>856752615.79941392</v>
      </c>
      <c r="Q279">
        <f t="shared" si="68"/>
        <v>1.7255830449286857E+19</v>
      </c>
      <c r="R279">
        <f t="shared" si="69"/>
        <v>4.9650036740759786E-11</v>
      </c>
      <c r="S279" s="3">
        <f t="shared" si="77"/>
        <v>115936382</v>
      </c>
      <c r="T279" s="3">
        <f t="shared" si="78"/>
        <v>-4041328</v>
      </c>
      <c r="U279" s="3">
        <f t="shared" si="79"/>
        <v>-746677</v>
      </c>
      <c r="V279" s="3">
        <f t="shared" si="80"/>
        <v>540509</v>
      </c>
      <c r="W279" s="3">
        <f t="shared" si="75"/>
        <v>111688886</v>
      </c>
      <c r="Y279" s="3">
        <f t="shared" si="72"/>
        <v>1644030433</v>
      </c>
      <c r="Z279" s="3">
        <f t="shared" si="76"/>
        <v>1593707045</v>
      </c>
    </row>
    <row r="280" spans="3:26">
      <c r="C280">
        <f t="shared" si="70"/>
        <v>2034</v>
      </c>
      <c r="D280">
        <f t="shared" si="71"/>
        <v>8</v>
      </c>
      <c r="E280" s="3">
        <f>SUM('retail billed'!E280:AF280)</f>
        <v>1451514432</v>
      </c>
      <c r="F280" s="3">
        <f>SUM('retail unbilled'!E280:AF280)</f>
        <v>2695168</v>
      </c>
      <c r="G280" s="3">
        <f>'wholesale calendar'!E280</f>
        <v>50900627</v>
      </c>
      <c r="H280" s="3">
        <f>'CoUse calendar'!E280</f>
        <v>2094759</v>
      </c>
      <c r="I280" s="3">
        <f>'Conservation calendar'!E280</f>
        <v>-43282118</v>
      </c>
      <c r="J280" s="3">
        <f>'Conservation calendar'!F280</f>
        <v>-8059891</v>
      </c>
      <c r="K280" s="3">
        <f>'Res EV calendar'!E280</f>
        <v>7132164</v>
      </c>
      <c r="L280" s="3">
        <f>SUM('AMI adj calendar'!E280:I280)</f>
        <v>0</v>
      </c>
      <c r="N280" s="3">
        <f t="shared" si="73"/>
        <v>1507204986</v>
      </c>
      <c r="O280">
        <f t="shared" si="74"/>
        <v>2.2716668698232602E+18</v>
      </c>
      <c r="P280">
        <f t="shared" si="67"/>
        <v>856752615.79941392</v>
      </c>
      <c r="Q280">
        <f t="shared" si="68"/>
        <v>1.7255830449286857E+19</v>
      </c>
      <c r="R280">
        <f t="shared" si="69"/>
        <v>4.9650036740759786E-11</v>
      </c>
      <c r="S280" s="3">
        <f t="shared" si="77"/>
        <v>112788344</v>
      </c>
      <c r="T280" s="3">
        <f t="shared" si="78"/>
        <v>-3895391</v>
      </c>
      <c r="U280" s="3">
        <f t="shared" si="79"/>
        <v>-725390</v>
      </c>
      <c r="V280" s="3">
        <f t="shared" si="80"/>
        <v>533720</v>
      </c>
      <c r="W280" s="3">
        <f t="shared" si="75"/>
        <v>108701283</v>
      </c>
      <c r="Y280" s="3">
        <f t="shared" si="72"/>
        <v>1619993330</v>
      </c>
      <c r="Z280" s="3">
        <f t="shared" si="76"/>
        <v>1571696424</v>
      </c>
    </row>
    <row r="281" spans="3:26">
      <c r="C281">
        <f t="shared" si="70"/>
        <v>2034</v>
      </c>
      <c r="D281">
        <f t="shared" si="71"/>
        <v>9</v>
      </c>
      <c r="E281" s="3">
        <f>SUM('retail billed'!E281:AF281)</f>
        <v>1389054272</v>
      </c>
      <c r="F281" s="3">
        <f>SUM('retail unbilled'!E281:AF281)</f>
        <v>-117144183</v>
      </c>
      <c r="G281" s="3">
        <f>'wholesale calendar'!E281</f>
        <v>46058580</v>
      </c>
      <c r="H281" s="3">
        <f>'CoUse calendar'!E281</f>
        <v>1849505</v>
      </c>
      <c r="I281" s="3">
        <f>'Conservation calendar'!E281</f>
        <v>-32953477</v>
      </c>
      <c r="J281" s="3">
        <f>'Conservation calendar'!F281</f>
        <v>-6444157</v>
      </c>
      <c r="K281" s="3">
        <f>'Res EV calendar'!E281</f>
        <v>7140169</v>
      </c>
      <c r="L281" s="3">
        <f>SUM('AMI adj calendar'!E281:I281)</f>
        <v>0</v>
      </c>
      <c r="N281" s="3">
        <f t="shared" si="73"/>
        <v>1319818174</v>
      </c>
      <c r="O281">
        <f t="shared" si="74"/>
        <v>1.7419200124206943E+18</v>
      </c>
      <c r="P281">
        <f t="shared" si="67"/>
        <v>856752615.79941392</v>
      </c>
      <c r="Q281">
        <f t="shared" si="68"/>
        <v>1.7255830449286857E+19</v>
      </c>
      <c r="R281">
        <f t="shared" si="69"/>
        <v>4.9650036740759786E-11</v>
      </c>
      <c r="S281" s="3">
        <f t="shared" si="77"/>
        <v>86486393</v>
      </c>
      <c r="T281" s="3">
        <f t="shared" si="78"/>
        <v>-2965813</v>
      </c>
      <c r="U281" s="3">
        <f t="shared" si="79"/>
        <v>-579974</v>
      </c>
      <c r="V281" s="3">
        <f t="shared" si="80"/>
        <v>467888</v>
      </c>
      <c r="W281" s="3">
        <f t="shared" si="75"/>
        <v>83408494</v>
      </c>
      <c r="Y281" s="3">
        <f t="shared" si="72"/>
        <v>1406304567</v>
      </c>
      <c r="Z281" s="3">
        <f t="shared" si="76"/>
        <v>1370969203</v>
      </c>
    </row>
    <row r="282" spans="3:26">
      <c r="C282">
        <f t="shared" si="70"/>
        <v>2034</v>
      </c>
      <c r="D282">
        <f t="shared" si="71"/>
        <v>10</v>
      </c>
      <c r="E282" s="3">
        <f>SUM('retail billed'!E282:AF282)</f>
        <v>1184133327</v>
      </c>
      <c r="F282" s="3">
        <f>SUM('retail unbilled'!E282:AF282)</f>
        <v>-127655310</v>
      </c>
      <c r="G282" s="3">
        <f>'wholesale calendar'!E282</f>
        <v>42415326</v>
      </c>
      <c r="H282" s="3">
        <f>'CoUse calendar'!E282</f>
        <v>1625397</v>
      </c>
      <c r="I282" s="3">
        <f>'Conservation calendar'!E282</f>
        <v>-17587258</v>
      </c>
      <c r="J282" s="3">
        <f>'Conservation calendar'!F282</f>
        <v>-3584196</v>
      </c>
      <c r="K282" s="3">
        <f>'Res EV calendar'!E282</f>
        <v>7148174</v>
      </c>
      <c r="L282" s="3">
        <f>SUM('AMI adj calendar'!E282:I282)</f>
        <v>0</v>
      </c>
      <c r="N282" s="3">
        <f t="shared" si="73"/>
        <v>1100518740</v>
      </c>
      <c r="O282">
        <f t="shared" si="74"/>
        <v>1.2111414970911877E+18</v>
      </c>
      <c r="P282">
        <f t="shared" si="67"/>
        <v>856752615.79941392</v>
      </c>
      <c r="Q282">
        <f t="shared" si="68"/>
        <v>1.7255830449286857E+19</v>
      </c>
      <c r="R282">
        <f t="shared" si="69"/>
        <v>4.9650036740759786E-11</v>
      </c>
      <c r="S282" s="3">
        <f t="shared" si="77"/>
        <v>60133220</v>
      </c>
      <c r="T282" s="3">
        <f t="shared" si="78"/>
        <v>-1582853</v>
      </c>
      <c r="U282" s="3">
        <f t="shared" si="79"/>
        <v>-322578</v>
      </c>
      <c r="V282" s="3">
        <f t="shared" si="80"/>
        <v>390582</v>
      </c>
      <c r="W282" s="3">
        <f t="shared" si="75"/>
        <v>58618371</v>
      </c>
      <c r="Y282" s="3">
        <f t="shared" si="72"/>
        <v>1160651960</v>
      </c>
      <c r="Z282" s="3">
        <f t="shared" si="76"/>
        <v>1145113831</v>
      </c>
    </row>
    <row r="283" spans="3:26">
      <c r="C283">
        <f t="shared" si="70"/>
        <v>2034</v>
      </c>
      <c r="D283">
        <f t="shared" si="71"/>
        <v>11</v>
      </c>
      <c r="E283" s="3">
        <f>SUM('retail billed'!E283:AF283)</f>
        <v>902309887</v>
      </c>
      <c r="F283" s="3">
        <f>SUM('retail unbilled'!E283:AF283)</f>
        <v>25941986</v>
      </c>
      <c r="G283" s="3">
        <f>'wholesale calendar'!E283</f>
        <v>40352421</v>
      </c>
      <c r="H283" s="3">
        <f>'CoUse calendar'!E283</f>
        <v>1493857</v>
      </c>
      <c r="I283" s="3">
        <f>'Conservation calendar'!E283</f>
        <v>-14726462</v>
      </c>
      <c r="J283" s="3">
        <f>'Conservation calendar'!F283</f>
        <v>-2007196</v>
      </c>
      <c r="K283" s="3">
        <f>'Res EV calendar'!E283</f>
        <v>7156179</v>
      </c>
      <c r="L283" s="3">
        <f>SUM('AMI adj calendar'!E283:I283)</f>
        <v>0</v>
      </c>
      <c r="N283" s="3">
        <f t="shared" si="73"/>
        <v>970098151</v>
      </c>
      <c r="O283">
        <f t="shared" si="74"/>
        <v>9.4109042257361882E+17</v>
      </c>
      <c r="P283">
        <f t="shared" si="67"/>
        <v>856752615.79941392</v>
      </c>
      <c r="Q283">
        <f t="shared" si="68"/>
        <v>1.7255830449286857E+19</v>
      </c>
      <c r="R283">
        <f t="shared" si="69"/>
        <v>4.9650036740759786E-11</v>
      </c>
      <c r="S283" s="3">
        <f t="shared" si="77"/>
        <v>46725174</v>
      </c>
      <c r="T283" s="3">
        <f t="shared" si="78"/>
        <v>-1325382</v>
      </c>
      <c r="U283" s="3">
        <f t="shared" si="79"/>
        <v>-180648</v>
      </c>
      <c r="V283" s="3">
        <f t="shared" si="80"/>
        <v>344680</v>
      </c>
      <c r="W283" s="3">
        <f t="shared" si="75"/>
        <v>45563824</v>
      </c>
      <c r="Y283" s="3">
        <f t="shared" si="72"/>
        <v>1016823325</v>
      </c>
      <c r="Z283" s="3">
        <f t="shared" si="76"/>
        <v>1006084496</v>
      </c>
    </row>
    <row r="284" spans="3:26">
      <c r="C284">
        <f t="shared" si="70"/>
        <v>2034</v>
      </c>
      <c r="D284">
        <f t="shared" si="71"/>
        <v>12</v>
      </c>
      <c r="E284" s="3">
        <f>SUM('retail billed'!E284:AF284)</f>
        <v>984990050</v>
      </c>
      <c r="F284" s="3">
        <f>SUM('retail unbilled'!E284:AF284)</f>
        <v>56494047</v>
      </c>
      <c r="G284" s="3">
        <f>'wholesale calendar'!E284</f>
        <v>45046047</v>
      </c>
      <c r="H284" s="3">
        <f>'CoUse calendar'!E284</f>
        <v>1821549</v>
      </c>
      <c r="I284" s="3">
        <f>'Conservation calendar'!E284</f>
        <v>-24322804</v>
      </c>
      <c r="J284" s="3">
        <f>'Conservation calendar'!F284</f>
        <v>-2619920</v>
      </c>
      <c r="K284" s="3">
        <f>'Res EV calendar'!E284</f>
        <v>7164184</v>
      </c>
      <c r="L284" s="3">
        <f>SUM('AMI adj calendar'!E284:I284)</f>
        <v>0</v>
      </c>
      <c r="N284" s="3">
        <f t="shared" si="73"/>
        <v>1088351693</v>
      </c>
      <c r="O284">
        <f t="shared" si="74"/>
        <v>1.1845094076559662E+18</v>
      </c>
      <c r="P284">
        <f t="shared" si="67"/>
        <v>856752615.79941392</v>
      </c>
      <c r="Q284">
        <f t="shared" si="68"/>
        <v>1.7255830449286857E+19</v>
      </c>
      <c r="R284">
        <f t="shared" si="69"/>
        <v>4.9650036740759786E-11</v>
      </c>
      <c r="S284" s="3">
        <f t="shared" si="77"/>
        <v>58810936</v>
      </c>
      <c r="T284" s="3">
        <f t="shared" si="78"/>
        <v>-2189052</v>
      </c>
      <c r="U284" s="3">
        <f t="shared" si="79"/>
        <v>-235793</v>
      </c>
      <c r="V284" s="3">
        <f t="shared" si="80"/>
        <v>387129</v>
      </c>
      <c r="W284" s="3">
        <f t="shared" si="75"/>
        <v>56773220</v>
      </c>
      <c r="Y284" s="3">
        <f t="shared" si="72"/>
        <v>1147162629</v>
      </c>
      <c r="Z284" s="3">
        <f t="shared" si="76"/>
        <v>1125346373</v>
      </c>
    </row>
    <row r="285" spans="3:26">
      <c r="C285">
        <f t="shared" si="70"/>
        <v>2035</v>
      </c>
      <c r="D285">
        <f t="shared" si="71"/>
        <v>1</v>
      </c>
      <c r="E285" s="3">
        <f>SUM('retail billed'!E285:AF285)</f>
        <v>1104760500</v>
      </c>
      <c r="F285" s="3">
        <f>SUM('retail unbilled'!E285:AF285)</f>
        <v>-20955405</v>
      </c>
      <c r="G285" s="3">
        <f>'wholesale calendar'!E285</f>
        <v>45870364</v>
      </c>
      <c r="H285" s="3">
        <f>'CoUse calendar'!E285</f>
        <v>1993685</v>
      </c>
      <c r="I285" s="3">
        <f>'Conservation calendar'!E285</f>
        <v>-26567986</v>
      </c>
      <c r="J285" s="3">
        <f>'Conservation calendar'!F285</f>
        <v>-2838246</v>
      </c>
      <c r="K285" s="3">
        <f>'Res EV calendar'!E285</f>
        <v>7172358</v>
      </c>
      <c r="L285" s="3">
        <f>SUM('AMI adj calendar'!E285:I285)</f>
        <v>0</v>
      </c>
      <c r="N285" s="3">
        <f t="shared" si="73"/>
        <v>1131669144</v>
      </c>
      <c r="O285">
        <f t="shared" si="74"/>
        <v>1.2806750514816927E+18</v>
      </c>
      <c r="P285">
        <f t="shared" si="67"/>
        <v>862020904.69010985</v>
      </c>
      <c r="Q285">
        <f t="shared" si="68"/>
        <v>1.746822722692301E+19</v>
      </c>
      <c r="R285">
        <f t="shared" si="69"/>
        <v>4.934793287790045E-11</v>
      </c>
      <c r="S285" s="3">
        <f t="shared" si="77"/>
        <v>63198666</v>
      </c>
      <c r="T285" s="3">
        <f t="shared" si="78"/>
        <v>-2391119</v>
      </c>
      <c r="U285" s="3">
        <f t="shared" si="79"/>
        <v>-255442</v>
      </c>
      <c r="V285" s="3">
        <f t="shared" si="80"/>
        <v>400544</v>
      </c>
      <c r="W285" s="3">
        <f t="shared" si="75"/>
        <v>60952649</v>
      </c>
      <c r="Y285" s="3">
        <f t="shared" si="72"/>
        <v>1194867810</v>
      </c>
      <c r="Z285" s="3">
        <f t="shared" si="76"/>
        <v>1170387919</v>
      </c>
    </row>
    <row r="286" spans="3:26">
      <c r="C286">
        <f t="shared" si="70"/>
        <v>2035</v>
      </c>
      <c r="D286">
        <f t="shared" si="71"/>
        <v>2</v>
      </c>
      <c r="E286" s="3">
        <f>SUM('retail billed'!E286:AF286)</f>
        <v>1016519915</v>
      </c>
      <c r="F286" s="3">
        <f>SUM('retail unbilled'!E286:AF286)</f>
        <v>-93649720</v>
      </c>
      <c r="G286" s="3">
        <f>'wholesale calendar'!E286</f>
        <v>39655819</v>
      </c>
      <c r="H286" s="3">
        <f>'CoUse calendar'!E286</f>
        <v>1972672</v>
      </c>
      <c r="I286" s="3">
        <f>'Conservation calendar'!E286</f>
        <v>-18589141</v>
      </c>
      <c r="J286" s="3">
        <f>'Conservation calendar'!F286</f>
        <v>-1971982</v>
      </c>
      <c r="K286" s="3">
        <f>'Res EV calendar'!E286</f>
        <v>7180531</v>
      </c>
      <c r="L286" s="3">
        <f>SUM('AMI adj calendar'!E286:I286)</f>
        <v>0</v>
      </c>
      <c r="N286" s="3">
        <f t="shared" si="73"/>
        <v>964498686</v>
      </c>
      <c r="O286">
        <f t="shared" si="74"/>
        <v>9.3025771529572659E+17</v>
      </c>
      <c r="P286">
        <f t="shared" si="67"/>
        <v>862020904.69010985</v>
      </c>
      <c r="Q286">
        <f t="shared" si="68"/>
        <v>1.746822722692301E+19</v>
      </c>
      <c r="R286">
        <f t="shared" si="69"/>
        <v>4.934793287790045E-11</v>
      </c>
      <c r="S286" s="3">
        <f t="shared" si="77"/>
        <v>45906295</v>
      </c>
      <c r="T286" s="3">
        <f t="shared" si="78"/>
        <v>-1673023</v>
      </c>
      <c r="U286" s="3">
        <f t="shared" si="79"/>
        <v>-177478</v>
      </c>
      <c r="V286" s="3">
        <f t="shared" si="80"/>
        <v>341765</v>
      </c>
      <c r="W286" s="3">
        <f t="shared" si="75"/>
        <v>44397559</v>
      </c>
      <c r="Y286" s="3">
        <f t="shared" si="72"/>
        <v>1010404981</v>
      </c>
      <c r="Z286" s="3">
        <f t="shared" si="76"/>
        <v>995515653</v>
      </c>
    </row>
    <row r="287" spans="3:26">
      <c r="C287">
        <f t="shared" si="70"/>
        <v>2035</v>
      </c>
      <c r="D287">
        <f t="shared" si="71"/>
        <v>3</v>
      </c>
      <c r="E287" s="3">
        <f>SUM('retail billed'!E287:AF287)</f>
        <v>939573930</v>
      </c>
      <c r="F287" s="3">
        <f>SUM('retail unbilled'!E287:AF287)</f>
        <v>13664362</v>
      </c>
      <c r="G287" s="3">
        <f>'wholesale calendar'!E287</f>
        <v>40763227</v>
      </c>
      <c r="H287" s="3">
        <f>'CoUse calendar'!E287</f>
        <v>1762615</v>
      </c>
      <c r="I287" s="3">
        <f>'Conservation calendar'!E287</f>
        <v>-12597965</v>
      </c>
      <c r="J287" s="3">
        <f>'Conservation calendar'!F287</f>
        <v>-1892164</v>
      </c>
      <c r="K287" s="3">
        <f>'Res EV calendar'!E287</f>
        <v>7188705</v>
      </c>
      <c r="L287" s="3">
        <f>SUM('AMI adj calendar'!E287:I287)</f>
        <v>0</v>
      </c>
      <c r="N287" s="3">
        <f t="shared" si="73"/>
        <v>995764134</v>
      </c>
      <c r="O287">
        <f t="shared" si="74"/>
        <v>9.9154621056076992E+17</v>
      </c>
      <c r="P287">
        <f t="shared" si="67"/>
        <v>862020904.69010985</v>
      </c>
      <c r="Q287">
        <f t="shared" si="68"/>
        <v>1.746822722692301E+19</v>
      </c>
      <c r="R287">
        <f t="shared" si="69"/>
        <v>4.934793287790045E-11</v>
      </c>
      <c r="S287" s="3">
        <f t="shared" si="77"/>
        <v>48930756</v>
      </c>
      <c r="T287" s="3">
        <f t="shared" si="78"/>
        <v>-1133817</v>
      </c>
      <c r="U287" s="3">
        <f t="shared" si="79"/>
        <v>-170295</v>
      </c>
      <c r="V287" s="3">
        <f t="shared" si="80"/>
        <v>353245</v>
      </c>
      <c r="W287" s="3">
        <f t="shared" si="75"/>
        <v>47979889</v>
      </c>
      <c r="Y287" s="3">
        <f t="shared" si="72"/>
        <v>1044694890</v>
      </c>
      <c r="Z287" s="3">
        <f t="shared" si="76"/>
        <v>1036442599</v>
      </c>
    </row>
    <row r="288" spans="3:26">
      <c r="C288">
        <f t="shared" si="70"/>
        <v>2035</v>
      </c>
      <c r="D288">
        <f t="shared" si="71"/>
        <v>4</v>
      </c>
      <c r="E288" s="3">
        <f>SUM('retail billed'!E288:AF288)</f>
        <v>935173199</v>
      </c>
      <c r="F288" s="3">
        <f>SUM('retail unbilled'!E288:AF288)</f>
        <v>3652591</v>
      </c>
      <c r="G288" s="3">
        <f>'wholesale calendar'!E288</f>
        <v>39723840</v>
      </c>
      <c r="H288" s="3">
        <f>'CoUse calendar'!E288</f>
        <v>1658358</v>
      </c>
      <c r="I288" s="3">
        <f>'Conservation calendar'!E288</f>
        <v>-12191579</v>
      </c>
      <c r="J288" s="3">
        <f>'Conservation calendar'!F288</f>
        <v>-2676262</v>
      </c>
      <c r="K288" s="3">
        <f>'Res EV calendar'!E288</f>
        <v>7196879</v>
      </c>
      <c r="L288" s="3">
        <f>SUM('AMI adj calendar'!E288:I288)</f>
        <v>0</v>
      </c>
      <c r="N288" s="3">
        <f t="shared" si="73"/>
        <v>980207988</v>
      </c>
      <c r="O288">
        <f t="shared" si="74"/>
        <v>9.6080769973900813E+17</v>
      </c>
      <c r="P288">
        <f t="shared" si="67"/>
        <v>862020904.69010985</v>
      </c>
      <c r="Q288">
        <f t="shared" si="68"/>
        <v>1.746822722692301E+19</v>
      </c>
      <c r="R288">
        <f t="shared" si="69"/>
        <v>4.934793287790045E-11</v>
      </c>
      <c r="S288" s="3">
        <f t="shared" si="77"/>
        <v>47413874</v>
      </c>
      <c r="T288" s="3">
        <f t="shared" si="78"/>
        <v>-1097242</v>
      </c>
      <c r="U288" s="3">
        <f t="shared" si="79"/>
        <v>-240864</v>
      </c>
      <c r="V288" s="3">
        <f t="shared" si="80"/>
        <v>348122</v>
      </c>
      <c r="W288" s="3">
        <f t="shared" si="75"/>
        <v>46423890</v>
      </c>
      <c r="Y288" s="3">
        <f t="shared" si="72"/>
        <v>1027621862</v>
      </c>
      <c r="Z288" s="3">
        <f t="shared" si="76"/>
        <v>1018960916</v>
      </c>
    </row>
    <row r="289" spans="3:26">
      <c r="C289">
        <f t="shared" si="70"/>
        <v>2035</v>
      </c>
      <c r="D289">
        <f t="shared" si="71"/>
        <v>5</v>
      </c>
      <c r="E289" s="3">
        <f>SUM('retail billed'!E289:AF289)</f>
        <v>1017155655</v>
      </c>
      <c r="F289" s="3">
        <f>SUM('retail unbilled'!E289:AF289)</f>
        <v>170125759</v>
      </c>
      <c r="G289" s="3">
        <f>'wholesale calendar'!E289</f>
        <v>45460251</v>
      </c>
      <c r="H289" s="3">
        <f>'CoUse calendar'!E289</f>
        <v>1617456</v>
      </c>
      <c r="I289" s="3">
        <f>'Conservation calendar'!E289</f>
        <v>-26318521</v>
      </c>
      <c r="J289" s="3">
        <f>'Conservation calendar'!F289</f>
        <v>-5421778</v>
      </c>
      <c r="K289" s="3">
        <f>'Res EV calendar'!E289</f>
        <v>7205053</v>
      </c>
      <c r="L289" s="3">
        <f>SUM('AMI adj calendar'!E289:I289)</f>
        <v>0</v>
      </c>
      <c r="N289" s="3">
        <f t="shared" si="73"/>
        <v>1234359121</v>
      </c>
      <c r="O289">
        <f t="shared" si="74"/>
        <v>1.5236424395958927E+18</v>
      </c>
      <c r="P289">
        <f t="shared" si="67"/>
        <v>862020904.69010985</v>
      </c>
      <c r="Q289">
        <f t="shared" si="68"/>
        <v>1.746822722692301E+19</v>
      </c>
      <c r="R289">
        <f t="shared" si="69"/>
        <v>4.934793287790045E-11</v>
      </c>
      <c r="S289" s="3">
        <f t="shared" si="77"/>
        <v>75188605</v>
      </c>
      <c r="T289" s="3">
        <f t="shared" si="78"/>
        <v>-2368667</v>
      </c>
      <c r="U289" s="3">
        <f t="shared" si="79"/>
        <v>-487960</v>
      </c>
      <c r="V289" s="3">
        <f t="shared" si="80"/>
        <v>438882</v>
      </c>
      <c r="W289" s="3">
        <f t="shared" si="75"/>
        <v>72770860</v>
      </c>
      <c r="Y289" s="3">
        <f t="shared" si="72"/>
        <v>1309547726</v>
      </c>
      <c r="Z289" s="3">
        <f t="shared" si="76"/>
        <v>1282594735</v>
      </c>
    </row>
    <row r="290" spans="3:26">
      <c r="C290">
        <f t="shared" si="70"/>
        <v>2035</v>
      </c>
      <c r="D290">
        <f t="shared" si="71"/>
        <v>6</v>
      </c>
      <c r="E290" s="3">
        <f>SUM('retail billed'!E290:AF290)</f>
        <v>1288819428</v>
      </c>
      <c r="F290" s="3">
        <f>SUM('retail unbilled'!E290:AF290)</f>
        <v>67743111</v>
      </c>
      <c r="G290" s="3">
        <f>'wholesale calendar'!E290</f>
        <v>47976653</v>
      </c>
      <c r="H290" s="3">
        <f>'CoUse calendar'!E290</f>
        <v>1739428</v>
      </c>
      <c r="I290" s="3">
        <f>'Conservation calendar'!E290</f>
        <v>-39592456</v>
      </c>
      <c r="J290" s="3">
        <f>'Conservation calendar'!F290</f>
        <v>-7465362</v>
      </c>
      <c r="K290" s="3">
        <f>'Res EV calendar'!E290</f>
        <v>7213226</v>
      </c>
      <c r="L290" s="3">
        <f>SUM('AMI adj calendar'!E290:I290)</f>
        <v>0</v>
      </c>
      <c r="N290" s="3">
        <f t="shared" si="73"/>
        <v>1406278620</v>
      </c>
      <c r="O290">
        <f t="shared" si="74"/>
        <v>1.9776195570691044E+18</v>
      </c>
      <c r="P290">
        <f t="shared" si="67"/>
        <v>862020904.69010985</v>
      </c>
      <c r="Q290">
        <f t="shared" si="68"/>
        <v>1.746822722692301E+19</v>
      </c>
      <c r="R290">
        <f t="shared" si="69"/>
        <v>4.934793287790045E-11</v>
      </c>
      <c r="S290" s="3">
        <f t="shared" si="77"/>
        <v>97591437</v>
      </c>
      <c r="T290" s="3">
        <f t="shared" si="78"/>
        <v>-3563321</v>
      </c>
      <c r="U290" s="3">
        <f t="shared" si="79"/>
        <v>-671883</v>
      </c>
      <c r="V290" s="3">
        <f t="shared" si="80"/>
        <v>500576</v>
      </c>
      <c r="W290" s="3">
        <f t="shared" si="75"/>
        <v>93856809</v>
      </c>
      <c r="Y290" s="3">
        <f t="shared" si="72"/>
        <v>1503870057</v>
      </c>
      <c r="Z290" s="3">
        <f t="shared" si="76"/>
        <v>1460290837</v>
      </c>
    </row>
    <row r="291" spans="3:26">
      <c r="C291">
        <f t="shared" si="70"/>
        <v>2035</v>
      </c>
      <c r="D291">
        <f t="shared" si="71"/>
        <v>7</v>
      </c>
      <c r="E291" s="3">
        <f>SUM('retail billed'!E291:AF291)</f>
        <v>1451094701</v>
      </c>
      <c r="F291" s="3">
        <f>SUM('retail unbilled'!E291:AF291)</f>
        <v>33169038</v>
      </c>
      <c r="G291" s="3">
        <f>'wholesale calendar'!E291</f>
        <v>51238800</v>
      </c>
      <c r="H291" s="3">
        <f>'CoUse calendar'!E291</f>
        <v>1825242</v>
      </c>
      <c r="I291" s="3">
        <f>'Conservation calendar'!E291</f>
        <v>-44903639</v>
      </c>
      <c r="J291" s="3">
        <f>'Conservation calendar'!F291</f>
        <v>-8296412</v>
      </c>
      <c r="K291" s="3">
        <f>'Res EV calendar'!E291</f>
        <v>7221400</v>
      </c>
      <c r="L291" s="3">
        <f>SUM('AMI adj calendar'!E291:I291)</f>
        <v>0</v>
      </c>
      <c r="N291" s="3">
        <f t="shared" si="73"/>
        <v>1537327781</v>
      </c>
      <c r="O291">
        <f t="shared" si="74"/>
        <v>2.3633767062343839E+18</v>
      </c>
      <c r="P291">
        <f t="shared" si="67"/>
        <v>862020904.69010985</v>
      </c>
      <c r="Q291">
        <f t="shared" si="68"/>
        <v>1.746822722692301E+19</v>
      </c>
      <c r="R291">
        <f t="shared" si="69"/>
        <v>4.934793287790045E-11</v>
      </c>
      <c r="S291" s="3">
        <f t="shared" si="77"/>
        <v>116627755</v>
      </c>
      <c r="T291" s="3">
        <f t="shared" si="78"/>
        <v>-4041328</v>
      </c>
      <c r="U291" s="3">
        <f t="shared" si="79"/>
        <v>-746677</v>
      </c>
      <c r="V291" s="3">
        <f t="shared" si="80"/>
        <v>547844</v>
      </c>
      <c r="W291" s="3">
        <f t="shared" si="75"/>
        <v>112387594</v>
      </c>
      <c r="Y291" s="3">
        <f t="shared" si="72"/>
        <v>1653955536</v>
      </c>
      <c r="Z291" s="3">
        <f t="shared" si="76"/>
        <v>1603736724</v>
      </c>
    </row>
    <row r="292" spans="3:26">
      <c r="C292">
        <f t="shared" si="70"/>
        <v>2035</v>
      </c>
      <c r="D292">
        <f t="shared" si="71"/>
        <v>8</v>
      </c>
      <c r="E292" s="3">
        <f>SUM('retail billed'!E292:AF292)</f>
        <v>1459850105</v>
      </c>
      <c r="F292" s="3">
        <f>SUM('retail unbilled'!E292:AF292)</f>
        <v>2733517</v>
      </c>
      <c r="G292" s="3">
        <f>'wholesale calendar'!E292</f>
        <v>51621394</v>
      </c>
      <c r="H292" s="3">
        <f>'CoUse calendar'!E292</f>
        <v>2094759</v>
      </c>
      <c r="I292" s="3">
        <f>'Conservation calendar'!E292</f>
        <v>-43282118</v>
      </c>
      <c r="J292" s="3">
        <f>'Conservation calendar'!F292</f>
        <v>-8059891</v>
      </c>
      <c r="K292" s="3">
        <f>'Res EV calendar'!E292</f>
        <v>7229574</v>
      </c>
      <c r="L292" s="3">
        <f>SUM('AMI adj calendar'!E292:I292)</f>
        <v>0</v>
      </c>
      <c r="N292" s="3">
        <f t="shared" si="73"/>
        <v>1516299775</v>
      </c>
      <c r="O292">
        <f t="shared" si="74"/>
        <v>2.2991650076650506E+18</v>
      </c>
      <c r="P292">
        <f t="shared" si="67"/>
        <v>862020904.69010985</v>
      </c>
      <c r="Q292">
        <f t="shared" si="68"/>
        <v>1.746822722692301E+19</v>
      </c>
      <c r="R292">
        <f t="shared" si="69"/>
        <v>4.934793287790045E-11</v>
      </c>
      <c r="S292" s="3">
        <f t="shared" si="77"/>
        <v>113459040</v>
      </c>
      <c r="T292" s="3">
        <f t="shared" si="78"/>
        <v>-3895391</v>
      </c>
      <c r="U292" s="3">
        <f t="shared" si="79"/>
        <v>-725390</v>
      </c>
      <c r="V292" s="3">
        <f t="shared" si="80"/>
        <v>540962</v>
      </c>
      <c r="W292" s="3">
        <f t="shared" si="75"/>
        <v>109379221</v>
      </c>
      <c r="Y292" s="3">
        <f t="shared" si="72"/>
        <v>1629758815</v>
      </c>
      <c r="Z292" s="3">
        <f t="shared" si="76"/>
        <v>1581566561</v>
      </c>
    </row>
    <row r="293" spans="3:26">
      <c r="C293">
        <f t="shared" si="70"/>
        <v>2035</v>
      </c>
      <c r="D293">
        <f t="shared" si="71"/>
        <v>9</v>
      </c>
      <c r="E293" s="3">
        <f>SUM('retail billed'!E293:AF293)</f>
        <v>1397147969</v>
      </c>
      <c r="F293" s="3">
        <f>SUM('retail unbilled'!E293:AF293)</f>
        <v>-117861352</v>
      </c>
      <c r="G293" s="3">
        <f>'wholesale calendar'!E293</f>
        <v>46740625</v>
      </c>
      <c r="H293" s="3">
        <f>'CoUse calendar'!E293</f>
        <v>1849505</v>
      </c>
      <c r="I293" s="3">
        <f>'Conservation calendar'!E293</f>
        <v>-32953477</v>
      </c>
      <c r="J293" s="3">
        <f>'Conservation calendar'!F293</f>
        <v>-6444157</v>
      </c>
      <c r="K293" s="3">
        <f>'Res EV calendar'!E293</f>
        <v>7237748</v>
      </c>
      <c r="L293" s="3">
        <f>SUM('AMI adj calendar'!E293:I293)</f>
        <v>0</v>
      </c>
      <c r="N293" s="3">
        <f t="shared" si="73"/>
        <v>1327876747</v>
      </c>
      <c r="O293">
        <f t="shared" si="74"/>
        <v>1.7632566552233019E+18</v>
      </c>
      <c r="P293">
        <f t="shared" si="67"/>
        <v>862020904.69010985</v>
      </c>
      <c r="Q293">
        <f t="shared" si="68"/>
        <v>1.746822722692301E+19</v>
      </c>
      <c r="R293">
        <f t="shared" si="69"/>
        <v>4.934793287790045E-11</v>
      </c>
      <c r="S293" s="3">
        <f t="shared" si="77"/>
        <v>87013071</v>
      </c>
      <c r="T293" s="3">
        <f t="shared" si="78"/>
        <v>-2965813</v>
      </c>
      <c r="U293" s="3">
        <f t="shared" si="79"/>
        <v>-579974</v>
      </c>
      <c r="V293" s="3">
        <f t="shared" si="80"/>
        <v>474275</v>
      </c>
      <c r="W293" s="3">
        <f t="shared" si="75"/>
        <v>83941559</v>
      </c>
      <c r="Y293" s="3">
        <f t="shared" si="72"/>
        <v>1414889818</v>
      </c>
      <c r="Z293" s="3">
        <f t="shared" si="76"/>
        <v>1379658420</v>
      </c>
    </row>
    <row r="294" spans="3:26">
      <c r="C294">
        <f t="shared" si="70"/>
        <v>2035</v>
      </c>
      <c r="D294">
        <f t="shared" si="71"/>
        <v>10</v>
      </c>
      <c r="E294" s="3">
        <f>SUM('retail billed'!E294:AF294)</f>
        <v>1191025927</v>
      </c>
      <c r="F294" s="3">
        <f>SUM('retail unbilled'!E294:AF294)</f>
        <v>-128429161</v>
      </c>
      <c r="G294" s="3">
        <f>'wholesale calendar'!E294</f>
        <v>43100064</v>
      </c>
      <c r="H294" s="3">
        <f>'CoUse calendar'!E294</f>
        <v>1625397</v>
      </c>
      <c r="I294" s="3">
        <f>'Conservation calendar'!E294</f>
        <v>-17587258</v>
      </c>
      <c r="J294" s="3">
        <f>'Conservation calendar'!F294</f>
        <v>-3584196</v>
      </c>
      <c r="K294" s="3">
        <f>'Res EV calendar'!E294</f>
        <v>7245921</v>
      </c>
      <c r="L294" s="3">
        <f>SUM('AMI adj calendar'!E294:I294)</f>
        <v>0</v>
      </c>
      <c r="N294" s="3">
        <f t="shared" si="73"/>
        <v>1107322227</v>
      </c>
      <c r="O294">
        <f t="shared" si="74"/>
        <v>1.2261625144082396E+18</v>
      </c>
      <c r="P294">
        <f t="shared" si="67"/>
        <v>862020904.69010985</v>
      </c>
      <c r="Q294">
        <f t="shared" si="68"/>
        <v>1.746822722692301E+19</v>
      </c>
      <c r="R294">
        <f t="shared" si="69"/>
        <v>4.934793287790045E-11</v>
      </c>
      <c r="S294" s="3">
        <f t="shared" si="77"/>
        <v>60508585</v>
      </c>
      <c r="T294" s="3">
        <f t="shared" si="78"/>
        <v>-1582853</v>
      </c>
      <c r="U294" s="3">
        <f t="shared" si="79"/>
        <v>-322578</v>
      </c>
      <c r="V294" s="3">
        <f t="shared" si="80"/>
        <v>395947</v>
      </c>
      <c r="W294" s="3">
        <f t="shared" si="75"/>
        <v>58999101</v>
      </c>
      <c r="Y294" s="3">
        <f t="shared" si="72"/>
        <v>1167830812</v>
      </c>
      <c r="Z294" s="3">
        <f t="shared" si="76"/>
        <v>1152395795</v>
      </c>
    </row>
    <row r="295" spans="3:26">
      <c r="C295">
        <f t="shared" si="70"/>
        <v>2035</v>
      </c>
      <c r="D295">
        <f t="shared" si="71"/>
        <v>11</v>
      </c>
      <c r="E295" s="3">
        <f>SUM('retail billed'!E295:AF295)</f>
        <v>907524217</v>
      </c>
      <c r="F295" s="3">
        <f>SUM('retail unbilled'!E295:AF295)</f>
        <v>26059514</v>
      </c>
      <c r="G295" s="3">
        <f>'wholesale calendar'!E295</f>
        <v>40998896</v>
      </c>
      <c r="H295" s="3">
        <f>'CoUse calendar'!E295</f>
        <v>1493857</v>
      </c>
      <c r="I295" s="3">
        <f>'Conservation calendar'!E295</f>
        <v>-14726462</v>
      </c>
      <c r="J295" s="3">
        <f>'Conservation calendar'!F295</f>
        <v>-2007196</v>
      </c>
      <c r="K295" s="3">
        <f>'Res EV calendar'!E295</f>
        <v>7254095</v>
      </c>
      <c r="L295" s="3">
        <f>SUM('AMI adj calendar'!E295:I295)</f>
        <v>0</v>
      </c>
      <c r="N295" s="3">
        <f t="shared" si="73"/>
        <v>976076484</v>
      </c>
      <c r="O295">
        <f t="shared" si="74"/>
        <v>9.5272530261780224E+17</v>
      </c>
      <c r="P295">
        <f t="shared" si="67"/>
        <v>862020904.69010985</v>
      </c>
      <c r="Q295">
        <f t="shared" si="68"/>
        <v>1.746822722692301E+19</v>
      </c>
      <c r="R295">
        <f t="shared" si="69"/>
        <v>4.934793287790045E-11</v>
      </c>
      <c r="S295" s="3">
        <f t="shared" si="77"/>
        <v>47015024</v>
      </c>
      <c r="T295" s="3">
        <f t="shared" si="78"/>
        <v>-1325382</v>
      </c>
      <c r="U295" s="3">
        <f t="shared" si="79"/>
        <v>-180648</v>
      </c>
      <c r="V295" s="3">
        <f t="shared" si="80"/>
        <v>349411</v>
      </c>
      <c r="W295" s="3">
        <f t="shared" si="75"/>
        <v>45858405</v>
      </c>
      <c r="Y295" s="3">
        <f t="shared" si="72"/>
        <v>1023091508</v>
      </c>
      <c r="Z295" s="3">
        <f t="shared" si="76"/>
        <v>1012455326</v>
      </c>
    </row>
    <row r="296" spans="3:26">
      <c r="C296">
        <f t="shared" si="70"/>
        <v>2035</v>
      </c>
      <c r="D296">
        <f t="shared" si="71"/>
        <v>12</v>
      </c>
      <c r="E296" s="3">
        <f>SUM('retail billed'!E296:AF296)</f>
        <v>990674245</v>
      </c>
      <c r="F296" s="3">
        <f>SUM('retail unbilled'!E296:AF296)</f>
        <v>56783534</v>
      </c>
      <c r="G296" s="3">
        <f>'wholesale calendar'!E296</f>
        <v>45705771</v>
      </c>
      <c r="H296" s="3">
        <f>'CoUse calendar'!E296</f>
        <v>1821549</v>
      </c>
      <c r="I296" s="3">
        <f>'Conservation calendar'!E296</f>
        <v>-24322804</v>
      </c>
      <c r="J296" s="3">
        <f>'Conservation calendar'!F296</f>
        <v>-2619920</v>
      </c>
      <c r="K296" s="3">
        <f>'Res EV calendar'!E296</f>
        <v>7262269</v>
      </c>
      <c r="L296" s="3">
        <f>SUM('AMI adj calendar'!E296:I296)</f>
        <v>0</v>
      </c>
      <c r="N296" s="3">
        <f t="shared" si="73"/>
        <v>1094985099</v>
      </c>
      <c r="O296">
        <f t="shared" si="74"/>
        <v>1.1989923670320397E+18</v>
      </c>
      <c r="P296">
        <f t="shared" si="67"/>
        <v>862020904.69010985</v>
      </c>
      <c r="Q296">
        <f t="shared" si="68"/>
        <v>1.746822722692301E+19</v>
      </c>
      <c r="R296">
        <f t="shared" si="69"/>
        <v>4.934793287790045E-11</v>
      </c>
      <c r="S296" s="3">
        <f t="shared" si="77"/>
        <v>59167795</v>
      </c>
      <c r="T296" s="3">
        <f t="shared" si="78"/>
        <v>-2189052</v>
      </c>
      <c r="U296" s="3">
        <f t="shared" si="79"/>
        <v>-235793</v>
      </c>
      <c r="V296" s="3">
        <f t="shared" si="80"/>
        <v>392419</v>
      </c>
      <c r="W296" s="3">
        <f t="shared" si="75"/>
        <v>57135369</v>
      </c>
      <c r="Y296" s="3">
        <f t="shared" si="72"/>
        <v>1154152894</v>
      </c>
      <c r="Z296" s="3">
        <f t="shared" si="76"/>
        <v>1132440013</v>
      </c>
    </row>
    <row r="297" spans="3:26">
      <c r="C297">
        <f t="shared" si="70"/>
        <v>2036</v>
      </c>
      <c r="D297">
        <f t="shared" si="71"/>
        <v>1</v>
      </c>
      <c r="E297" s="3">
        <f>SUM('retail billed'!E297:AF297)</f>
        <v>1110956312</v>
      </c>
      <c r="F297" s="3">
        <f>SUM('retail unbilled'!E297:AF297)</f>
        <v>-21074464</v>
      </c>
      <c r="G297" s="3">
        <f>'wholesale calendar'!E297</f>
        <v>46527946</v>
      </c>
      <c r="H297" s="3">
        <f>'CoUse calendar'!E297</f>
        <v>1993685</v>
      </c>
      <c r="I297" s="3">
        <f>'Conservation calendar'!E297</f>
        <v>-26567986</v>
      </c>
      <c r="J297" s="3">
        <f>'Conservation calendar'!F297</f>
        <v>-2838246</v>
      </c>
      <c r="K297" s="3">
        <f>'Res EV calendar'!E297</f>
        <v>7270774</v>
      </c>
      <c r="L297" s="3">
        <f>SUM('AMI adj calendar'!E297:I297)</f>
        <v>0</v>
      </c>
      <c r="N297" s="3">
        <f t="shared" si="73"/>
        <v>1138403479</v>
      </c>
      <c r="O297">
        <f t="shared" si="74"/>
        <v>1.2959624809993034E+18</v>
      </c>
      <c r="P297">
        <f t="shared" si="67"/>
        <v>867404642.03954613</v>
      </c>
      <c r="Q297">
        <f t="shared" si="68"/>
        <v>1.7684337102564248E+19</v>
      </c>
      <c r="R297">
        <f t="shared" si="69"/>
        <v>4.9049316183515383E-11</v>
      </c>
      <c r="S297" s="3">
        <f t="shared" si="77"/>
        <v>63566073</v>
      </c>
      <c r="T297" s="3">
        <f t="shared" si="78"/>
        <v>-2391119</v>
      </c>
      <c r="U297" s="3">
        <f t="shared" si="79"/>
        <v>-255442</v>
      </c>
      <c r="V297" s="3">
        <f t="shared" si="80"/>
        <v>405985</v>
      </c>
      <c r="W297" s="3">
        <f t="shared" si="75"/>
        <v>61325497</v>
      </c>
      <c r="Y297" s="3">
        <f t="shared" si="72"/>
        <v>1201969552</v>
      </c>
      <c r="Z297" s="3">
        <f t="shared" si="76"/>
        <v>1177593518</v>
      </c>
    </row>
    <row r="298" spans="3:26">
      <c r="C298">
        <f t="shared" si="70"/>
        <v>2036</v>
      </c>
      <c r="D298">
        <f t="shared" si="71"/>
        <v>2</v>
      </c>
      <c r="E298" s="3">
        <f>SUM('retail billed'!E298:AF298)</f>
        <v>1024450172</v>
      </c>
      <c r="F298" s="3">
        <f>SUM('retail unbilled'!E298:AF298)</f>
        <v>-65548832</v>
      </c>
      <c r="G298" s="3">
        <f>'wholesale calendar'!E298</f>
        <v>41687686</v>
      </c>
      <c r="H298" s="3">
        <f>'CoUse calendar'!E298</f>
        <v>1972672</v>
      </c>
      <c r="I298" s="3">
        <f>'Conservation calendar'!E298</f>
        <v>-18589141</v>
      </c>
      <c r="J298" s="3">
        <f>'Conservation calendar'!F298</f>
        <v>-1971982</v>
      </c>
      <c r="K298" s="3">
        <f>'Res EV calendar'!E298</f>
        <v>7279278</v>
      </c>
      <c r="L298" s="3">
        <f>SUM('AMI adj calendar'!E298:I298)</f>
        <v>0</v>
      </c>
      <c r="N298" s="3">
        <f t="shared" si="73"/>
        <v>1002561698</v>
      </c>
      <c r="O298">
        <f t="shared" si="74"/>
        <v>1.0051299582966432E+18</v>
      </c>
      <c r="P298">
        <f t="shared" si="67"/>
        <v>867404642.03954613</v>
      </c>
      <c r="Q298">
        <f t="shared" si="68"/>
        <v>1.7684337102564248E+19</v>
      </c>
      <c r="R298">
        <f t="shared" si="69"/>
        <v>4.9049316183515383E-11</v>
      </c>
      <c r="S298" s="3">
        <f t="shared" si="77"/>
        <v>49300937</v>
      </c>
      <c r="T298" s="3">
        <f t="shared" si="78"/>
        <v>-1673023</v>
      </c>
      <c r="U298" s="3">
        <f t="shared" si="79"/>
        <v>-177478</v>
      </c>
      <c r="V298" s="3">
        <f t="shared" si="80"/>
        <v>357958</v>
      </c>
      <c r="W298" s="3">
        <f t="shared" si="75"/>
        <v>47808394</v>
      </c>
      <c r="Y298" s="3">
        <f t="shared" si="72"/>
        <v>1051862635</v>
      </c>
      <c r="Z298" s="3">
        <f t="shared" si="76"/>
        <v>1037088247</v>
      </c>
    </row>
    <row r="299" spans="3:26">
      <c r="C299">
        <f t="shared" si="70"/>
        <v>2036</v>
      </c>
      <c r="D299">
        <f t="shared" si="71"/>
        <v>3</v>
      </c>
      <c r="E299" s="3">
        <f>SUM('retail billed'!E299:AF299)</f>
        <v>944979194</v>
      </c>
      <c r="F299" s="3">
        <f>SUM('retail unbilled'!E299:AF299)</f>
        <v>-13614698</v>
      </c>
      <c r="G299" s="3">
        <f>'wholesale calendar'!E299</f>
        <v>41419280</v>
      </c>
      <c r="H299" s="3">
        <f>'CoUse calendar'!E299</f>
        <v>1762615</v>
      </c>
      <c r="I299" s="3">
        <f>'Conservation calendar'!E299</f>
        <v>-12597965</v>
      </c>
      <c r="J299" s="3">
        <f>'Conservation calendar'!F299</f>
        <v>-1892164</v>
      </c>
      <c r="K299" s="3">
        <f>'Res EV calendar'!E299</f>
        <v>7287783</v>
      </c>
      <c r="L299" s="3">
        <f>SUM('AMI adj calendar'!E299:I299)</f>
        <v>0</v>
      </c>
      <c r="N299" s="3">
        <f t="shared" si="73"/>
        <v>974546391</v>
      </c>
      <c r="O299">
        <f t="shared" si="74"/>
        <v>9.4974066821112486E+17</v>
      </c>
      <c r="P299">
        <f t="shared" si="67"/>
        <v>867404642.03954613</v>
      </c>
      <c r="Q299">
        <f t="shared" si="68"/>
        <v>1.7684337102564248E+19</v>
      </c>
      <c r="R299">
        <f t="shared" si="69"/>
        <v>4.9049316183515383E-11</v>
      </c>
      <c r="S299" s="3">
        <f t="shared" si="77"/>
        <v>46584130</v>
      </c>
      <c r="T299" s="3">
        <f t="shared" si="78"/>
        <v>-1133817</v>
      </c>
      <c r="U299" s="3">
        <f t="shared" si="79"/>
        <v>-170295</v>
      </c>
      <c r="V299" s="3">
        <f t="shared" si="80"/>
        <v>348362</v>
      </c>
      <c r="W299" s="3">
        <f t="shared" si="75"/>
        <v>45628380</v>
      </c>
      <c r="Y299" s="3">
        <f t="shared" si="72"/>
        <v>1021130521</v>
      </c>
      <c r="Z299" s="3">
        <f t="shared" si="76"/>
        <v>1012972425</v>
      </c>
    </row>
    <row r="300" spans="3:26">
      <c r="C300">
        <f t="shared" si="70"/>
        <v>2036</v>
      </c>
      <c r="D300">
        <f t="shared" si="71"/>
        <v>4</v>
      </c>
      <c r="E300" s="3">
        <f>SUM('retail billed'!E300:AF300)</f>
        <v>940399311</v>
      </c>
      <c r="F300" s="3">
        <f>SUM('retail unbilled'!E300:AF300)</f>
        <v>3680031</v>
      </c>
      <c r="G300" s="3">
        <f>'wholesale calendar'!E300</f>
        <v>40351031</v>
      </c>
      <c r="H300" s="3">
        <f>'CoUse calendar'!E300</f>
        <v>1658358</v>
      </c>
      <c r="I300" s="3">
        <f>'Conservation calendar'!E300</f>
        <v>-12191579</v>
      </c>
      <c r="J300" s="3">
        <f>'Conservation calendar'!F300</f>
        <v>-2676262</v>
      </c>
      <c r="K300" s="3">
        <f>'Res EV calendar'!E300</f>
        <v>7296287</v>
      </c>
      <c r="L300" s="3">
        <f>SUM('AMI adj calendar'!E300:I300)</f>
        <v>0</v>
      </c>
      <c r="N300" s="3">
        <f t="shared" si="73"/>
        <v>986088731</v>
      </c>
      <c r="O300">
        <f t="shared" si="74"/>
        <v>9.723709854051904E+17</v>
      </c>
      <c r="P300">
        <f t="shared" si="67"/>
        <v>867404642.03954613</v>
      </c>
      <c r="Q300">
        <f t="shared" si="68"/>
        <v>1.7684337102564248E+19</v>
      </c>
      <c r="R300">
        <f t="shared" si="69"/>
        <v>4.9049316183515383E-11</v>
      </c>
      <c r="S300" s="3">
        <f t="shared" si="77"/>
        <v>47694132</v>
      </c>
      <c r="T300" s="3">
        <f t="shared" si="78"/>
        <v>-1097242</v>
      </c>
      <c r="U300" s="3">
        <f t="shared" si="79"/>
        <v>-240864</v>
      </c>
      <c r="V300" s="3">
        <f t="shared" si="80"/>
        <v>352899</v>
      </c>
      <c r="W300" s="3">
        <f t="shared" si="75"/>
        <v>46708925</v>
      </c>
      <c r="Y300" s="3">
        <f t="shared" si="72"/>
        <v>1033782863</v>
      </c>
      <c r="Z300" s="3">
        <f t="shared" si="76"/>
        <v>1025226102</v>
      </c>
    </row>
    <row r="301" spans="3:26">
      <c r="C301">
        <f t="shared" si="70"/>
        <v>2036</v>
      </c>
      <c r="D301">
        <f t="shared" si="71"/>
        <v>5</v>
      </c>
      <c r="E301" s="3">
        <f>SUM('retail billed'!E301:AF301)</f>
        <v>1022794062</v>
      </c>
      <c r="F301" s="3">
        <f>SUM('retail unbilled'!E301:AF301)</f>
        <v>171189684</v>
      </c>
      <c r="G301" s="3">
        <f>'wholesale calendar'!E301</f>
        <v>46093470</v>
      </c>
      <c r="H301" s="3">
        <f>'CoUse calendar'!E301</f>
        <v>1617456</v>
      </c>
      <c r="I301" s="3">
        <f>'Conservation calendar'!E301</f>
        <v>-26318521</v>
      </c>
      <c r="J301" s="3">
        <f>'Conservation calendar'!F301</f>
        <v>-5421778</v>
      </c>
      <c r="K301" s="3">
        <f>'Res EV calendar'!E301</f>
        <v>7304792</v>
      </c>
      <c r="L301" s="3">
        <f>SUM('AMI adj calendar'!E301:I301)</f>
        <v>0</v>
      </c>
      <c r="N301" s="3">
        <f t="shared" si="73"/>
        <v>1241694672</v>
      </c>
      <c r="O301">
        <f t="shared" si="74"/>
        <v>1.5418056584731876E+18</v>
      </c>
      <c r="P301">
        <f t="shared" si="67"/>
        <v>867404642.03954613</v>
      </c>
      <c r="Q301">
        <f t="shared" si="68"/>
        <v>1.7684337102564248E+19</v>
      </c>
      <c r="R301">
        <f t="shared" si="69"/>
        <v>4.9049316183515383E-11</v>
      </c>
      <c r="S301" s="3">
        <f t="shared" si="77"/>
        <v>75624513</v>
      </c>
      <c r="T301" s="3">
        <f t="shared" si="78"/>
        <v>-2368667</v>
      </c>
      <c r="U301" s="3">
        <f t="shared" si="79"/>
        <v>-487960</v>
      </c>
      <c r="V301" s="3">
        <f t="shared" si="80"/>
        <v>444893</v>
      </c>
      <c r="W301" s="3">
        <f t="shared" si="75"/>
        <v>73212779</v>
      </c>
      <c r="Y301" s="3">
        <f t="shared" si="72"/>
        <v>1317319185</v>
      </c>
      <c r="Z301" s="3">
        <f t="shared" si="76"/>
        <v>1290471944</v>
      </c>
    </row>
    <row r="302" spans="3:26">
      <c r="C302">
        <f t="shared" si="70"/>
        <v>2036</v>
      </c>
      <c r="D302">
        <f t="shared" si="71"/>
        <v>6</v>
      </c>
      <c r="E302" s="3">
        <f>SUM('retail billed'!E302:AF302)</f>
        <v>1296156869</v>
      </c>
      <c r="F302" s="3">
        <f>SUM('retail unbilled'!E302:AF302)</f>
        <v>68148647</v>
      </c>
      <c r="G302" s="3">
        <f>'wholesale calendar'!E302</f>
        <v>48568052</v>
      </c>
      <c r="H302" s="3">
        <f>'CoUse calendar'!E302</f>
        <v>1739428</v>
      </c>
      <c r="I302" s="3">
        <f>'Conservation calendar'!E302</f>
        <v>-39592456</v>
      </c>
      <c r="J302" s="3">
        <f>'Conservation calendar'!F302</f>
        <v>-7465362</v>
      </c>
      <c r="K302" s="3">
        <f>'Res EV calendar'!E302</f>
        <v>7313297</v>
      </c>
      <c r="L302" s="3">
        <f>SUM('AMI adj calendar'!E302:I302)</f>
        <v>0</v>
      </c>
      <c r="N302" s="3">
        <f t="shared" si="73"/>
        <v>1414612996</v>
      </c>
      <c r="O302">
        <f t="shared" si="74"/>
        <v>2.001129928452096E+18</v>
      </c>
      <c r="P302">
        <f t="shared" si="67"/>
        <v>867404642.03954613</v>
      </c>
      <c r="Q302">
        <f t="shared" si="68"/>
        <v>1.7684337102564248E+19</v>
      </c>
      <c r="R302">
        <f t="shared" si="69"/>
        <v>4.9049316183515383E-11</v>
      </c>
      <c r="S302" s="3">
        <f t="shared" si="77"/>
        <v>98154055</v>
      </c>
      <c r="T302" s="3">
        <f t="shared" si="78"/>
        <v>-3563321</v>
      </c>
      <c r="U302" s="3">
        <f t="shared" si="79"/>
        <v>-671883</v>
      </c>
      <c r="V302" s="3">
        <f t="shared" si="80"/>
        <v>507439</v>
      </c>
      <c r="W302" s="3">
        <f t="shared" si="75"/>
        <v>94426290</v>
      </c>
      <c r="Y302" s="3">
        <f t="shared" si="72"/>
        <v>1512767051</v>
      </c>
      <c r="Z302" s="3">
        <f t="shared" si="76"/>
        <v>1469294765</v>
      </c>
    </row>
    <row r="303" spans="3:26">
      <c r="C303">
        <f t="shared" si="70"/>
        <v>2036</v>
      </c>
      <c r="D303">
        <f t="shared" si="71"/>
        <v>7</v>
      </c>
      <c r="E303" s="3">
        <f>SUM('retail billed'!E303:AF303)</f>
        <v>1459275775</v>
      </c>
      <c r="F303" s="3">
        <f>SUM('retail unbilled'!E303:AF303)</f>
        <v>33382485</v>
      </c>
      <c r="G303" s="3">
        <f>'wholesale calendar'!E303</f>
        <v>51825281</v>
      </c>
      <c r="H303" s="3">
        <f>'CoUse calendar'!E303</f>
        <v>1825242</v>
      </c>
      <c r="I303" s="3">
        <f>'Conservation calendar'!E303</f>
        <v>-44903639</v>
      </c>
      <c r="J303" s="3">
        <f>'Conservation calendar'!F303</f>
        <v>-8296412</v>
      </c>
      <c r="K303" s="3">
        <f>'Res EV calendar'!E303</f>
        <v>7321801</v>
      </c>
      <c r="L303" s="3">
        <f>SUM('AMI adj calendar'!E303:I303)</f>
        <v>0</v>
      </c>
      <c r="N303" s="3">
        <f t="shared" si="73"/>
        <v>1546308783</v>
      </c>
      <c r="O303">
        <f t="shared" si="74"/>
        <v>2.3910708523829412E+18</v>
      </c>
      <c r="P303">
        <f t="shared" si="67"/>
        <v>867404642.03954613</v>
      </c>
      <c r="Q303">
        <f t="shared" si="68"/>
        <v>1.7684337102564248E+19</v>
      </c>
      <c r="R303">
        <f t="shared" si="69"/>
        <v>4.9049316183515383E-11</v>
      </c>
      <c r="S303" s="3">
        <f t="shared" si="77"/>
        <v>117280390</v>
      </c>
      <c r="T303" s="3">
        <f t="shared" si="78"/>
        <v>-4041328</v>
      </c>
      <c r="U303" s="3">
        <f t="shared" si="79"/>
        <v>-746677</v>
      </c>
      <c r="V303" s="3">
        <f t="shared" si="80"/>
        <v>555325</v>
      </c>
      <c r="W303" s="3">
        <f t="shared" si="75"/>
        <v>113047710</v>
      </c>
      <c r="Y303" s="3">
        <f t="shared" si="72"/>
        <v>1663589173</v>
      </c>
      <c r="Z303" s="3">
        <f t="shared" si="76"/>
        <v>1613478243</v>
      </c>
    </row>
    <row r="304" spans="3:26">
      <c r="C304">
        <f t="shared" si="70"/>
        <v>2036</v>
      </c>
      <c r="D304">
        <f t="shared" si="71"/>
        <v>8</v>
      </c>
      <c r="E304" s="3">
        <f>SUM('retail billed'!E304:AF304)</f>
        <v>1468070742</v>
      </c>
      <c r="F304" s="3">
        <f>SUM('retail unbilled'!E304:AF304)</f>
        <v>2767174</v>
      </c>
      <c r="G304" s="3">
        <f>'wholesale calendar'!E304</f>
        <v>52186839</v>
      </c>
      <c r="H304" s="3">
        <f>'CoUse calendar'!E304</f>
        <v>2094759</v>
      </c>
      <c r="I304" s="3">
        <f>'Conservation calendar'!E304</f>
        <v>-43282118</v>
      </c>
      <c r="J304" s="3">
        <f>'Conservation calendar'!F304</f>
        <v>-8059891</v>
      </c>
      <c r="K304" s="3">
        <f>'Res EV calendar'!E304</f>
        <v>7330306</v>
      </c>
      <c r="L304" s="3">
        <f>SUM('AMI adj calendar'!E304:I304)</f>
        <v>0</v>
      </c>
      <c r="N304" s="3">
        <f t="shared" si="73"/>
        <v>1525119514</v>
      </c>
      <c r="O304">
        <f t="shared" si="74"/>
        <v>2.325989531983596E+18</v>
      </c>
      <c r="P304">
        <f t="shared" si="67"/>
        <v>867404642.03954613</v>
      </c>
      <c r="Q304">
        <f t="shared" si="68"/>
        <v>1.7684337102564248E+19</v>
      </c>
      <c r="R304">
        <f t="shared" si="69"/>
        <v>4.9049316183515383E-11</v>
      </c>
      <c r="S304" s="3">
        <f t="shared" si="77"/>
        <v>114088196</v>
      </c>
      <c r="T304" s="3">
        <f t="shared" si="78"/>
        <v>-3895391</v>
      </c>
      <c r="U304" s="3">
        <f t="shared" si="79"/>
        <v>-725390</v>
      </c>
      <c r="V304" s="3">
        <f t="shared" si="80"/>
        <v>548351</v>
      </c>
      <c r="W304" s="3">
        <f t="shared" si="75"/>
        <v>110015766</v>
      </c>
      <c r="Y304" s="3">
        <f t="shared" si="72"/>
        <v>1639207710</v>
      </c>
      <c r="Z304" s="3">
        <f t="shared" si="76"/>
        <v>1591123577</v>
      </c>
    </row>
    <row r="305" spans="3:26">
      <c r="C305">
        <f t="shared" si="70"/>
        <v>2036</v>
      </c>
      <c r="D305">
        <f t="shared" si="71"/>
        <v>9</v>
      </c>
      <c r="E305" s="3">
        <f>SUM('retail billed'!E305:AF305)</f>
        <v>1405114270</v>
      </c>
      <c r="F305" s="3">
        <f>SUM('retail unbilled'!E305:AF305)</f>
        <v>-118593558</v>
      </c>
      <c r="G305" s="3">
        <f>'wholesale calendar'!E305</f>
        <v>47275282</v>
      </c>
      <c r="H305" s="3">
        <f>'CoUse calendar'!E305</f>
        <v>1849505</v>
      </c>
      <c r="I305" s="3">
        <f>'Conservation calendar'!E305</f>
        <v>-32953477</v>
      </c>
      <c r="J305" s="3">
        <f>'Conservation calendar'!F305</f>
        <v>-6444157</v>
      </c>
      <c r="K305" s="3">
        <f>'Res EV calendar'!E305</f>
        <v>7338810</v>
      </c>
      <c r="L305" s="3">
        <f>SUM('AMI adj calendar'!E305:I305)</f>
        <v>0</v>
      </c>
      <c r="N305" s="3">
        <f t="shared" si="73"/>
        <v>1335645499</v>
      </c>
      <c r="O305">
        <f t="shared" si="74"/>
        <v>1.7839488989989591E+18</v>
      </c>
      <c r="P305">
        <f t="shared" si="67"/>
        <v>867404642.03954613</v>
      </c>
      <c r="Q305">
        <f t="shared" si="68"/>
        <v>1.7684337102564248E+19</v>
      </c>
      <c r="R305">
        <f t="shared" si="69"/>
        <v>4.9049316183515383E-11</v>
      </c>
      <c r="S305" s="3">
        <f t="shared" si="77"/>
        <v>87501474</v>
      </c>
      <c r="T305" s="3">
        <f t="shared" si="78"/>
        <v>-2965813</v>
      </c>
      <c r="U305" s="3">
        <f t="shared" si="79"/>
        <v>-579974</v>
      </c>
      <c r="V305" s="3">
        <f t="shared" si="80"/>
        <v>480784</v>
      </c>
      <c r="W305" s="3">
        <f t="shared" si="75"/>
        <v>84436471</v>
      </c>
      <c r="Y305" s="3">
        <f t="shared" si="72"/>
        <v>1423146973</v>
      </c>
      <c r="Z305" s="3">
        <f t="shared" si="76"/>
        <v>1388023146</v>
      </c>
    </row>
    <row r="306" spans="3:26">
      <c r="C306">
        <f t="shared" si="70"/>
        <v>2036</v>
      </c>
      <c r="D306">
        <f t="shared" si="71"/>
        <v>10</v>
      </c>
      <c r="E306" s="3">
        <f>SUM('retail billed'!E306:AF306)</f>
        <v>1197749477</v>
      </c>
      <c r="F306" s="3">
        <f>SUM('retail unbilled'!E306:AF306)</f>
        <v>-129224910</v>
      </c>
      <c r="G306" s="3">
        <f>'wholesale calendar'!E306</f>
        <v>43643020</v>
      </c>
      <c r="H306" s="3">
        <f>'CoUse calendar'!E306</f>
        <v>1625397</v>
      </c>
      <c r="I306" s="3">
        <f>'Conservation calendar'!E306</f>
        <v>-17587258</v>
      </c>
      <c r="J306" s="3">
        <f>'Conservation calendar'!F306</f>
        <v>-3584196</v>
      </c>
      <c r="K306" s="3">
        <f>'Res EV calendar'!E306</f>
        <v>7347315</v>
      </c>
      <c r="L306" s="3">
        <f>SUM('AMI adj calendar'!E306:I306)</f>
        <v>0</v>
      </c>
      <c r="N306" s="3">
        <f t="shared" si="73"/>
        <v>1113792984</v>
      </c>
      <c r="O306">
        <f t="shared" si="74"/>
        <v>1.2405348112076242E+18</v>
      </c>
      <c r="P306">
        <f t="shared" si="67"/>
        <v>867404642.03954613</v>
      </c>
      <c r="Q306">
        <f t="shared" si="68"/>
        <v>1.7684337102564248E+19</v>
      </c>
      <c r="R306">
        <f t="shared" si="69"/>
        <v>4.9049316183515383E-11</v>
      </c>
      <c r="S306" s="3">
        <f t="shared" si="77"/>
        <v>60847384</v>
      </c>
      <c r="T306" s="3">
        <f t="shared" si="78"/>
        <v>-1582853</v>
      </c>
      <c r="U306" s="3">
        <f t="shared" si="79"/>
        <v>-322578</v>
      </c>
      <c r="V306" s="3">
        <f t="shared" si="80"/>
        <v>401390</v>
      </c>
      <c r="W306" s="3">
        <f t="shared" si="75"/>
        <v>59343343</v>
      </c>
      <c r="Y306" s="3">
        <f t="shared" si="72"/>
        <v>1174640368</v>
      </c>
      <c r="Z306" s="3">
        <f t="shared" si="76"/>
        <v>1159312188</v>
      </c>
    </row>
    <row r="307" spans="3:26">
      <c r="C307">
        <f t="shared" si="70"/>
        <v>2036</v>
      </c>
      <c r="D307">
        <f t="shared" si="71"/>
        <v>11</v>
      </c>
      <c r="E307" s="3">
        <f>SUM('retail billed'!E307:AF307)</f>
        <v>912550954</v>
      </c>
      <c r="F307" s="3">
        <f>SUM('retail unbilled'!E307:AF307)</f>
        <v>26189208</v>
      </c>
      <c r="G307" s="3">
        <f>'wholesale calendar'!E307</f>
        <v>41511975</v>
      </c>
      <c r="H307" s="3">
        <f>'CoUse calendar'!E307</f>
        <v>1493857</v>
      </c>
      <c r="I307" s="3">
        <f>'Conservation calendar'!E307</f>
        <v>-14726462</v>
      </c>
      <c r="J307" s="3">
        <f>'Conservation calendar'!F307</f>
        <v>-2007196</v>
      </c>
      <c r="K307" s="3">
        <f>'Res EV calendar'!E307</f>
        <v>7355820</v>
      </c>
      <c r="L307" s="3">
        <f>SUM('AMI adj calendar'!E307:I307)</f>
        <v>0</v>
      </c>
      <c r="N307" s="3">
        <f t="shared" si="73"/>
        <v>981745994</v>
      </c>
      <c r="O307">
        <f t="shared" si="74"/>
        <v>9.6382519673504806E+17</v>
      </c>
      <c r="P307">
        <f t="shared" si="67"/>
        <v>867404642.03954613</v>
      </c>
      <c r="Q307">
        <f t="shared" si="68"/>
        <v>1.7684337102564248E+19</v>
      </c>
      <c r="R307">
        <f t="shared" si="69"/>
        <v>4.9049316183515383E-11</v>
      </c>
      <c r="S307" s="3">
        <f t="shared" si="77"/>
        <v>47274967</v>
      </c>
      <c r="T307" s="3">
        <f t="shared" si="78"/>
        <v>-1325382</v>
      </c>
      <c r="U307" s="3">
        <f t="shared" si="79"/>
        <v>-180648</v>
      </c>
      <c r="V307" s="3">
        <f t="shared" si="80"/>
        <v>354212</v>
      </c>
      <c r="W307" s="3">
        <f t="shared" si="75"/>
        <v>46123149</v>
      </c>
      <c r="Y307" s="3">
        <f t="shared" si="72"/>
        <v>1029020961</v>
      </c>
      <c r="Z307" s="3">
        <f t="shared" si="76"/>
        <v>1018491305</v>
      </c>
    </row>
    <row r="308" spans="3:26">
      <c r="C308">
        <f t="shared" si="70"/>
        <v>2036</v>
      </c>
      <c r="D308">
        <f t="shared" si="71"/>
        <v>12</v>
      </c>
      <c r="E308" s="3">
        <f>SUM('retail billed'!E308:AF308)</f>
        <v>996150795</v>
      </c>
      <c r="F308" s="3">
        <f>SUM('retail unbilled'!E308:AF308)</f>
        <v>57096356</v>
      </c>
      <c r="G308" s="3">
        <f>'wholesale calendar'!E308</f>
        <v>46216064</v>
      </c>
      <c r="H308" s="3">
        <f>'CoUse calendar'!E308</f>
        <v>1821549</v>
      </c>
      <c r="I308" s="3">
        <f>'Conservation calendar'!E308</f>
        <v>-24322804</v>
      </c>
      <c r="J308" s="3">
        <f>'Conservation calendar'!F308</f>
        <v>-2619920</v>
      </c>
      <c r="K308" s="3">
        <f>'Res EV calendar'!E308</f>
        <v>7364324</v>
      </c>
      <c r="L308" s="3">
        <f>SUM('AMI adj calendar'!E308:I308)</f>
        <v>0</v>
      </c>
      <c r="N308" s="3">
        <f t="shared" si="73"/>
        <v>1101284764</v>
      </c>
      <c r="O308">
        <f t="shared" si="74"/>
        <v>1.2128281314185357E+18</v>
      </c>
      <c r="P308">
        <f t="shared" si="67"/>
        <v>867404642.03954613</v>
      </c>
      <c r="Q308">
        <f t="shared" si="68"/>
        <v>1.7684337102564248E+19</v>
      </c>
      <c r="R308">
        <f t="shared" si="69"/>
        <v>4.9049316183515383E-11</v>
      </c>
      <c r="S308" s="3">
        <f t="shared" si="77"/>
        <v>59488390</v>
      </c>
      <c r="T308" s="3">
        <f t="shared" si="78"/>
        <v>-2189052</v>
      </c>
      <c r="U308" s="3">
        <f t="shared" si="79"/>
        <v>-235793</v>
      </c>
      <c r="V308" s="3">
        <f t="shared" si="80"/>
        <v>397801</v>
      </c>
      <c r="W308" s="3">
        <f t="shared" si="75"/>
        <v>57461346</v>
      </c>
      <c r="Y308" s="3">
        <f t="shared" si="72"/>
        <v>1160773154</v>
      </c>
      <c r="Z308" s="3">
        <f t="shared" si="76"/>
        <v>1139167710</v>
      </c>
    </row>
    <row r="309" spans="3:26">
      <c r="C309">
        <f t="shared" si="70"/>
        <v>2037</v>
      </c>
      <c r="D309">
        <f t="shared" si="71"/>
        <v>1</v>
      </c>
      <c r="E309" s="3">
        <f>SUM('retail billed'!E309:AF309)</f>
        <v>1116879657</v>
      </c>
      <c r="F309" s="3">
        <f>SUM('retail unbilled'!E309:AF309)</f>
        <v>-21178315</v>
      </c>
      <c r="G309" s="3">
        <f>'wholesale calendar'!E309</f>
        <v>47015482</v>
      </c>
      <c r="H309" s="3">
        <f>'CoUse calendar'!E309</f>
        <v>1993685</v>
      </c>
      <c r="I309" s="3">
        <f>'Conservation calendar'!E309</f>
        <v>-26567986</v>
      </c>
      <c r="J309" s="3">
        <f>'Conservation calendar'!F309</f>
        <v>-2838246</v>
      </c>
      <c r="K309" s="3">
        <f>'Res EV calendar'!E309</f>
        <v>7373128</v>
      </c>
      <c r="L309" s="3">
        <f>SUM('AMI adj calendar'!E309:I309)</f>
        <v>0</v>
      </c>
      <c r="N309" s="3">
        <f t="shared" si="73"/>
        <v>1144710509</v>
      </c>
      <c r="O309">
        <f t="shared" si="74"/>
        <v>1.310362149415039E+18</v>
      </c>
      <c r="P309">
        <f t="shared" si="67"/>
        <v>871942210.95703697</v>
      </c>
      <c r="Q309">
        <f t="shared" si="68"/>
        <v>1.7872013124024996E+19</v>
      </c>
      <c r="R309">
        <f t="shared" si="69"/>
        <v>4.8788136227636392E-11</v>
      </c>
      <c r="S309" s="3">
        <f t="shared" si="77"/>
        <v>63930127</v>
      </c>
      <c r="T309" s="3">
        <f t="shared" si="78"/>
        <v>-2391119</v>
      </c>
      <c r="U309" s="3">
        <f t="shared" si="79"/>
        <v>-255442</v>
      </c>
      <c r="V309" s="3">
        <f t="shared" si="80"/>
        <v>411777</v>
      </c>
      <c r="W309" s="3">
        <f t="shared" si="75"/>
        <v>61695343</v>
      </c>
      <c r="Y309" s="3">
        <f t="shared" si="72"/>
        <v>1208640636</v>
      </c>
      <c r="Z309" s="3">
        <f t="shared" si="76"/>
        <v>1184372748</v>
      </c>
    </row>
    <row r="310" spans="3:26">
      <c r="C310">
        <f t="shared" si="70"/>
        <v>2037</v>
      </c>
      <c r="D310">
        <f t="shared" si="71"/>
        <v>2</v>
      </c>
      <c r="E310" s="3">
        <f>SUM('retail billed'!E310:AF310)</f>
        <v>1027819790</v>
      </c>
      <c r="F310" s="3">
        <f>SUM('retail unbilled'!E310:AF310)</f>
        <v>-94729444</v>
      </c>
      <c r="G310" s="3">
        <f>'wholesale calendar'!E310</f>
        <v>40674367</v>
      </c>
      <c r="H310" s="3">
        <f>'CoUse calendar'!E310</f>
        <v>1972672</v>
      </c>
      <c r="I310" s="3">
        <f>'Conservation calendar'!E310</f>
        <v>-18589141</v>
      </c>
      <c r="J310" s="3">
        <f>'Conservation calendar'!F310</f>
        <v>-1971982</v>
      </c>
      <c r="K310" s="3">
        <f>'Res EV calendar'!E310</f>
        <v>7381931</v>
      </c>
      <c r="L310" s="3">
        <f>SUM('AMI adj calendar'!E310:I310)</f>
        <v>0</v>
      </c>
      <c r="N310" s="3">
        <f t="shared" si="73"/>
        <v>975737385</v>
      </c>
      <c r="O310">
        <f t="shared" si="74"/>
        <v>9.5206344448663821E+17</v>
      </c>
      <c r="P310">
        <f t="shared" si="67"/>
        <v>871942210.95703697</v>
      </c>
      <c r="Q310">
        <f t="shared" si="68"/>
        <v>1.7872013124024996E+19</v>
      </c>
      <c r="R310">
        <f t="shared" si="69"/>
        <v>4.8788136227636392E-11</v>
      </c>
      <c r="S310" s="3">
        <f t="shared" si="77"/>
        <v>46449401</v>
      </c>
      <c r="T310" s="3">
        <f t="shared" si="78"/>
        <v>-1673023</v>
      </c>
      <c r="U310" s="3">
        <f t="shared" si="79"/>
        <v>-177478</v>
      </c>
      <c r="V310" s="3">
        <f t="shared" si="80"/>
        <v>351412</v>
      </c>
      <c r="W310" s="3">
        <f t="shared" si="75"/>
        <v>44950312</v>
      </c>
      <c r="Y310" s="3">
        <f t="shared" si="72"/>
        <v>1022186786</v>
      </c>
      <c r="Z310" s="3">
        <f t="shared" si="76"/>
        <v>1007508505</v>
      </c>
    </row>
    <row r="311" spans="3:26">
      <c r="C311">
        <f t="shared" si="70"/>
        <v>2037</v>
      </c>
      <c r="D311">
        <f t="shared" si="71"/>
        <v>3</v>
      </c>
      <c r="E311" s="3">
        <f>SUM('retail billed'!E311:AF311)</f>
        <v>949897789</v>
      </c>
      <c r="F311" s="3">
        <f>SUM('retail unbilled'!E311:AF311)</f>
        <v>13925875</v>
      </c>
      <c r="G311" s="3">
        <f>'wholesale calendar'!E311</f>
        <v>41880578</v>
      </c>
      <c r="H311" s="3">
        <f>'CoUse calendar'!E311</f>
        <v>1762615</v>
      </c>
      <c r="I311" s="3">
        <f>'Conservation calendar'!E311</f>
        <v>-12597965</v>
      </c>
      <c r="J311" s="3">
        <f>'Conservation calendar'!F311</f>
        <v>-1892164</v>
      </c>
      <c r="K311" s="3">
        <f>'Res EV calendar'!E311</f>
        <v>7390735</v>
      </c>
      <c r="L311" s="3">
        <f>SUM('AMI adj calendar'!E311:I311)</f>
        <v>0</v>
      </c>
      <c r="N311" s="3">
        <f t="shared" si="73"/>
        <v>1007466857</v>
      </c>
      <c r="O311">
        <f t="shared" si="74"/>
        <v>1.0149894679534584E+18</v>
      </c>
      <c r="P311">
        <f t="shared" si="67"/>
        <v>871942210.95703697</v>
      </c>
      <c r="Q311">
        <f t="shared" si="68"/>
        <v>1.7872013124024996E+19</v>
      </c>
      <c r="R311">
        <f t="shared" si="69"/>
        <v>4.8788136227636392E-11</v>
      </c>
      <c r="S311" s="3">
        <f t="shared" si="77"/>
        <v>49519444</v>
      </c>
      <c r="T311" s="3">
        <f t="shared" si="78"/>
        <v>-1133817</v>
      </c>
      <c r="U311" s="3">
        <f t="shared" si="79"/>
        <v>-170295</v>
      </c>
      <c r="V311" s="3">
        <f t="shared" si="80"/>
        <v>363273</v>
      </c>
      <c r="W311" s="3">
        <f t="shared" si="75"/>
        <v>48578605</v>
      </c>
      <c r="Y311" s="3">
        <f t="shared" si="72"/>
        <v>1056986301</v>
      </c>
      <c r="Z311" s="3">
        <f t="shared" si="76"/>
        <v>1048946068</v>
      </c>
    </row>
    <row r="312" spans="3:26">
      <c r="C312">
        <f t="shared" si="70"/>
        <v>2037</v>
      </c>
      <c r="D312">
        <f t="shared" si="71"/>
        <v>4</v>
      </c>
      <c r="E312" s="3">
        <f>SUM('retail billed'!E312:AF312)</f>
        <v>945561086</v>
      </c>
      <c r="F312" s="3">
        <f>SUM('retail unbilled'!E312:AF312)</f>
        <v>3713740</v>
      </c>
      <c r="G312" s="3">
        <f>'wholesale calendar'!E312</f>
        <v>40797375</v>
      </c>
      <c r="H312" s="3">
        <f>'CoUse calendar'!E312</f>
        <v>1658358</v>
      </c>
      <c r="I312" s="3">
        <f>'Conservation calendar'!E312</f>
        <v>-12191579</v>
      </c>
      <c r="J312" s="3">
        <f>'Conservation calendar'!F312</f>
        <v>-2676262</v>
      </c>
      <c r="K312" s="3">
        <f>'Res EV calendar'!E312</f>
        <v>7399539</v>
      </c>
      <c r="L312" s="3">
        <f>SUM('AMI adj calendar'!E312:I312)</f>
        <v>0</v>
      </c>
      <c r="N312" s="3">
        <f t="shared" si="73"/>
        <v>991730559</v>
      </c>
      <c r="O312">
        <f t="shared" si="74"/>
        <v>9.8352950165445248E+17</v>
      </c>
      <c r="P312">
        <f t="shared" si="67"/>
        <v>871942210.95703697</v>
      </c>
      <c r="Q312">
        <f t="shared" si="68"/>
        <v>1.7872013124024996E+19</v>
      </c>
      <c r="R312">
        <f t="shared" si="69"/>
        <v>4.8788136227636392E-11</v>
      </c>
      <c r="S312" s="3">
        <f t="shared" si="77"/>
        <v>47984571</v>
      </c>
      <c r="T312" s="3">
        <f t="shared" si="78"/>
        <v>-1097242</v>
      </c>
      <c r="U312" s="3">
        <f t="shared" si="79"/>
        <v>-240864</v>
      </c>
      <c r="V312" s="3">
        <f t="shared" si="80"/>
        <v>358024</v>
      </c>
      <c r="W312" s="3">
        <f t="shared" si="75"/>
        <v>47004489</v>
      </c>
      <c r="Y312" s="3">
        <f t="shared" si="72"/>
        <v>1039715130</v>
      </c>
      <c r="Z312" s="3">
        <f t="shared" si="76"/>
        <v>1031266746</v>
      </c>
    </row>
    <row r="313" spans="3:26">
      <c r="C313">
        <f t="shared" si="70"/>
        <v>2037</v>
      </c>
      <c r="D313">
        <f t="shared" si="71"/>
        <v>5</v>
      </c>
      <c r="E313" s="3">
        <f>SUM('retail billed'!E313:AF313)</f>
        <v>1028337787</v>
      </c>
      <c r="F313" s="3">
        <f>SUM('retail unbilled'!E313:AF313)</f>
        <v>172141568</v>
      </c>
      <c r="G313" s="3">
        <f>'wholesale calendar'!E313</f>
        <v>46557599</v>
      </c>
      <c r="H313" s="3">
        <f>'CoUse calendar'!E313</f>
        <v>1617456</v>
      </c>
      <c r="I313" s="3">
        <f>'Conservation calendar'!E313</f>
        <v>-26318521</v>
      </c>
      <c r="J313" s="3">
        <f>'Conservation calendar'!F313</f>
        <v>-5421778</v>
      </c>
      <c r="K313" s="3">
        <f>'Res EV calendar'!E313</f>
        <v>7408342</v>
      </c>
      <c r="L313" s="3">
        <f>SUM('AMI adj calendar'!E313:I313)</f>
        <v>0</v>
      </c>
      <c r="N313" s="3">
        <f t="shared" si="73"/>
        <v>1248654410</v>
      </c>
      <c r="O313">
        <f t="shared" si="74"/>
        <v>1.559137835612448E+18</v>
      </c>
      <c r="P313">
        <f t="shared" si="67"/>
        <v>871942210.95703697</v>
      </c>
      <c r="Q313">
        <f t="shared" si="68"/>
        <v>1.7872013124024996E+19</v>
      </c>
      <c r="R313">
        <f t="shared" si="69"/>
        <v>4.8788136227636392E-11</v>
      </c>
      <c r="S313" s="3">
        <f t="shared" si="77"/>
        <v>76067429</v>
      </c>
      <c r="T313" s="3">
        <f t="shared" si="78"/>
        <v>-2368667</v>
      </c>
      <c r="U313" s="3">
        <f t="shared" si="79"/>
        <v>-487960</v>
      </c>
      <c r="V313" s="3">
        <f t="shared" si="80"/>
        <v>451313</v>
      </c>
      <c r="W313" s="3">
        <f t="shared" si="75"/>
        <v>73662115</v>
      </c>
      <c r="Y313" s="3">
        <f t="shared" si="72"/>
        <v>1324721839</v>
      </c>
      <c r="Z313" s="3">
        <f t="shared" si="76"/>
        <v>1297984568</v>
      </c>
    </row>
    <row r="314" spans="3:26">
      <c r="C314">
        <f t="shared" si="70"/>
        <v>2037</v>
      </c>
      <c r="D314">
        <f t="shared" si="71"/>
        <v>6</v>
      </c>
      <c r="E314" s="3">
        <f>SUM('retail billed'!E314:AF314)</f>
        <v>1303191031</v>
      </c>
      <c r="F314" s="3">
        <f>SUM('retail unbilled'!E314:AF314)</f>
        <v>68494899</v>
      </c>
      <c r="G314" s="3">
        <f>'wholesale calendar'!E314</f>
        <v>49019281</v>
      </c>
      <c r="H314" s="3">
        <f>'CoUse calendar'!E314</f>
        <v>1739428</v>
      </c>
      <c r="I314" s="3">
        <f>'Conservation calendar'!E314</f>
        <v>-39592456</v>
      </c>
      <c r="J314" s="3">
        <f>'Conservation calendar'!F314</f>
        <v>-7465362</v>
      </c>
      <c r="K314" s="3">
        <f>'Res EV calendar'!E314</f>
        <v>7417146</v>
      </c>
      <c r="L314" s="3">
        <f>SUM('AMI adj calendar'!E314:I314)</f>
        <v>0</v>
      </c>
      <c r="N314" s="3">
        <f t="shared" si="73"/>
        <v>1422444639</v>
      </c>
      <c r="O314">
        <f t="shared" si="74"/>
        <v>2.0233487510198403E+18</v>
      </c>
      <c r="P314">
        <f t="shared" si="67"/>
        <v>871942210.95703697</v>
      </c>
      <c r="Q314">
        <f t="shared" si="68"/>
        <v>1.7872013124024996E+19</v>
      </c>
      <c r="R314">
        <f t="shared" si="69"/>
        <v>4.8788136227636392E-11</v>
      </c>
      <c r="S314" s="3">
        <f t="shared" si="77"/>
        <v>98715415</v>
      </c>
      <c r="T314" s="3">
        <f t="shared" si="78"/>
        <v>-3563321</v>
      </c>
      <c r="U314" s="3">
        <f t="shared" si="79"/>
        <v>-671883</v>
      </c>
      <c r="V314" s="3">
        <f t="shared" si="80"/>
        <v>514738</v>
      </c>
      <c r="W314" s="3">
        <f t="shared" si="75"/>
        <v>94994949</v>
      </c>
      <c r="Y314" s="3">
        <f t="shared" si="72"/>
        <v>1521160054</v>
      </c>
      <c r="Z314" s="3">
        <f t="shared" si="76"/>
        <v>1477798916</v>
      </c>
    </row>
    <row r="315" spans="3:26">
      <c r="C315">
        <f t="shared" si="70"/>
        <v>2037</v>
      </c>
      <c r="D315">
        <f t="shared" si="71"/>
        <v>7</v>
      </c>
      <c r="E315" s="3">
        <f>SUM('retail billed'!E315:AF315)</f>
        <v>1467088089</v>
      </c>
      <c r="F315" s="3">
        <f>SUM('retail unbilled'!E315:AF315)</f>
        <v>33571914</v>
      </c>
      <c r="G315" s="3">
        <f>'wholesale calendar'!E315</f>
        <v>52292011</v>
      </c>
      <c r="H315" s="3">
        <f>'CoUse calendar'!E315</f>
        <v>1825242</v>
      </c>
      <c r="I315" s="3">
        <f>'Conservation calendar'!E315</f>
        <v>-44903639</v>
      </c>
      <c r="J315" s="3">
        <f>'Conservation calendar'!F315</f>
        <v>-8296412</v>
      </c>
      <c r="K315" s="3">
        <f>'Res EV calendar'!E315</f>
        <v>7425950</v>
      </c>
      <c r="L315" s="3">
        <f>SUM('AMI adj calendar'!E315:I315)</f>
        <v>0</v>
      </c>
      <c r="N315" s="3">
        <f t="shared" si="73"/>
        <v>1554777256</v>
      </c>
      <c r="O315">
        <f t="shared" si="74"/>
        <v>2.4173323157748895E+18</v>
      </c>
      <c r="P315">
        <f t="shared" si="67"/>
        <v>871942210.95703697</v>
      </c>
      <c r="Q315">
        <f t="shared" si="68"/>
        <v>1.7872013124024996E+19</v>
      </c>
      <c r="R315">
        <f t="shared" si="69"/>
        <v>4.8788136227636392E-11</v>
      </c>
      <c r="S315" s="3">
        <f t="shared" si="77"/>
        <v>117937138</v>
      </c>
      <c r="T315" s="3">
        <f t="shared" si="78"/>
        <v>-4041328</v>
      </c>
      <c r="U315" s="3">
        <f t="shared" si="79"/>
        <v>-746677</v>
      </c>
      <c r="V315" s="3">
        <f t="shared" si="80"/>
        <v>563293</v>
      </c>
      <c r="W315" s="3">
        <f t="shared" si="75"/>
        <v>113712426</v>
      </c>
      <c r="Y315" s="3">
        <f t="shared" si="72"/>
        <v>1672714394</v>
      </c>
      <c r="Z315" s="3">
        <f t="shared" si="76"/>
        <v>1622715581</v>
      </c>
    </row>
    <row r="316" spans="3:26">
      <c r="C316">
        <f t="shared" si="70"/>
        <v>2037</v>
      </c>
      <c r="D316">
        <f t="shared" si="71"/>
        <v>8</v>
      </c>
      <c r="E316" s="3">
        <f>SUM('retail billed'!E316:AF316)</f>
        <v>1475917784</v>
      </c>
      <c r="F316" s="3">
        <f>SUM('retail unbilled'!E316:AF316)</f>
        <v>2805894</v>
      </c>
      <c r="G316" s="3">
        <f>'wholesale calendar'!E316</f>
        <v>52652230</v>
      </c>
      <c r="H316" s="3">
        <f>'CoUse calendar'!E316</f>
        <v>2094759</v>
      </c>
      <c r="I316" s="3">
        <f>'Conservation calendar'!E316</f>
        <v>-43282118</v>
      </c>
      <c r="J316" s="3">
        <f>'Conservation calendar'!F316</f>
        <v>-8059891</v>
      </c>
      <c r="K316" s="3">
        <f>'Res EV calendar'!E316</f>
        <v>7434753</v>
      </c>
      <c r="L316" s="3">
        <f>SUM('AMI adj calendar'!E316:I316)</f>
        <v>0</v>
      </c>
      <c r="N316" s="3">
        <f t="shared" si="73"/>
        <v>1533470667</v>
      </c>
      <c r="O316">
        <f t="shared" si="74"/>
        <v>2.3515322865494246E+18</v>
      </c>
      <c r="P316">
        <f t="shared" si="67"/>
        <v>871942210.95703697</v>
      </c>
      <c r="Q316">
        <f t="shared" si="68"/>
        <v>1.7872013124024996E+19</v>
      </c>
      <c r="R316">
        <f t="shared" si="69"/>
        <v>4.8788136227636392E-11</v>
      </c>
      <c r="S316" s="3">
        <f t="shared" si="77"/>
        <v>114726878</v>
      </c>
      <c r="T316" s="3">
        <f t="shared" si="78"/>
        <v>-3895391</v>
      </c>
      <c r="U316" s="3">
        <f t="shared" si="79"/>
        <v>-725390</v>
      </c>
      <c r="V316" s="3">
        <f t="shared" si="80"/>
        <v>556232</v>
      </c>
      <c r="W316" s="3">
        <f t="shared" si="75"/>
        <v>110662329</v>
      </c>
      <c r="Y316" s="3">
        <f t="shared" si="72"/>
        <v>1648197545</v>
      </c>
      <c r="Z316" s="3">
        <f t="shared" si="76"/>
        <v>1600225740</v>
      </c>
    </row>
    <row r="317" spans="3:26">
      <c r="C317">
        <f t="shared" si="70"/>
        <v>2037</v>
      </c>
      <c r="D317">
        <f t="shared" si="71"/>
        <v>9</v>
      </c>
      <c r="E317" s="3">
        <f>SUM('retail billed'!E317:AF317)</f>
        <v>1412743519</v>
      </c>
      <c r="F317" s="3">
        <f>SUM('retail unbilled'!E317:AF317)</f>
        <v>-119248353</v>
      </c>
      <c r="G317" s="3">
        <f>'wholesale calendar'!E317</f>
        <v>47723292</v>
      </c>
      <c r="H317" s="3">
        <f>'CoUse calendar'!E317</f>
        <v>1849505</v>
      </c>
      <c r="I317" s="3">
        <f>'Conservation calendar'!E317</f>
        <v>-32953477</v>
      </c>
      <c r="J317" s="3">
        <f>'Conservation calendar'!F317</f>
        <v>-6444157</v>
      </c>
      <c r="K317" s="3">
        <f>'Res EV calendar'!E317</f>
        <v>7443557</v>
      </c>
      <c r="L317" s="3">
        <f>SUM('AMI adj calendar'!E317:I317)</f>
        <v>0</v>
      </c>
      <c r="N317" s="3">
        <f t="shared" si="73"/>
        <v>1343067963</v>
      </c>
      <c r="O317">
        <f t="shared" si="74"/>
        <v>1.8038315532369695E+18</v>
      </c>
      <c r="P317">
        <f t="shared" si="67"/>
        <v>871942210.95703697</v>
      </c>
      <c r="Q317">
        <f t="shared" si="68"/>
        <v>1.7872013124024996E+19</v>
      </c>
      <c r="R317">
        <f t="shared" si="69"/>
        <v>4.8788136227636392E-11</v>
      </c>
      <c r="S317" s="3">
        <f t="shared" si="77"/>
        <v>88005580</v>
      </c>
      <c r="T317" s="3">
        <f t="shared" si="78"/>
        <v>-2965813</v>
      </c>
      <c r="U317" s="3">
        <f t="shared" si="79"/>
        <v>-579974</v>
      </c>
      <c r="V317" s="3">
        <f t="shared" si="80"/>
        <v>487745</v>
      </c>
      <c r="W317" s="3">
        <f t="shared" si="75"/>
        <v>84947538</v>
      </c>
      <c r="Y317" s="3">
        <f t="shared" si="72"/>
        <v>1431073543</v>
      </c>
      <c r="Z317" s="3">
        <f t="shared" si="76"/>
        <v>1396061424</v>
      </c>
    </row>
    <row r="318" spans="3:26">
      <c r="C318">
        <f t="shared" si="70"/>
        <v>2037</v>
      </c>
      <c r="D318">
        <f t="shared" si="71"/>
        <v>10</v>
      </c>
      <c r="E318" s="3">
        <f>SUM('retail billed'!E318:AF318)</f>
        <v>1204294815</v>
      </c>
      <c r="F318" s="3">
        <f>SUM('retail unbilled'!E318:AF318)</f>
        <v>-129928133</v>
      </c>
      <c r="G318" s="3">
        <f>'wholesale calendar'!E318</f>
        <v>44104701</v>
      </c>
      <c r="H318" s="3">
        <f>'CoUse calendar'!E318</f>
        <v>1625397</v>
      </c>
      <c r="I318" s="3">
        <f>'Conservation calendar'!E318</f>
        <v>-17587258</v>
      </c>
      <c r="J318" s="3">
        <f>'Conservation calendar'!F318</f>
        <v>-3584196</v>
      </c>
      <c r="K318" s="3">
        <f>'Res EV calendar'!E318</f>
        <v>7452361</v>
      </c>
      <c r="L318" s="3">
        <f>SUM('AMI adj calendar'!E318:I318)</f>
        <v>0</v>
      </c>
      <c r="N318" s="3">
        <f t="shared" si="73"/>
        <v>1120096780</v>
      </c>
      <c r="O318">
        <f t="shared" si="74"/>
        <v>1.2546167965663685E+18</v>
      </c>
      <c r="P318">
        <f t="shared" si="67"/>
        <v>871942210.95703697</v>
      </c>
      <c r="Q318">
        <f t="shared" si="68"/>
        <v>1.7872013124024996E+19</v>
      </c>
      <c r="R318">
        <f t="shared" si="69"/>
        <v>4.8788136227636392E-11</v>
      </c>
      <c r="S318" s="3">
        <f t="shared" si="77"/>
        <v>61210415</v>
      </c>
      <c r="T318" s="3">
        <f t="shared" si="78"/>
        <v>-1582853</v>
      </c>
      <c r="U318" s="3">
        <f t="shared" si="79"/>
        <v>-322578</v>
      </c>
      <c r="V318" s="3">
        <f t="shared" si="80"/>
        <v>407252</v>
      </c>
      <c r="W318" s="3">
        <f t="shared" si="75"/>
        <v>59712236</v>
      </c>
      <c r="Y318" s="3">
        <f t="shared" si="72"/>
        <v>1181307195</v>
      </c>
      <c r="Z318" s="3">
        <f t="shared" si="76"/>
        <v>1166089923</v>
      </c>
    </row>
    <row r="319" spans="3:26">
      <c r="C319">
        <f t="shared" si="70"/>
        <v>2037</v>
      </c>
      <c r="D319">
        <f t="shared" si="71"/>
        <v>11</v>
      </c>
      <c r="E319" s="3">
        <f>SUM('retail billed'!E319:AF319)</f>
        <v>917553098</v>
      </c>
      <c r="F319" s="3">
        <f>SUM('retail unbilled'!E319:AF319)</f>
        <v>26290647</v>
      </c>
      <c r="G319" s="3">
        <f>'wholesale calendar'!E319</f>
        <v>41961390</v>
      </c>
      <c r="H319" s="3">
        <f>'CoUse calendar'!E319</f>
        <v>1493857</v>
      </c>
      <c r="I319" s="3">
        <f>'Conservation calendar'!E319</f>
        <v>-14726462</v>
      </c>
      <c r="J319" s="3">
        <f>'Conservation calendar'!F319</f>
        <v>-2007196</v>
      </c>
      <c r="K319" s="3">
        <f>'Res EV calendar'!E319</f>
        <v>7461164</v>
      </c>
      <c r="L319" s="3">
        <f>SUM('AMI adj calendar'!E319:I319)</f>
        <v>0</v>
      </c>
      <c r="N319" s="3">
        <f t="shared" si="73"/>
        <v>987298992</v>
      </c>
      <c r="O319">
        <f t="shared" si="74"/>
        <v>9.7475929960421606E+17</v>
      </c>
      <c r="P319">
        <f t="shared" si="67"/>
        <v>871942210.95703697</v>
      </c>
      <c r="Q319">
        <f t="shared" si="68"/>
        <v>1.7872013124024996E+19</v>
      </c>
      <c r="R319">
        <f t="shared" si="69"/>
        <v>4.8788136227636392E-11</v>
      </c>
      <c r="S319" s="3">
        <f t="shared" si="77"/>
        <v>47556689</v>
      </c>
      <c r="T319" s="3">
        <f t="shared" si="78"/>
        <v>-1325382</v>
      </c>
      <c r="U319" s="3">
        <f t="shared" si="79"/>
        <v>-180648</v>
      </c>
      <c r="V319" s="3">
        <f t="shared" si="80"/>
        <v>359393</v>
      </c>
      <c r="W319" s="3">
        <f t="shared" si="75"/>
        <v>46410052</v>
      </c>
      <c r="Y319" s="3">
        <f t="shared" si="72"/>
        <v>1034855681</v>
      </c>
      <c r="Z319" s="3">
        <f t="shared" si="76"/>
        <v>1024436550</v>
      </c>
    </row>
    <row r="320" spans="3:26">
      <c r="C320">
        <f t="shared" si="70"/>
        <v>2037</v>
      </c>
      <c r="D320">
        <f t="shared" si="71"/>
        <v>12</v>
      </c>
      <c r="E320" s="3">
        <f>SUM('retail billed'!E320:AF320)</f>
        <v>1001618876</v>
      </c>
      <c r="F320" s="3">
        <f>SUM('retail unbilled'!E320:AF320)</f>
        <v>57350382</v>
      </c>
      <c r="G320" s="3">
        <f>'wholesale calendar'!E320</f>
        <v>46688187</v>
      </c>
      <c r="H320" s="3">
        <f>'CoUse calendar'!E320</f>
        <v>1821549</v>
      </c>
      <c r="I320" s="3">
        <f>'Conservation calendar'!E320</f>
        <v>-24322804</v>
      </c>
      <c r="J320" s="3">
        <f>'Conservation calendar'!F320</f>
        <v>-2619920</v>
      </c>
      <c r="K320" s="3">
        <f>'Res EV calendar'!E320</f>
        <v>7469968</v>
      </c>
      <c r="L320" s="3">
        <f>SUM('AMI adj calendar'!E320:I320)</f>
        <v>0</v>
      </c>
      <c r="N320" s="3">
        <f t="shared" si="73"/>
        <v>1107478994</v>
      </c>
      <c r="O320">
        <f t="shared" si="74"/>
        <v>1.226509722151252E+18</v>
      </c>
      <c r="P320">
        <f t="shared" si="67"/>
        <v>871942210.95703697</v>
      </c>
      <c r="Q320">
        <f t="shared" si="68"/>
        <v>1.7872013124024996E+19</v>
      </c>
      <c r="R320">
        <f t="shared" si="69"/>
        <v>4.8788136227636392E-11</v>
      </c>
      <c r="S320" s="3">
        <f t="shared" si="77"/>
        <v>59839123</v>
      </c>
      <c r="T320" s="3">
        <f t="shared" si="78"/>
        <v>-2189052</v>
      </c>
      <c r="U320" s="3">
        <f t="shared" si="79"/>
        <v>-235793</v>
      </c>
      <c r="V320" s="3">
        <f t="shared" si="80"/>
        <v>403616</v>
      </c>
      <c r="W320" s="3">
        <f t="shared" si="75"/>
        <v>57817894</v>
      </c>
      <c r="Y320" s="3">
        <f t="shared" si="72"/>
        <v>1167318117</v>
      </c>
      <c r="Z320" s="3">
        <f t="shared" si="76"/>
        <v>1145824132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C6:AF320"/>
  <sheetViews>
    <sheetView workbookViewId="0"/>
  </sheetViews>
  <sheetFormatPr defaultRowHeight="15"/>
  <cols>
    <col min="1" max="2" width="1.85546875" customWidth="1"/>
    <col min="5" max="32" width="12.7109375" customWidth="1"/>
  </cols>
  <sheetData>
    <row r="6" spans="3:32"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8" t="s">
        <v>59</v>
      </c>
      <c r="K6" s="8" t="s">
        <v>59</v>
      </c>
      <c r="L6" s="8" t="s">
        <v>59</v>
      </c>
      <c r="M6" s="8" t="s">
        <v>59</v>
      </c>
      <c r="N6" s="8" t="s">
        <v>59</v>
      </c>
      <c r="O6" s="8" t="s">
        <v>59</v>
      </c>
      <c r="P6" s="8" t="s">
        <v>59</v>
      </c>
      <c r="Q6" s="8" t="s">
        <v>59</v>
      </c>
      <c r="R6" s="8" t="s">
        <v>59</v>
      </c>
      <c r="S6" s="8" t="s">
        <v>59</v>
      </c>
      <c r="T6" s="8" t="s">
        <v>59</v>
      </c>
      <c r="U6" s="8" t="s">
        <v>59</v>
      </c>
      <c r="V6" s="8" t="s">
        <v>59</v>
      </c>
      <c r="W6" s="8" t="s">
        <v>59</v>
      </c>
      <c r="X6" s="8" t="s">
        <v>59</v>
      </c>
      <c r="Y6" s="8" t="s">
        <v>59</v>
      </c>
      <c r="Z6" s="8" t="s">
        <v>59</v>
      </c>
      <c r="AA6" s="8" t="s">
        <v>59</v>
      </c>
      <c r="AB6" s="8" t="s">
        <v>59</v>
      </c>
      <c r="AC6" s="8" t="s">
        <v>59</v>
      </c>
      <c r="AD6" s="8" t="s">
        <v>59</v>
      </c>
      <c r="AE6" s="8" t="s">
        <v>59</v>
      </c>
      <c r="AF6" s="8" t="s">
        <v>59</v>
      </c>
    </row>
    <row r="7" spans="3:32">
      <c r="E7" s="8" t="s">
        <v>0</v>
      </c>
      <c r="F7" s="8" t="s">
        <v>0</v>
      </c>
      <c r="G7" s="8" t="s">
        <v>0</v>
      </c>
      <c r="H7" s="8" t="s">
        <v>1</v>
      </c>
      <c r="I7" s="8" t="s">
        <v>1</v>
      </c>
      <c r="J7" s="8" t="s">
        <v>1</v>
      </c>
      <c r="K7" s="8" t="s">
        <v>1</v>
      </c>
      <c r="L7" s="8" t="s">
        <v>1</v>
      </c>
      <c r="M7" s="8" t="s">
        <v>1</v>
      </c>
      <c r="N7" s="8" t="s">
        <v>1</v>
      </c>
      <c r="O7" s="8" t="s">
        <v>1</v>
      </c>
      <c r="P7" s="8" t="s">
        <v>2</v>
      </c>
      <c r="Q7" s="8" t="s">
        <v>2</v>
      </c>
      <c r="R7" s="8" t="s">
        <v>2</v>
      </c>
      <c r="S7" s="8" t="s">
        <v>2</v>
      </c>
      <c r="T7" s="8" t="s">
        <v>2</v>
      </c>
      <c r="U7" s="8" t="s">
        <v>2</v>
      </c>
      <c r="V7" s="8" t="s">
        <v>2</v>
      </c>
      <c r="W7" s="8" t="s">
        <v>2</v>
      </c>
      <c r="X7" s="8" t="s">
        <v>2</v>
      </c>
      <c r="Y7" s="8" t="s">
        <v>2</v>
      </c>
      <c r="Z7" s="8" t="s">
        <v>49</v>
      </c>
      <c r="AA7" s="8" t="s">
        <v>50</v>
      </c>
      <c r="AB7" s="8" t="s">
        <v>50</v>
      </c>
      <c r="AC7" s="8" t="s">
        <v>50</v>
      </c>
      <c r="AD7" s="8" t="s">
        <v>51</v>
      </c>
      <c r="AE7" s="8" t="s">
        <v>51</v>
      </c>
      <c r="AF7" s="8" t="s">
        <v>52</v>
      </c>
    </row>
    <row r="8" spans="3:32">
      <c r="C8" t="s">
        <v>3</v>
      </c>
      <c r="D8" t="s">
        <v>4</v>
      </c>
      <c r="E8" s="9" t="s">
        <v>5</v>
      </c>
      <c r="F8" s="8" t="s">
        <v>6</v>
      </c>
      <c r="G8" s="8" t="s">
        <v>7</v>
      </c>
      <c r="H8" s="9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  <c r="O8" s="8" t="s">
        <v>15</v>
      </c>
      <c r="P8" s="9" t="s">
        <v>8</v>
      </c>
      <c r="Q8" s="8" t="s">
        <v>10</v>
      </c>
      <c r="R8" s="8" t="s">
        <v>11</v>
      </c>
      <c r="S8" s="8" t="s">
        <v>12</v>
      </c>
      <c r="T8" s="8" t="s">
        <v>13</v>
      </c>
      <c r="U8" s="8" t="s">
        <v>14</v>
      </c>
      <c r="V8" s="8" t="s">
        <v>15</v>
      </c>
      <c r="W8" s="8" t="s">
        <v>55</v>
      </c>
      <c r="X8" s="8" t="s">
        <v>56</v>
      </c>
      <c r="Y8" s="8" t="s">
        <v>57</v>
      </c>
      <c r="Z8" s="8" t="s">
        <v>53</v>
      </c>
      <c r="AA8" s="8" t="s">
        <v>53</v>
      </c>
      <c r="AB8" s="9" t="s">
        <v>58</v>
      </c>
      <c r="AC8" s="8" t="s">
        <v>54</v>
      </c>
      <c r="AD8" s="8" t="s">
        <v>53</v>
      </c>
      <c r="AE8" s="9" t="s">
        <v>54</v>
      </c>
      <c r="AF8" s="8" t="s">
        <v>53</v>
      </c>
    </row>
    <row r="9" spans="3:32">
      <c r="C9" s="7">
        <f>control!$D$5</f>
        <v>2012</v>
      </c>
      <c r="D9">
        <v>1</v>
      </c>
      <c r="E9" s="3">
        <v>359607929</v>
      </c>
      <c r="F9" s="3">
        <v>7532858</v>
      </c>
      <c r="G9" s="3">
        <v>12151597</v>
      </c>
      <c r="H9" s="3">
        <v>18740559</v>
      </c>
      <c r="I9" s="3">
        <v>155787</v>
      </c>
      <c r="J9" s="3">
        <v>176917637</v>
      </c>
      <c r="K9" s="3">
        <v>1540048</v>
      </c>
      <c r="L9" s="3">
        <v>1792538</v>
      </c>
      <c r="M9" s="3">
        <v>34806696</v>
      </c>
      <c r="N9" s="3">
        <v>34242471</v>
      </c>
      <c r="O9" s="3">
        <v>4999271</v>
      </c>
      <c r="P9" s="3">
        <v>25862</v>
      </c>
      <c r="Q9" s="3">
        <v>4380526</v>
      </c>
      <c r="R9" s="3">
        <v>175000</v>
      </c>
      <c r="S9" s="3">
        <v>18491</v>
      </c>
      <c r="T9" s="3">
        <v>6658369</v>
      </c>
      <c r="U9" s="3">
        <v>28774805</v>
      </c>
      <c r="V9" s="3">
        <v>79626154</v>
      </c>
      <c r="W9" s="3">
        <v>415135</v>
      </c>
      <c r="X9" s="3">
        <v>0</v>
      </c>
      <c r="Y9" s="3">
        <v>3205755</v>
      </c>
      <c r="Z9" s="3">
        <v>1723843</v>
      </c>
      <c r="AA9" s="3">
        <v>4720672</v>
      </c>
      <c r="AB9" s="3">
        <v>286042</v>
      </c>
      <c r="AC9" s="3">
        <v>3666472</v>
      </c>
      <c r="AD9" s="3">
        <v>76376</v>
      </c>
      <c r="AE9" s="3">
        <v>15</v>
      </c>
      <c r="AF9" s="3">
        <v>2129779</v>
      </c>
    </row>
    <row r="10" spans="3:32">
      <c r="C10">
        <f>IF(D10=1,C9+1,C9)</f>
        <v>2012</v>
      </c>
      <c r="D10">
        <f>IF(D9=12,1,D9+1)</f>
        <v>2</v>
      </c>
      <c r="E10" s="3">
        <v>324823100</v>
      </c>
      <c r="F10" s="3">
        <v>6694728</v>
      </c>
      <c r="G10" s="3">
        <v>10483054</v>
      </c>
      <c r="H10" s="3">
        <v>18038696</v>
      </c>
      <c r="I10" s="3">
        <v>143807</v>
      </c>
      <c r="J10" s="3">
        <v>171423827</v>
      </c>
      <c r="K10" s="3">
        <v>1412121</v>
      </c>
      <c r="L10" s="3">
        <v>1772591</v>
      </c>
      <c r="M10" s="3">
        <v>34915188</v>
      </c>
      <c r="N10" s="3">
        <v>33816912</v>
      </c>
      <c r="O10" s="3">
        <v>5068513</v>
      </c>
      <c r="P10" s="3">
        <v>22434</v>
      </c>
      <c r="Q10" s="3">
        <v>4343701</v>
      </c>
      <c r="R10" s="3">
        <v>157920</v>
      </c>
      <c r="S10" s="3">
        <v>18185</v>
      </c>
      <c r="T10" s="3">
        <v>7728879</v>
      </c>
      <c r="U10" s="3">
        <v>32227639</v>
      </c>
      <c r="V10" s="3">
        <v>67780133</v>
      </c>
      <c r="W10" s="3">
        <v>477704</v>
      </c>
      <c r="X10" s="3">
        <v>767540</v>
      </c>
      <c r="Y10" s="3">
        <v>2306990</v>
      </c>
      <c r="Z10" s="3">
        <v>1791895</v>
      </c>
      <c r="AA10" s="3">
        <v>4774010</v>
      </c>
      <c r="AB10" s="3">
        <v>292159</v>
      </c>
      <c r="AC10" s="3">
        <v>3626352</v>
      </c>
      <c r="AD10" s="3">
        <v>79766</v>
      </c>
      <c r="AE10" s="3">
        <v>15</v>
      </c>
      <c r="AF10" s="3">
        <v>2049920</v>
      </c>
    </row>
    <row r="11" spans="3:32">
      <c r="C11">
        <f t="shared" ref="C11:C74" si="0">IF(D11=1,C10+1,C10)</f>
        <v>2012</v>
      </c>
      <c r="D11">
        <f t="shared" ref="D11:D74" si="1">IF(D10=12,1,D10+1)</f>
        <v>3</v>
      </c>
      <c r="E11" s="3">
        <v>298874020</v>
      </c>
      <c r="F11" s="3">
        <v>5910964</v>
      </c>
      <c r="G11" s="3">
        <v>9795842</v>
      </c>
      <c r="H11" s="3">
        <v>17121099</v>
      </c>
      <c r="I11" s="3">
        <v>131515</v>
      </c>
      <c r="J11" s="3">
        <v>171637335</v>
      </c>
      <c r="K11" s="3">
        <v>1371633</v>
      </c>
      <c r="L11" s="3">
        <v>1942727</v>
      </c>
      <c r="M11" s="3">
        <v>34889828</v>
      </c>
      <c r="N11" s="3">
        <v>34288204</v>
      </c>
      <c r="O11" s="3">
        <v>5949443</v>
      </c>
      <c r="P11" s="3">
        <v>22155</v>
      </c>
      <c r="Q11" s="3">
        <v>4355018</v>
      </c>
      <c r="R11" s="3">
        <v>168960</v>
      </c>
      <c r="S11" s="3">
        <v>21562</v>
      </c>
      <c r="T11" s="3">
        <v>6729866</v>
      </c>
      <c r="U11" s="3">
        <v>31230101</v>
      </c>
      <c r="V11" s="3">
        <v>85240161</v>
      </c>
      <c r="W11" s="3">
        <v>428455</v>
      </c>
      <c r="X11" s="3">
        <v>0</v>
      </c>
      <c r="Y11" s="3">
        <v>3107871</v>
      </c>
      <c r="Z11" s="3">
        <v>1762917</v>
      </c>
      <c r="AA11" s="3">
        <v>4708312</v>
      </c>
      <c r="AB11" s="3">
        <v>290883</v>
      </c>
      <c r="AC11" s="3">
        <v>3669941</v>
      </c>
      <c r="AD11" s="3">
        <v>82185</v>
      </c>
      <c r="AE11" s="3">
        <v>15</v>
      </c>
      <c r="AF11" s="3">
        <v>2213229</v>
      </c>
    </row>
    <row r="12" spans="3:32">
      <c r="C12">
        <f t="shared" si="0"/>
        <v>2012</v>
      </c>
      <c r="D12">
        <f t="shared" si="1"/>
        <v>4</v>
      </c>
      <c r="E12" s="3">
        <v>327317723</v>
      </c>
      <c r="F12" s="3">
        <v>6199210</v>
      </c>
      <c r="G12" s="3">
        <v>10782263</v>
      </c>
      <c r="H12" s="3">
        <v>19297461</v>
      </c>
      <c r="I12" s="3">
        <v>139033</v>
      </c>
      <c r="J12" s="3">
        <v>195478817</v>
      </c>
      <c r="K12" s="3">
        <v>1634088</v>
      </c>
      <c r="L12" s="3">
        <v>2175198</v>
      </c>
      <c r="M12" s="3">
        <v>38751768</v>
      </c>
      <c r="N12" s="3">
        <v>35657313</v>
      </c>
      <c r="O12" s="3">
        <v>5825096</v>
      </c>
      <c r="P12" s="3">
        <v>29322</v>
      </c>
      <c r="Q12" s="3">
        <v>4704438</v>
      </c>
      <c r="R12" s="3">
        <v>184400</v>
      </c>
      <c r="S12" s="3">
        <v>20082</v>
      </c>
      <c r="T12" s="3">
        <v>7472626</v>
      </c>
      <c r="U12" s="3">
        <v>32816369</v>
      </c>
      <c r="V12" s="3">
        <v>85342533</v>
      </c>
      <c r="W12" s="3">
        <v>541811</v>
      </c>
      <c r="X12" s="3">
        <v>0</v>
      </c>
      <c r="Y12" s="3">
        <v>3154826</v>
      </c>
      <c r="Z12" s="3">
        <v>1774681</v>
      </c>
      <c r="AA12" s="3">
        <v>4761620</v>
      </c>
      <c r="AB12" s="3">
        <v>290294</v>
      </c>
      <c r="AC12" s="3">
        <v>3673113</v>
      </c>
      <c r="AD12" s="3">
        <v>80547</v>
      </c>
      <c r="AE12" s="3">
        <v>15</v>
      </c>
      <c r="AF12" s="3">
        <v>2116548</v>
      </c>
    </row>
    <row r="13" spans="3:32">
      <c r="C13">
        <f t="shared" si="0"/>
        <v>2012</v>
      </c>
      <c r="D13">
        <f t="shared" si="1"/>
        <v>5</v>
      </c>
      <c r="E13" s="3">
        <v>355857974</v>
      </c>
      <c r="F13" s="3">
        <v>6712574</v>
      </c>
      <c r="G13" s="3">
        <v>11997792</v>
      </c>
      <c r="H13" s="3">
        <v>20367935</v>
      </c>
      <c r="I13" s="3">
        <v>154429</v>
      </c>
      <c r="J13" s="3">
        <v>200433710</v>
      </c>
      <c r="K13" s="3">
        <v>1717825</v>
      </c>
      <c r="L13" s="3">
        <v>2263579</v>
      </c>
      <c r="M13" s="3">
        <v>38039632</v>
      </c>
      <c r="N13" s="3">
        <v>37748132</v>
      </c>
      <c r="O13" s="3">
        <v>6063695</v>
      </c>
      <c r="P13" s="3">
        <v>30496</v>
      </c>
      <c r="Q13" s="3">
        <v>4868886</v>
      </c>
      <c r="R13" s="3">
        <v>197600</v>
      </c>
      <c r="S13" s="3">
        <v>21297</v>
      </c>
      <c r="T13" s="3">
        <v>7732368</v>
      </c>
      <c r="U13" s="3">
        <v>37298833</v>
      </c>
      <c r="V13" s="3">
        <v>101172542</v>
      </c>
      <c r="W13" s="3">
        <v>-67281</v>
      </c>
      <c r="X13" s="3">
        <v>0</v>
      </c>
      <c r="Y13" s="3">
        <v>3477382</v>
      </c>
      <c r="Z13" s="3">
        <v>1766313</v>
      </c>
      <c r="AA13" s="3">
        <v>4730801</v>
      </c>
      <c r="AB13" s="3">
        <v>289703</v>
      </c>
      <c r="AC13" s="3">
        <v>3680926</v>
      </c>
      <c r="AD13" s="3">
        <v>82517</v>
      </c>
      <c r="AE13" s="3">
        <v>15</v>
      </c>
      <c r="AF13" s="3">
        <v>2167802</v>
      </c>
    </row>
    <row r="14" spans="3:32">
      <c r="C14">
        <f t="shared" si="0"/>
        <v>2012</v>
      </c>
      <c r="D14">
        <f t="shared" si="1"/>
        <v>6</v>
      </c>
      <c r="E14" s="3">
        <v>499701665</v>
      </c>
      <c r="F14" s="3">
        <v>9570902</v>
      </c>
      <c r="G14" s="3">
        <v>16031772</v>
      </c>
      <c r="H14" s="3">
        <v>26025639</v>
      </c>
      <c r="I14" s="3">
        <v>189130</v>
      </c>
      <c r="J14" s="3">
        <v>242245151</v>
      </c>
      <c r="K14" s="3">
        <v>2237567</v>
      </c>
      <c r="L14" s="3">
        <v>2654413</v>
      </c>
      <c r="M14" s="3">
        <v>41732040</v>
      </c>
      <c r="N14" s="3">
        <v>44835091</v>
      </c>
      <c r="O14" s="3">
        <v>5146865</v>
      </c>
      <c r="P14" s="3">
        <v>36526</v>
      </c>
      <c r="Q14" s="3">
        <v>5436624</v>
      </c>
      <c r="R14" s="3">
        <v>208680</v>
      </c>
      <c r="S14" s="3">
        <v>20622</v>
      </c>
      <c r="T14" s="3">
        <v>8587180</v>
      </c>
      <c r="U14" s="3">
        <v>37670942</v>
      </c>
      <c r="V14" s="3">
        <v>93450431</v>
      </c>
      <c r="W14" s="3">
        <v>918923</v>
      </c>
      <c r="X14" s="3">
        <v>12984</v>
      </c>
      <c r="Y14" s="3">
        <v>3577346</v>
      </c>
      <c r="Z14" s="3">
        <v>1765419</v>
      </c>
      <c r="AA14" s="3">
        <v>4769031</v>
      </c>
      <c r="AB14" s="3">
        <v>274309</v>
      </c>
      <c r="AC14" s="3">
        <v>3679785</v>
      </c>
      <c r="AD14" s="3">
        <v>78629</v>
      </c>
      <c r="AE14" s="3">
        <v>15</v>
      </c>
      <c r="AF14" s="3">
        <v>1928179</v>
      </c>
    </row>
    <row r="15" spans="3:32">
      <c r="C15">
        <f t="shared" si="0"/>
        <v>2012</v>
      </c>
      <c r="D15">
        <f t="shared" si="1"/>
        <v>7</v>
      </c>
      <c r="E15" s="3">
        <v>544490901</v>
      </c>
      <c r="F15" s="3">
        <v>10574993</v>
      </c>
      <c r="G15" s="3">
        <v>17542290</v>
      </c>
      <c r="H15" s="3">
        <v>26991892</v>
      </c>
      <c r="I15" s="3">
        <v>203075</v>
      </c>
      <c r="J15" s="3">
        <v>248329658</v>
      </c>
      <c r="K15" s="3">
        <v>2233284</v>
      </c>
      <c r="L15" s="3">
        <v>2928187</v>
      </c>
      <c r="M15" s="3">
        <v>43779672</v>
      </c>
      <c r="N15" s="3">
        <v>46912816</v>
      </c>
      <c r="O15" s="3">
        <v>5818306</v>
      </c>
      <c r="P15" s="3">
        <v>38141</v>
      </c>
      <c r="Q15" s="3">
        <v>5729233</v>
      </c>
      <c r="R15" s="3">
        <v>204640</v>
      </c>
      <c r="S15" s="3">
        <v>19202</v>
      </c>
      <c r="T15" s="3">
        <v>8283539</v>
      </c>
      <c r="U15" s="3">
        <v>42189743</v>
      </c>
      <c r="V15" s="3">
        <v>109116369</v>
      </c>
      <c r="W15" s="3">
        <v>440953</v>
      </c>
      <c r="X15" s="3">
        <v>518882</v>
      </c>
      <c r="Y15" s="3">
        <v>3727468</v>
      </c>
      <c r="Z15" s="3">
        <v>1768325</v>
      </c>
      <c r="AA15" s="3">
        <v>4790456</v>
      </c>
      <c r="AB15" s="3">
        <v>270984</v>
      </c>
      <c r="AC15" s="3">
        <v>3685681</v>
      </c>
      <c r="AD15" s="3">
        <v>82565</v>
      </c>
      <c r="AE15" s="3">
        <v>15</v>
      </c>
      <c r="AF15" s="3">
        <v>2045416</v>
      </c>
    </row>
    <row r="16" spans="3:32">
      <c r="C16">
        <f t="shared" si="0"/>
        <v>2012</v>
      </c>
      <c r="D16">
        <f t="shared" si="1"/>
        <v>8</v>
      </c>
      <c r="E16" s="3">
        <v>526527308</v>
      </c>
      <c r="F16" s="3">
        <v>10149048</v>
      </c>
      <c r="G16" s="3">
        <v>17788974</v>
      </c>
      <c r="H16" s="3">
        <v>26537090</v>
      </c>
      <c r="I16" s="3">
        <v>200611</v>
      </c>
      <c r="J16" s="3">
        <v>245383263</v>
      </c>
      <c r="K16" s="3">
        <v>2294624</v>
      </c>
      <c r="L16" s="3">
        <v>2707433</v>
      </c>
      <c r="M16" s="3">
        <v>42890808</v>
      </c>
      <c r="N16" s="3">
        <v>46220217</v>
      </c>
      <c r="O16" s="3">
        <v>5789669</v>
      </c>
      <c r="P16" s="3">
        <v>35881</v>
      </c>
      <c r="Q16" s="3">
        <v>5591985</v>
      </c>
      <c r="R16" s="3">
        <v>200160</v>
      </c>
      <c r="S16" s="3">
        <v>19362</v>
      </c>
      <c r="T16" s="3">
        <v>8778424</v>
      </c>
      <c r="U16" s="3">
        <v>42883454</v>
      </c>
      <c r="V16" s="3">
        <v>107289686</v>
      </c>
      <c r="W16" s="3">
        <v>597057</v>
      </c>
      <c r="X16" s="3">
        <v>0</v>
      </c>
      <c r="Y16" s="3">
        <v>3701993</v>
      </c>
      <c r="Z16" s="3">
        <v>1768234</v>
      </c>
      <c r="AA16" s="3">
        <v>4744447</v>
      </c>
      <c r="AB16" s="3">
        <v>265929</v>
      </c>
      <c r="AC16" s="3">
        <v>3682964</v>
      </c>
      <c r="AD16" s="3">
        <v>80597</v>
      </c>
      <c r="AE16" s="3">
        <v>15</v>
      </c>
      <c r="AF16" s="3">
        <v>2054877</v>
      </c>
    </row>
    <row r="17" spans="3:32">
      <c r="C17">
        <f t="shared" si="0"/>
        <v>2012</v>
      </c>
      <c r="D17">
        <f t="shared" si="1"/>
        <v>9</v>
      </c>
      <c r="E17" s="3">
        <v>489586040</v>
      </c>
      <c r="F17" s="3">
        <v>9342240</v>
      </c>
      <c r="G17" s="3">
        <v>17492818</v>
      </c>
      <c r="H17" s="3">
        <v>25339007</v>
      </c>
      <c r="I17" s="3">
        <v>191685</v>
      </c>
      <c r="J17" s="3">
        <v>238064537</v>
      </c>
      <c r="K17" s="3">
        <v>2125392</v>
      </c>
      <c r="L17" s="3">
        <v>2609673</v>
      </c>
      <c r="M17" s="3">
        <v>42625080</v>
      </c>
      <c r="N17" s="3">
        <v>44952005</v>
      </c>
      <c r="O17" s="3">
        <v>5748170</v>
      </c>
      <c r="P17" s="3">
        <v>34982</v>
      </c>
      <c r="Q17" s="3">
        <v>5581964</v>
      </c>
      <c r="R17" s="3">
        <v>211320</v>
      </c>
      <c r="S17" s="3">
        <v>16714</v>
      </c>
      <c r="T17" s="3">
        <v>8209982</v>
      </c>
      <c r="U17" s="3">
        <v>41842084</v>
      </c>
      <c r="V17" s="3">
        <v>102845904</v>
      </c>
      <c r="W17" s="3">
        <v>596752</v>
      </c>
      <c r="X17" s="3">
        <v>0</v>
      </c>
      <c r="Y17" s="3">
        <v>3644286</v>
      </c>
      <c r="Z17" s="3">
        <v>1765425</v>
      </c>
      <c r="AA17" s="3">
        <v>4794464</v>
      </c>
      <c r="AB17" s="3">
        <v>266476</v>
      </c>
      <c r="AC17" s="3">
        <v>3682790</v>
      </c>
      <c r="AD17" s="3">
        <v>80658</v>
      </c>
      <c r="AE17" s="3">
        <v>15</v>
      </c>
      <c r="AF17" s="3">
        <v>2158390</v>
      </c>
    </row>
    <row r="18" spans="3:32">
      <c r="C18">
        <f t="shared" si="0"/>
        <v>2012</v>
      </c>
      <c r="D18">
        <f t="shared" si="1"/>
        <v>10</v>
      </c>
      <c r="E18" s="3">
        <v>380592717</v>
      </c>
      <c r="F18" s="3">
        <v>7045744</v>
      </c>
      <c r="G18" s="3">
        <v>13737060</v>
      </c>
      <c r="H18" s="3">
        <v>21661692</v>
      </c>
      <c r="I18" s="3">
        <v>156960</v>
      </c>
      <c r="J18" s="3">
        <v>206810036</v>
      </c>
      <c r="K18" s="3">
        <v>1849375</v>
      </c>
      <c r="L18" s="3">
        <v>2518751</v>
      </c>
      <c r="M18" s="3">
        <v>37325083</v>
      </c>
      <c r="N18" s="3">
        <v>37169383</v>
      </c>
      <c r="O18" s="3">
        <v>15403039</v>
      </c>
      <c r="P18" s="3">
        <v>30743</v>
      </c>
      <c r="Q18" s="3">
        <v>5024339</v>
      </c>
      <c r="R18" s="3">
        <v>210040</v>
      </c>
      <c r="S18" s="3">
        <v>15078</v>
      </c>
      <c r="T18" s="3">
        <v>7414373</v>
      </c>
      <c r="U18" s="3">
        <v>38030468</v>
      </c>
      <c r="V18" s="3">
        <v>99167073</v>
      </c>
      <c r="W18" s="3">
        <v>539635</v>
      </c>
      <c r="X18" s="3">
        <v>3143305</v>
      </c>
      <c r="Y18" s="3">
        <v>3678078</v>
      </c>
      <c r="Z18" s="3">
        <v>1759890</v>
      </c>
      <c r="AA18" s="3">
        <v>4782474</v>
      </c>
      <c r="AB18" s="3">
        <v>265459</v>
      </c>
      <c r="AC18" s="3">
        <v>3683081</v>
      </c>
      <c r="AD18" s="3">
        <v>80770</v>
      </c>
      <c r="AE18" s="3">
        <v>15</v>
      </c>
      <c r="AF18" s="3">
        <v>2158617</v>
      </c>
    </row>
    <row r="19" spans="3:32">
      <c r="C19">
        <f t="shared" si="0"/>
        <v>2012</v>
      </c>
      <c r="D19">
        <f t="shared" si="1"/>
        <v>11</v>
      </c>
      <c r="E19" s="10">
        <v>288831096</v>
      </c>
      <c r="F19" s="10">
        <v>5472383</v>
      </c>
      <c r="G19" s="10">
        <v>11144891</v>
      </c>
      <c r="H19" s="10">
        <v>17435356</v>
      </c>
      <c r="I19" s="10">
        <v>131747</v>
      </c>
      <c r="J19" s="10">
        <v>175430716</v>
      </c>
      <c r="K19" s="10">
        <v>1523874</v>
      </c>
      <c r="L19" s="10">
        <v>2141408</v>
      </c>
      <c r="M19" s="10">
        <v>31665056</v>
      </c>
      <c r="N19" s="10">
        <v>29738841</v>
      </c>
      <c r="O19" s="10">
        <v>14257076</v>
      </c>
      <c r="P19" s="10">
        <v>19640</v>
      </c>
      <c r="Q19" s="10">
        <v>4216153</v>
      </c>
      <c r="R19" s="10">
        <v>191056</v>
      </c>
      <c r="S19" s="10">
        <v>20394</v>
      </c>
      <c r="T19" s="10">
        <v>7417446</v>
      </c>
      <c r="U19" s="10">
        <v>29651230</v>
      </c>
      <c r="V19" s="10">
        <v>90689222</v>
      </c>
      <c r="W19" s="10">
        <v>401250</v>
      </c>
      <c r="X19" s="10">
        <v>9257000</v>
      </c>
      <c r="Y19" s="10">
        <v>2582000</v>
      </c>
      <c r="Z19" s="10">
        <v>1762586</v>
      </c>
      <c r="AA19" s="10">
        <v>4776315</v>
      </c>
      <c r="AB19" s="10">
        <v>274309</v>
      </c>
      <c r="AC19" s="10">
        <v>3679785</v>
      </c>
      <c r="AD19" s="10">
        <v>74957</v>
      </c>
      <c r="AE19" s="10">
        <v>15</v>
      </c>
      <c r="AF19" s="10">
        <v>2134493</v>
      </c>
    </row>
    <row r="20" spans="3:32">
      <c r="C20">
        <f t="shared" si="0"/>
        <v>2012</v>
      </c>
      <c r="D20">
        <f t="shared" si="1"/>
        <v>12</v>
      </c>
      <c r="E20" s="10">
        <v>345571760</v>
      </c>
      <c r="F20" s="10">
        <v>6493981</v>
      </c>
      <c r="G20" s="10">
        <v>13511093</v>
      </c>
      <c r="H20" s="10">
        <v>19080649</v>
      </c>
      <c r="I20" s="10">
        <v>144134</v>
      </c>
      <c r="J20" s="10">
        <v>175989924</v>
      </c>
      <c r="K20" s="10">
        <v>1604605</v>
      </c>
      <c r="L20" s="10">
        <v>1991419</v>
      </c>
      <c r="M20" s="10">
        <v>32229333</v>
      </c>
      <c r="N20" s="10">
        <v>30669946</v>
      </c>
      <c r="O20" s="10">
        <v>13937109</v>
      </c>
      <c r="P20" s="10">
        <v>22130</v>
      </c>
      <c r="Q20" s="10">
        <v>4389699</v>
      </c>
      <c r="R20" s="10">
        <v>179668</v>
      </c>
      <c r="S20" s="10">
        <v>18781</v>
      </c>
      <c r="T20" s="10">
        <v>7699346</v>
      </c>
      <c r="U20" s="10">
        <v>31903078</v>
      </c>
      <c r="V20" s="10">
        <v>79727538</v>
      </c>
      <c r="W20" s="10">
        <v>86659</v>
      </c>
      <c r="X20" s="10">
        <v>0</v>
      </c>
      <c r="Y20" s="10">
        <v>2637000</v>
      </c>
      <c r="Z20" s="10">
        <v>1762586</v>
      </c>
      <c r="AA20" s="10">
        <v>4780296</v>
      </c>
      <c r="AB20" s="10">
        <v>274309</v>
      </c>
      <c r="AC20" s="10">
        <v>3679785</v>
      </c>
      <c r="AD20" s="10">
        <v>74957</v>
      </c>
      <c r="AE20" s="10">
        <v>15</v>
      </c>
      <c r="AF20" s="10">
        <v>2134493</v>
      </c>
    </row>
    <row r="21" spans="3:32">
      <c r="C21">
        <f t="shared" si="0"/>
        <v>2013</v>
      </c>
      <c r="D21">
        <f t="shared" si="1"/>
        <v>1</v>
      </c>
      <c r="E21" s="10">
        <v>434896017</v>
      </c>
      <c r="F21" s="10">
        <v>8101542</v>
      </c>
      <c r="G21" s="10">
        <v>17040694</v>
      </c>
      <c r="H21" s="10">
        <v>22898861</v>
      </c>
      <c r="I21" s="10">
        <v>172715</v>
      </c>
      <c r="J21" s="10">
        <v>188019928</v>
      </c>
      <c r="K21" s="10">
        <v>1659093</v>
      </c>
      <c r="L21" s="10">
        <v>2081560</v>
      </c>
      <c r="M21" s="10">
        <v>32101663</v>
      </c>
      <c r="N21" s="10">
        <v>31650283</v>
      </c>
      <c r="O21" s="10">
        <v>14764822</v>
      </c>
      <c r="P21" s="10">
        <v>28225</v>
      </c>
      <c r="Q21" s="10">
        <v>4585305</v>
      </c>
      <c r="R21" s="10">
        <v>178888</v>
      </c>
      <c r="S21" s="10">
        <v>17568</v>
      </c>
      <c r="T21" s="10">
        <v>7166301</v>
      </c>
      <c r="U21" s="10">
        <v>20423533</v>
      </c>
      <c r="V21" s="10">
        <v>93236203</v>
      </c>
      <c r="W21" s="10">
        <v>174072</v>
      </c>
      <c r="X21" s="10">
        <v>0</v>
      </c>
      <c r="Y21" s="10">
        <v>3567000</v>
      </c>
      <c r="Z21" s="10">
        <v>1762586</v>
      </c>
      <c r="AA21" s="10">
        <v>4784279</v>
      </c>
      <c r="AB21" s="10">
        <v>274309</v>
      </c>
      <c r="AC21" s="10">
        <v>3679785</v>
      </c>
      <c r="AD21" s="10">
        <v>74957</v>
      </c>
      <c r="AE21" s="10">
        <v>15</v>
      </c>
      <c r="AF21" s="10">
        <v>2134493</v>
      </c>
    </row>
    <row r="22" spans="3:32">
      <c r="C22">
        <f t="shared" si="0"/>
        <v>2013</v>
      </c>
      <c r="D22">
        <f t="shared" si="1"/>
        <v>2</v>
      </c>
      <c r="E22" s="10">
        <v>385477749</v>
      </c>
      <c r="F22" s="10">
        <v>7115109</v>
      </c>
      <c r="G22" s="10">
        <v>15138106</v>
      </c>
      <c r="H22" s="10">
        <v>21202763</v>
      </c>
      <c r="I22" s="10">
        <v>159928</v>
      </c>
      <c r="J22" s="10">
        <v>177154127</v>
      </c>
      <c r="K22" s="10">
        <v>1569592</v>
      </c>
      <c r="L22" s="10">
        <v>2058870</v>
      </c>
      <c r="M22" s="10">
        <v>30721669</v>
      </c>
      <c r="N22" s="10">
        <v>29932273</v>
      </c>
      <c r="O22" s="10">
        <v>13992206</v>
      </c>
      <c r="P22" s="10">
        <v>28059</v>
      </c>
      <c r="Q22" s="10">
        <v>4460396</v>
      </c>
      <c r="R22" s="10">
        <v>168828</v>
      </c>
      <c r="S22" s="10">
        <v>22690</v>
      </c>
      <c r="T22" s="10">
        <v>6423695</v>
      </c>
      <c r="U22" s="10">
        <v>21345145</v>
      </c>
      <c r="V22" s="10">
        <v>77378551</v>
      </c>
      <c r="W22" s="10">
        <v>154379</v>
      </c>
      <c r="X22" s="10">
        <v>0</v>
      </c>
      <c r="Y22" s="10">
        <v>3222000</v>
      </c>
      <c r="Z22" s="10">
        <v>1762586</v>
      </c>
      <c r="AA22" s="10">
        <v>4788266</v>
      </c>
      <c r="AB22" s="10">
        <v>274309</v>
      </c>
      <c r="AC22" s="10">
        <v>3679785</v>
      </c>
      <c r="AD22" s="10">
        <v>74957</v>
      </c>
      <c r="AE22" s="10">
        <v>15</v>
      </c>
      <c r="AF22" s="10">
        <v>2134493</v>
      </c>
    </row>
    <row r="23" spans="3:32">
      <c r="C23">
        <f t="shared" si="0"/>
        <v>2013</v>
      </c>
      <c r="D23">
        <f t="shared" si="1"/>
        <v>3</v>
      </c>
      <c r="E23" s="10">
        <v>321166592</v>
      </c>
      <c r="F23" s="10">
        <v>5873310</v>
      </c>
      <c r="G23" s="10">
        <v>12627399</v>
      </c>
      <c r="H23" s="10">
        <v>18715624</v>
      </c>
      <c r="I23" s="10">
        <v>140891</v>
      </c>
      <c r="J23" s="10">
        <v>170334752</v>
      </c>
      <c r="K23" s="10">
        <v>1408078</v>
      </c>
      <c r="L23" s="10">
        <v>2054059</v>
      </c>
      <c r="M23" s="10">
        <v>31628087</v>
      </c>
      <c r="N23" s="10">
        <v>31177834</v>
      </c>
      <c r="O23" s="10">
        <v>14628838</v>
      </c>
      <c r="P23" s="10">
        <v>29343</v>
      </c>
      <c r="Q23" s="10">
        <v>4469696</v>
      </c>
      <c r="R23" s="10">
        <v>169325</v>
      </c>
      <c r="S23" s="10">
        <v>21547</v>
      </c>
      <c r="T23" s="10">
        <v>7017175</v>
      </c>
      <c r="U23" s="10">
        <v>20666915</v>
      </c>
      <c r="V23" s="10">
        <v>95416638</v>
      </c>
      <c r="W23" s="10">
        <v>170816</v>
      </c>
      <c r="X23" s="10">
        <v>0</v>
      </c>
      <c r="Y23" s="10">
        <v>3567000</v>
      </c>
      <c r="Z23" s="10">
        <v>1762586</v>
      </c>
      <c r="AA23" s="10">
        <v>4792256</v>
      </c>
      <c r="AB23" s="10">
        <v>274309</v>
      </c>
      <c r="AC23" s="10">
        <v>3679785</v>
      </c>
      <c r="AD23" s="10">
        <v>74957</v>
      </c>
      <c r="AE23" s="10">
        <v>15</v>
      </c>
      <c r="AF23" s="10">
        <v>2134493</v>
      </c>
    </row>
    <row r="24" spans="3:32">
      <c r="C24">
        <f t="shared" si="0"/>
        <v>2013</v>
      </c>
      <c r="D24">
        <f t="shared" si="1"/>
        <v>4</v>
      </c>
      <c r="E24" s="10">
        <v>305443482</v>
      </c>
      <c r="F24" s="10">
        <v>5532447</v>
      </c>
      <c r="G24" s="10">
        <v>12047578</v>
      </c>
      <c r="H24" s="10">
        <v>19024697</v>
      </c>
      <c r="I24" s="10">
        <v>142982</v>
      </c>
      <c r="J24" s="10">
        <v>185613115</v>
      </c>
      <c r="K24" s="10">
        <v>1661007</v>
      </c>
      <c r="L24" s="10">
        <v>2221575</v>
      </c>
      <c r="M24" s="10">
        <v>34499371</v>
      </c>
      <c r="N24" s="10">
        <v>32511668</v>
      </c>
      <c r="O24" s="10">
        <v>15186342</v>
      </c>
      <c r="P24" s="10">
        <v>28986</v>
      </c>
      <c r="Q24" s="10">
        <v>4753383</v>
      </c>
      <c r="R24" s="10">
        <v>177198</v>
      </c>
      <c r="S24" s="10">
        <v>20458</v>
      </c>
      <c r="T24" s="10">
        <v>7222222</v>
      </c>
      <c r="U24" s="10">
        <v>22037180</v>
      </c>
      <c r="V24" s="10">
        <v>96638036</v>
      </c>
      <c r="W24" s="10">
        <v>251077</v>
      </c>
      <c r="X24" s="10">
        <v>0</v>
      </c>
      <c r="Y24" s="10">
        <v>3452000</v>
      </c>
      <c r="Z24" s="10">
        <v>1762586</v>
      </c>
      <c r="AA24" s="10">
        <v>4796250</v>
      </c>
      <c r="AB24" s="10">
        <v>274309</v>
      </c>
      <c r="AC24" s="10">
        <v>3679785</v>
      </c>
      <c r="AD24" s="10">
        <v>74957</v>
      </c>
      <c r="AE24" s="10">
        <v>15</v>
      </c>
      <c r="AF24" s="10">
        <v>2134493</v>
      </c>
    </row>
    <row r="25" spans="3:32">
      <c r="C25">
        <f t="shared" si="0"/>
        <v>2013</v>
      </c>
      <c r="D25">
        <f t="shared" si="1"/>
        <v>5</v>
      </c>
      <c r="E25" s="10">
        <v>336266808</v>
      </c>
      <c r="F25" s="10">
        <v>6034501</v>
      </c>
      <c r="G25" s="10">
        <v>13298884</v>
      </c>
      <c r="H25" s="10">
        <v>20797194</v>
      </c>
      <c r="I25" s="10">
        <v>156238</v>
      </c>
      <c r="J25" s="10">
        <v>200978463</v>
      </c>
      <c r="K25" s="10">
        <v>1807864</v>
      </c>
      <c r="L25" s="10">
        <v>2366759</v>
      </c>
      <c r="M25" s="10">
        <v>34844195</v>
      </c>
      <c r="N25" s="10">
        <v>33366678</v>
      </c>
      <c r="O25" s="10">
        <v>15799522</v>
      </c>
      <c r="P25" s="10">
        <v>22800</v>
      </c>
      <c r="Q25" s="10">
        <v>4999547</v>
      </c>
      <c r="R25" s="10">
        <v>196089</v>
      </c>
      <c r="S25" s="10">
        <v>30666</v>
      </c>
      <c r="T25" s="10">
        <v>7364475</v>
      </c>
      <c r="U25" s="10">
        <v>26357586</v>
      </c>
      <c r="V25" s="10">
        <v>109912610</v>
      </c>
      <c r="W25" s="10">
        <v>178244</v>
      </c>
      <c r="X25" s="10">
        <v>0</v>
      </c>
      <c r="Y25" s="10">
        <v>3567000</v>
      </c>
      <c r="Z25" s="10">
        <v>1762586</v>
      </c>
      <c r="AA25" s="10">
        <v>4800247</v>
      </c>
      <c r="AB25" s="10">
        <v>274309</v>
      </c>
      <c r="AC25" s="10">
        <v>3679785</v>
      </c>
      <c r="AD25" s="10">
        <v>74957</v>
      </c>
      <c r="AE25" s="10">
        <v>15</v>
      </c>
      <c r="AF25" s="10">
        <v>2134493</v>
      </c>
    </row>
    <row r="26" spans="3:32">
      <c r="C26">
        <f t="shared" si="0"/>
        <v>2013</v>
      </c>
      <c r="D26">
        <f t="shared" si="1"/>
        <v>6</v>
      </c>
      <c r="E26" s="10">
        <v>482216703</v>
      </c>
      <c r="F26" s="10">
        <v>8566689</v>
      </c>
      <c r="G26" s="10">
        <v>19117992</v>
      </c>
      <c r="H26" s="10">
        <v>26719483</v>
      </c>
      <c r="I26" s="10">
        <v>200505</v>
      </c>
      <c r="J26" s="10">
        <v>244314281</v>
      </c>
      <c r="K26" s="10">
        <v>2359304</v>
      </c>
      <c r="L26" s="10">
        <v>2977645</v>
      </c>
      <c r="M26" s="10">
        <v>40453429</v>
      </c>
      <c r="N26" s="10">
        <v>36591747</v>
      </c>
      <c r="O26" s="10">
        <v>17235797</v>
      </c>
      <c r="P26" s="10">
        <v>26229</v>
      </c>
      <c r="Q26" s="10">
        <v>5621264</v>
      </c>
      <c r="R26" s="10">
        <v>215037</v>
      </c>
      <c r="S26" s="10">
        <v>29180</v>
      </c>
      <c r="T26" s="10">
        <v>7888420</v>
      </c>
      <c r="U26" s="10">
        <v>24819877</v>
      </c>
      <c r="V26" s="10">
        <v>111547532</v>
      </c>
      <c r="W26" s="10">
        <v>165353</v>
      </c>
      <c r="X26" s="10">
        <v>0</v>
      </c>
      <c r="Y26" s="10">
        <v>3452000</v>
      </c>
      <c r="Z26" s="10">
        <v>1762586</v>
      </c>
      <c r="AA26" s="10">
        <v>4804247</v>
      </c>
      <c r="AB26" s="10">
        <v>274309</v>
      </c>
      <c r="AC26" s="10">
        <v>3679785</v>
      </c>
      <c r="AD26" s="10">
        <v>74957</v>
      </c>
      <c r="AE26" s="10">
        <v>15</v>
      </c>
      <c r="AF26" s="10">
        <v>2134493</v>
      </c>
    </row>
    <row r="27" spans="3:32">
      <c r="C27">
        <f t="shared" si="0"/>
        <v>2013</v>
      </c>
      <c r="D27">
        <f t="shared" si="1"/>
        <v>7</v>
      </c>
      <c r="E27" s="10">
        <v>564719438</v>
      </c>
      <c r="F27" s="10">
        <v>9942026</v>
      </c>
      <c r="G27" s="10">
        <v>22485452</v>
      </c>
      <c r="H27" s="10">
        <v>29776748</v>
      </c>
      <c r="I27" s="10">
        <v>222996</v>
      </c>
      <c r="J27" s="10">
        <v>264415933</v>
      </c>
      <c r="K27" s="10">
        <v>2486437</v>
      </c>
      <c r="L27" s="10">
        <v>3226640</v>
      </c>
      <c r="M27" s="10">
        <v>42109844</v>
      </c>
      <c r="N27" s="10">
        <v>38161955</v>
      </c>
      <c r="O27" s="10">
        <v>18330136</v>
      </c>
      <c r="P27" s="10">
        <v>28263</v>
      </c>
      <c r="Q27" s="10">
        <v>5998787</v>
      </c>
      <c r="R27" s="10">
        <v>227822</v>
      </c>
      <c r="S27" s="10">
        <v>27398</v>
      </c>
      <c r="T27" s="10">
        <v>7931416</v>
      </c>
      <c r="U27" s="10">
        <v>27601716</v>
      </c>
      <c r="V27" s="10">
        <v>126119413</v>
      </c>
      <c r="W27" s="10">
        <v>173688</v>
      </c>
      <c r="X27" s="10">
        <v>0</v>
      </c>
      <c r="Y27" s="10">
        <v>3567000</v>
      </c>
      <c r="Z27" s="10">
        <v>1762586</v>
      </c>
      <c r="AA27" s="10">
        <v>4808251</v>
      </c>
      <c r="AB27" s="10">
        <v>274309</v>
      </c>
      <c r="AC27" s="10">
        <v>3679785</v>
      </c>
      <c r="AD27" s="10">
        <v>74957</v>
      </c>
      <c r="AE27" s="10">
        <v>15</v>
      </c>
      <c r="AF27" s="10">
        <v>2134493</v>
      </c>
    </row>
    <row r="28" spans="3:32">
      <c r="C28">
        <f t="shared" si="0"/>
        <v>2013</v>
      </c>
      <c r="D28">
        <f t="shared" si="1"/>
        <v>8</v>
      </c>
      <c r="E28" s="10">
        <v>568154341</v>
      </c>
      <c r="F28" s="10">
        <v>9913091</v>
      </c>
      <c r="G28" s="10">
        <v>22755785</v>
      </c>
      <c r="H28" s="10">
        <v>29966942</v>
      </c>
      <c r="I28" s="10">
        <v>224123</v>
      </c>
      <c r="J28" s="10">
        <v>263913438</v>
      </c>
      <c r="K28" s="10">
        <v>2566976</v>
      </c>
      <c r="L28" s="10">
        <v>3195703</v>
      </c>
      <c r="M28" s="10">
        <v>42939784</v>
      </c>
      <c r="N28" s="10">
        <v>38731657</v>
      </c>
      <c r="O28" s="10">
        <v>18550920</v>
      </c>
      <c r="P28" s="10">
        <v>29992</v>
      </c>
      <c r="Q28" s="10">
        <v>5992765</v>
      </c>
      <c r="R28" s="10">
        <v>219993</v>
      </c>
      <c r="S28" s="10">
        <v>31219</v>
      </c>
      <c r="T28" s="10">
        <v>8095909</v>
      </c>
      <c r="U28" s="10">
        <v>31439272</v>
      </c>
      <c r="V28" s="10">
        <v>124519335</v>
      </c>
      <c r="W28" s="10">
        <v>186777</v>
      </c>
      <c r="X28" s="10">
        <v>0</v>
      </c>
      <c r="Y28" s="10">
        <v>3567000</v>
      </c>
      <c r="Z28" s="10">
        <v>1762586</v>
      </c>
      <c r="AA28" s="10">
        <v>4812257</v>
      </c>
      <c r="AB28" s="10">
        <v>274309</v>
      </c>
      <c r="AC28" s="10">
        <v>3679785</v>
      </c>
      <c r="AD28" s="10">
        <v>74957</v>
      </c>
      <c r="AE28" s="10">
        <v>15</v>
      </c>
      <c r="AF28" s="10">
        <v>2134493</v>
      </c>
    </row>
    <row r="29" spans="3:32">
      <c r="C29">
        <f t="shared" si="0"/>
        <v>2013</v>
      </c>
      <c r="D29">
        <f t="shared" si="1"/>
        <v>9</v>
      </c>
      <c r="E29" s="10">
        <v>535618130</v>
      </c>
      <c r="F29" s="10">
        <v>9270774</v>
      </c>
      <c r="G29" s="10">
        <v>21572740</v>
      </c>
      <c r="H29" s="10">
        <v>29252170</v>
      </c>
      <c r="I29" s="10">
        <v>218580</v>
      </c>
      <c r="J29" s="10">
        <v>266648215</v>
      </c>
      <c r="K29" s="10">
        <v>2404629</v>
      </c>
      <c r="L29" s="10">
        <v>3165278</v>
      </c>
      <c r="M29" s="10">
        <v>42336700</v>
      </c>
      <c r="N29" s="10">
        <v>36518112</v>
      </c>
      <c r="O29" s="10">
        <v>17685508</v>
      </c>
      <c r="P29" s="10">
        <v>32094</v>
      </c>
      <c r="Q29" s="10">
        <v>5811811</v>
      </c>
      <c r="R29" s="10">
        <v>218563</v>
      </c>
      <c r="S29" s="10">
        <v>29188</v>
      </c>
      <c r="T29" s="10">
        <v>8051039</v>
      </c>
      <c r="U29" s="10">
        <v>26279955</v>
      </c>
      <c r="V29" s="10">
        <v>113437200</v>
      </c>
      <c r="W29" s="10">
        <v>169241</v>
      </c>
      <c r="X29" s="10">
        <v>0</v>
      </c>
      <c r="Y29" s="10">
        <v>3452000</v>
      </c>
      <c r="Z29" s="10">
        <v>1762586</v>
      </c>
      <c r="AA29" s="10">
        <v>4816268</v>
      </c>
      <c r="AB29" s="10">
        <v>274309</v>
      </c>
      <c r="AC29" s="10">
        <v>3679785</v>
      </c>
      <c r="AD29" s="10">
        <v>74957</v>
      </c>
      <c r="AE29" s="10">
        <v>15</v>
      </c>
      <c r="AF29" s="10">
        <v>2134493</v>
      </c>
    </row>
    <row r="30" spans="3:32">
      <c r="C30">
        <f t="shared" si="0"/>
        <v>2013</v>
      </c>
      <c r="D30">
        <f t="shared" si="1"/>
        <v>10</v>
      </c>
      <c r="E30" s="10">
        <v>425681999</v>
      </c>
      <c r="F30" s="10">
        <v>7310157</v>
      </c>
      <c r="G30" s="10">
        <v>17240027</v>
      </c>
      <c r="H30" s="10">
        <v>25153581</v>
      </c>
      <c r="I30" s="10">
        <v>188059</v>
      </c>
      <c r="J30" s="10">
        <v>239720667</v>
      </c>
      <c r="K30" s="10">
        <v>2002030</v>
      </c>
      <c r="L30" s="10">
        <v>2806190</v>
      </c>
      <c r="M30" s="10">
        <v>37671613</v>
      </c>
      <c r="N30" s="10">
        <v>33222582</v>
      </c>
      <c r="O30" s="10">
        <v>15939101</v>
      </c>
      <c r="P30" s="10">
        <v>26220</v>
      </c>
      <c r="Q30" s="10">
        <v>5314931</v>
      </c>
      <c r="R30" s="10">
        <v>211957</v>
      </c>
      <c r="S30" s="10">
        <v>24802</v>
      </c>
      <c r="T30" s="10">
        <v>7561363</v>
      </c>
      <c r="U30" s="10">
        <v>24461011</v>
      </c>
      <c r="V30" s="10">
        <v>103260877</v>
      </c>
      <c r="W30" s="10">
        <v>175149</v>
      </c>
      <c r="X30" s="10">
        <v>6962000</v>
      </c>
      <c r="Y30" s="10">
        <v>3567000</v>
      </c>
      <c r="Z30" s="10">
        <v>1762586</v>
      </c>
      <c r="AA30" s="10">
        <v>4820281</v>
      </c>
      <c r="AB30" s="10">
        <v>274309</v>
      </c>
      <c r="AC30" s="10">
        <v>3679785</v>
      </c>
      <c r="AD30" s="10">
        <v>74957</v>
      </c>
      <c r="AE30" s="10">
        <v>15</v>
      </c>
      <c r="AF30" s="10">
        <v>2134493</v>
      </c>
    </row>
    <row r="31" spans="3:32">
      <c r="C31">
        <f t="shared" si="0"/>
        <v>2013</v>
      </c>
      <c r="D31">
        <f t="shared" si="1"/>
        <v>11</v>
      </c>
      <c r="E31" s="10">
        <v>298908929</v>
      </c>
      <c r="F31" s="10">
        <v>5091764</v>
      </c>
      <c r="G31" s="10">
        <v>12153005</v>
      </c>
      <c r="H31" s="10">
        <v>18846678</v>
      </c>
      <c r="I31" s="10">
        <v>140950</v>
      </c>
      <c r="J31" s="10">
        <v>183597057</v>
      </c>
      <c r="K31" s="10">
        <v>1546029</v>
      </c>
      <c r="L31" s="10">
        <v>2162830</v>
      </c>
      <c r="M31" s="10">
        <v>31426444</v>
      </c>
      <c r="N31" s="10">
        <v>30222992</v>
      </c>
      <c r="O31" s="10">
        <v>14201428</v>
      </c>
      <c r="P31" s="10">
        <v>22628</v>
      </c>
      <c r="Q31" s="10">
        <v>4421022</v>
      </c>
      <c r="R31" s="10">
        <v>190106</v>
      </c>
      <c r="S31" s="10">
        <v>20292</v>
      </c>
      <c r="T31" s="10">
        <v>6823761</v>
      </c>
      <c r="U31" s="10">
        <v>21753699</v>
      </c>
      <c r="V31" s="10">
        <v>88715634</v>
      </c>
      <c r="W31" s="10">
        <v>166196</v>
      </c>
      <c r="X31" s="10">
        <v>6738000</v>
      </c>
      <c r="Y31" s="10">
        <v>3452000</v>
      </c>
      <c r="Z31" s="10">
        <v>1762586</v>
      </c>
      <c r="AA31" s="10">
        <v>4824298</v>
      </c>
      <c r="AB31" s="10">
        <v>274309</v>
      </c>
      <c r="AC31" s="10">
        <v>3679785</v>
      </c>
      <c r="AD31" s="10">
        <v>74957</v>
      </c>
      <c r="AE31" s="10">
        <v>15</v>
      </c>
      <c r="AF31" s="10">
        <v>2134493</v>
      </c>
    </row>
    <row r="32" spans="3:32">
      <c r="C32">
        <f t="shared" si="0"/>
        <v>2013</v>
      </c>
      <c r="D32">
        <f t="shared" si="1"/>
        <v>12</v>
      </c>
      <c r="E32" s="10">
        <v>359844787</v>
      </c>
      <c r="F32" s="10">
        <v>6076734</v>
      </c>
      <c r="G32" s="10">
        <v>14670159</v>
      </c>
      <c r="H32" s="10">
        <v>20562229</v>
      </c>
      <c r="I32" s="10">
        <v>153705</v>
      </c>
      <c r="J32" s="10">
        <v>185720772</v>
      </c>
      <c r="K32" s="10">
        <v>1669597</v>
      </c>
      <c r="L32" s="10">
        <v>2046536</v>
      </c>
      <c r="M32" s="10">
        <v>32163063</v>
      </c>
      <c r="N32" s="10">
        <v>31438475</v>
      </c>
      <c r="O32" s="10">
        <v>14070341</v>
      </c>
      <c r="P32" s="10">
        <v>25901</v>
      </c>
      <c r="Q32" s="10">
        <v>4764465</v>
      </c>
      <c r="R32" s="10">
        <v>181604</v>
      </c>
      <c r="S32" s="10">
        <v>18983</v>
      </c>
      <c r="T32" s="10">
        <v>7093392</v>
      </c>
      <c r="U32" s="10">
        <v>23585293</v>
      </c>
      <c r="V32" s="10">
        <v>89124869</v>
      </c>
      <c r="W32" s="10">
        <v>171659</v>
      </c>
      <c r="X32" s="10">
        <v>0</v>
      </c>
      <c r="Y32" s="10">
        <v>3568000</v>
      </c>
      <c r="Z32" s="10">
        <v>1762586</v>
      </c>
      <c r="AA32" s="10">
        <v>4828318</v>
      </c>
      <c r="AB32" s="10">
        <v>274309</v>
      </c>
      <c r="AC32" s="10">
        <v>3679785</v>
      </c>
      <c r="AD32" s="10">
        <v>74957</v>
      </c>
      <c r="AE32" s="10">
        <v>15</v>
      </c>
      <c r="AF32" s="10">
        <v>2134493</v>
      </c>
    </row>
    <row r="33" spans="3:32">
      <c r="C33">
        <f t="shared" si="0"/>
        <v>2014</v>
      </c>
      <c r="D33">
        <f t="shared" si="1"/>
        <v>1</v>
      </c>
      <c r="E33" s="10">
        <v>446338596</v>
      </c>
      <c r="F33" s="10">
        <v>7462409</v>
      </c>
      <c r="G33" s="10">
        <v>18234385</v>
      </c>
      <c r="H33" s="10">
        <v>23985511</v>
      </c>
      <c r="I33" s="10">
        <v>179095</v>
      </c>
      <c r="J33" s="10">
        <v>194868291</v>
      </c>
      <c r="K33" s="10">
        <v>1707890</v>
      </c>
      <c r="L33" s="10">
        <v>2119786</v>
      </c>
      <c r="M33" s="10">
        <v>32281060</v>
      </c>
      <c r="N33" s="10">
        <v>32283126</v>
      </c>
      <c r="O33" s="10">
        <v>14764822</v>
      </c>
      <c r="P33" s="10">
        <v>31047</v>
      </c>
      <c r="Q33" s="10">
        <v>4891812</v>
      </c>
      <c r="R33" s="10">
        <v>178888</v>
      </c>
      <c r="S33" s="10">
        <v>17568</v>
      </c>
      <c r="T33" s="10">
        <v>6973181</v>
      </c>
      <c r="U33" s="10">
        <v>20431533</v>
      </c>
      <c r="V33" s="10">
        <v>93242203</v>
      </c>
      <c r="W33" s="10">
        <v>174072</v>
      </c>
      <c r="X33" s="10">
        <v>0</v>
      </c>
      <c r="Y33" s="10">
        <v>3567000</v>
      </c>
      <c r="Z33" s="10">
        <v>1762586</v>
      </c>
      <c r="AA33" s="10">
        <v>4832342</v>
      </c>
      <c r="AB33" s="10">
        <v>274309</v>
      </c>
      <c r="AC33" s="10">
        <v>3679785</v>
      </c>
      <c r="AD33" s="10">
        <v>74957</v>
      </c>
      <c r="AE33" s="10">
        <v>15</v>
      </c>
      <c r="AF33" s="10">
        <v>2134493</v>
      </c>
    </row>
    <row r="34" spans="3:32">
      <c r="C34">
        <f t="shared" si="0"/>
        <v>2014</v>
      </c>
      <c r="D34">
        <f t="shared" si="1"/>
        <v>2</v>
      </c>
      <c r="E34" s="10">
        <v>394742119</v>
      </c>
      <c r="F34" s="10">
        <v>6535173</v>
      </c>
      <c r="G34" s="10">
        <v>16175251</v>
      </c>
      <c r="H34" s="10">
        <v>22049936</v>
      </c>
      <c r="I34" s="10">
        <v>164471</v>
      </c>
      <c r="J34" s="10">
        <v>183079382</v>
      </c>
      <c r="K34" s="10">
        <v>1615756</v>
      </c>
      <c r="L34" s="10">
        <v>2100047</v>
      </c>
      <c r="M34" s="10">
        <v>30894840</v>
      </c>
      <c r="N34" s="10">
        <v>30527279</v>
      </c>
      <c r="O34" s="10">
        <v>13992206</v>
      </c>
      <c r="P34" s="10">
        <v>30865</v>
      </c>
      <c r="Q34" s="10">
        <v>4695932</v>
      </c>
      <c r="R34" s="10">
        <v>168828</v>
      </c>
      <c r="S34" s="10">
        <v>22690</v>
      </c>
      <c r="T34" s="10">
        <v>6423695</v>
      </c>
      <c r="U34" s="10">
        <v>21352145</v>
      </c>
      <c r="V34" s="10">
        <v>77384551</v>
      </c>
      <c r="W34" s="10">
        <v>154379</v>
      </c>
      <c r="X34" s="10">
        <v>0</v>
      </c>
      <c r="Y34" s="10">
        <v>3222000</v>
      </c>
      <c r="Z34" s="10">
        <v>1762586</v>
      </c>
      <c r="AA34" s="10">
        <v>4836369</v>
      </c>
      <c r="AB34" s="10">
        <v>274309</v>
      </c>
      <c r="AC34" s="10">
        <v>3679785</v>
      </c>
      <c r="AD34" s="10">
        <v>74957</v>
      </c>
      <c r="AE34" s="10">
        <v>15</v>
      </c>
      <c r="AF34" s="10">
        <v>2134493</v>
      </c>
    </row>
    <row r="35" spans="3:32">
      <c r="C35">
        <f t="shared" si="0"/>
        <v>2014</v>
      </c>
      <c r="D35">
        <f t="shared" si="1"/>
        <v>3</v>
      </c>
      <c r="E35" s="10">
        <v>327895318</v>
      </c>
      <c r="F35" s="10">
        <v>5377727</v>
      </c>
      <c r="G35" s="10">
        <v>13459385</v>
      </c>
      <c r="H35" s="10">
        <v>19356663</v>
      </c>
      <c r="I35" s="10">
        <v>144262</v>
      </c>
      <c r="J35" s="10">
        <v>175598069</v>
      </c>
      <c r="K35" s="10">
        <v>1435419</v>
      </c>
      <c r="L35" s="10">
        <v>2098490</v>
      </c>
      <c r="M35" s="10">
        <v>31804857</v>
      </c>
      <c r="N35" s="10">
        <v>31808133</v>
      </c>
      <c r="O35" s="10">
        <v>14628838</v>
      </c>
      <c r="P35" s="10">
        <v>30740</v>
      </c>
      <c r="Q35" s="10">
        <v>4705710</v>
      </c>
      <c r="R35" s="10">
        <v>169325</v>
      </c>
      <c r="S35" s="10">
        <v>21547</v>
      </c>
      <c r="T35" s="10">
        <v>7017175</v>
      </c>
      <c r="U35" s="10">
        <v>20674915</v>
      </c>
      <c r="V35" s="10">
        <v>95423638</v>
      </c>
      <c r="W35" s="10">
        <v>170816</v>
      </c>
      <c r="X35" s="10">
        <v>0</v>
      </c>
      <c r="Y35" s="10">
        <v>3567000</v>
      </c>
      <c r="Z35" s="10">
        <v>1762586</v>
      </c>
      <c r="AA35" s="10">
        <v>4840399</v>
      </c>
      <c r="AB35" s="10">
        <v>274309</v>
      </c>
      <c r="AC35" s="10">
        <v>3679785</v>
      </c>
      <c r="AD35" s="10">
        <v>74957</v>
      </c>
      <c r="AE35" s="10">
        <v>15</v>
      </c>
      <c r="AF35" s="10">
        <v>2134493</v>
      </c>
    </row>
    <row r="36" spans="3:32">
      <c r="C36">
        <f t="shared" si="0"/>
        <v>2014</v>
      </c>
      <c r="D36">
        <f t="shared" si="1"/>
        <v>4</v>
      </c>
      <c r="E36" s="10">
        <v>310388110</v>
      </c>
      <c r="F36" s="10">
        <v>5043440</v>
      </c>
      <c r="G36" s="10">
        <v>12805706</v>
      </c>
      <c r="H36" s="10">
        <v>19563615</v>
      </c>
      <c r="I36" s="10">
        <v>145678</v>
      </c>
      <c r="J36" s="10">
        <v>190413504</v>
      </c>
      <c r="K36" s="10">
        <v>1693259</v>
      </c>
      <c r="L36" s="10">
        <v>2273326</v>
      </c>
      <c r="M36" s="10">
        <v>35084192</v>
      </c>
      <c r="N36" s="10">
        <v>33169893</v>
      </c>
      <c r="O36" s="10">
        <v>15186342</v>
      </c>
      <c r="P36" s="10">
        <v>30366</v>
      </c>
      <c r="Q36" s="10">
        <v>4971834</v>
      </c>
      <c r="R36" s="10">
        <v>177198</v>
      </c>
      <c r="S36" s="10">
        <v>20458</v>
      </c>
      <c r="T36" s="10">
        <v>7222222</v>
      </c>
      <c r="U36" s="10">
        <v>22045180</v>
      </c>
      <c r="V36" s="10">
        <v>96644036</v>
      </c>
      <c r="W36" s="10">
        <v>251077</v>
      </c>
      <c r="X36" s="10">
        <v>0</v>
      </c>
      <c r="Y36" s="10">
        <v>3452000</v>
      </c>
      <c r="Z36" s="10">
        <v>1762586</v>
      </c>
      <c r="AA36" s="10">
        <v>4844433</v>
      </c>
      <c r="AB36" s="10">
        <v>274309</v>
      </c>
      <c r="AC36" s="10">
        <v>3679785</v>
      </c>
      <c r="AD36" s="10">
        <v>74957</v>
      </c>
      <c r="AE36" s="10">
        <v>15</v>
      </c>
      <c r="AF36" s="10">
        <v>2134493</v>
      </c>
    </row>
    <row r="37" spans="3:32">
      <c r="C37">
        <f t="shared" si="0"/>
        <v>2014</v>
      </c>
      <c r="D37">
        <f t="shared" si="1"/>
        <v>5</v>
      </c>
      <c r="E37" s="10">
        <v>339918887</v>
      </c>
      <c r="F37" s="10">
        <v>5471446</v>
      </c>
      <c r="G37" s="10">
        <v>14079180</v>
      </c>
      <c r="H37" s="10">
        <v>21264100</v>
      </c>
      <c r="I37" s="10">
        <v>158193</v>
      </c>
      <c r="J37" s="10">
        <v>205333243</v>
      </c>
      <c r="K37" s="10">
        <v>1842968</v>
      </c>
      <c r="L37" s="10">
        <v>2437644</v>
      </c>
      <c r="M37" s="10">
        <v>35438188</v>
      </c>
      <c r="N37" s="10">
        <v>34040043</v>
      </c>
      <c r="O37" s="10">
        <v>15799522</v>
      </c>
      <c r="P37" s="10">
        <v>23886</v>
      </c>
      <c r="Q37" s="10">
        <v>5095470</v>
      </c>
      <c r="R37" s="10">
        <v>196089</v>
      </c>
      <c r="S37" s="10">
        <v>30666</v>
      </c>
      <c r="T37" s="10">
        <v>7364475</v>
      </c>
      <c r="U37" s="10">
        <v>26365586</v>
      </c>
      <c r="V37" s="10">
        <v>109919610</v>
      </c>
      <c r="W37" s="10">
        <v>178244</v>
      </c>
      <c r="X37" s="10">
        <v>0</v>
      </c>
      <c r="Y37" s="10">
        <v>3567000</v>
      </c>
      <c r="Z37" s="10">
        <v>1762586</v>
      </c>
      <c r="AA37" s="10">
        <v>4848470</v>
      </c>
      <c r="AB37" s="10">
        <v>274309</v>
      </c>
      <c r="AC37" s="10">
        <v>3679785</v>
      </c>
      <c r="AD37" s="10">
        <v>74957</v>
      </c>
      <c r="AE37" s="10">
        <v>15</v>
      </c>
      <c r="AF37" s="10">
        <v>2134493</v>
      </c>
    </row>
    <row r="38" spans="3:32">
      <c r="C38">
        <f t="shared" si="0"/>
        <v>2014</v>
      </c>
      <c r="D38">
        <f t="shared" si="1"/>
        <v>6</v>
      </c>
      <c r="E38" s="10">
        <v>485965227</v>
      </c>
      <c r="F38" s="10">
        <v>7745404</v>
      </c>
      <c r="G38" s="10">
        <v>20218765</v>
      </c>
      <c r="H38" s="10">
        <v>27168245</v>
      </c>
      <c r="I38" s="10">
        <v>201893</v>
      </c>
      <c r="J38" s="10">
        <v>248985535</v>
      </c>
      <c r="K38" s="10">
        <v>2405115</v>
      </c>
      <c r="L38" s="10">
        <v>3066530</v>
      </c>
      <c r="M38" s="10">
        <v>41148281</v>
      </c>
      <c r="N38" s="10">
        <v>37325160</v>
      </c>
      <c r="O38" s="10">
        <v>17235797</v>
      </c>
      <c r="P38" s="10">
        <v>27478</v>
      </c>
      <c r="Q38" s="10">
        <v>5729213</v>
      </c>
      <c r="R38" s="10">
        <v>215037</v>
      </c>
      <c r="S38" s="10">
        <v>29180</v>
      </c>
      <c r="T38" s="10">
        <v>7888420</v>
      </c>
      <c r="U38" s="10">
        <v>24827877</v>
      </c>
      <c r="V38" s="10">
        <v>111556532</v>
      </c>
      <c r="W38" s="10">
        <v>165353</v>
      </c>
      <c r="X38" s="10">
        <v>0</v>
      </c>
      <c r="Y38" s="10">
        <v>3452000</v>
      </c>
      <c r="Z38" s="10">
        <v>1762586</v>
      </c>
      <c r="AA38" s="10">
        <v>4852510</v>
      </c>
      <c r="AB38" s="10">
        <v>274309</v>
      </c>
      <c r="AC38" s="10">
        <v>3679785</v>
      </c>
      <c r="AD38" s="10">
        <v>74957</v>
      </c>
      <c r="AE38" s="10">
        <v>15</v>
      </c>
      <c r="AF38" s="10">
        <v>2134493</v>
      </c>
    </row>
    <row r="39" spans="3:32">
      <c r="C39">
        <f t="shared" si="0"/>
        <v>2014</v>
      </c>
      <c r="D39">
        <f t="shared" si="1"/>
        <v>7</v>
      </c>
      <c r="E39" s="10">
        <v>568241470</v>
      </c>
      <c r="F39" s="10">
        <v>8972198</v>
      </c>
      <c r="G39" s="10">
        <v>23785495</v>
      </c>
      <c r="H39" s="10">
        <v>30144568</v>
      </c>
      <c r="I39" s="10">
        <v>223832</v>
      </c>
      <c r="J39" s="10">
        <v>268708853</v>
      </c>
      <c r="K39" s="10">
        <v>2535191</v>
      </c>
      <c r="L39" s="10">
        <v>3317305</v>
      </c>
      <c r="M39" s="10">
        <v>42832396</v>
      </c>
      <c r="N39" s="10">
        <v>38924698</v>
      </c>
      <c r="O39" s="10">
        <v>18330136</v>
      </c>
      <c r="P39" s="10">
        <v>29609</v>
      </c>
      <c r="Q39" s="10">
        <v>6114114</v>
      </c>
      <c r="R39" s="10">
        <v>227822</v>
      </c>
      <c r="S39" s="10">
        <v>27398</v>
      </c>
      <c r="T39" s="10">
        <v>7931416</v>
      </c>
      <c r="U39" s="10">
        <v>27609716</v>
      </c>
      <c r="V39" s="10">
        <v>126129413</v>
      </c>
      <c r="W39" s="10">
        <v>173688</v>
      </c>
      <c r="X39" s="10">
        <v>0</v>
      </c>
      <c r="Y39" s="10">
        <v>3567000</v>
      </c>
      <c r="Z39" s="10">
        <v>1762586</v>
      </c>
      <c r="AA39" s="10">
        <v>4856554</v>
      </c>
      <c r="AB39" s="10">
        <v>274309</v>
      </c>
      <c r="AC39" s="10">
        <v>3679785</v>
      </c>
      <c r="AD39" s="10">
        <v>74957</v>
      </c>
      <c r="AE39" s="10">
        <v>15</v>
      </c>
      <c r="AF39" s="10">
        <v>2134493</v>
      </c>
    </row>
    <row r="40" spans="3:32">
      <c r="C40">
        <f t="shared" si="0"/>
        <v>2014</v>
      </c>
      <c r="D40">
        <f t="shared" si="1"/>
        <v>8</v>
      </c>
      <c r="E40" s="10">
        <v>570776923</v>
      </c>
      <c r="F40" s="10">
        <v>8932573</v>
      </c>
      <c r="G40" s="10">
        <v>24086617</v>
      </c>
      <c r="H40" s="10">
        <v>30285780</v>
      </c>
      <c r="I40" s="10">
        <v>224733</v>
      </c>
      <c r="J40" s="10">
        <v>267756312</v>
      </c>
      <c r="K40" s="10">
        <v>2617309</v>
      </c>
      <c r="L40" s="10">
        <v>3295898</v>
      </c>
      <c r="M40" s="10">
        <v>43924832</v>
      </c>
      <c r="N40" s="10">
        <v>39495370</v>
      </c>
      <c r="O40" s="10">
        <v>18550920</v>
      </c>
      <c r="P40" s="10">
        <v>31421</v>
      </c>
      <c r="Q40" s="10">
        <v>6107973</v>
      </c>
      <c r="R40" s="10">
        <v>219993</v>
      </c>
      <c r="S40" s="10">
        <v>31219</v>
      </c>
      <c r="T40" s="10">
        <v>8095909</v>
      </c>
      <c r="U40" s="10">
        <v>31447272</v>
      </c>
      <c r="V40" s="10">
        <v>124529335</v>
      </c>
      <c r="W40" s="10">
        <v>186777</v>
      </c>
      <c r="X40" s="10">
        <v>0</v>
      </c>
      <c r="Y40" s="10">
        <v>3567000</v>
      </c>
      <c r="Z40" s="10">
        <v>1762586</v>
      </c>
      <c r="AA40" s="10">
        <v>4860601</v>
      </c>
      <c r="AB40" s="10">
        <v>274309</v>
      </c>
      <c r="AC40" s="10">
        <v>3679785</v>
      </c>
      <c r="AD40" s="10">
        <v>74957</v>
      </c>
      <c r="AE40" s="10">
        <v>15</v>
      </c>
      <c r="AF40" s="10">
        <v>2134493</v>
      </c>
    </row>
    <row r="41" spans="3:32">
      <c r="C41">
        <f t="shared" si="0"/>
        <v>2014</v>
      </c>
      <c r="D41">
        <f t="shared" si="1"/>
        <v>9</v>
      </c>
      <c r="E41" s="10">
        <v>536511989</v>
      </c>
      <c r="F41" s="10">
        <v>8329871</v>
      </c>
      <c r="G41" s="10">
        <v>22809092</v>
      </c>
      <c r="H41" s="10">
        <v>29514898</v>
      </c>
      <c r="I41" s="10">
        <v>219006</v>
      </c>
      <c r="J41" s="10">
        <v>270481910</v>
      </c>
      <c r="K41" s="10">
        <v>2427975</v>
      </c>
      <c r="L41" s="10">
        <v>3269743</v>
      </c>
      <c r="M41" s="10">
        <v>43302547</v>
      </c>
      <c r="N41" s="10">
        <v>37245859</v>
      </c>
      <c r="O41" s="10">
        <v>17685508</v>
      </c>
      <c r="P41" s="10">
        <v>33622</v>
      </c>
      <c r="Q41" s="10">
        <v>5923531</v>
      </c>
      <c r="R41" s="10">
        <v>218563</v>
      </c>
      <c r="S41" s="10">
        <v>29188</v>
      </c>
      <c r="T41" s="10">
        <v>8051039</v>
      </c>
      <c r="U41" s="10">
        <v>26287955</v>
      </c>
      <c r="V41" s="10">
        <v>113445200</v>
      </c>
      <c r="W41" s="10">
        <v>169241</v>
      </c>
      <c r="X41" s="10">
        <v>0</v>
      </c>
      <c r="Y41" s="10">
        <v>3452000</v>
      </c>
      <c r="Z41" s="10">
        <v>1762586</v>
      </c>
      <c r="AA41" s="10">
        <v>4864652</v>
      </c>
      <c r="AB41" s="10">
        <v>274309</v>
      </c>
      <c r="AC41" s="10">
        <v>3679785</v>
      </c>
      <c r="AD41" s="10">
        <v>74957</v>
      </c>
      <c r="AE41" s="10">
        <v>15</v>
      </c>
      <c r="AF41" s="10">
        <v>2134493</v>
      </c>
    </row>
    <row r="42" spans="3:32">
      <c r="C42">
        <f t="shared" si="0"/>
        <v>2014</v>
      </c>
      <c r="D42">
        <f t="shared" si="1"/>
        <v>10</v>
      </c>
      <c r="E42" s="10">
        <v>424119451</v>
      </c>
      <c r="F42" s="10">
        <v>6532549</v>
      </c>
      <c r="G42" s="10">
        <v>18161493</v>
      </c>
      <c r="H42" s="10">
        <v>25386867</v>
      </c>
      <c r="I42" s="10">
        <v>188362</v>
      </c>
      <c r="J42" s="10">
        <v>242978734</v>
      </c>
      <c r="K42" s="10">
        <v>2002030</v>
      </c>
      <c r="L42" s="10">
        <v>2903274</v>
      </c>
      <c r="M42" s="10">
        <v>38527688</v>
      </c>
      <c r="N42" s="10">
        <v>33890688</v>
      </c>
      <c r="O42" s="10">
        <v>15939101</v>
      </c>
      <c r="P42" s="10">
        <v>27468</v>
      </c>
      <c r="Q42" s="10">
        <v>5417107</v>
      </c>
      <c r="R42" s="10">
        <v>211957</v>
      </c>
      <c r="S42" s="10">
        <v>24802</v>
      </c>
      <c r="T42" s="10">
        <v>7561363</v>
      </c>
      <c r="U42" s="10">
        <v>24469011</v>
      </c>
      <c r="V42" s="10">
        <v>103266877</v>
      </c>
      <c r="W42" s="10">
        <v>175149</v>
      </c>
      <c r="X42" s="10">
        <v>6962000</v>
      </c>
      <c r="Y42" s="10">
        <v>3567000</v>
      </c>
      <c r="Z42" s="10">
        <v>1762586</v>
      </c>
      <c r="AA42" s="10">
        <v>4868706</v>
      </c>
      <c r="AB42" s="10">
        <v>274309</v>
      </c>
      <c r="AC42" s="10">
        <v>3679785</v>
      </c>
      <c r="AD42" s="10">
        <v>74957</v>
      </c>
      <c r="AE42" s="10">
        <v>15</v>
      </c>
      <c r="AF42" s="10">
        <v>2134493</v>
      </c>
    </row>
    <row r="43" spans="3:32">
      <c r="C43">
        <f t="shared" si="0"/>
        <v>2014</v>
      </c>
      <c r="D43">
        <f t="shared" si="1"/>
        <v>11</v>
      </c>
      <c r="E43" s="10">
        <v>295340079</v>
      </c>
      <c r="F43" s="10">
        <v>4510705</v>
      </c>
      <c r="G43" s="10">
        <v>12711040</v>
      </c>
      <c r="H43" s="10">
        <v>19025461</v>
      </c>
      <c r="I43" s="10">
        <v>141123</v>
      </c>
      <c r="J43" s="10">
        <v>186205615</v>
      </c>
      <c r="K43" s="10">
        <v>1546029</v>
      </c>
      <c r="L43" s="10">
        <v>2248345</v>
      </c>
      <c r="M43" s="10">
        <v>32309999</v>
      </c>
      <c r="N43" s="10">
        <v>30552992</v>
      </c>
      <c r="O43" s="10">
        <v>14201428</v>
      </c>
      <c r="P43" s="10">
        <v>22628</v>
      </c>
      <c r="Q43" s="10">
        <v>4505763</v>
      </c>
      <c r="R43" s="10">
        <v>190106</v>
      </c>
      <c r="S43" s="10">
        <v>20292</v>
      </c>
      <c r="T43" s="10">
        <v>6823761</v>
      </c>
      <c r="U43" s="10">
        <v>21761699</v>
      </c>
      <c r="V43" s="10">
        <v>88722634</v>
      </c>
      <c r="W43" s="10">
        <v>166196</v>
      </c>
      <c r="X43" s="10">
        <v>6738000</v>
      </c>
      <c r="Y43" s="10">
        <v>3452000</v>
      </c>
      <c r="Z43" s="10">
        <v>1762586</v>
      </c>
      <c r="AA43" s="10">
        <v>4872763</v>
      </c>
      <c r="AB43" s="10">
        <v>274309</v>
      </c>
      <c r="AC43" s="10">
        <v>3679785</v>
      </c>
      <c r="AD43" s="10">
        <v>74957</v>
      </c>
      <c r="AE43" s="10">
        <v>15</v>
      </c>
      <c r="AF43" s="10">
        <v>2134493</v>
      </c>
    </row>
    <row r="44" spans="3:32">
      <c r="C44">
        <f t="shared" si="0"/>
        <v>2014</v>
      </c>
      <c r="D44">
        <f t="shared" si="1"/>
        <v>12</v>
      </c>
      <c r="E44" s="10">
        <v>355201208</v>
      </c>
      <c r="F44" s="10">
        <v>5377929</v>
      </c>
      <c r="G44" s="10">
        <v>15345979</v>
      </c>
      <c r="H44" s="10">
        <v>20739829</v>
      </c>
      <c r="I44" s="10">
        <v>153782</v>
      </c>
      <c r="J44" s="10">
        <v>187976841</v>
      </c>
      <c r="K44" s="10">
        <v>1653696</v>
      </c>
      <c r="L44" s="10">
        <v>2127320</v>
      </c>
      <c r="M44" s="10">
        <v>33424115</v>
      </c>
      <c r="N44" s="10">
        <v>31787475</v>
      </c>
      <c r="O44" s="10">
        <v>14070341</v>
      </c>
      <c r="P44" s="10">
        <v>25901</v>
      </c>
      <c r="Q44" s="10">
        <v>4764465</v>
      </c>
      <c r="R44" s="10">
        <v>181604</v>
      </c>
      <c r="S44" s="10">
        <v>18983</v>
      </c>
      <c r="T44" s="10">
        <v>7093392</v>
      </c>
      <c r="U44" s="10">
        <v>23598293</v>
      </c>
      <c r="V44" s="10">
        <v>89132869</v>
      </c>
      <c r="W44" s="10">
        <v>171659</v>
      </c>
      <c r="X44" s="10">
        <v>0</v>
      </c>
      <c r="Y44" s="10">
        <v>3568000</v>
      </c>
      <c r="Z44" s="10">
        <v>1762586</v>
      </c>
      <c r="AA44" s="10">
        <v>4876824</v>
      </c>
      <c r="AB44" s="10">
        <v>274309</v>
      </c>
      <c r="AC44" s="10">
        <v>3679785</v>
      </c>
      <c r="AD44" s="10">
        <v>74957</v>
      </c>
      <c r="AE44" s="10">
        <v>15</v>
      </c>
      <c r="AF44" s="10">
        <v>2134493</v>
      </c>
    </row>
    <row r="45" spans="3:32">
      <c r="C45">
        <f t="shared" si="0"/>
        <v>2015</v>
      </c>
      <c r="D45">
        <f t="shared" si="1"/>
        <v>1</v>
      </c>
      <c r="E45" s="10">
        <v>441879807</v>
      </c>
      <c r="F45" s="10">
        <v>6619812</v>
      </c>
      <c r="G45" s="10">
        <v>19128290</v>
      </c>
      <c r="H45" s="10">
        <v>24190860</v>
      </c>
      <c r="I45" s="10">
        <v>179080</v>
      </c>
      <c r="J45" s="10">
        <v>197796192</v>
      </c>
      <c r="K45" s="10">
        <v>1691625</v>
      </c>
      <c r="L45" s="10">
        <v>2210137</v>
      </c>
      <c r="M45" s="10">
        <v>33536838</v>
      </c>
      <c r="N45" s="10">
        <v>32283126</v>
      </c>
      <c r="O45" s="10">
        <v>14764822</v>
      </c>
      <c r="P45" s="10">
        <v>31047</v>
      </c>
      <c r="Q45" s="10">
        <v>4891812</v>
      </c>
      <c r="R45" s="10">
        <v>178888</v>
      </c>
      <c r="S45" s="10">
        <v>17568</v>
      </c>
      <c r="T45" s="10">
        <v>6973181</v>
      </c>
      <c r="U45" s="10">
        <v>20431533</v>
      </c>
      <c r="V45" s="10">
        <v>93242203</v>
      </c>
      <c r="W45" s="10">
        <v>174072</v>
      </c>
      <c r="X45" s="10">
        <v>0</v>
      </c>
      <c r="Y45" s="10">
        <v>3567000</v>
      </c>
      <c r="Z45" s="10">
        <v>1762586</v>
      </c>
      <c r="AA45" s="10">
        <v>4880888</v>
      </c>
      <c r="AB45" s="10">
        <v>274309</v>
      </c>
      <c r="AC45" s="10">
        <v>3679785</v>
      </c>
      <c r="AD45" s="10">
        <v>74957</v>
      </c>
      <c r="AE45" s="10">
        <v>15</v>
      </c>
      <c r="AF45" s="10">
        <v>2134493</v>
      </c>
    </row>
    <row r="46" spans="3:32">
      <c r="C46">
        <f t="shared" si="0"/>
        <v>2015</v>
      </c>
      <c r="D46">
        <f t="shared" si="1"/>
        <v>2</v>
      </c>
      <c r="E46" s="10">
        <v>391989498</v>
      </c>
      <c r="F46" s="10">
        <v>5812061</v>
      </c>
      <c r="G46" s="10">
        <v>17019861</v>
      </c>
      <c r="H46" s="10">
        <v>22284790</v>
      </c>
      <c r="I46" s="10">
        <v>164732</v>
      </c>
      <c r="J46" s="10">
        <v>186400059</v>
      </c>
      <c r="K46" s="10">
        <v>1600368</v>
      </c>
      <c r="L46" s="10">
        <v>2185833</v>
      </c>
      <c r="M46" s="10">
        <v>32107038</v>
      </c>
      <c r="N46" s="10">
        <v>30527279</v>
      </c>
      <c r="O46" s="10">
        <v>13992206</v>
      </c>
      <c r="P46" s="10">
        <v>30865</v>
      </c>
      <c r="Q46" s="10">
        <v>4695932</v>
      </c>
      <c r="R46" s="10">
        <v>168828</v>
      </c>
      <c r="S46" s="10">
        <v>22690</v>
      </c>
      <c r="T46" s="10">
        <v>6423695</v>
      </c>
      <c r="U46" s="10">
        <v>21352145</v>
      </c>
      <c r="V46" s="10">
        <v>77384551</v>
      </c>
      <c r="W46" s="10">
        <v>154379</v>
      </c>
      <c r="X46" s="10">
        <v>0</v>
      </c>
      <c r="Y46" s="10">
        <v>3222000</v>
      </c>
      <c r="Z46" s="10">
        <v>1762586</v>
      </c>
      <c r="AA46" s="10">
        <v>4884955</v>
      </c>
      <c r="AB46" s="10">
        <v>274309</v>
      </c>
      <c r="AC46" s="10">
        <v>3679785</v>
      </c>
      <c r="AD46" s="10">
        <v>74957</v>
      </c>
      <c r="AE46" s="10">
        <v>15</v>
      </c>
      <c r="AF46" s="10">
        <v>2134493</v>
      </c>
    </row>
    <row r="47" spans="3:32">
      <c r="C47">
        <f t="shared" si="0"/>
        <v>2015</v>
      </c>
      <c r="D47">
        <f t="shared" si="1"/>
        <v>3</v>
      </c>
      <c r="E47" s="10">
        <v>325680325</v>
      </c>
      <c r="F47" s="10">
        <v>4780205</v>
      </c>
      <c r="G47" s="10">
        <v>14163105</v>
      </c>
      <c r="H47" s="10">
        <v>19613090</v>
      </c>
      <c r="I47" s="10">
        <v>144798</v>
      </c>
      <c r="J47" s="10">
        <v>179541670</v>
      </c>
      <c r="K47" s="10">
        <v>1408078</v>
      </c>
      <c r="L47" s="10">
        <v>2183933</v>
      </c>
      <c r="M47" s="10">
        <v>32865481</v>
      </c>
      <c r="N47" s="10">
        <v>31808133</v>
      </c>
      <c r="O47" s="10">
        <v>14628838</v>
      </c>
      <c r="P47" s="10">
        <v>30740</v>
      </c>
      <c r="Q47" s="10">
        <v>4705710</v>
      </c>
      <c r="R47" s="10">
        <v>169325</v>
      </c>
      <c r="S47" s="10">
        <v>21547</v>
      </c>
      <c r="T47" s="10">
        <v>7017175</v>
      </c>
      <c r="U47" s="10">
        <v>20674915</v>
      </c>
      <c r="V47" s="10">
        <v>95423638</v>
      </c>
      <c r="W47" s="10">
        <v>170816</v>
      </c>
      <c r="X47" s="10">
        <v>0</v>
      </c>
      <c r="Y47" s="10">
        <v>3567000</v>
      </c>
      <c r="Z47" s="10">
        <v>1762586</v>
      </c>
      <c r="AA47" s="10">
        <v>4889026</v>
      </c>
      <c r="AB47" s="10">
        <v>274309</v>
      </c>
      <c r="AC47" s="10">
        <v>3679785</v>
      </c>
      <c r="AD47" s="10">
        <v>74957</v>
      </c>
      <c r="AE47" s="10">
        <v>15</v>
      </c>
      <c r="AF47" s="10">
        <v>2134493</v>
      </c>
    </row>
    <row r="48" spans="3:32">
      <c r="C48">
        <f t="shared" si="0"/>
        <v>2015</v>
      </c>
      <c r="D48">
        <f t="shared" si="1"/>
        <v>4</v>
      </c>
      <c r="E48" s="10">
        <v>308991683</v>
      </c>
      <c r="F48" s="10">
        <v>4490075</v>
      </c>
      <c r="G48" s="10">
        <v>13508955</v>
      </c>
      <c r="H48" s="10">
        <v>19872001</v>
      </c>
      <c r="I48" s="10">
        <v>146523</v>
      </c>
      <c r="J48" s="10">
        <v>195608908</v>
      </c>
      <c r="K48" s="10">
        <v>1661007</v>
      </c>
      <c r="L48" s="10">
        <v>2373130</v>
      </c>
      <c r="M48" s="10">
        <v>35863953</v>
      </c>
      <c r="N48" s="10">
        <v>33169893</v>
      </c>
      <c r="O48" s="10">
        <v>15186342</v>
      </c>
      <c r="P48" s="10">
        <v>30366</v>
      </c>
      <c r="Q48" s="10">
        <v>4971834</v>
      </c>
      <c r="R48" s="10">
        <v>177198</v>
      </c>
      <c r="S48" s="10">
        <v>20458</v>
      </c>
      <c r="T48" s="10">
        <v>7222222</v>
      </c>
      <c r="U48" s="10">
        <v>22045180</v>
      </c>
      <c r="V48" s="10">
        <v>96644036</v>
      </c>
      <c r="W48" s="10">
        <v>251077</v>
      </c>
      <c r="X48" s="10">
        <v>0</v>
      </c>
      <c r="Y48" s="10">
        <v>3452000</v>
      </c>
      <c r="Z48" s="10">
        <v>1762586</v>
      </c>
      <c r="AA48" s="10">
        <v>4893100</v>
      </c>
      <c r="AB48" s="10">
        <v>274309</v>
      </c>
      <c r="AC48" s="10">
        <v>3679785</v>
      </c>
      <c r="AD48" s="10">
        <v>74957</v>
      </c>
      <c r="AE48" s="10">
        <v>15</v>
      </c>
      <c r="AF48" s="10">
        <v>2134493</v>
      </c>
    </row>
    <row r="49" spans="3:32">
      <c r="C49">
        <f t="shared" si="0"/>
        <v>2015</v>
      </c>
      <c r="D49">
        <f t="shared" si="1"/>
        <v>5</v>
      </c>
      <c r="E49" s="10">
        <v>340471316</v>
      </c>
      <c r="F49" s="10">
        <v>4897587</v>
      </c>
      <c r="G49" s="10">
        <v>14948003</v>
      </c>
      <c r="H49" s="10">
        <v>21625512</v>
      </c>
      <c r="I49" s="10">
        <v>159256</v>
      </c>
      <c r="J49" s="10">
        <v>211164399</v>
      </c>
      <c r="K49" s="10">
        <v>1807864</v>
      </c>
      <c r="L49" s="10">
        <v>2532157</v>
      </c>
      <c r="M49" s="10">
        <v>36428177</v>
      </c>
      <c r="N49" s="10">
        <v>34040043</v>
      </c>
      <c r="O49" s="10">
        <v>15799522</v>
      </c>
      <c r="P49" s="10">
        <v>23886</v>
      </c>
      <c r="Q49" s="10">
        <v>5095470</v>
      </c>
      <c r="R49" s="10">
        <v>196089</v>
      </c>
      <c r="S49" s="10">
        <v>30666</v>
      </c>
      <c r="T49" s="10">
        <v>7364475</v>
      </c>
      <c r="U49" s="10">
        <v>26365586</v>
      </c>
      <c r="V49" s="10">
        <v>109919610</v>
      </c>
      <c r="W49" s="10">
        <v>178244</v>
      </c>
      <c r="X49" s="10">
        <v>0</v>
      </c>
      <c r="Y49" s="10">
        <v>3567000</v>
      </c>
      <c r="Z49" s="10">
        <v>1762586</v>
      </c>
      <c r="AA49" s="10">
        <v>4897178</v>
      </c>
      <c r="AB49" s="10">
        <v>274309</v>
      </c>
      <c r="AC49" s="10">
        <v>3679785</v>
      </c>
      <c r="AD49" s="10">
        <v>74957</v>
      </c>
      <c r="AE49" s="10">
        <v>15</v>
      </c>
      <c r="AF49" s="10">
        <v>2134493</v>
      </c>
    </row>
    <row r="50" spans="3:32">
      <c r="C50">
        <f t="shared" si="0"/>
        <v>2015</v>
      </c>
      <c r="D50">
        <f t="shared" si="1"/>
        <v>6</v>
      </c>
      <c r="E50" s="10">
        <v>490085072</v>
      </c>
      <c r="F50" s="10">
        <v>6974164</v>
      </c>
      <c r="G50" s="10">
        <v>21615411</v>
      </c>
      <c r="H50" s="10">
        <v>27639467</v>
      </c>
      <c r="I50" s="10">
        <v>203217</v>
      </c>
      <c r="J50" s="10">
        <v>256107439</v>
      </c>
      <c r="K50" s="10">
        <v>2359304</v>
      </c>
      <c r="L50" s="10">
        <v>3185044</v>
      </c>
      <c r="M50" s="10">
        <v>42537985</v>
      </c>
      <c r="N50" s="10">
        <v>37325160</v>
      </c>
      <c r="O50" s="10">
        <v>17235797</v>
      </c>
      <c r="P50" s="10">
        <v>27478</v>
      </c>
      <c r="Q50" s="10">
        <v>5729213</v>
      </c>
      <c r="R50" s="10">
        <v>215037</v>
      </c>
      <c r="S50" s="10">
        <v>29180</v>
      </c>
      <c r="T50" s="10">
        <v>7888420</v>
      </c>
      <c r="U50" s="10">
        <v>24827877</v>
      </c>
      <c r="V50" s="10">
        <v>111556532</v>
      </c>
      <c r="W50" s="10">
        <v>165353</v>
      </c>
      <c r="X50" s="10">
        <v>0</v>
      </c>
      <c r="Y50" s="10">
        <v>3452000</v>
      </c>
      <c r="Z50" s="10">
        <v>1762586</v>
      </c>
      <c r="AA50" s="10">
        <v>4901258</v>
      </c>
      <c r="AB50" s="10">
        <v>274309</v>
      </c>
      <c r="AC50" s="10">
        <v>3679785</v>
      </c>
      <c r="AD50" s="10">
        <v>74957</v>
      </c>
      <c r="AE50" s="10">
        <v>15</v>
      </c>
      <c r="AF50" s="10">
        <v>2134493</v>
      </c>
    </row>
    <row r="51" spans="3:32">
      <c r="C51">
        <f t="shared" si="0"/>
        <v>2015</v>
      </c>
      <c r="D51">
        <f t="shared" si="1"/>
        <v>7</v>
      </c>
      <c r="E51" s="10">
        <v>575001772</v>
      </c>
      <c r="F51" s="10">
        <v>8102491</v>
      </c>
      <c r="G51" s="10">
        <v>25527682</v>
      </c>
      <c r="H51" s="10">
        <v>30685569</v>
      </c>
      <c r="I51" s="10">
        <v>225351</v>
      </c>
      <c r="J51" s="10">
        <v>276495382</v>
      </c>
      <c r="K51" s="10">
        <v>2510814</v>
      </c>
      <c r="L51" s="10">
        <v>3450638</v>
      </c>
      <c r="M51" s="10">
        <v>44518351</v>
      </c>
      <c r="N51" s="10">
        <v>38924698</v>
      </c>
      <c r="O51" s="10">
        <v>18330136</v>
      </c>
      <c r="P51" s="10">
        <v>29609</v>
      </c>
      <c r="Q51" s="10">
        <v>6152557</v>
      </c>
      <c r="R51" s="10">
        <v>227822</v>
      </c>
      <c r="S51" s="10">
        <v>27398</v>
      </c>
      <c r="T51" s="10">
        <v>7931416</v>
      </c>
      <c r="U51" s="10">
        <v>27609716</v>
      </c>
      <c r="V51" s="10">
        <v>126129413</v>
      </c>
      <c r="W51" s="10">
        <v>173688</v>
      </c>
      <c r="X51" s="10">
        <v>0</v>
      </c>
      <c r="Y51" s="10">
        <v>3567000</v>
      </c>
      <c r="Z51" s="10">
        <v>1762586</v>
      </c>
      <c r="AA51" s="10">
        <v>4905343</v>
      </c>
      <c r="AB51" s="10">
        <v>274309</v>
      </c>
      <c r="AC51" s="10">
        <v>3679785</v>
      </c>
      <c r="AD51" s="10">
        <v>74957</v>
      </c>
      <c r="AE51" s="10">
        <v>15</v>
      </c>
      <c r="AF51" s="10">
        <v>2134493</v>
      </c>
    </row>
    <row r="52" spans="3:32">
      <c r="C52">
        <f t="shared" si="0"/>
        <v>2015</v>
      </c>
      <c r="D52">
        <f t="shared" si="1"/>
        <v>8</v>
      </c>
      <c r="E52" s="10">
        <v>578767562</v>
      </c>
      <c r="F52" s="10">
        <v>8079649</v>
      </c>
      <c r="G52" s="10">
        <v>25922177</v>
      </c>
      <c r="H52" s="10">
        <v>30858349</v>
      </c>
      <c r="I52" s="10">
        <v>226411</v>
      </c>
      <c r="J52" s="10">
        <v>276199654</v>
      </c>
      <c r="K52" s="10">
        <v>2592143</v>
      </c>
      <c r="L52" s="10">
        <v>3427734</v>
      </c>
      <c r="M52" s="10">
        <v>45402403</v>
      </c>
      <c r="N52" s="10">
        <v>39495370</v>
      </c>
      <c r="O52" s="10">
        <v>18550920</v>
      </c>
      <c r="P52" s="10">
        <v>31421</v>
      </c>
      <c r="Q52" s="10">
        <v>6184779</v>
      </c>
      <c r="R52" s="10">
        <v>219993</v>
      </c>
      <c r="S52" s="10">
        <v>31219</v>
      </c>
      <c r="T52" s="10">
        <v>8095909</v>
      </c>
      <c r="U52" s="10">
        <v>31447272</v>
      </c>
      <c r="V52" s="10">
        <v>124529335</v>
      </c>
      <c r="W52" s="10">
        <v>186777</v>
      </c>
      <c r="X52" s="10">
        <v>0</v>
      </c>
      <c r="Y52" s="10">
        <v>3567000</v>
      </c>
      <c r="Z52" s="10">
        <v>1762586</v>
      </c>
      <c r="AA52" s="10">
        <v>4909431</v>
      </c>
      <c r="AB52" s="10">
        <v>274309</v>
      </c>
      <c r="AC52" s="10">
        <v>3679785</v>
      </c>
      <c r="AD52" s="10">
        <v>74957</v>
      </c>
      <c r="AE52" s="10">
        <v>15</v>
      </c>
      <c r="AF52" s="10">
        <v>2134493</v>
      </c>
    </row>
    <row r="53" spans="3:32">
      <c r="C53">
        <f t="shared" si="0"/>
        <v>2015</v>
      </c>
      <c r="D53">
        <f t="shared" si="1"/>
        <v>9</v>
      </c>
      <c r="E53" s="10">
        <v>544794601</v>
      </c>
      <c r="F53" s="10">
        <v>7545375</v>
      </c>
      <c r="G53" s="10">
        <v>24609703</v>
      </c>
      <c r="H53" s="10">
        <v>30106733</v>
      </c>
      <c r="I53" s="10">
        <v>220889</v>
      </c>
      <c r="J53" s="10">
        <v>279247426</v>
      </c>
      <c r="K53" s="10">
        <v>2357937</v>
      </c>
      <c r="L53" s="10">
        <v>3405547</v>
      </c>
      <c r="M53" s="10">
        <v>44751317</v>
      </c>
      <c r="N53" s="10">
        <v>37245859</v>
      </c>
      <c r="O53" s="10">
        <v>17685508</v>
      </c>
      <c r="P53" s="10">
        <v>33622</v>
      </c>
      <c r="Q53" s="10">
        <v>5998011</v>
      </c>
      <c r="R53" s="10">
        <v>218563</v>
      </c>
      <c r="S53" s="10">
        <v>29188</v>
      </c>
      <c r="T53" s="10">
        <v>8051039</v>
      </c>
      <c r="U53" s="10">
        <v>26287955</v>
      </c>
      <c r="V53" s="10">
        <v>113445200</v>
      </c>
      <c r="W53" s="10">
        <v>169241</v>
      </c>
      <c r="X53" s="10">
        <v>0</v>
      </c>
      <c r="Y53" s="10">
        <v>3452000</v>
      </c>
      <c r="Z53" s="10">
        <v>1762586</v>
      </c>
      <c r="AA53" s="10">
        <v>4913522</v>
      </c>
      <c r="AB53" s="10">
        <v>274309</v>
      </c>
      <c r="AC53" s="10">
        <v>3679785</v>
      </c>
      <c r="AD53" s="10">
        <v>74957</v>
      </c>
      <c r="AE53" s="10">
        <v>15</v>
      </c>
      <c r="AF53" s="10">
        <v>2134493</v>
      </c>
    </row>
    <row r="54" spans="3:32">
      <c r="C54">
        <f t="shared" si="0"/>
        <v>2015</v>
      </c>
      <c r="D54">
        <f t="shared" si="1"/>
        <v>10</v>
      </c>
      <c r="E54" s="10">
        <v>431409884</v>
      </c>
      <c r="F54" s="10">
        <v>5927406</v>
      </c>
      <c r="G54" s="10">
        <v>19651023</v>
      </c>
      <c r="H54" s="10">
        <v>25952779</v>
      </c>
      <c r="I54" s="10">
        <v>190392</v>
      </c>
      <c r="J54" s="10">
        <v>250797076</v>
      </c>
      <c r="K54" s="10">
        <v>1944279</v>
      </c>
      <c r="L54" s="10">
        <v>3023473</v>
      </c>
      <c r="M54" s="10">
        <v>40405053</v>
      </c>
      <c r="N54" s="10">
        <v>33890688</v>
      </c>
      <c r="O54" s="10">
        <v>15939101</v>
      </c>
      <c r="P54" s="10">
        <v>27468</v>
      </c>
      <c r="Q54" s="10">
        <v>5485224</v>
      </c>
      <c r="R54" s="10">
        <v>211957</v>
      </c>
      <c r="S54" s="10">
        <v>24802</v>
      </c>
      <c r="T54" s="10">
        <v>7561363</v>
      </c>
      <c r="U54" s="10">
        <v>24469011</v>
      </c>
      <c r="V54" s="10">
        <v>103266877</v>
      </c>
      <c r="W54" s="10">
        <v>175149</v>
      </c>
      <c r="X54" s="10">
        <v>6962000</v>
      </c>
      <c r="Y54" s="10">
        <v>3567000</v>
      </c>
      <c r="Z54" s="10">
        <v>1762586</v>
      </c>
      <c r="AA54" s="10">
        <v>4917616</v>
      </c>
      <c r="AB54" s="10">
        <v>274309</v>
      </c>
      <c r="AC54" s="10">
        <v>3679785</v>
      </c>
      <c r="AD54" s="10">
        <v>74957</v>
      </c>
      <c r="AE54" s="10">
        <v>15</v>
      </c>
      <c r="AF54" s="10">
        <v>2134493</v>
      </c>
    </row>
    <row r="55" spans="3:32">
      <c r="C55">
        <f t="shared" si="0"/>
        <v>2015</v>
      </c>
      <c r="D55">
        <f t="shared" si="1"/>
        <v>11</v>
      </c>
      <c r="E55" s="10">
        <v>301329002</v>
      </c>
      <c r="F55" s="10">
        <v>4104469</v>
      </c>
      <c r="G55" s="10">
        <v>13804507</v>
      </c>
      <c r="H55" s="10">
        <v>19524262</v>
      </c>
      <c r="I55" s="10">
        <v>143174</v>
      </c>
      <c r="J55" s="10">
        <v>193094195</v>
      </c>
      <c r="K55" s="10">
        <v>1501432</v>
      </c>
      <c r="L55" s="10">
        <v>2337424</v>
      </c>
      <c r="M55" s="10">
        <v>33733278</v>
      </c>
      <c r="N55" s="10">
        <v>30552992</v>
      </c>
      <c r="O55" s="10">
        <v>14201428</v>
      </c>
      <c r="P55" s="10">
        <v>22628</v>
      </c>
      <c r="Q55" s="10">
        <v>4562257</v>
      </c>
      <c r="R55" s="10">
        <v>190106</v>
      </c>
      <c r="S55" s="10">
        <v>20292</v>
      </c>
      <c r="T55" s="10">
        <v>6823761</v>
      </c>
      <c r="U55" s="10">
        <v>21761699</v>
      </c>
      <c r="V55" s="10">
        <v>88722634</v>
      </c>
      <c r="W55" s="10">
        <v>166196</v>
      </c>
      <c r="X55" s="10">
        <v>6738000</v>
      </c>
      <c r="Y55" s="10">
        <v>3452000</v>
      </c>
      <c r="Z55" s="10">
        <v>1762586</v>
      </c>
      <c r="AA55" s="10">
        <v>4921714</v>
      </c>
      <c r="AB55" s="10">
        <v>274309</v>
      </c>
      <c r="AC55" s="10">
        <v>3679785</v>
      </c>
      <c r="AD55" s="10">
        <v>74957</v>
      </c>
      <c r="AE55" s="10">
        <v>15</v>
      </c>
      <c r="AF55" s="10">
        <v>2134493</v>
      </c>
    </row>
    <row r="56" spans="3:32">
      <c r="C56">
        <f t="shared" si="0"/>
        <v>2015</v>
      </c>
      <c r="D56">
        <f t="shared" si="1"/>
        <v>12</v>
      </c>
      <c r="E56" s="10">
        <v>363420226</v>
      </c>
      <c r="F56" s="10">
        <v>4906926</v>
      </c>
      <c r="G56" s="10">
        <v>16719917</v>
      </c>
      <c r="H56" s="10">
        <v>21312755</v>
      </c>
      <c r="I56" s="10">
        <v>156204</v>
      </c>
      <c r="J56" s="10">
        <v>195866978</v>
      </c>
      <c r="K56" s="10">
        <v>1605993</v>
      </c>
      <c r="L56" s="10">
        <v>2218203</v>
      </c>
      <c r="M56" s="10">
        <v>34534333</v>
      </c>
      <c r="N56" s="10">
        <v>31787475</v>
      </c>
      <c r="O56" s="10">
        <v>14070341</v>
      </c>
      <c r="P56" s="10">
        <v>25901</v>
      </c>
      <c r="Q56" s="10">
        <v>4824208</v>
      </c>
      <c r="R56" s="10">
        <v>181604</v>
      </c>
      <c r="S56" s="10">
        <v>18983</v>
      </c>
      <c r="T56" s="10">
        <v>7093392</v>
      </c>
      <c r="U56" s="10">
        <v>23598293</v>
      </c>
      <c r="V56" s="10">
        <v>89132869</v>
      </c>
      <c r="W56" s="10">
        <v>171659</v>
      </c>
      <c r="X56" s="10">
        <v>0</v>
      </c>
      <c r="Y56" s="10">
        <v>3568000</v>
      </c>
      <c r="Z56" s="10">
        <v>1762586</v>
      </c>
      <c r="AA56" s="10">
        <v>4925816</v>
      </c>
      <c r="AB56" s="10">
        <v>274309</v>
      </c>
      <c r="AC56" s="10">
        <v>3679785</v>
      </c>
      <c r="AD56" s="10">
        <v>74957</v>
      </c>
      <c r="AE56" s="10">
        <v>15</v>
      </c>
      <c r="AF56" s="10">
        <v>2134493</v>
      </c>
    </row>
    <row r="57" spans="3:32">
      <c r="C57">
        <f t="shared" si="0"/>
        <v>2016</v>
      </c>
      <c r="D57">
        <f t="shared" si="1"/>
        <v>1</v>
      </c>
      <c r="E57" s="10">
        <v>452763726</v>
      </c>
      <c r="F57" s="10">
        <v>6048591</v>
      </c>
      <c r="G57" s="10">
        <v>20862452</v>
      </c>
      <c r="H57" s="10">
        <v>24842737</v>
      </c>
      <c r="I57" s="10">
        <v>181772</v>
      </c>
      <c r="J57" s="10">
        <v>206107539</v>
      </c>
      <c r="K57" s="10">
        <v>1642828</v>
      </c>
      <c r="L57" s="10">
        <v>2297014</v>
      </c>
      <c r="M57" s="10">
        <v>34847444</v>
      </c>
      <c r="N57" s="10">
        <v>32283126</v>
      </c>
      <c r="O57" s="10">
        <v>14764822</v>
      </c>
      <c r="P57" s="10">
        <v>31047</v>
      </c>
      <c r="Q57" s="10">
        <v>4953114</v>
      </c>
      <c r="R57" s="10">
        <v>178888</v>
      </c>
      <c r="S57" s="10">
        <v>17568</v>
      </c>
      <c r="T57" s="10">
        <v>6964181</v>
      </c>
      <c r="U57" s="10">
        <v>20424533</v>
      </c>
      <c r="V57" s="10">
        <v>93106203</v>
      </c>
      <c r="W57" s="10">
        <v>173072</v>
      </c>
      <c r="X57" s="10">
        <v>0</v>
      </c>
      <c r="Y57" s="10">
        <v>3557000</v>
      </c>
      <c r="Z57" s="10">
        <v>1762586</v>
      </c>
      <c r="AA57" s="10">
        <v>4929921</v>
      </c>
      <c r="AB57" s="10">
        <v>274309</v>
      </c>
      <c r="AC57" s="10">
        <v>3679785</v>
      </c>
      <c r="AD57" s="10">
        <v>74957</v>
      </c>
      <c r="AE57" s="10">
        <v>15</v>
      </c>
      <c r="AF57" s="10">
        <v>2134493</v>
      </c>
    </row>
    <row r="58" spans="3:32">
      <c r="C58">
        <f t="shared" si="0"/>
        <v>2016</v>
      </c>
      <c r="D58">
        <f t="shared" si="1"/>
        <v>2</v>
      </c>
      <c r="E58" s="10">
        <v>408147609</v>
      </c>
      <c r="F58" s="10">
        <v>5396334</v>
      </c>
      <c r="G58" s="10">
        <v>18854587</v>
      </c>
      <c r="H58" s="10">
        <v>23262094</v>
      </c>
      <c r="I58" s="10">
        <v>169952</v>
      </c>
      <c r="J58" s="10">
        <v>197392549</v>
      </c>
      <c r="K58" s="10">
        <v>1580272</v>
      </c>
      <c r="L58" s="10">
        <v>2313210</v>
      </c>
      <c r="M58" s="10">
        <v>34247351</v>
      </c>
      <c r="N58" s="10">
        <v>30728760</v>
      </c>
      <c r="O58" s="10">
        <v>14142880</v>
      </c>
      <c r="P58" s="10">
        <v>31383</v>
      </c>
      <c r="Q58" s="10">
        <v>4835797</v>
      </c>
      <c r="R58" s="10">
        <v>171660</v>
      </c>
      <c r="S58" s="10">
        <v>23070</v>
      </c>
      <c r="T58" s="10">
        <v>6576851</v>
      </c>
      <c r="U58" s="10">
        <v>21475507</v>
      </c>
      <c r="V58" s="10">
        <v>78915489</v>
      </c>
      <c r="W58" s="10">
        <v>159379</v>
      </c>
      <c r="X58" s="10">
        <v>0</v>
      </c>
      <c r="Y58" s="10">
        <v>3328000</v>
      </c>
      <c r="Z58" s="10">
        <v>1762586</v>
      </c>
      <c r="AA58" s="10">
        <v>4934029</v>
      </c>
      <c r="AB58" s="10">
        <v>274309</v>
      </c>
      <c r="AC58" s="10">
        <v>3679785</v>
      </c>
      <c r="AD58" s="10">
        <v>74957</v>
      </c>
      <c r="AE58" s="10">
        <v>15</v>
      </c>
      <c r="AF58" s="10">
        <v>2134493</v>
      </c>
    </row>
    <row r="59" spans="3:32">
      <c r="C59">
        <f t="shared" si="0"/>
        <v>2016</v>
      </c>
      <c r="D59">
        <f t="shared" si="1"/>
        <v>3</v>
      </c>
      <c r="E59" s="10">
        <v>339252338</v>
      </c>
      <c r="F59" s="10">
        <v>4440096</v>
      </c>
      <c r="G59" s="10">
        <v>15691552</v>
      </c>
      <c r="H59" s="10">
        <v>20504212</v>
      </c>
      <c r="I59" s="10">
        <v>149615</v>
      </c>
      <c r="J59" s="10">
        <v>190247934</v>
      </c>
      <c r="K59" s="10">
        <v>1404120</v>
      </c>
      <c r="L59" s="10">
        <v>2314761</v>
      </c>
      <c r="M59" s="10">
        <v>35073981</v>
      </c>
      <c r="N59" s="10">
        <v>32011783</v>
      </c>
      <c r="O59" s="10">
        <v>14777020</v>
      </c>
      <c r="P59" s="10">
        <v>31261</v>
      </c>
      <c r="Q59" s="10">
        <v>4844541</v>
      </c>
      <c r="R59" s="10">
        <v>172193</v>
      </c>
      <c r="S59" s="10">
        <v>21912</v>
      </c>
      <c r="T59" s="10">
        <v>7076039</v>
      </c>
      <c r="U59" s="10">
        <v>20705104</v>
      </c>
      <c r="V59" s="10">
        <v>95289715</v>
      </c>
      <c r="W59" s="10">
        <v>169816</v>
      </c>
      <c r="X59" s="10">
        <v>0</v>
      </c>
      <c r="Y59" s="10">
        <v>3557000</v>
      </c>
      <c r="Z59" s="10">
        <v>1762586</v>
      </c>
      <c r="AA59" s="10">
        <v>4938141</v>
      </c>
      <c r="AB59" s="10">
        <v>274309</v>
      </c>
      <c r="AC59" s="10">
        <v>3679785</v>
      </c>
      <c r="AD59" s="10">
        <v>74957</v>
      </c>
      <c r="AE59" s="10">
        <v>15</v>
      </c>
      <c r="AF59" s="10">
        <v>2134493</v>
      </c>
    </row>
    <row r="60" spans="3:32">
      <c r="C60">
        <f t="shared" si="0"/>
        <v>2016</v>
      </c>
      <c r="D60">
        <f t="shared" si="1"/>
        <v>4</v>
      </c>
      <c r="E60" s="10">
        <v>316453262</v>
      </c>
      <c r="F60" s="10">
        <v>4100326</v>
      </c>
      <c r="G60" s="10">
        <v>14706168</v>
      </c>
      <c r="H60" s="10">
        <v>20428717</v>
      </c>
      <c r="I60" s="10">
        <v>148867</v>
      </c>
      <c r="J60" s="10">
        <v>203103440</v>
      </c>
      <c r="K60" s="10">
        <v>1628754</v>
      </c>
      <c r="L60" s="10">
        <v>2465542</v>
      </c>
      <c r="M60" s="10">
        <v>37605650</v>
      </c>
      <c r="N60" s="10">
        <v>33169893</v>
      </c>
      <c r="O60" s="10">
        <v>15186342</v>
      </c>
      <c r="P60" s="10">
        <v>30366</v>
      </c>
      <c r="Q60" s="10">
        <v>5034249</v>
      </c>
      <c r="R60" s="10">
        <v>177198</v>
      </c>
      <c r="S60" s="10">
        <v>20458</v>
      </c>
      <c r="T60" s="10">
        <v>7214222</v>
      </c>
      <c r="U60" s="10">
        <v>22040180</v>
      </c>
      <c r="V60" s="10">
        <v>96508036</v>
      </c>
      <c r="W60" s="10">
        <v>251077</v>
      </c>
      <c r="X60" s="10">
        <v>0</v>
      </c>
      <c r="Y60" s="10">
        <v>3443000</v>
      </c>
      <c r="Z60" s="10">
        <v>1762586</v>
      </c>
      <c r="AA60" s="10">
        <v>4942256</v>
      </c>
      <c r="AB60" s="10">
        <v>274309</v>
      </c>
      <c r="AC60" s="10">
        <v>3679785</v>
      </c>
      <c r="AD60" s="10">
        <v>74957</v>
      </c>
      <c r="AE60" s="10">
        <v>15</v>
      </c>
      <c r="AF60" s="10">
        <v>2134493</v>
      </c>
    </row>
    <row r="61" spans="3:32">
      <c r="C61">
        <f t="shared" si="0"/>
        <v>2016</v>
      </c>
      <c r="D61">
        <f t="shared" si="1"/>
        <v>5</v>
      </c>
      <c r="E61" s="10">
        <v>348238209</v>
      </c>
      <c r="F61" s="10">
        <v>4466509</v>
      </c>
      <c r="G61" s="10">
        <v>16243121</v>
      </c>
      <c r="H61" s="10">
        <v>22180270</v>
      </c>
      <c r="I61" s="10">
        <v>161428</v>
      </c>
      <c r="J61" s="10">
        <v>219054332</v>
      </c>
      <c r="K61" s="10">
        <v>1772760</v>
      </c>
      <c r="L61" s="10">
        <v>2634545</v>
      </c>
      <c r="M61" s="10">
        <v>37953672</v>
      </c>
      <c r="N61" s="10">
        <v>34040043</v>
      </c>
      <c r="O61" s="10">
        <v>15799522</v>
      </c>
      <c r="P61" s="10">
        <v>23886</v>
      </c>
      <c r="Q61" s="10">
        <v>5159419</v>
      </c>
      <c r="R61" s="10">
        <v>196089</v>
      </c>
      <c r="S61" s="10">
        <v>30666</v>
      </c>
      <c r="T61" s="10">
        <v>7355475</v>
      </c>
      <c r="U61" s="10">
        <v>26358586</v>
      </c>
      <c r="V61" s="10">
        <v>109783610</v>
      </c>
      <c r="W61" s="10">
        <v>177244</v>
      </c>
      <c r="X61" s="10">
        <v>0</v>
      </c>
      <c r="Y61" s="10">
        <v>3557000</v>
      </c>
      <c r="Z61" s="10">
        <v>1762586</v>
      </c>
      <c r="AA61" s="10">
        <v>4946374</v>
      </c>
      <c r="AB61" s="10">
        <v>274309</v>
      </c>
      <c r="AC61" s="10">
        <v>3679785</v>
      </c>
      <c r="AD61" s="10">
        <v>74957</v>
      </c>
      <c r="AE61" s="10">
        <v>15</v>
      </c>
      <c r="AF61" s="10">
        <v>2134493</v>
      </c>
    </row>
    <row r="62" spans="3:32">
      <c r="C62">
        <f t="shared" si="0"/>
        <v>2016</v>
      </c>
      <c r="D62">
        <f t="shared" si="1"/>
        <v>6</v>
      </c>
      <c r="E62" s="10">
        <v>500436185</v>
      </c>
      <c r="F62" s="10">
        <v>6349538</v>
      </c>
      <c r="G62" s="10">
        <v>23435336</v>
      </c>
      <c r="H62" s="10">
        <v>28267363</v>
      </c>
      <c r="I62" s="10">
        <v>205382</v>
      </c>
      <c r="J62" s="10">
        <v>265212884</v>
      </c>
      <c r="K62" s="10">
        <v>2313492</v>
      </c>
      <c r="L62" s="10">
        <v>3318371</v>
      </c>
      <c r="M62" s="10">
        <v>44068484</v>
      </c>
      <c r="N62" s="10">
        <v>37325160</v>
      </c>
      <c r="O62" s="10">
        <v>17235797</v>
      </c>
      <c r="P62" s="10">
        <v>27478</v>
      </c>
      <c r="Q62" s="10">
        <v>5801179</v>
      </c>
      <c r="R62" s="10">
        <v>215037</v>
      </c>
      <c r="S62" s="10">
        <v>29180</v>
      </c>
      <c r="T62" s="10">
        <v>7880420</v>
      </c>
      <c r="U62" s="10">
        <v>24822877</v>
      </c>
      <c r="V62" s="10">
        <v>111420532</v>
      </c>
      <c r="W62" s="10">
        <v>165353</v>
      </c>
      <c r="X62" s="10">
        <v>0</v>
      </c>
      <c r="Y62" s="10">
        <v>3443000</v>
      </c>
      <c r="Z62" s="10">
        <v>1762586</v>
      </c>
      <c r="AA62" s="10">
        <v>4950496</v>
      </c>
      <c r="AB62" s="10">
        <v>274309</v>
      </c>
      <c r="AC62" s="10">
        <v>3679785</v>
      </c>
      <c r="AD62" s="10">
        <v>74957</v>
      </c>
      <c r="AE62" s="10">
        <v>15</v>
      </c>
      <c r="AF62" s="10">
        <v>2134493</v>
      </c>
    </row>
    <row r="63" spans="3:32">
      <c r="C63">
        <f t="shared" si="0"/>
        <v>2016</v>
      </c>
      <c r="D63">
        <f t="shared" si="1"/>
        <v>7</v>
      </c>
      <c r="E63" s="10">
        <v>586657802</v>
      </c>
      <c r="F63" s="10">
        <v>7370603</v>
      </c>
      <c r="G63" s="10">
        <v>27635437</v>
      </c>
      <c r="H63" s="10">
        <v>31339475</v>
      </c>
      <c r="I63" s="10">
        <v>227427</v>
      </c>
      <c r="J63" s="10">
        <v>286011907</v>
      </c>
      <c r="K63" s="10">
        <v>2462060</v>
      </c>
      <c r="L63" s="10">
        <v>3594636</v>
      </c>
      <c r="M63" s="10">
        <v>46095380</v>
      </c>
      <c r="N63" s="10">
        <v>38924698</v>
      </c>
      <c r="O63" s="10">
        <v>18330136</v>
      </c>
      <c r="P63" s="10">
        <v>29609</v>
      </c>
      <c r="Q63" s="10">
        <v>6190999</v>
      </c>
      <c r="R63" s="10">
        <v>227822</v>
      </c>
      <c r="S63" s="10">
        <v>27398</v>
      </c>
      <c r="T63" s="10">
        <v>7922416</v>
      </c>
      <c r="U63" s="10">
        <v>27602716</v>
      </c>
      <c r="V63" s="10">
        <v>125993413</v>
      </c>
      <c r="W63" s="10">
        <v>172688</v>
      </c>
      <c r="X63" s="10">
        <v>0</v>
      </c>
      <c r="Y63" s="10">
        <v>3557000</v>
      </c>
      <c r="Z63" s="10">
        <v>1762586</v>
      </c>
      <c r="AA63" s="10">
        <v>4954622</v>
      </c>
      <c r="AB63" s="10">
        <v>274309</v>
      </c>
      <c r="AC63" s="10">
        <v>3679785</v>
      </c>
      <c r="AD63" s="10">
        <v>74957</v>
      </c>
      <c r="AE63" s="10">
        <v>15</v>
      </c>
      <c r="AF63" s="10">
        <v>2134493</v>
      </c>
    </row>
    <row r="64" spans="3:32">
      <c r="C64">
        <f t="shared" si="0"/>
        <v>2016</v>
      </c>
      <c r="D64">
        <f t="shared" si="1"/>
        <v>8</v>
      </c>
      <c r="E64" s="10">
        <v>590171548</v>
      </c>
      <c r="F64" s="10">
        <v>7345776</v>
      </c>
      <c r="G64" s="10">
        <v>28025093</v>
      </c>
      <c r="H64" s="10">
        <v>31495748</v>
      </c>
      <c r="I64" s="10">
        <v>228353</v>
      </c>
      <c r="J64" s="10">
        <v>285271363</v>
      </c>
      <c r="K64" s="10">
        <v>2541810</v>
      </c>
      <c r="L64" s="10">
        <v>3570117</v>
      </c>
      <c r="M64" s="10">
        <v>47265317</v>
      </c>
      <c r="N64" s="10">
        <v>39495370</v>
      </c>
      <c r="O64" s="10">
        <v>18550920</v>
      </c>
      <c r="P64" s="10">
        <v>31421</v>
      </c>
      <c r="Q64" s="10">
        <v>6184779</v>
      </c>
      <c r="R64" s="10">
        <v>219993</v>
      </c>
      <c r="S64" s="10">
        <v>31219</v>
      </c>
      <c r="T64" s="10">
        <v>8086909</v>
      </c>
      <c r="U64" s="10">
        <v>31440272</v>
      </c>
      <c r="V64" s="10">
        <v>124393335</v>
      </c>
      <c r="W64" s="10">
        <v>185777</v>
      </c>
      <c r="X64" s="10">
        <v>0</v>
      </c>
      <c r="Y64" s="10">
        <v>3557000</v>
      </c>
      <c r="Z64" s="10">
        <v>1762586</v>
      </c>
      <c r="AA64" s="10">
        <v>4958751</v>
      </c>
      <c r="AB64" s="10">
        <v>274309</v>
      </c>
      <c r="AC64" s="10">
        <v>3679785</v>
      </c>
      <c r="AD64" s="10">
        <v>74957</v>
      </c>
      <c r="AE64" s="10">
        <v>15</v>
      </c>
      <c r="AF64" s="10">
        <v>2134493</v>
      </c>
    </row>
    <row r="65" spans="3:32">
      <c r="C65">
        <f t="shared" si="0"/>
        <v>2016</v>
      </c>
      <c r="D65">
        <f t="shared" si="1"/>
        <v>9</v>
      </c>
      <c r="E65" s="10">
        <v>555222440</v>
      </c>
      <c r="F65" s="10">
        <v>6856490</v>
      </c>
      <c r="G65" s="10">
        <v>26575233</v>
      </c>
      <c r="H65" s="10">
        <v>30722507</v>
      </c>
      <c r="I65" s="10">
        <v>222739</v>
      </c>
      <c r="J65" s="10">
        <v>287937520</v>
      </c>
      <c r="K65" s="10">
        <v>2357937</v>
      </c>
      <c r="L65" s="10">
        <v>3541351</v>
      </c>
      <c r="M65" s="10">
        <v>46845513</v>
      </c>
      <c r="N65" s="10">
        <v>37245859</v>
      </c>
      <c r="O65" s="10">
        <v>17685508</v>
      </c>
      <c r="P65" s="10">
        <v>33622</v>
      </c>
      <c r="Q65" s="10">
        <v>5998011</v>
      </c>
      <c r="R65" s="10">
        <v>218563</v>
      </c>
      <c r="S65" s="10">
        <v>29188</v>
      </c>
      <c r="T65" s="10">
        <v>8043039</v>
      </c>
      <c r="U65" s="10">
        <v>26282955</v>
      </c>
      <c r="V65" s="10">
        <v>113309200</v>
      </c>
      <c r="W65" s="10">
        <v>169241</v>
      </c>
      <c r="X65" s="10">
        <v>0</v>
      </c>
      <c r="Y65" s="10">
        <v>3443000</v>
      </c>
      <c r="Z65" s="10">
        <v>1762586</v>
      </c>
      <c r="AA65" s="10">
        <v>4962883</v>
      </c>
      <c r="AB65" s="10">
        <v>274309</v>
      </c>
      <c r="AC65" s="10">
        <v>3679785</v>
      </c>
      <c r="AD65" s="10">
        <v>74957</v>
      </c>
      <c r="AE65" s="10">
        <v>15</v>
      </c>
      <c r="AF65" s="10">
        <v>2134493</v>
      </c>
    </row>
    <row r="66" spans="3:32">
      <c r="C66">
        <f t="shared" si="0"/>
        <v>2016</v>
      </c>
      <c r="D66">
        <f t="shared" si="1"/>
        <v>10</v>
      </c>
      <c r="E66" s="10">
        <v>439333571</v>
      </c>
      <c r="F66" s="10">
        <v>5381254</v>
      </c>
      <c r="G66" s="10">
        <v>21191403</v>
      </c>
      <c r="H66" s="10">
        <v>26496237</v>
      </c>
      <c r="I66" s="10">
        <v>192072</v>
      </c>
      <c r="J66" s="10">
        <v>259186535</v>
      </c>
      <c r="K66" s="10">
        <v>1944279</v>
      </c>
      <c r="L66" s="10">
        <v>3143673</v>
      </c>
      <c r="M66" s="10">
        <v>41689166</v>
      </c>
      <c r="N66" s="10">
        <v>33890688</v>
      </c>
      <c r="O66" s="10">
        <v>15939101</v>
      </c>
      <c r="P66" s="10">
        <v>27468</v>
      </c>
      <c r="Q66" s="10">
        <v>5485224</v>
      </c>
      <c r="R66" s="10">
        <v>211957</v>
      </c>
      <c r="S66" s="10">
        <v>24802</v>
      </c>
      <c r="T66" s="10">
        <v>7552363</v>
      </c>
      <c r="U66" s="10">
        <v>24462011</v>
      </c>
      <c r="V66" s="10">
        <v>103130877</v>
      </c>
      <c r="W66" s="10">
        <v>174149</v>
      </c>
      <c r="X66" s="10">
        <v>6962000</v>
      </c>
      <c r="Y66" s="10">
        <v>3557000</v>
      </c>
      <c r="Z66" s="10">
        <v>1762586</v>
      </c>
      <c r="AA66" s="10">
        <v>4967019</v>
      </c>
      <c r="AB66" s="10">
        <v>274309</v>
      </c>
      <c r="AC66" s="10">
        <v>3679785</v>
      </c>
      <c r="AD66" s="10">
        <v>74957</v>
      </c>
      <c r="AE66" s="10">
        <v>15</v>
      </c>
      <c r="AF66" s="10">
        <v>2134493</v>
      </c>
    </row>
    <row r="67" spans="3:32">
      <c r="C67">
        <f t="shared" si="0"/>
        <v>2016</v>
      </c>
      <c r="D67">
        <f t="shared" si="1"/>
        <v>11</v>
      </c>
      <c r="E67" s="10">
        <v>306451886</v>
      </c>
      <c r="F67" s="10">
        <v>3720608</v>
      </c>
      <c r="G67" s="10">
        <v>14859583</v>
      </c>
      <c r="H67" s="10">
        <v>19955564</v>
      </c>
      <c r="I67" s="10">
        <v>144600</v>
      </c>
      <c r="J67" s="10">
        <v>199689584</v>
      </c>
      <c r="K67" s="10">
        <v>1501432</v>
      </c>
      <c r="L67" s="10">
        <v>2437192</v>
      </c>
      <c r="M67" s="10">
        <v>34970256</v>
      </c>
      <c r="N67" s="10">
        <v>30552992</v>
      </c>
      <c r="O67" s="10">
        <v>14201428</v>
      </c>
      <c r="P67" s="10">
        <v>22628</v>
      </c>
      <c r="Q67" s="10">
        <v>4562257</v>
      </c>
      <c r="R67" s="10">
        <v>190106</v>
      </c>
      <c r="S67" s="10">
        <v>20292</v>
      </c>
      <c r="T67" s="10">
        <v>6815761</v>
      </c>
      <c r="U67" s="10">
        <v>21756699</v>
      </c>
      <c r="V67" s="10">
        <v>88586634</v>
      </c>
      <c r="W67" s="10">
        <v>166196</v>
      </c>
      <c r="X67" s="10">
        <v>6738000</v>
      </c>
      <c r="Y67" s="10">
        <v>3443000</v>
      </c>
      <c r="Z67" s="10">
        <v>1762586</v>
      </c>
      <c r="AA67" s="10">
        <v>4971158</v>
      </c>
      <c r="AB67" s="10">
        <v>274309</v>
      </c>
      <c r="AC67" s="10">
        <v>3679785</v>
      </c>
      <c r="AD67" s="10">
        <v>74957</v>
      </c>
      <c r="AE67" s="10">
        <v>15</v>
      </c>
      <c r="AF67" s="10">
        <v>2134493</v>
      </c>
    </row>
    <row r="68" spans="3:32">
      <c r="C68">
        <f t="shared" si="0"/>
        <v>2016</v>
      </c>
      <c r="D68">
        <f t="shared" si="1"/>
        <v>12</v>
      </c>
      <c r="E68" s="10">
        <v>369174067</v>
      </c>
      <c r="F68" s="10">
        <v>4442198</v>
      </c>
      <c r="G68" s="10">
        <v>17970323</v>
      </c>
      <c r="H68" s="10">
        <v>21764244</v>
      </c>
      <c r="I68" s="10">
        <v>157616</v>
      </c>
      <c r="J68" s="10">
        <v>202551051</v>
      </c>
      <c r="K68" s="10">
        <v>1590092</v>
      </c>
      <c r="L68" s="10">
        <v>2305719</v>
      </c>
      <c r="M68" s="10">
        <v>35795385</v>
      </c>
      <c r="N68" s="10">
        <v>31787475</v>
      </c>
      <c r="O68" s="10">
        <v>14070341</v>
      </c>
      <c r="P68" s="10">
        <v>25901</v>
      </c>
      <c r="Q68" s="10">
        <v>4852080</v>
      </c>
      <c r="R68" s="10">
        <v>181604</v>
      </c>
      <c r="S68" s="10">
        <v>18983</v>
      </c>
      <c r="T68" s="10">
        <v>7088392</v>
      </c>
      <c r="U68" s="10">
        <v>23575293</v>
      </c>
      <c r="V68" s="10">
        <v>88963869</v>
      </c>
      <c r="W68" s="10">
        <v>172659</v>
      </c>
      <c r="X68" s="10">
        <v>0</v>
      </c>
      <c r="Y68" s="10">
        <v>3558000</v>
      </c>
      <c r="Z68" s="10">
        <v>1762586</v>
      </c>
      <c r="AA68" s="10">
        <v>4975300</v>
      </c>
      <c r="AB68" s="10">
        <v>274309</v>
      </c>
      <c r="AC68" s="10">
        <v>3679785</v>
      </c>
      <c r="AD68" s="10">
        <v>74957</v>
      </c>
      <c r="AE68" s="10">
        <v>15</v>
      </c>
      <c r="AF68" s="10">
        <v>2134493</v>
      </c>
    </row>
    <row r="69" spans="3:32">
      <c r="C69">
        <f t="shared" si="0"/>
        <v>2017</v>
      </c>
      <c r="D69">
        <f t="shared" si="1"/>
        <v>1</v>
      </c>
      <c r="E69" s="10">
        <v>456649471</v>
      </c>
      <c r="F69" s="10">
        <v>5436970</v>
      </c>
      <c r="G69" s="10">
        <v>22259821</v>
      </c>
      <c r="H69" s="10">
        <v>25301625</v>
      </c>
      <c r="I69" s="10">
        <v>182944</v>
      </c>
      <c r="J69" s="10">
        <v>210324263</v>
      </c>
      <c r="K69" s="10">
        <v>1626562</v>
      </c>
      <c r="L69" s="10">
        <v>2387365</v>
      </c>
      <c r="M69" s="10">
        <v>35923825</v>
      </c>
      <c r="N69" s="10">
        <v>32283126</v>
      </c>
      <c r="O69" s="10">
        <v>14764822</v>
      </c>
      <c r="P69" s="10">
        <v>31047</v>
      </c>
      <c r="Q69" s="10">
        <v>4983765</v>
      </c>
      <c r="R69" s="10">
        <v>178888</v>
      </c>
      <c r="S69" s="10">
        <v>17568</v>
      </c>
      <c r="T69" s="10">
        <v>7220181</v>
      </c>
      <c r="U69" s="10">
        <v>23639533</v>
      </c>
      <c r="V69" s="10">
        <v>93242203</v>
      </c>
      <c r="W69" s="10">
        <v>174072</v>
      </c>
      <c r="X69" s="10">
        <v>0</v>
      </c>
      <c r="Y69" s="10">
        <v>3567000</v>
      </c>
      <c r="Z69" s="10">
        <v>1762586</v>
      </c>
      <c r="AA69" s="10">
        <v>4979447</v>
      </c>
      <c r="AB69" s="10">
        <v>274309</v>
      </c>
      <c r="AC69" s="10">
        <v>3679785</v>
      </c>
      <c r="AD69" s="10">
        <v>74957</v>
      </c>
      <c r="AE69" s="10">
        <v>15</v>
      </c>
      <c r="AF69" s="10">
        <v>2134493</v>
      </c>
    </row>
    <row r="70" spans="3:32">
      <c r="C70">
        <f t="shared" si="0"/>
        <v>2017</v>
      </c>
      <c r="D70">
        <f t="shared" si="1"/>
        <v>2</v>
      </c>
      <c r="E70" s="10">
        <v>411644459</v>
      </c>
      <c r="F70" s="10">
        <v>4851855</v>
      </c>
      <c r="G70" s="10">
        <v>20113292</v>
      </c>
      <c r="H70" s="10">
        <v>23691762</v>
      </c>
      <c r="I70" s="10">
        <v>171068</v>
      </c>
      <c r="J70" s="10">
        <v>202571177</v>
      </c>
      <c r="K70" s="10">
        <v>1538815</v>
      </c>
      <c r="L70" s="10">
        <v>2367700</v>
      </c>
      <c r="M70" s="10">
        <v>34562921</v>
      </c>
      <c r="N70" s="10">
        <v>30527279</v>
      </c>
      <c r="O70" s="10">
        <v>13992206</v>
      </c>
      <c r="P70" s="10">
        <v>30865</v>
      </c>
      <c r="Q70" s="10">
        <v>4784258</v>
      </c>
      <c r="R70" s="10">
        <v>168828</v>
      </c>
      <c r="S70" s="10">
        <v>22690</v>
      </c>
      <c r="T70" s="10">
        <v>6605695</v>
      </c>
      <c r="U70" s="10">
        <v>24579145</v>
      </c>
      <c r="V70" s="10">
        <v>77384551</v>
      </c>
      <c r="W70" s="10">
        <v>154379</v>
      </c>
      <c r="X70" s="10">
        <v>0</v>
      </c>
      <c r="Y70" s="10">
        <v>3222000</v>
      </c>
      <c r="Z70" s="10">
        <v>1762586</v>
      </c>
      <c r="AA70" s="10">
        <v>4983596</v>
      </c>
      <c r="AB70" s="10">
        <v>274309</v>
      </c>
      <c r="AC70" s="10">
        <v>3679785</v>
      </c>
      <c r="AD70" s="10">
        <v>74957</v>
      </c>
      <c r="AE70" s="10">
        <v>15</v>
      </c>
      <c r="AF70" s="10">
        <v>2134493</v>
      </c>
    </row>
    <row r="71" spans="3:32">
      <c r="C71">
        <f t="shared" si="0"/>
        <v>2017</v>
      </c>
      <c r="D71">
        <f t="shared" si="1"/>
        <v>3</v>
      </c>
      <c r="E71" s="10">
        <v>342153778</v>
      </c>
      <c r="F71" s="10">
        <v>3993006</v>
      </c>
      <c r="G71" s="10">
        <v>16737198</v>
      </c>
      <c r="H71" s="10">
        <v>20882936</v>
      </c>
      <c r="I71" s="10">
        <v>150599</v>
      </c>
      <c r="J71" s="10">
        <v>194989416</v>
      </c>
      <c r="K71" s="10">
        <v>1367066</v>
      </c>
      <c r="L71" s="10">
        <v>2365073</v>
      </c>
      <c r="M71" s="10">
        <v>35742032</v>
      </c>
      <c r="N71" s="10">
        <v>31808133</v>
      </c>
      <c r="O71" s="10">
        <v>14628838</v>
      </c>
      <c r="P71" s="10">
        <v>30740</v>
      </c>
      <c r="Q71" s="10">
        <v>4794215</v>
      </c>
      <c r="R71" s="10">
        <v>169325</v>
      </c>
      <c r="S71" s="10">
        <v>21547</v>
      </c>
      <c r="T71" s="10">
        <v>7191175</v>
      </c>
      <c r="U71" s="10">
        <v>24159915</v>
      </c>
      <c r="V71" s="10">
        <v>95423638</v>
      </c>
      <c r="W71" s="10">
        <v>170816</v>
      </c>
      <c r="X71" s="10">
        <v>0</v>
      </c>
      <c r="Y71" s="10">
        <v>3567000</v>
      </c>
      <c r="Z71" s="10">
        <v>1762586</v>
      </c>
      <c r="AA71" s="10">
        <v>4987749</v>
      </c>
      <c r="AB71" s="10">
        <v>274309</v>
      </c>
      <c r="AC71" s="10">
        <v>3679785</v>
      </c>
      <c r="AD71" s="10">
        <v>74957</v>
      </c>
      <c r="AE71" s="10">
        <v>15</v>
      </c>
      <c r="AF71" s="10">
        <v>2134493</v>
      </c>
    </row>
    <row r="72" spans="3:32">
      <c r="C72">
        <f t="shared" si="0"/>
        <v>2017</v>
      </c>
      <c r="D72">
        <f t="shared" si="1"/>
        <v>4</v>
      </c>
      <c r="E72" s="10">
        <v>319155765</v>
      </c>
      <c r="F72" s="10">
        <v>3688296</v>
      </c>
      <c r="G72" s="10">
        <v>15680748</v>
      </c>
      <c r="H72" s="10">
        <v>20806026</v>
      </c>
      <c r="I72" s="10">
        <v>149864</v>
      </c>
      <c r="J72" s="10">
        <v>207041044</v>
      </c>
      <c r="K72" s="10">
        <v>1612628</v>
      </c>
      <c r="L72" s="10">
        <v>2569043</v>
      </c>
      <c r="M72" s="10">
        <v>38970232</v>
      </c>
      <c r="N72" s="10">
        <v>33169893</v>
      </c>
      <c r="O72" s="10">
        <v>15186342</v>
      </c>
      <c r="P72" s="10">
        <v>30366</v>
      </c>
      <c r="Q72" s="10">
        <v>5065456</v>
      </c>
      <c r="R72" s="10">
        <v>177198</v>
      </c>
      <c r="S72" s="10">
        <v>20458</v>
      </c>
      <c r="T72" s="10">
        <v>7432222</v>
      </c>
      <c r="U72" s="10">
        <v>25424180</v>
      </c>
      <c r="V72" s="10">
        <v>96644036</v>
      </c>
      <c r="W72" s="10">
        <v>251077</v>
      </c>
      <c r="X72" s="10">
        <v>0</v>
      </c>
      <c r="Y72" s="10">
        <v>3452000</v>
      </c>
      <c r="Z72" s="10">
        <v>1762586</v>
      </c>
      <c r="AA72" s="10">
        <v>4991906</v>
      </c>
      <c r="AB72" s="10">
        <v>274309</v>
      </c>
      <c r="AC72" s="10">
        <v>3679785</v>
      </c>
      <c r="AD72" s="10">
        <v>74957</v>
      </c>
      <c r="AE72" s="10">
        <v>15</v>
      </c>
      <c r="AF72" s="10">
        <v>2134493</v>
      </c>
    </row>
    <row r="73" spans="3:32">
      <c r="C73">
        <f t="shared" si="0"/>
        <v>2017</v>
      </c>
      <c r="D73">
        <f t="shared" si="1"/>
        <v>5</v>
      </c>
      <c r="E73" s="10">
        <v>351207553</v>
      </c>
      <c r="F73" s="10">
        <v>4018613</v>
      </c>
      <c r="G73" s="10">
        <v>17314810</v>
      </c>
      <c r="H73" s="10">
        <v>22589925</v>
      </c>
      <c r="I73" s="10">
        <v>162512</v>
      </c>
      <c r="J73" s="10">
        <v>223297866</v>
      </c>
      <c r="K73" s="10">
        <v>1755208</v>
      </c>
      <c r="L73" s="10">
        <v>2744810</v>
      </c>
      <c r="M73" s="10">
        <v>39339656</v>
      </c>
      <c r="N73" s="10">
        <v>34040043</v>
      </c>
      <c r="O73" s="10">
        <v>15799522</v>
      </c>
      <c r="P73" s="10">
        <v>23886</v>
      </c>
      <c r="Q73" s="10">
        <v>5191393</v>
      </c>
      <c r="R73" s="10">
        <v>196089</v>
      </c>
      <c r="S73" s="10">
        <v>30666</v>
      </c>
      <c r="T73" s="10">
        <v>7684475</v>
      </c>
      <c r="U73" s="10">
        <v>29382586</v>
      </c>
      <c r="V73" s="10">
        <v>109919610</v>
      </c>
      <c r="W73" s="10">
        <v>178244</v>
      </c>
      <c r="X73" s="10">
        <v>0</v>
      </c>
      <c r="Y73" s="10">
        <v>3567000</v>
      </c>
      <c r="Z73" s="10">
        <v>1762586</v>
      </c>
      <c r="AA73" s="10">
        <v>4996065</v>
      </c>
      <c r="AB73" s="10">
        <v>274309</v>
      </c>
      <c r="AC73" s="10">
        <v>3679785</v>
      </c>
      <c r="AD73" s="10">
        <v>74957</v>
      </c>
      <c r="AE73" s="10">
        <v>15</v>
      </c>
      <c r="AF73" s="10">
        <v>2134493</v>
      </c>
    </row>
    <row r="74" spans="3:32">
      <c r="C74">
        <f t="shared" si="0"/>
        <v>2017</v>
      </c>
      <c r="D74">
        <f t="shared" si="1"/>
        <v>6</v>
      </c>
      <c r="E74" s="10">
        <v>504696287</v>
      </c>
      <c r="F74" s="10">
        <v>5714359</v>
      </c>
      <c r="G74" s="10">
        <v>24974170</v>
      </c>
      <c r="H74" s="10">
        <v>28789414</v>
      </c>
      <c r="I74" s="10">
        <v>206785</v>
      </c>
      <c r="J74" s="10">
        <v>270278638</v>
      </c>
      <c r="K74" s="10">
        <v>2290586</v>
      </c>
      <c r="L74" s="10">
        <v>3446760</v>
      </c>
      <c r="M74" s="10">
        <v>45689805</v>
      </c>
      <c r="N74" s="10">
        <v>37325160</v>
      </c>
      <c r="O74" s="10">
        <v>17235797</v>
      </c>
      <c r="P74" s="10">
        <v>27478</v>
      </c>
      <c r="Q74" s="10">
        <v>5837162</v>
      </c>
      <c r="R74" s="10">
        <v>215037</v>
      </c>
      <c r="S74" s="10">
        <v>29180</v>
      </c>
      <c r="T74" s="10">
        <v>8288420</v>
      </c>
      <c r="U74" s="10">
        <v>28147877</v>
      </c>
      <c r="V74" s="10">
        <v>111556532</v>
      </c>
      <c r="W74" s="10">
        <v>165353</v>
      </c>
      <c r="X74" s="10">
        <v>0</v>
      </c>
      <c r="Y74" s="10">
        <v>3452000</v>
      </c>
      <c r="Z74" s="10">
        <v>1762586</v>
      </c>
      <c r="AA74" s="10">
        <v>5000229</v>
      </c>
      <c r="AB74" s="10">
        <v>274309</v>
      </c>
      <c r="AC74" s="10">
        <v>3679785</v>
      </c>
      <c r="AD74" s="10">
        <v>74957</v>
      </c>
      <c r="AE74" s="10">
        <v>15</v>
      </c>
      <c r="AF74" s="10">
        <v>2134493</v>
      </c>
    </row>
    <row r="75" spans="3:32">
      <c r="C75">
        <f t="shared" ref="C75:C138" si="2">IF(D75=1,C74+1,C74)</f>
        <v>2017</v>
      </c>
      <c r="D75">
        <f t="shared" ref="D75:D138" si="3">IF(D74=12,1,D74+1)</f>
        <v>7</v>
      </c>
      <c r="E75" s="10">
        <v>591646901</v>
      </c>
      <c r="F75" s="10">
        <v>6633380</v>
      </c>
      <c r="G75" s="10">
        <v>29437868</v>
      </c>
      <c r="H75" s="10">
        <v>31918234</v>
      </c>
      <c r="I75" s="10">
        <v>229006</v>
      </c>
      <c r="J75" s="10">
        <v>291711380</v>
      </c>
      <c r="K75" s="10">
        <v>2437683</v>
      </c>
      <c r="L75" s="10">
        <v>3743969</v>
      </c>
      <c r="M75" s="10">
        <v>47540485</v>
      </c>
      <c r="N75" s="10">
        <v>38924698</v>
      </c>
      <c r="O75" s="10">
        <v>18330136</v>
      </c>
      <c r="P75" s="10">
        <v>29609</v>
      </c>
      <c r="Q75" s="10">
        <v>6229441</v>
      </c>
      <c r="R75" s="10">
        <v>227822</v>
      </c>
      <c r="S75" s="10">
        <v>27398</v>
      </c>
      <c r="T75" s="10">
        <v>8394416</v>
      </c>
      <c r="U75" s="10">
        <v>31158716</v>
      </c>
      <c r="V75" s="10">
        <v>126129413</v>
      </c>
      <c r="W75" s="10">
        <v>173688</v>
      </c>
      <c r="X75" s="10">
        <v>0</v>
      </c>
      <c r="Y75" s="10">
        <v>3567000</v>
      </c>
      <c r="Z75" s="10">
        <v>1762586</v>
      </c>
      <c r="AA75" s="10">
        <v>5004396</v>
      </c>
      <c r="AB75" s="10">
        <v>274309</v>
      </c>
      <c r="AC75" s="10">
        <v>3679785</v>
      </c>
      <c r="AD75" s="10">
        <v>74957</v>
      </c>
      <c r="AE75" s="10">
        <v>15</v>
      </c>
      <c r="AF75" s="10">
        <v>2134493</v>
      </c>
    </row>
    <row r="76" spans="3:32">
      <c r="C76">
        <f t="shared" si="2"/>
        <v>2017</v>
      </c>
      <c r="D76">
        <f t="shared" si="3"/>
        <v>8</v>
      </c>
      <c r="E76" s="10">
        <v>595187142</v>
      </c>
      <c r="F76" s="10">
        <v>6610903</v>
      </c>
      <c r="G76" s="10">
        <v>29836452</v>
      </c>
      <c r="H76" s="10">
        <v>32077388</v>
      </c>
      <c r="I76" s="10">
        <v>229941</v>
      </c>
      <c r="J76" s="10">
        <v>290969568</v>
      </c>
      <c r="K76" s="10">
        <v>2516644</v>
      </c>
      <c r="L76" s="10">
        <v>3712500</v>
      </c>
      <c r="M76" s="10">
        <v>48742889</v>
      </c>
      <c r="N76" s="10">
        <v>39495370</v>
      </c>
      <c r="O76" s="10">
        <v>18550920</v>
      </c>
      <c r="P76" s="10">
        <v>31421</v>
      </c>
      <c r="Q76" s="10">
        <v>6223182</v>
      </c>
      <c r="R76" s="10">
        <v>219993</v>
      </c>
      <c r="S76" s="10">
        <v>31219</v>
      </c>
      <c r="T76" s="10">
        <v>8542909</v>
      </c>
      <c r="U76" s="10">
        <v>35002272</v>
      </c>
      <c r="V76" s="10">
        <v>124529335</v>
      </c>
      <c r="W76" s="10">
        <v>186777</v>
      </c>
      <c r="X76" s="10">
        <v>0</v>
      </c>
      <c r="Y76" s="10">
        <v>3567000</v>
      </c>
      <c r="Z76" s="10">
        <v>1762586</v>
      </c>
      <c r="AA76" s="10">
        <v>5008566</v>
      </c>
      <c r="AB76" s="10">
        <v>274309</v>
      </c>
      <c r="AC76" s="10">
        <v>3679785</v>
      </c>
      <c r="AD76" s="10">
        <v>74957</v>
      </c>
      <c r="AE76" s="10">
        <v>15</v>
      </c>
      <c r="AF76" s="10">
        <v>2134493</v>
      </c>
    </row>
    <row r="77" spans="3:32">
      <c r="C77">
        <f t="shared" si="2"/>
        <v>2017</v>
      </c>
      <c r="D77">
        <f t="shared" si="3"/>
        <v>9</v>
      </c>
      <c r="E77" s="10">
        <v>559937679</v>
      </c>
      <c r="F77" s="10">
        <v>6171322</v>
      </c>
      <c r="G77" s="10">
        <v>28277992</v>
      </c>
      <c r="H77" s="10">
        <v>31289860</v>
      </c>
      <c r="I77" s="10">
        <v>224296</v>
      </c>
      <c r="J77" s="10">
        <v>293662308</v>
      </c>
      <c r="K77" s="10">
        <v>2311246</v>
      </c>
      <c r="L77" s="10">
        <v>3687601</v>
      </c>
      <c r="M77" s="10">
        <v>48294283</v>
      </c>
      <c r="N77" s="10">
        <v>37245859</v>
      </c>
      <c r="O77" s="10">
        <v>17685508</v>
      </c>
      <c r="P77" s="10">
        <v>33622</v>
      </c>
      <c r="Q77" s="10">
        <v>6035251</v>
      </c>
      <c r="R77" s="10">
        <v>218563</v>
      </c>
      <c r="S77" s="10">
        <v>29188</v>
      </c>
      <c r="T77" s="10">
        <v>8564039</v>
      </c>
      <c r="U77" s="10">
        <v>29681955</v>
      </c>
      <c r="V77" s="10">
        <v>113445200</v>
      </c>
      <c r="W77" s="10">
        <v>169241</v>
      </c>
      <c r="X77" s="10">
        <v>0</v>
      </c>
      <c r="Y77" s="10">
        <v>3452000</v>
      </c>
      <c r="Z77" s="10">
        <v>1762586</v>
      </c>
      <c r="AA77" s="10">
        <v>5012740</v>
      </c>
      <c r="AB77" s="10">
        <v>274309</v>
      </c>
      <c r="AC77" s="10">
        <v>3679785</v>
      </c>
      <c r="AD77" s="10">
        <v>74957</v>
      </c>
      <c r="AE77" s="10">
        <v>15</v>
      </c>
      <c r="AF77" s="10">
        <v>2134493</v>
      </c>
    </row>
    <row r="78" spans="3:32">
      <c r="C78">
        <f t="shared" si="2"/>
        <v>2017</v>
      </c>
      <c r="D78">
        <f t="shared" si="3"/>
        <v>10</v>
      </c>
      <c r="E78" s="10">
        <v>443061819</v>
      </c>
      <c r="F78" s="10">
        <v>4844163</v>
      </c>
      <c r="G78" s="10">
        <v>22537649</v>
      </c>
      <c r="H78" s="10">
        <v>26985548</v>
      </c>
      <c r="I78" s="10">
        <v>193409</v>
      </c>
      <c r="J78" s="10">
        <v>264138503</v>
      </c>
      <c r="K78" s="10">
        <v>1905779</v>
      </c>
      <c r="L78" s="10">
        <v>3273118</v>
      </c>
      <c r="M78" s="10">
        <v>43187299</v>
      </c>
      <c r="N78" s="10">
        <v>33890688</v>
      </c>
      <c r="O78" s="10">
        <v>15939101</v>
      </c>
      <c r="P78" s="10">
        <v>27468</v>
      </c>
      <c r="Q78" s="10">
        <v>5519283</v>
      </c>
      <c r="R78" s="10">
        <v>211957</v>
      </c>
      <c r="S78" s="10">
        <v>24802</v>
      </c>
      <c r="T78" s="10">
        <v>7914363</v>
      </c>
      <c r="U78" s="10">
        <v>27411011</v>
      </c>
      <c r="V78" s="10">
        <v>103266877</v>
      </c>
      <c r="W78" s="10">
        <v>175149</v>
      </c>
      <c r="X78" s="10">
        <v>6962000</v>
      </c>
      <c r="Y78" s="10">
        <v>3567000</v>
      </c>
      <c r="Z78" s="10">
        <v>1762586</v>
      </c>
      <c r="AA78" s="10">
        <v>5016917</v>
      </c>
      <c r="AB78" s="10">
        <v>274309</v>
      </c>
      <c r="AC78" s="10">
        <v>3679785</v>
      </c>
      <c r="AD78" s="10">
        <v>74957</v>
      </c>
      <c r="AE78" s="10">
        <v>15</v>
      </c>
      <c r="AF78" s="10">
        <v>2134493</v>
      </c>
    </row>
    <row r="79" spans="3:32">
      <c r="C79">
        <f t="shared" si="2"/>
        <v>2017</v>
      </c>
      <c r="D79">
        <f t="shared" si="3"/>
        <v>11</v>
      </c>
      <c r="E79" s="10">
        <v>309049662</v>
      </c>
      <c r="F79" s="10">
        <v>3349827</v>
      </c>
      <c r="G79" s="10">
        <v>15798035</v>
      </c>
      <c r="H79" s="10">
        <v>20324086</v>
      </c>
      <c r="I79" s="10">
        <v>145607</v>
      </c>
      <c r="J79" s="10">
        <v>203772114</v>
      </c>
      <c r="K79" s="10">
        <v>1471700</v>
      </c>
      <c r="L79" s="10">
        <v>2533397</v>
      </c>
      <c r="M79" s="10">
        <v>36030523</v>
      </c>
      <c r="N79" s="10">
        <v>30552992</v>
      </c>
      <c r="O79" s="10">
        <v>14201428</v>
      </c>
      <c r="P79" s="10">
        <v>22628</v>
      </c>
      <c r="Q79" s="10">
        <v>4590504</v>
      </c>
      <c r="R79" s="10">
        <v>190106</v>
      </c>
      <c r="S79" s="10">
        <v>20292</v>
      </c>
      <c r="T79" s="10">
        <v>7082761</v>
      </c>
      <c r="U79" s="10">
        <v>24583699</v>
      </c>
      <c r="V79" s="10">
        <v>88722634</v>
      </c>
      <c r="W79" s="10">
        <v>166196</v>
      </c>
      <c r="X79" s="10">
        <v>6738000</v>
      </c>
      <c r="Y79" s="10">
        <v>3452000</v>
      </c>
      <c r="Z79" s="10">
        <v>1762586</v>
      </c>
      <c r="AA79" s="10">
        <v>5021098</v>
      </c>
      <c r="AB79" s="10">
        <v>274309</v>
      </c>
      <c r="AC79" s="10">
        <v>3679785</v>
      </c>
      <c r="AD79" s="10">
        <v>74957</v>
      </c>
      <c r="AE79" s="10">
        <v>15</v>
      </c>
      <c r="AF79" s="10">
        <v>2134493</v>
      </c>
    </row>
    <row r="80" spans="3:32">
      <c r="C80">
        <f t="shared" si="2"/>
        <v>2017</v>
      </c>
      <c r="D80">
        <f t="shared" si="3"/>
        <v>12</v>
      </c>
      <c r="E80" s="10">
        <v>372300521</v>
      </c>
      <c r="F80" s="10">
        <v>3999372</v>
      </c>
      <c r="G80" s="10">
        <v>19100308</v>
      </c>
      <c r="H80" s="10">
        <v>22166155</v>
      </c>
      <c r="I80" s="10">
        <v>158725</v>
      </c>
      <c r="J80" s="10">
        <v>206508195</v>
      </c>
      <c r="K80" s="10">
        <v>1574191</v>
      </c>
      <c r="L80" s="10">
        <v>2399968</v>
      </c>
      <c r="M80" s="10">
        <v>37056437</v>
      </c>
      <c r="N80" s="10">
        <v>31787475</v>
      </c>
      <c r="O80" s="10">
        <v>14070341</v>
      </c>
      <c r="P80" s="10">
        <v>25901</v>
      </c>
      <c r="Q80" s="10">
        <v>4854080</v>
      </c>
      <c r="R80" s="10">
        <v>181604</v>
      </c>
      <c r="S80" s="10">
        <v>18983</v>
      </c>
      <c r="T80" s="10">
        <v>7325392</v>
      </c>
      <c r="U80" s="10">
        <v>26500293</v>
      </c>
      <c r="V80" s="10">
        <v>89132869</v>
      </c>
      <c r="W80" s="10">
        <v>171659</v>
      </c>
      <c r="X80" s="10">
        <v>0</v>
      </c>
      <c r="Y80" s="10">
        <v>3568000</v>
      </c>
      <c r="Z80" s="10">
        <v>1762586</v>
      </c>
      <c r="AA80" s="10">
        <v>5025282</v>
      </c>
      <c r="AB80" s="10">
        <v>274309</v>
      </c>
      <c r="AC80" s="10">
        <v>3679785</v>
      </c>
      <c r="AD80" s="10">
        <v>74957</v>
      </c>
      <c r="AE80" s="10">
        <v>15</v>
      </c>
      <c r="AF80" s="10">
        <v>2134493</v>
      </c>
    </row>
    <row r="81" spans="3:32">
      <c r="C81">
        <f t="shared" si="2"/>
        <v>2018</v>
      </c>
      <c r="D81">
        <f t="shared" si="3"/>
        <v>1</v>
      </c>
      <c r="E81" s="10">
        <v>459634779</v>
      </c>
      <c r="F81" s="10">
        <v>4885092</v>
      </c>
      <c r="G81" s="10">
        <v>23612817</v>
      </c>
      <c r="H81" s="10">
        <v>25586748</v>
      </c>
      <c r="I81" s="10">
        <v>182950</v>
      </c>
      <c r="J81" s="10">
        <v>212313832</v>
      </c>
      <c r="K81" s="10">
        <v>1610297</v>
      </c>
      <c r="L81" s="10">
        <v>2484667</v>
      </c>
      <c r="M81" s="10">
        <v>37179603</v>
      </c>
      <c r="N81" s="10">
        <v>32283126</v>
      </c>
      <c r="O81" s="10">
        <v>14764822</v>
      </c>
      <c r="P81" s="10">
        <v>31047</v>
      </c>
      <c r="Q81" s="10">
        <v>4983765</v>
      </c>
      <c r="R81" s="10">
        <v>178888</v>
      </c>
      <c r="S81" s="10">
        <v>17568</v>
      </c>
      <c r="T81" s="10">
        <v>7220181</v>
      </c>
      <c r="U81" s="10">
        <v>23639533</v>
      </c>
      <c r="V81" s="10">
        <v>93242203</v>
      </c>
      <c r="W81" s="10">
        <v>174072</v>
      </c>
      <c r="X81" s="10">
        <v>0</v>
      </c>
      <c r="Y81" s="10">
        <v>3567000</v>
      </c>
      <c r="Z81" s="10">
        <v>1762586</v>
      </c>
      <c r="AA81" s="10">
        <v>5029470</v>
      </c>
      <c r="AB81" s="10">
        <v>274309</v>
      </c>
      <c r="AC81" s="10">
        <v>3679785</v>
      </c>
      <c r="AD81" s="10">
        <v>74957</v>
      </c>
      <c r="AE81" s="10">
        <v>15</v>
      </c>
      <c r="AF81" s="10">
        <v>2134493</v>
      </c>
    </row>
    <row r="82" spans="3:32">
      <c r="C82">
        <f t="shared" si="2"/>
        <v>2018</v>
      </c>
      <c r="D82">
        <f t="shared" si="3"/>
        <v>2</v>
      </c>
      <c r="E82" s="10">
        <v>414332092</v>
      </c>
      <c r="F82" s="10">
        <v>4357774</v>
      </c>
      <c r="G82" s="10">
        <v>21332979</v>
      </c>
      <c r="H82" s="10">
        <v>23958726</v>
      </c>
      <c r="I82" s="10">
        <v>171088</v>
      </c>
      <c r="J82" s="10">
        <v>204658337</v>
      </c>
      <c r="K82" s="10">
        <v>1508039</v>
      </c>
      <c r="L82" s="10">
        <v>2467212</v>
      </c>
      <c r="M82" s="10">
        <v>35601948</v>
      </c>
      <c r="N82" s="10">
        <v>30527279</v>
      </c>
      <c r="O82" s="10">
        <v>13992206</v>
      </c>
      <c r="P82" s="10">
        <v>30865</v>
      </c>
      <c r="Q82" s="10">
        <v>4784258</v>
      </c>
      <c r="R82" s="10">
        <v>168828</v>
      </c>
      <c r="S82" s="10">
        <v>22690</v>
      </c>
      <c r="T82" s="10">
        <v>6605695</v>
      </c>
      <c r="U82" s="10">
        <v>24579145</v>
      </c>
      <c r="V82" s="10">
        <v>77384551</v>
      </c>
      <c r="W82" s="10">
        <v>154379</v>
      </c>
      <c r="X82" s="10">
        <v>0</v>
      </c>
      <c r="Y82" s="10">
        <v>3222000</v>
      </c>
      <c r="Z82" s="10">
        <v>1762586</v>
      </c>
      <c r="AA82" s="10">
        <v>5033661</v>
      </c>
      <c r="AB82" s="10">
        <v>274309</v>
      </c>
      <c r="AC82" s="10">
        <v>3679785</v>
      </c>
      <c r="AD82" s="10">
        <v>74957</v>
      </c>
      <c r="AE82" s="10">
        <v>15</v>
      </c>
      <c r="AF82" s="10">
        <v>2134493</v>
      </c>
    </row>
    <row r="83" spans="3:32">
      <c r="C83">
        <f t="shared" si="2"/>
        <v>2018</v>
      </c>
      <c r="D83">
        <f t="shared" si="3"/>
        <v>3</v>
      </c>
      <c r="E83" s="10">
        <v>344383052</v>
      </c>
      <c r="F83" s="10">
        <v>3586729</v>
      </c>
      <c r="G83" s="10">
        <v>17751083</v>
      </c>
      <c r="H83" s="10">
        <v>21118230</v>
      </c>
      <c r="I83" s="10">
        <v>150634</v>
      </c>
      <c r="J83" s="10">
        <v>197176580</v>
      </c>
      <c r="K83" s="10">
        <v>1339725</v>
      </c>
      <c r="L83" s="10">
        <v>2464188</v>
      </c>
      <c r="M83" s="10">
        <v>36625885</v>
      </c>
      <c r="N83" s="10">
        <v>31808133</v>
      </c>
      <c r="O83" s="10">
        <v>14628838</v>
      </c>
      <c r="P83" s="10">
        <v>30740</v>
      </c>
      <c r="Q83" s="10">
        <v>4794215</v>
      </c>
      <c r="R83" s="10">
        <v>169325</v>
      </c>
      <c r="S83" s="10">
        <v>21547</v>
      </c>
      <c r="T83" s="10">
        <v>7191175</v>
      </c>
      <c r="U83" s="10">
        <v>24159915</v>
      </c>
      <c r="V83" s="10">
        <v>95423638</v>
      </c>
      <c r="W83" s="10">
        <v>170816</v>
      </c>
      <c r="X83" s="10">
        <v>0</v>
      </c>
      <c r="Y83" s="10">
        <v>3567000</v>
      </c>
      <c r="Z83" s="10">
        <v>1762586</v>
      </c>
      <c r="AA83" s="10">
        <v>5037856</v>
      </c>
      <c r="AB83" s="10">
        <v>274309</v>
      </c>
      <c r="AC83" s="10">
        <v>3679785</v>
      </c>
      <c r="AD83" s="10">
        <v>74957</v>
      </c>
      <c r="AE83" s="10">
        <v>15</v>
      </c>
      <c r="AF83" s="10">
        <v>2134493</v>
      </c>
    </row>
    <row r="84" spans="3:32">
      <c r="C84">
        <f t="shared" si="2"/>
        <v>2018</v>
      </c>
      <c r="D84">
        <f t="shared" si="3"/>
        <v>4</v>
      </c>
      <c r="E84" s="10">
        <v>321230887</v>
      </c>
      <c r="F84" s="10">
        <v>3314155</v>
      </c>
      <c r="G84" s="10">
        <v>16626219</v>
      </c>
      <c r="H84" s="10">
        <v>21040440</v>
      </c>
      <c r="I84" s="10">
        <v>149910</v>
      </c>
      <c r="J84" s="10">
        <v>208949158</v>
      </c>
      <c r="K84" s="10">
        <v>1580376</v>
      </c>
      <c r="L84" s="10">
        <v>2668847</v>
      </c>
      <c r="M84" s="10">
        <v>40334815</v>
      </c>
      <c r="N84" s="10">
        <v>33169893</v>
      </c>
      <c r="O84" s="10">
        <v>15186342</v>
      </c>
      <c r="P84" s="10">
        <v>30366</v>
      </c>
      <c r="Q84" s="10">
        <v>5065456</v>
      </c>
      <c r="R84" s="10">
        <v>177198</v>
      </c>
      <c r="S84" s="10">
        <v>20458</v>
      </c>
      <c r="T84" s="10">
        <v>7432222</v>
      </c>
      <c r="U84" s="10">
        <v>25424180</v>
      </c>
      <c r="V84" s="10">
        <v>96644036</v>
      </c>
      <c r="W84" s="10">
        <v>251077</v>
      </c>
      <c r="X84" s="10">
        <v>0</v>
      </c>
      <c r="Y84" s="10">
        <v>3452000</v>
      </c>
      <c r="Z84" s="10">
        <v>1762586</v>
      </c>
      <c r="AA84" s="10">
        <v>5042054</v>
      </c>
      <c r="AB84" s="10">
        <v>274309</v>
      </c>
      <c r="AC84" s="10">
        <v>3679785</v>
      </c>
      <c r="AD84" s="10">
        <v>74957</v>
      </c>
      <c r="AE84" s="10">
        <v>15</v>
      </c>
      <c r="AF84" s="10">
        <v>2134493</v>
      </c>
    </row>
    <row r="85" spans="3:32">
      <c r="C85">
        <f t="shared" si="2"/>
        <v>2018</v>
      </c>
      <c r="D85">
        <f t="shared" si="3"/>
        <v>5</v>
      </c>
      <c r="E85" s="10">
        <v>353486046</v>
      </c>
      <c r="F85" s="10">
        <v>3612217</v>
      </c>
      <c r="G85" s="10">
        <v>18355090</v>
      </c>
      <c r="H85" s="10">
        <v>22844417</v>
      </c>
      <c r="I85" s="10">
        <v>162580</v>
      </c>
      <c r="J85" s="10">
        <v>225383147</v>
      </c>
      <c r="K85" s="10">
        <v>1720103</v>
      </c>
      <c r="L85" s="10">
        <v>2855075</v>
      </c>
      <c r="M85" s="10">
        <v>40725640</v>
      </c>
      <c r="N85" s="10">
        <v>34040043</v>
      </c>
      <c r="O85" s="10">
        <v>15799522</v>
      </c>
      <c r="P85" s="10">
        <v>23886</v>
      </c>
      <c r="Q85" s="10">
        <v>5191393</v>
      </c>
      <c r="R85" s="10">
        <v>196089</v>
      </c>
      <c r="S85" s="10">
        <v>30666</v>
      </c>
      <c r="T85" s="10">
        <v>7684475</v>
      </c>
      <c r="U85" s="10">
        <v>29382586</v>
      </c>
      <c r="V85" s="10">
        <v>109919610</v>
      </c>
      <c r="W85" s="10">
        <v>178244</v>
      </c>
      <c r="X85" s="10">
        <v>0</v>
      </c>
      <c r="Y85" s="10">
        <v>3567000</v>
      </c>
      <c r="Z85" s="10">
        <v>1762586</v>
      </c>
      <c r="AA85" s="10">
        <v>5046256</v>
      </c>
      <c r="AB85" s="10">
        <v>274309</v>
      </c>
      <c r="AC85" s="10">
        <v>3679785</v>
      </c>
      <c r="AD85" s="10">
        <v>74957</v>
      </c>
      <c r="AE85" s="10">
        <v>15</v>
      </c>
      <c r="AF85" s="10">
        <v>2134493</v>
      </c>
    </row>
    <row r="86" spans="3:32">
      <c r="C86">
        <f t="shared" si="2"/>
        <v>2018</v>
      </c>
      <c r="D86">
        <f t="shared" si="3"/>
        <v>6</v>
      </c>
      <c r="E86" s="10">
        <v>507962793</v>
      </c>
      <c r="F86" s="10">
        <v>5138481</v>
      </c>
      <c r="G86" s="10">
        <v>26468967</v>
      </c>
      <c r="H86" s="10">
        <v>29113713</v>
      </c>
      <c r="I86" s="10">
        <v>206903</v>
      </c>
      <c r="J86" s="10">
        <v>272764759</v>
      </c>
      <c r="K86" s="10">
        <v>2244774</v>
      </c>
      <c r="L86" s="10">
        <v>3594902</v>
      </c>
      <c r="M86" s="10">
        <v>47311127</v>
      </c>
      <c r="N86" s="10">
        <v>37325160</v>
      </c>
      <c r="O86" s="10">
        <v>17235797</v>
      </c>
      <c r="P86" s="10">
        <v>27478</v>
      </c>
      <c r="Q86" s="10">
        <v>5873146</v>
      </c>
      <c r="R86" s="10">
        <v>215037</v>
      </c>
      <c r="S86" s="10">
        <v>29180</v>
      </c>
      <c r="T86" s="10">
        <v>8288420</v>
      </c>
      <c r="U86" s="10">
        <v>28147877</v>
      </c>
      <c r="V86" s="10">
        <v>111556532</v>
      </c>
      <c r="W86" s="10">
        <v>165353</v>
      </c>
      <c r="X86" s="10">
        <v>0</v>
      </c>
      <c r="Y86" s="10">
        <v>3452000</v>
      </c>
      <c r="Z86" s="10">
        <v>1762586</v>
      </c>
      <c r="AA86" s="10">
        <v>5050461</v>
      </c>
      <c r="AB86" s="10">
        <v>274309</v>
      </c>
      <c r="AC86" s="10">
        <v>3679785</v>
      </c>
      <c r="AD86" s="10">
        <v>74957</v>
      </c>
      <c r="AE86" s="10">
        <v>15</v>
      </c>
      <c r="AF86" s="10">
        <v>2134493</v>
      </c>
    </row>
    <row r="87" spans="3:32">
      <c r="C87">
        <f t="shared" si="2"/>
        <v>2018</v>
      </c>
      <c r="D87">
        <f t="shared" si="3"/>
        <v>7</v>
      </c>
      <c r="E87" s="10">
        <v>595468873</v>
      </c>
      <c r="F87" s="10">
        <v>5966929</v>
      </c>
      <c r="G87" s="10">
        <v>31189597</v>
      </c>
      <c r="H87" s="10">
        <v>32277773</v>
      </c>
      <c r="I87" s="10">
        <v>229139</v>
      </c>
      <c r="J87" s="10">
        <v>294430233</v>
      </c>
      <c r="K87" s="10">
        <v>2388930</v>
      </c>
      <c r="L87" s="10">
        <v>3893301</v>
      </c>
      <c r="M87" s="10">
        <v>49226439</v>
      </c>
      <c r="N87" s="10">
        <v>38924698</v>
      </c>
      <c r="O87" s="10">
        <v>18330136</v>
      </c>
      <c r="P87" s="10">
        <v>29609</v>
      </c>
      <c r="Q87" s="10">
        <v>6267884</v>
      </c>
      <c r="R87" s="10">
        <v>227822</v>
      </c>
      <c r="S87" s="10">
        <v>27398</v>
      </c>
      <c r="T87" s="10">
        <v>8394416</v>
      </c>
      <c r="U87" s="10">
        <v>31158716</v>
      </c>
      <c r="V87" s="10">
        <v>126129413</v>
      </c>
      <c r="W87" s="10">
        <v>173688</v>
      </c>
      <c r="X87" s="10">
        <v>0</v>
      </c>
      <c r="Y87" s="10">
        <v>3567000</v>
      </c>
      <c r="Z87" s="10">
        <v>1762586</v>
      </c>
      <c r="AA87" s="10">
        <v>5054670</v>
      </c>
      <c r="AB87" s="10">
        <v>274309</v>
      </c>
      <c r="AC87" s="10">
        <v>3679785</v>
      </c>
      <c r="AD87" s="10">
        <v>74957</v>
      </c>
      <c r="AE87" s="10">
        <v>15</v>
      </c>
      <c r="AF87" s="10">
        <v>2134493</v>
      </c>
    </row>
    <row r="88" spans="3:32">
      <c r="C88">
        <f t="shared" si="2"/>
        <v>2018</v>
      </c>
      <c r="D88">
        <f t="shared" si="3"/>
        <v>8</v>
      </c>
      <c r="E88" s="10">
        <v>599026164</v>
      </c>
      <c r="F88" s="10">
        <v>5948578</v>
      </c>
      <c r="G88" s="10">
        <v>31597621</v>
      </c>
      <c r="H88" s="10">
        <v>32438701</v>
      </c>
      <c r="I88" s="10">
        <v>230091</v>
      </c>
      <c r="J88" s="10">
        <v>293668337</v>
      </c>
      <c r="K88" s="10">
        <v>2466311</v>
      </c>
      <c r="L88" s="10">
        <v>3860156</v>
      </c>
      <c r="M88" s="10">
        <v>50466722</v>
      </c>
      <c r="N88" s="10">
        <v>39495370</v>
      </c>
      <c r="O88" s="10">
        <v>18550920</v>
      </c>
      <c r="P88" s="10">
        <v>31421</v>
      </c>
      <c r="Q88" s="10">
        <v>6261585</v>
      </c>
      <c r="R88" s="10">
        <v>219993</v>
      </c>
      <c r="S88" s="10">
        <v>31219</v>
      </c>
      <c r="T88" s="10">
        <v>8542909</v>
      </c>
      <c r="U88" s="10">
        <v>35002272</v>
      </c>
      <c r="V88" s="10">
        <v>124529335</v>
      </c>
      <c r="W88" s="10">
        <v>186777</v>
      </c>
      <c r="X88" s="10">
        <v>0</v>
      </c>
      <c r="Y88" s="10">
        <v>3567000</v>
      </c>
      <c r="Z88" s="10">
        <v>1762586</v>
      </c>
      <c r="AA88" s="10">
        <v>5058882</v>
      </c>
      <c r="AB88" s="10">
        <v>274309</v>
      </c>
      <c r="AC88" s="10">
        <v>3679785</v>
      </c>
      <c r="AD88" s="10">
        <v>74957</v>
      </c>
      <c r="AE88" s="10">
        <v>15</v>
      </c>
      <c r="AF88" s="10">
        <v>2134493</v>
      </c>
    </row>
    <row r="89" spans="3:32">
      <c r="C89">
        <f t="shared" si="2"/>
        <v>2018</v>
      </c>
      <c r="D89">
        <f t="shared" si="3"/>
        <v>9</v>
      </c>
      <c r="E89" s="10">
        <v>563547425</v>
      </c>
      <c r="F89" s="10">
        <v>5552873</v>
      </c>
      <c r="G89" s="10">
        <v>29933375</v>
      </c>
      <c r="H89" s="10">
        <v>31642302</v>
      </c>
      <c r="I89" s="10">
        <v>224442</v>
      </c>
      <c r="J89" s="10">
        <v>296587792</v>
      </c>
      <c r="K89" s="10">
        <v>2287900</v>
      </c>
      <c r="L89" s="10">
        <v>3844298</v>
      </c>
      <c r="M89" s="10">
        <v>49743054</v>
      </c>
      <c r="N89" s="10">
        <v>37245859</v>
      </c>
      <c r="O89" s="10">
        <v>17685508</v>
      </c>
      <c r="P89" s="10">
        <v>33622</v>
      </c>
      <c r="Q89" s="10">
        <v>6072490</v>
      </c>
      <c r="R89" s="10">
        <v>218563</v>
      </c>
      <c r="S89" s="10">
        <v>29188</v>
      </c>
      <c r="T89" s="10">
        <v>8564039</v>
      </c>
      <c r="U89" s="10">
        <v>29681955</v>
      </c>
      <c r="V89" s="10">
        <v>113445200</v>
      </c>
      <c r="W89" s="10">
        <v>169241</v>
      </c>
      <c r="X89" s="10">
        <v>0</v>
      </c>
      <c r="Y89" s="10">
        <v>3452000</v>
      </c>
      <c r="Z89" s="10">
        <v>1762586</v>
      </c>
      <c r="AA89" s="10">
        <v>5063098</v>
      </c>
      <c r="AB89" s="10">
        <v>274309</v>
      </c>
      <c r="AC89" s="10">
        <v>3679785</v>
      </c>
      <c r="AD89" s="10">
        <v>74957</v>
      </c>
      <c r="AE89" s="10">
        <v>15</v>
      </c>
      <c r="AF89" s="10">
        <v>2134493</v>
      </c>
    </row>
    <row r="90" spans="3:32">
      <c r="C90">
        <f t="shared" si="2"/>
        <v>2018</v>
      </c>
      <c r="D90">
        <f t="shared" si="3"/>
        <v>10</v>
      </c>
      <c r="E90" s="10">
        <v>445916171</v>
      </c>
      <c r="F90" s="10">
        <v>4358670</v>
      </c>
      <c r="G90" s="10">
        <v>23846531</v>
      </c>
      <c r="H90" s="10">
        <v>27289501</v>
      </c>
      <c r="I90" s="10">
        <v>193542</v>
      </c>
      <c r="J90" s="10">
        <v>266793468</v>
      </c>
      <c r="K90" s="10">
        <v>1886528</v>
      </c>
      <c r="L90" s="10">
        <v>3407186</v>
      </c>
      <c r="M90" s="10">
        <v>44471412</v>
      </c>
      <c r="N90" s="10">
        <v>33890688</v>
      </c>
      <c r="O90" s="10">
        <v>15939101</v>
      </c>
      <c r="P90" s="10">
        <v>27468</v>
      </c>
      <c r="Q90" s="10">
        <v>5553342</v>
      </c>
      <c r="R90" s="10">
        <v>211957</v>
      </c>
      <c r="S90" s="10">
        <v>24802</v>
      </c>
      <c r="T90" s="10">
        <v>7914363</v>
      </c>
      <c r="U90" s="10">
        <v>27411011</v>
      </c>
      <c r="V90" s="10">
        <v>103266877</v>
      </c>
      <c r="W90" s="10">
        <v>175149</v>
      </c>
      <c r="X90" s="10">
        <v>6962000</v>
      </c>
      <c r="Y90" s="10">
        <v>3567000</v>
      </c>
      <c r="Z90" s="10">
        <v>1762586</v>
      </c>
      <c r="AA90" s="10">
        <v>5067317</v>
      </c>
      <c r="AB90" s="10">
        <v>274309</v>
      </c>
      <c r="AC90" s="10">
        <v>3679785</v>
      </c>
      <c r="AD90" s="10">
        <v>74957</v>
      </c>
      <c r="AE90" s="10">
        <v>15</v>
      </c>
      <c r="AF90" s="10">
        <v>2134493</v>
      </c>
    </row>
    <row r="91" spans="3:32">
      <c r="C91">
        <f t="shared" si="2"/>
        <v>2018</v>
      </c>
      <c r="D91">
        <f t="shared" si="3"/>
        <v>11</v>
      </c>
      <c r="E91" s="10">
        <v>311038471</v>
      </c>
      <c r="F91" s="10">
        <v>3014163</v>
      </c>
      <c r="G91" s="10">
        <v>16710607</v>
      </c>
      <c r="H91" s="10">
        <v>20553006</v>
      </c>
      <c r="I91" s="10">
        <v>145708</v>
      </c>
      <c r="J91" s="10">
        <v>205678744</v>
      </c>
      <c r="K91" s="10">
        <v>1456835</v>
      </c>
      <c r="L91" s="10">
        <v>2633165</v>
      </c>
      <c r="M91" s="10">
        <v>37267501</v>
      </c>
      <c r="N91" s="10">
        <v>30552992</v>
      </c>
      <c r="O91" s="10">
        <v>14201428</v>
      </c>
      <c r="P91" s="10">
        <v>22628</v>
      </c>
      <c r="Q91" s="10">
        <v>4646998</v>
      </c>
      <c r="R91" s="10">
        <v>190106</v>
      </c>
      <c r="S91" s="10">
        <v>20292</v>
      </c>
      <c r="T91" s="10">
        <v>7082761</v>
      </c>
      <c r="U91" s="10">
        <v>24583699</v>
      </c>
      <c r="V91" s="10">
        <v>88722634</v>
      </c>
      <c r="W91" s="10">
        <v>166196</v>
      </c>
      <c r="X91" s="10">
        <v>6738000</v>
      </c>
      <c r="Y91" s="10">
        <v>3452000</v>
      </c>
      <c r="Z91" s="10">
        <v>1762586</v>
      </c>
      <c r="AA91" s="10">
        <v>5071540</v>
      </c>
      <c r="AB91" s="10">
        <v>274309</v>
      </c>
      <c r="AC91" s="10">
        <v>3679785</v>
      </c>
      <c r="AD91" s="10">
        <v>74957</v>
      </c>
      <c r="AE91" s="10">
        <v>15</v>
      </c>
      <c r="AF91" s="10">
        <v>2134493</v>
      </c>
    </row>
    <row r="92" spans="3:32">
      <c r="C92">
        <f t="shared" si="2"/>
        <v>2018</v>
      </c>
      <c r="D92">
        <f t="shared" si="3"/>
        <v>12</v>
      </c>
      <c r="E92" s="10">
        <v>374692311</v>
      </c>
      <c r="F92" s="10">
        <v>3599692</v>
      </c>
      <c r="G92" s="10">
        <v>20199279</v>
      </c>
      <c r="H92" s="10">
        <v>22415816</v>
      </c>
      <c r="I92" s="10">
        <v>158841</v>
      </c>
      <c r="J92" s="10">
        <v>208444664</v>
      </c>
      <c r="K92" s="10">
        <v>1558291</v>
      </c>
      <c r="L92" s="10">
        <v>2500948</v>
      </c>
      <c r="M92" s="10">
        <v>38317488</v>
      </c>
      <c r="N92" s="10">
        <v>31787475</v>
      </c>
      <c r="O92" s="10">
        <v>14070341</v>
      </c>
      <c r="P92" s="10">
        <v>25901</v>
      </c>
      <c r="Q92" s="10">
        <v>4913823</v>
      </c>
      <c r="R92" s="10">
        <v>181604</v>
      </c>
      <c r="S92" s="10">
        <v>18983</v>
      </c>
      <c r="T92" s="10">
        <v>7325392</v>
      </c>
      <c r="U92" s="10">
        <v>26500293</v>
      </c>
      <c r="V92" s="10">
        <v>89132869</v>
      </c>
      <c r="W92" s="10">
        <v>171659</v>
      </c>
      <c r="X92" s="10">
        <v>0</v>
      </c>
      <c r="Y92" s="10">
        <v>3568000</v>
      </c>
      <c r="Z92" s="10">
        <v>1762586</v>
      </c>
      <c r="AA92" s="10">
        <v>5075766</v>
      </c>
      <c r="AB92" s="10">
        <v>274309</v>
      </c>
      <c r="AC92" s="10">
        <v>3679785</v>
      </c>
      <c r="AD92" s="10">
        <v>74957</v>
      </c>
      <c r="AE92" s="10">
        <v>15</v>
      </c>
      <c r="AF92" s="10">
        <v>2134493</v>
      </c>
    </row>
    <row r="93" spans="3:32">
      <c r="C93">
        <f t="shared" si="2"/>
        <v>2019</v>
      </c>
      <c r="D93">
        <f t="shared" si="3"/>
        <v>1</v>
      </c>
      <c r="E93" s="10">
        <v>464123532</v>
      </c>
      <c r="F93" s="10">
        <v>4413433</v>
      </c>
      <c r="G93" s="10">
        <v>25053394</v>
      </c>
      <c r="H93" s="10">
        <v>25956827</v>
      </c>
      <c r="I93" s="10">
        <v>183678</v>
      </c>
      <c r="J93" s="10">
        <v>215296009</v>
      </c>
      <c r="K93" s="10">
        <v>1594031</v>
      </c>
      <c r="L93" s="10">
        <v>2588918</v>
      </c>
      <c r="M93" s="10">
        <v>38435381</v>
      </c>
      <c r="N93" s="10">
        <v>32283126</v>
      </c>
      <c r="O93" s="10">
        <v>14764822</v>
      </c>
      <c r="P93" s="10">
        <v>31047</v>
      </c>
      <c r="Q93" s="10">
        <v>5045066</v>
      </c>
      <c r="R93" s="10">
        <v>178888</v>
      </c>
      <c r="S93" s="10">
        <v>17568</v>
      </c>
      <c r="T93" s="10">
        <v>7220181</v>
      </c>
      <c r="U93" s="10">
        <v>23639533</v>
      </c>
      <c r="V93" s="10">
        <v>93242203</v>
      </c>
      <c r="W93" s="10">
        <v>174072</v>
      </c>
      <c r="X93" s="10">
        <v>0</v>
      </c>
      <c r="Y93" s="10">
        <v>3567000</v>
      </c>
      <c r="Z93" s="10">
        <v>1762586</v>
      </c>
      <c r="AA93" s="10">
        <v>5079996</v>
      </c>
      <c r="AB93" s="10">
        <v>274309</v>
      </c>
      <c r="AC93" s="10">
        <v>3679785</v>
      </c>
      <c r="AD93" s="10">
        <v>74957</v>
      </c>
      <c r="AE93" s="10">
        <v>15</v>
      </c>
      <c r="AF93" s="10">
        <v>2134493</v>
      </c>
    </row>
    <row r="94" spans="3:32">
      <c r="C94">
        <f t="shared" si="2"/>
        <v>2019</v>
      </c>
      <c r="D94">
        <f t="shared" si="3"/>
        <v>2</v>
      </c>
      <c r="E94" s="10">
        <v>418372054</v>
      </c>
      <c r="F94" s="10">
        <v>3938622</v>
      </c>
      <c r="G94" s="10">
        <v>22631938</v>
      </c>
      <c r="H94" s="10">
        <v>24305242</v>
      </c>
      <c r="I94" s="10">
        <v>171782</v>
      </c>
      <c r="J94" s="10">
        <v>207505034</v>
      </c>
      <c r="K94" s="10">
        <v>1508039</v>
      </c>
      <c r="L94" s="10">
        <v>2563293</v>
      </c>
      <c r="M94" s="10">
        <v>36814146</v>
      </c>
      <c r="N94" s="10">
        <v>30527279</v>
      </c>
      <c r="O94" s="10">
        <v>13992206</v>
      </c>
      <c r="P94" s="10">
        <v>30865</v>
      </c>
      <c r="Q94" s="10">
        <v>4843142</v>
      </c>
      <c r="R94" s="10">
        <v>168828</v>
      </c>
      <c r="S94" s="10">
        <v>22690</v>
      </c>
      <c r="T94" s="10">
        <v>6605695</v>
      </c>
      <c r="U94" s="10">
        <v>24579145</v>
      </c>
      <c r="V94" s="10">
        <v>77384551</v>
      </c>
      <c r="W94" s="10">
        <v>154379</v>
      </c>
      <c r="X94" s="10">
        <v>0</v>
      </c>
      <c r="Y94" s="10">
        <v>3222000</v>
      </c>
      <c r="Z94" s="10">
        <v>1762586</v>
      </c>
      <c r="AA94" s="10">
        <v>5084229</v>
      </c>
      <c r="AB94" s="10">
        <v>274309</v>
      </c>
      <c r="AC94" s="10">
        <v>3679785</v>
      </c>
      <c r="AD94" s="10">
        <v>74957</v>
      </c>
      <c r="AE94" s="10">
        <v>15</v>
      </c>
      <c r="AF94" s="10">
        <v>2134493</v>
      </c>
    </row>
    <row r="95" spans="3:32">
      <c r="C95">
        <f t="shared" si="2"/>
        <v>2019</v>
      </c>
      <c r="D95">
        <f t="shared" si="3"/>
        <v>3</v>
      </c>
      <c r="E95" s="10">
        <v>347737353</v>
      </c>
      <c r="F95" s="10">
        <v>3241402</v>
      </c>
      <c r="G95" s="10">
        <v>18831129</v>
      </c>
      <c r="H95" s="10">
        <v>21423650</v>
      </c>
      <c r="I95" s="10">
        <v>151257</v>
      </c>
      <c r="J95" s="10">
        <v>200117692</v>
      </c>
      <c r="K95" s="10">
        <v>1326054</v>
      </c>
      <c r="L95" s="10">
        <v>2563302</v>
      </c>
      <c r="M95" s="10">
        <v>37686509</v>
      </c>
      <c r="N95" s="10">
        <v>31808133</v>
      </c>
      <c r="O95" s="10">
        <v>14628838</v>
      </c>
      <c r="P95" s="10">
        <v>30740</v>
      </c>
      <c r="Q95" s="10">
        <v>4853219</v>
      </c>
      <c r="R95" s="10">
        <v>169325</v>
      </c>
      <c r="S95" s="10">
        <v>21547</v>
      </c>
      <c r="T95" s="10">
        <v>7191175</v>
      </c>
      <c r="U95" s="10">
        <v>24159915</v>
      </c>
      <c r="V95" s="10">
        <v>95423638</v>
      </c>
      <c r="W95" s="10">
        <v>170816</v>
      </c>
      <c r="X95" s="10">
        <v>0</v>
      </c>
      <c r="Y95" s="10">
        <v>3567000</v>
      </c>
      <c r="Z95" s="10">
        <v>1762586</v>
      </c>
      <c r="AA95" s="10">
        <v>5088466</v>
      </c>
      <c r="AB95" s="10">
        <v>274309</v>
      </c>
      <c r="AC95" s="10">
        <v>3679785</v>
      </c>
      <c r="AD95" s="10">
        <v>74957</v>
      </c>
      <c r="AE95" s="10">
        <v>15</v>
      </c>
      <c r="AF95" s="10">
        <v>2134493</v>
      </c>
    </row>
    <row r="96" spans="3:32">
      <c r="C96">
        <f t="shared" si="2"/>
        <v>2019</v>
      </c>
      <c r="D96">
        <f t="shared" si="3"/>
        <v>4</v>
      </c>
      <c r="E96" s="10">
        <v>324357924</v>
      </c>
      <c r="F96" s="10">
        <v>2993987</v>
      </c>
      <c r="G96" s="10">
        <v>17633888</v>
      </c>
      <c r="H96" s="10">
        <v>21344718</v>
      </c>
      <c r="I96" s="10">
        <v>150546</v>
      </c>
      <c r="J96" s="10">
        <v>211651605</v>
      </c>
      <c r="K96" s="10">
        <v>1564249</v>
      </c>
      <c r="L96" s="10">
        <v>2779741</v>
      </c>
      <c r="M96" s="10">
        <v>41881571</v>
      </c>
      <c r="N96" s="10">
        <v>33169893</v>
      </c>
      <c r="O96" s="10">
        <v>15186342</v>
      </c>
      <c r="P96" s="10">
        <v>30366</v>
      </c>
      <c r="Q96" s="10">
        <v>5127870</v>
      </c>
      <c r="R96" s="10">
        <v>177198</v>
      </c>
      <c r="S96" s="10">
        <v>20458</v>
      </c>
      <c r="T96" s="10">
        <v>7432222</v>
      </c>
      <c r="U96" s="10">
        <v>25424180</v>
      </c>
      <c r="V96" s="10">
        <v>96644036</v>
      </c>
      <c r="W96" s="10">
        <v>251077</v>
      </c>
      <c r="X96" s="10">
        <v>0</v>
      </c>
      <c r="Y96" s="10">
        <v>3452000</v>
      </c>
      <c r="Z96" s="10">
        <v>1762586</v>
      </c>
      <c r="AA96" s="10">
        <v>5092706</v>
      </c>
      <c r="AB96" s="10">
        <v>274309</v>
      </c>
      <c r="AC96" s="10">
        <v>3679785</v>
      </c>
      <c r="AD96" s="10">
        <v>74957</v>
      </c>
      <c r="AE96" s="10">
        <v>15</v>
      </c>
      <c r="AF96" s="10">
        <v>2134493</v>
      </c>
    </row>
    <row r="97" spans="3:32">
      <c r="C97">
        <f t="shared" si="2"/>
        <v>2019</v>
      </c>
      <c r="D97">
        <f t="shared" si="3"/>
        <v>5</v>
      </c>
      <c r="E97" s="10">
        <v>356924968</v>
      </c>
      <c r="F97" s="10">
        <v>3262039</v>
      </c>
      <c r="G97" s="10">
        <v>19464182</v>
      </c>
      <c r="H97" s="10">
        <v>23174769</v>
      </c>
      <c r="I97" s="10">
        <v>163282</v>
      </c>
      <c r="J97" s="10">
        <v>228188721</v>
      </c>
      <c r="K97" s="10">
        <v>1684999</v>
      </c>
      <c r="L97" s="10">
        <v>2973216</v>
      </c>
      <c r="M97" s="10">
        <v>42449131</v>
      </c>
      <c r="N97" s="10">
        <v>34040043</v>
      </c>
      <c r="O97" s="10">
        <v>15799522</v>
      </c>
      <c r="P97" s="10">
        <v>23886</v>
      </c>
      <c r="Q97" s="10">
        <v>5255342</v>
      </c>
      <c r="R97" s="10">
        <v>196089</v>
      </c>
      <c r="S97" s="10">
        <v>30666</v>
      </c>
      <c r="T97" s="10">
        <v>7684475</v>
      </c>
      <c r="U97" s="10">
        <v>29382586</v>
      </c>
      <c r="V97" s="10">
        <v>109919610</v>
      </c>
      <c r="W97" s="10">
        <v>178244</v>
      </c>
      <c r="X97" s="10">
        <v>0</v>
      </c>
      <c r="Y97" s="10">
        <v>3567000</v>
      </c>
      <c r="Z97" s="10">
        <v>1762586</v>
      </c>
      <c r="AA97" s="10">
        <v>5096950</v>
      </c>
      <c r="AB97" s="10">
        <v>274309</v>
      </c>
      <c r="AC97" s="10">
        <v>3679785</v>
      </c>
      <c r="AD97" s="10">
        <v>74957</v>
      </c>
      <c r="AE97" s="10">
        <v>15</v>
      </c>
      <c r="AF97" s="10">
        <v>2134493</v>
      </c>
    </row>
    <row r="98" spans="3:32">
      <c r="C98">
        <f t="shared" si="2"/>
        <v>2019</v>
      </c>
      <c r="D98">
        <f t="shared" si="3"/>
        <v>6</v>
      </c>
      <c r="E98" s="10">
        <v>512899516</v>
      </c>
      <c r="F98" s="10">
        <v>4640076</v>
      </c>
      <c r="G98" s="10">
        <v>28063429</v>
      </c>
      <c r="H98" s="10">
        <v>29534706</v>
      </c>
      <c r="I98" s="10">
        <v>207813</v>
      </c>
      <c r="J98" s="10">
        <v>276148416</v>
      </c>
      <c r="K98" s="10">
        <v>2198963</v>
      </c>
      <c r="L98" s="10">
        <v>3738105</v>
      </c>
      <c r="M98" s="10">
        <v>49304860</v>
      </c>
      <c r="N98" s="10">
        <v>37325160</v>
      </c>
      <c r="O98" s="10">
        <v>17235797</v>
      </c>
      <c r="P98" s="10">
        <v>27478</v>
      </c>
      <c r="Q98" s="10">
        <v>5909129</v>
      </c>
      <c r="R98" s="10">
        <v>215037</v>
      </c>
      <c r="S98" s="10">
        <v>29180</v>
      </c>
      <c r="T98" s="10">
        <v>8288420</v>
      </c>
      <c r="U98" s="10">
        <v>28147877</v>
      </c>
      <c r="V98" s="10">
        <v>111556532</v>
      </c>
      <c r="W98" s="10">
        <v>165353</v>
      </c>
      <c r="X98" s="10">
        <v>0</v>
      </c>
      <c r="Y98" s="10">
        <v>3452000</v>
      </c>
      <c r="Z98" s="10">
        <v>1762586</v>
      </c>
      <c r="AA98" s="10">
        <v>5101198</v>
      </c>
      <c r="AB98" s="10">
        <v>274309</v>
      </c>
      <c r="AC98" s="10">
        <v>3679785</v>
      </c>
      <c r="AD98" s="10">
        <v>74957</v>
      </c>
      <c r="AE98" s="10">
        <v>15</v>
      </c>
      <c r="AF98" s="10">
        <v>2134493</v>
      </c>
    </row>
    <row r="99" spans="3:32">
      <c r="C99">
        <f t="shared" si="2"/>
        <v>2019</v>
      </c>
      <c r="D99">
        <f t="shared" si="3"/>
        <v>7</v>
      </c>
      <c r="E99" s="10">
        <v>601251926</v>
      </c>
      <c r="F99" s="10">
        <v>5387562</v>
      </c>
      <c r="G99" s="10">
        <v>33059114</v>
      </c>
      <c r="H99" s="10">
        <v>32744498</v>
      </c>
      <c r="I99" s="10">
        <v>230165</v>
      </c>
      <c r="J99" s="10">
        <v>298119480</v>
      </c>
      <c r="K99" s="10">
        <v>2340176</v>
      </c>
      <c r="L99" s="10">
        <v>4053299</v>
      </c>
      <c r="M99" s="10">
        <v>51285171</v>
      </c>
      <c r="N99" s="10">
        <v>38924698</v>
      </c>
      <c r="O99" s="10">
        <v>18330136</v>
      </c>
      <c r="P99" s="10">
        <v>29609</v>
      </c>
      <c r="Q99" s="10">
        <v>6306326</v>
      </c>
      <c r="R99" s="10">
        <v>227822</v>
      </c>
      <c r="S99" s="10">
        <v>27398</v>
      </c>
      <c r="T99" s="10">
        <v>8394416</v>
      </c>
      <c r="U99" s="10">
        <v>31158716</v>
      </c>
      <c r="V99" s="10">
        <v>126129413</v>
      </c>
      <c r="W99" s="10">
        <v>173688</v>
      </c>
      <c r="X99" s="10">
        <v>0</v>
      </c>
      <c r="Y99" s="10">
        <v>3567000</v>
      </c>
      <c r="Z99" s="10">
        <v>1762586</v>
      </c>
      <c r="AA99" s="10">
        <v>5105449</v>
      </c>
      <c r="AB99" s="10">
        <v>274309</v>
      </c>
      <c r="AC99" s="10">
        <v>3679785</v>
      </c>
      <c r="AD99" s="10">
        <v>74957</v>
      </c>
      <c r="AE99" s="10">
        <v>15</v>
      </c>
      <c r="AF99" s="10">
        <v>2134493</v>
      </c>
    </row>
    <row r="100" spans="3:32">
      <c r="C100">
        <f t="shared" si="2"/>
        <v>2019</v>
      </c>
      <c r="D100">
        <f t="shared" si="3"/>
        <v>8</v>
      </c>
      <c r="E100" s="10">
        <v>604839432</v>
      </c>
      <c r="F100" s="10">
        <v>5371745</v>
      </c>
      <c r="G100" s="10">
        <v>33478519</v>
      </c>
      <c r="H100" s="10">
        <v>32907735</v>
      </c>
      <c r="I100" s="10">
        <v>231138</v>
      </c>
      <c r="J100" s="10">
        <v>297324150</v>
      </c>
      <c r="K100" s="10">
        <v>2415978</v>
      </c>
      <c r="L100" s="10">
        <v>4023632</v>
      </c>
      <c r="M100" s="10">
        <v>52575898</v>
      </c>
      <c r="N100" s="10">
        <v>39495370</v>
      </c>
      <c r="O100" s="10">
        <v>18550920</v>
      </c>
      <c r="P100" s="10">
        <v>31421</v>
      </c>
      <c r="Q100" s="10">
        <v>6299988</v>
      </c>
      <c r="R100" s="10">
        <v>219993</v>
      </c>
      <c r="S100" s="10">
        <v>31219</v>
      </c>
      <c r="T100" s="10">
        <v>8542909</v>
      </c>
      <c r="U100" s="10">
        <v>35002272</v>
      </c>
      <c r="V100" s="10">
        <v>124529335</v>
      </c>
      <c r="W100" s="10">
        <v>186777</v>
      </c>
      <c r="X100" s="10">
        <v>0</v>
      </c>
      <c r="Y100" s="10">
        <v>3567000</v>
      </c>
      <c r="Z100" s="10">
        <v>1762586</v>
      </c>
      <c r="AA100" s="10">
        <v>5109703</v>
      </c>
      <c r="AB100" s="10">
        <v>274309</v>
      </c>
      <c r="AC100" s="10">
        <v>3679785</v>
      </c>
      <c r="AD100" s="10">
        <v>74957</v>
      </c>
      <c r="AE100" s="10">
        <v>15</v>
      </c>
      <c r="AF100" s="10">
        <v>2134493</v>
      </c>
    </row>
    <row r="101" spans="3:32">
      <c r="C101">
        <f t="shared" si="2"/>
        <v>2019</v>
      </c>
      <c r="D101">
        <f t="shared" si="3"/>
        <v>9</v>
      </c>
      <c r="E101" s="10">
        <v>569012722</v>
      </c>
      <c r="F101" s="10">
        <v>5016060</v>
      </c>
      <c r="G101" s="10">
        <v>31702515</v>
      </c>
      <c r="H101" s="10">
        <v>32099828</v>
      </c>
      <c r="I101" s="10">
        <v>225456</v>
      </c>
      <c r="J101" s="10">
        <v>300250925</v>
      </c>
      <c r="K101" s="10">
        <v>2241208</v>
      </c>
      <c r="L101" s="10">
        <v>3995772</v>
      </c>
      <c r="M101" s="10">
        <v>51837250</v>
      </c>
      <c r="N101" s="10">
        <v>37245859</v>
      </c>
      <c r="O101" s="10">
        <v>17685508</v>
      </c>
      <c r="P101" s="10">
        <v>33622</v>
      </c>
      <c r="Q101" s="10">
        <v>6109730</v>
      </c>
      <c r="R101" s="10">
        <v>218563</v>
      </c>
      <c r="S101" s="10">
        <v>29188</v>
      </c>
      <c r="T101" s="10">
        <v>8564039</v>
      </c>
      <c r="U101" s="10">
        <v>29681955</v>
      </c>
      <c r="V101" s="10">
        <v>113445200</v>
      </c>
      <c r="W101" s="10">
        <v>169241</v>
      </c>
      <c r="X101" s="10">
        <v>0</v>
      </c>
      <c r="Y101" s="10">
        <v>3452000</v>
      </c>
      <c r="Z101" s="10">
        <v>1762586</v>
      </c>
      <c r="AA101" s="10">
        <v>5113961</v>
      </c>
      <c r="AB101" s="10">
        <v>274309</v>
      </c>
      <c r="AC101" s="10">
        <v>3679785</v>
      </c>
      <c r="AD101" s="10">
        <v>74957</v>
      </c>
      <c r="AE101" s="10">
        <v>15</v>
      </c>
      <c r="AF101" s="10">
        <v>2134493</v>
      </c>
    </row>
    <row r="102" spans="3:32">
      <c r="C102">
        <f t="shared" si="2"/>
        <v>2019</v>
      </c>
      <c r="D102">
        <f t="shared" si="3"/>
        <v>10</v>
      </c>
      <c r="E102" s="10">
        <v>450237630</v>
      </c>
      <c r="F102" s="10">
        <v>3938657</v>
      </c>
      <c r="G102" s="10">
        <v>25246099</v>
      </c>
      <c r="H102" s="10">
        <v>27684081</v>
      </c>
      <c r="I102" s="10">
        <v>194423</v>
      </c>
      <c r="J102" s="10">
        <v>270087975</v>
      </c>
      <c r="K102" s="10">
        <v>1848028</v>
      </c>
      <c r="L102" s="10">
        <v>3545878</v>
      </c>
      <c r="M102" s="10">
        <v>46348777</v>
      </c>
      <c r="N102" s="10">
        <v>33890688</v>
      </c>
      <c r="O102" s="10">
        <v>15939101</v>
      </c>
      <c r="P102" s="10">
        <v>27468</v>
      </c>
      <c r="Q102" s="10">
        <v>5587400</v>
      </c>
      <c r="R102" s="10">
        <v>211957</v>
      </c>
      <c r="S102" s="10">
        <v>24802</v>
      </c>
      <c r="T102" s="10">
        <v>7914363</v>
      </c>
      <c r="U102" s="10">
        <v>27411011</v>
      </c>
      <c r="V102" s="10">
        <v>103266877</v>
      </c>
      <c r="W102" s="10">
        <v>175149</v>
      </c>
      <c r="X102" s="10">
        <v>6962000</v>
      </c>
      <c r="Y102" s="10">
        <v>3567000</v>
      </c>
      <c r="Z102" s="10">
        <v>1762586</v>
      </c>
      <c r="AA102" s="10">
        <v>5118223</v>
      </c>
      <c r="AB102" s="10">
        <v>274309</v>
      </c>
      <c r="AC102" s="10">
        <v>3679785</v>
      </c>
      <c r="AD102" s="10">
        <v>74957</v>
      </c>
      <c r="AE102" s="10">
        <v>15</v>
      </c>
      <c r="AF102" s="10">
        <v>2134493</v>
      </c>
    </row>
    <row r="103" spans="3:32">
      <c r="C103">
        <f t="shared" si="2"/>
        <v>2019</v>
      </c>
      <c r="D103">
        <f t="shared" si="3"/>
        <v>11</v>
      </c>
      <c r="E103" s="10">
        <v>314049887</v>
      </c>
      <c r="F103" s="10">
        <v>2724743</v>
      </c>
      <c r="G103" s="10">
        <v>17686780</v>
      </c>
      <c r="H103" s="10">
        <v>20850177</v>
      </c>
      <c r="I103" s="10">
        <v>146376</v>
      </c>
      <c r="J103" s="10">
        <v>208196687</v>
      </c>
      <c r="K103" s="10">
        <v>1427103</v>
      </c>
      <c r="L103" s="10">
        <v>2743622</v>
      </c>
      <c r="M103" s="10">
        <v>38867490</v>
      </c>
      <c r="N103" s="10">
        <v>30552992</v>
      </c>
      <c r="O103" s="10">
        <v>14201428</v>
      </c>
      <c r="P103" s="10">
        <v>22628</v>
      </c>
      <c r="Q103" s="10">
        <v>4646998</v>
      </c>
      <c r="R103" s="10">
        <v>190106</v>
      </c>
      <c r="S103" s="10">
        <v>20292</v>
      </c>
      <c r="T103" s="10">
        <v>7082761</v>
      </c>
      <c r="U103" s="10">
        <v>24583699</v>
      </c>
      <c r="V103" s="10">
        <v>88722634</v>
      </c>
      <c r="W103" s="10">
        <v>166196</v>
      </c>
      <c r="X103" s="10">
        <v>6738000</v>
      </c>
      <c r="Y103" s="10">
        <v>3452000</v>
      </c>
      <c r="Z103" s="10">
        <v>1762586</v>
      </c>
      <c r="AA103" s="10">
        <v>5122488</v>
      </c>
      <c r="AB103" s="10">
        <v>274309</v>
      </c>
      <c r="AC103" s="10">
        <v>3679785</v>
      </c>
      <c r="AD103" s="10">
        <v>74957</v>
      </c>
      <c r="AE103" s="10">
        <v>15</v>
      </c>
      <c r="AF103" s="10">
        <v>2134493</v>
      </c>
    </row>
    <row r="104" spans="3:32">
      <c r="C104">
        <f t="shared" si="2"/>
        <v>2019</v>
      </c>
      <c r="D104">
        <f t="shared" si="3"/>
        <v>12</v>
      </c>
      <c r="E104" s="10">
        <v>378317109</v>
      </c>
      <c r="F104" s="10">
        <v>3254458</v>
      </c>
      <c r="G104" s="10">
        <v>21375132</v>
      </c>
      <c r="H104" s="10">
        <v>22739920</v>
      </c>
      <c r="I104" s="10">
        <v>159570</v>
      </c>
      <c r="J104" s="10">
        <v>210993816</v>
      </c>
      <c r="K104" s="10">
        <v>1526489</v>
      </c>
      <c r="L104" s="10">
        <v>2601928</v>
      </c>
      <c r="M104" s="10">
        <v>39968158</v>
      </c>
      <c r="N104" s="10">
        <v>31787475</v>
      </c>
      <c r="O104" s="10">
        <v>14070341</v>
      </c>
      <c r="P104" s="10">
        <v>25901</v>
      </c>
      <c r="Q104" s="10">
        <v>4913823</v>
      </c>
      <c r="R104" s="10">
        <v>181604</v>
      </c>
      <c r="S104" s="10">
        <v>18983</v>
      </c>
      <c r="T104" s="10">
        <v>7325392</v>
      </c>
      <c r="U104" s="10">
        <v>26500293</v>
      </c>
      <c r="V104" s="10">
        <v>89132869</v>
      </c>
      <c r="W104" s="10">
        <v>171659</v>
      </c>
      <c r="X104" s="10">
        <v>0</v>
      </c>
      <c r="Y104" s="10">
        <v>3568000</v>
      </c>
      <c r="Z104" s="10">
        <v>1762586</v>
      </c>
      <c r="AA104" s="10">
        <v>5126757</v>
      </c>
      <c r="AB104" s="10">
        <v>274309</v>
      </c>
      <c r="AC104" s="10">
        <v>3679785</v>
      </c>
      <c r="AD104" s="10">
        <v>74957</v>
      </c>
      <c r="AE104" s="10">
        <v>15</v>
      </c>
      <c r="AF104" s="10">
        <v>2134493</v>
      </c>
    </row>
    <row r="105" spans="3:32">
      <c r="C105">
        <f t="shared" si="2"/>
        <v>2020</v>
      </c>
      <c r="D105">
        <f t="shared" si="3"/>
        <v>1</v>
      </c>
      <c r="E105" s="10">
        <v>468586868</v>
      </c>
      <c r="F105" s="10">
        <v>3990031</v>
      </c>
      <c r="G105" s="10">
        <v>26415562</v>
      </c>
      <c r="H105" s="10">
        <v>26287819</v>
      </c>
      <c r="I105" s="10">
        <v>184232</v>
      </c>
      <c r="J105" s="10">
        <v>217426268</v>
      </c>
      <c r="K105" s="10">
        <v>1561500</v>
      </c>
      <c r="L105" s="10">
        <v>2689695</v>
      </c>
      <c r="M105" s="10">
        <v>40104782</v>
      </c>
      <c r="N105" s="10">
        <v>32283126</v>
      </c>
      <c r="O105" s="10">
        <v>14764822</v>
      </c>
      <c r="P105" s="10">
        <v>31047</v>
      </c>
      <c r="Q105" s="10">
        <v>5045066</v>
      </c>
      <c r="R105" s="10">
        <v>178888</v>
      </c>
      <c r="S105" s="10">
        <v>17568</v>
      </c>
      <c r="T105" s="10">
        <v>7211181</v>
      </c>
      <c r="U105" s="10">
        <v>23632533</v>
      </c>
      <c r="V105" s="10">
        <v>93106203</v>
      </c>
      <c r="W105" s="10">
        <v>173072</v>
      </c>
      <c r="X105" s="10">
        <v>0</v>
      </c>
      <c r="Y105" s="10">
        <v>3557000</v>
      </c>
      <c r="Z105" s="10">
        <v>1762586</v>
      </c>
      <c r="AA105" s="10">
        <v>5131029</v>
      </c>
      <c r="AB105" s="10">
        <v>274309</v>
      </c>
      <c r="AC105" s="10">
        <v>3679785</v>
      </c>
      <c r="AD105" s="10">
        <v>74957</v>
      </c>
      <c r="AE105" s="10">
        <v>15</v>
      </c>
      <c r="AF105" s="10">
        <v>2134493</v>
      </c>
    </row>
    <row r="106" spans="3:32">
      <c r="C106">
        <f t="shared" si="2"/>
        <v>2020</v>
      </c>
      <c r="D106">
        <f t="shared" si="3"/>
        <v>2</v>
      </c>
      <c r="E106" s="10">
        <v>422482849</v>
      </c>
      <c r="F106" s="10">
        <v>3561457</v>
      </c>
      <c r="G106" s="10">
        <v>23767984</v>
      </c>
      <c r="H106" s="10">
        <v>24615159</v>
      </c>
      <c r="I106" s="10">
        <v>172313</v>
      </c>
      <c r="J106" s="10">
        <v>208503505</v>
      </c>
      <c r="K106" s="10">
        <v>1502041</v>
      </c>
      <c r="L106" s="10">
        <v>2714446</v>
      </c>
      <c r="M106" s="10">
        <v>39033410</v>
      </c>
      <c r="N106" s="10">
        <v>30728760</v>
      </c>
      <c r="O106" s="10">
        <v>14142880</v>
      </c>
      <c r="P106" s="10">
        <v>31383</v>
      </c>
      <c r="Q106" s="10">
        <v>4925604</v>
      </c>
      <c r="R106" s="10">
        <v>171660</v>
      </c>
      <c r="S106" s="10">
        <v>23070</v>
      </c>
      <c r="T106" s="10">
        <v>6758851</v>
      </c>
      <c r="U106" s="10">
        <v>24702507</v>
      </c>
      <c r="V106" s="10">
        <v>78915489</v>
      </c>
      <c r="W106" s="10">
        <v>159379</v>
      </c>
      <c r="X106" s="10">
        <v>0</v>
      </c>
      <c r="Y106" s="10">
        <v>3328000</v>
      </c>
      <c r="Z106" s="10">
        <v>1762586</v>
      </c>
      <c r="AA106" s="10">
        <v>5135305</v>
      </c>
      <c r="AB106" s="10">
        <v>274309</v>
      </c>
      <c r="AC106" s="10">
        <v>3679785</v>
      </c>
      <c r="AD106" s="10">
        <v>74957</v>
      </c>
      <c r="AE106" s="10">
        <v>15</v>
      </c>
      <c r="AF106" s="10">
        <v>2134493</v>
      </c>
    </row>
    <row r="107" spans="3:32">
      <c r="C107">
        <f t="shared" si="2"/>
        <v>2020</v>
      </c>
      <c r="D107">
        <f t="shared" si="3"/>
        <v>3</v>
      </c>
      <c r="E107" s="10">
        <v>351203058</v>
      </c>
      <c r="F107" s="10">
        <v>2931517</v>
      </c>
      <c r="G107" s="10">
        <v>19722695</v>
      </c>
      <c r="H107" s="10">
        <v>21696821</v>
      </c>
      <c r="I107" s="10">
        <v>151726</v>
      </c>
      <c r="J107" s="10">
        <v>200987808</v>
      </c>
      <c r="K107" s="10">
        <v>1320707</v>
      </c>
      <c r="L107" s="10">
        <v>2710981</v>
      </c>
      <c r="M107" s="10">
        <v>39976654</v>
      </c>
      <c r="N107" s="10">
        <v>32011783</v>
      </c>
      <c r="O107" s="10">
        <v>14777020</v>
      </c>
      <c r="P107" s="10">
        <v>31261</v>
      </c>
      <c r="Q107" s="10">
        <v>4934545</v>
      </c>
      <c r="R107" s="10">
        <v>172193</v>
      </c>
      <c r="S107" s="10">
        <v>21912</v>
      </c>
      <c r="T107" s="10">
        <v>7250039</v>
      </c>
      <c r="U107" s="10">
        <v>24190104</v>
      </c>
      <c r="V107" s="10">
        <v>95289715</v>
      </c>
      <c r="W107" s="10">
        <v>169816</v>
      </c>
      <c r="X107" s="10">
        <v>0</v>
      </c>
      <c r="Y107" s="10">
        <v>3557000</v>
      </c>
      <c r="Z107" s="10">
        <v>1762586</v>
      </c>
      <c r="AA107" s="10">
        <v>5139584</v>
      </c>
      <c r="AB107" s="10">
        <v>274309</v>
      </c>
      <c r="AC107" s="10">
        <v>3679785</v>
      </c>
      <c r="AD107" s="10">
        <v>74957</v>
      </c>
      <c r="AE107" s="10">
        <v>15</v>
      </c>
      <c r="AF107" s="10">
        <v>2134493</v>
      </c>
    </row>
    <row r="108" spans="3:32">
      <c r="C108">
        <f t="shared" si="2"/>
        <v>2020</v>
      </c>
      <c r="D108">
        <f t="shared" si="3"/>
        <v>4</v>
      </c>
      <c r="E108" s="10">
        <v>327683753</v>
      </c>
      <c r="F108" s="10">
        <v>2708232</v>
      </c>
      <c r="G108" s="10">
        <v>18369512</v>
      </c>
      <c r="H108" s="10">
        <v>21616870</v>
      </c>
      <c r="I108" s="10">
        <v>151024</v>
      </c>
      <c r="J108" s="10">
        <v>214085017</v>
      </c>
      <c r="K108" s="10">
        <v>1531997</v>
      </c>
      <c r="L108" s="10">
        <v>2898028</v>
      </c>
      <c r="M108" s="10">
        <v>43246153</v>
      </c>
      <c r="N108" s="10">
        <v>33169893</v>
      </c>
      <c r="O108" s="10">
        <v>15186342</v>
      </c>
      <c r="P108" s="10">
        <v>30366</v>
      </c>
      <c r="Q108" s="10">
        <v>5127870</v>
      </c>
      <c r="R108" s="10">
        <v>177198</v>
      </c>
      <c r="S108" s="10">
        <v>20458</v>
      </c>
      <c r="T108" s="10">
        <v>7424222</v>
      </c>
      <c r="U108" s="10">
        <v>25419180</v>
      </c>
      <c r="V108" s="10">
        <v>96508036</v>
      </c>
      <c r="W108" s="10">
        <v>251077</v>
      </c>
      <c r="X108" s="10">
        <v>0</v>
      </c>
      <c r="Y108" s="10">
        <v>3443000</v>
      </c>
      <c r="Z108" s="10">
        <v>1762586</v>
      </c>
      <c r="AA108" s="10">
        <v>5143867</v>
      </c>
      <c r="AB108" s="10">
        <v>274309</v>
      </c>
      <c r="AC108" s="10">
        <v>3679785</v>
      </c>
      <c r="AD108" s="10">
        <v>74957</v>
      </c>
      <c r="AE108" s="10">
        <v>15</v>
      </c>
      <c r="AF108" s="10">
        <v>2134493</v>
      </c>
    </row>
    <row r="109" spans="3:32">
      <c r="C109">
        <f t="shared" si="2"/>
        <v>2020</v>
      </c>
      <c r="D109">
        <f t="shared" si="3"/>
        <v>5</v>
      </c>
      <c r="E109" s="10">
        <v>360671279</v>
      </c>
      <c r="F109" s="10">
        <v>2952140</v>
      </c>
      <c r="G109" s="10">
        <v>20182864</v>
      </c>
      <c r="H109" s="10">
        <v>23470240</v>
      </c>
      <c r="I109" s="10">
        <v>163813</v>
      </c>
      <c r="J109" s="10">
        <v>230825917</v>
      </c>
      <c r="K109" s="10">
        <v>1667447</v>
      </c>
      <c r="L109" s="10">
        <v>3091357</v>
      </c>
      <c r="M109" s="10">
        <v>43835116</v>
      </c>
      <c r="N109" s="10">
        <v>34040043</v>
      </c>
      <c r="O109" s="10">
        <v>15799522</v>
      </c>
      <c r="P109" s="10">
        <v>23886</v>
      </c>
      <c r="Q109" s="10">
        <v>5255342</v>
      </c>
      <c r="R109" s="10">
        <v>196089</v>
      </c>
      <c r="S109" s="10">
        <v>30666</v>
      </c>
      <c r="T109" s="10">
        <v>7675475</v>
      </c>
      <c r="U109" s="10">
        <v>29375586</v>
      </c>
      <c r="V109" s="10">
        <v>109783610</v>
      </c>
      <c r="W109" s="10">
        <v>177244</v>
      </c>
      <c r="X109" s="10">
        <v>0</v>
      </c>
      <c r="Y109" s="10">
        <v>3557000</v>
      </c>
      <c r="Z109" s="10">
        <v>1762586</v>
      </c>
      <c r="AA109" s="10">
        <v>5148154</v>
      </c>
      <c r="AB109" s="10">
        <v>274309</v>
      </c>
      <c r="AC109" s="10">
        <v>3679785</v>
      </c>
      <c r="AD109" s="10">
        <v>74957</v>
      </c>
      <c r="AE109" s="10">
        <v>15</v>
      </c>
      <c r="AF109" s="10">
        <v>2134493</v>
      </c>
    </row>
    <row r="110" spans="3:32">
      <c r="C110">
        <f t="shared" si="2"/>
        <v>2020</v>
      </c>
      <c r="D110">
        <f t="shared" si="3"/>
        <v>6</v>
      </c>
      <c r="E110" s="10">
        <v>518428478</v>
      </c>
      <c r="F110" s="10">
        <v>4200255</v>
      </c>
      <c r="G110" s="10">
        <v>28945642</v>
      </c>
      <c r="H110" s="10">
        <v>29911252</v>
      </c>
      <c r="I110" s="10">
        <v>208498</v>
      </c>
      <c r="J110" s="10">
        <v>279287092</v>
      </c>
      <c r="K110" s="10">
        <v>2176057</v>
      </c>
      <c r="L110" s="10">
        <v>3896123</v>
      </c>
      <c r="M110" s="10">
        <v>50926182</v>
      </c>
      <c r="N110" s="10">
        <v>37325160</v>
      </c>
      <c r="O110" s="10">
        <v>17235797</v>
      </c>
      <c r="P110" s="10">
        <v>27478</v>
      </c>
      <c r="Q110" s="10">
        <v>5909129</v>
      </c>
      <c r="R110" s="10">
        <v>215037</v>
      </c>
      <c r="S110" s="10">
        <v>29180</v>
      </c>
      <c r="T110" s="10">
        <v>8280420</v>
      </c>
      <c r="U110" s="10">
        <v>28142877</v>
      </c>
      <c r="V110" s="10">
        <v>111420532</v>
      </c>
      <c r="W110" s="10">
        <v>165353</v>
      </c>
      <c r="X110" s="10">
        <v>0</v>
      </c>
      <c r="Y110" s="10">
        <v>3443000</v>
      </c>
      <c r="Z110" s="10">
        <v>1762586</v>
      </c>
      <c r="AA110" s="10">
        <v>5152444</v>
      </c>
      <c r="AB110" s="10">
        <v>274309</v>
      </c>
      <c r="AC110" s="10">
        <v>3679785</v>
      </c>
      <c r="AD110" s="10">
        <v>74957</v>
      </c>
      <c r="AE110" s="10">
        <v>15</v>
      </c>
      <c r="AF110" s="10">
        <v>2134493</v>
      </c>
    </row>
    <row r="111" spans="3:32">
      <c r="C111">
        <f t="shared" si="2"/>
        <v>2020</v>
      </c>
      <c r="D111">
        <f t="shared" si="3"/>
        <v>7</v>
      </c>
      <c r="E111" s="10">
        <v>607935174</v>
      </c>
      <c r="F111" s="10">
        <v>4877896</v>
      </c>
      <c r="G111" s="10">
        <v>33886715</v>
      </c>
      <c r="H111" s="10">
        <v>33161948</v>
      </c>
      <c r="I111" s="10">
        <v>230940</v>
      </c>
      <c r="J111" s="10">
        <v>301531417</v>
      </c>
      <c r="K111" s="10">
        <v>2315799</v>
      </c>
      <c r="L111" s="10">
        <v>4218631</v>
      </c>
      <c r="M111" s="10">
        <v>52971125</v>
      </c>
      <c r="N111" s="10">
        <v>38924698</v>
      </c>
      <c r="O111" s="10">
        <v>18330136</v>
      </c>
      <c r="P111" s="10">
        <v>29609</v>
      </c>
      <c r="Q111" s="10">
        <v>6306326</v>
      </c>
      <c r="R111" s="10">
        <v>227822</v>
      </c>
      <c r="S111" s="10">
        <v>27398</v>
      </c>
      <c r="T111" s="10">
        <v>8385416</v>
      </c>
      <c r="U111" s="10">
        <v>31151716</v>
      </c>
      <c r="V111" s="10">
        <v>125993413</v>
      </c>
      <c r="W111" s="10">
        <v>172688</v>
      </c>
      <c r="X111" s="10">
        <v>0</v>
      </c>
      <c r="Y111" s="10">
        <v>3557000</v>
      </c>
      <c r="Z111" s="10">
        <v>1762586</v>
      </c>
      <c r="AA111" s="10">
        <v>5156738</v>
      </c>
      <c r="AB111" s="10">
        <v>274309</v>
      </c>
      <c r="AC111" s="10">
        <v>3679785</v>
      </c>
      <c r="AD111" s="10">
        <v>74957</v>
      </c>
      <c r="AE111" s="10">
        <v>15</v>
      </c>
      <c r="AF111" s="10">
        <v>2134493</v>
      </c>
    </row>
    <row r="112" spans="3:32">
      <c r="C112">
        <f t="shared" si="2"/>
        <v>2020</v>
      </c>
      <c r="D112">
        <f t="shared" si="3"/>
        <v>8</v>
      </c>
      <c r="E112" s="10">
        <v>611812798</v>
      </c>
      <c r="F112" s="10">
        <v>4863098</v>
      </c>
      <c r="G112" s="10">
        <v>34058664</v>
      </c>
      <c r="H112" s="10">
        <v>33327255</v>
      </c>
      <c r="I112" s="10">
        <v>231926</v>
      </c>
      <c r="J112" s="10">
        <v>300748199</v>
      </c>
      <c r="K112" s="10">
        <v>2365645</v>
      </c>
      <c r="L112" s="10">
        <v>4181835</v>
      </c>
      <c r="M112" s="10">
        <v>54299732</v>
      </c>
      <c r="N112" s="10">
        <v>39495370</v>
      </c>
      <c r="O112" s="10">
        <v>18550920</v>
      </c>
      <c r="P112" s="10">
        <v>31421</v>
      </c>
      <c r="Q112" s="10">
        <v>6299988</v>
      </c>
      <c r="R112" s="10">
        <v>219993</v>
      </c>
      <c r="S112" s="10">
        <v>31219</v>
      </c>
      <c r="T112" s="10">
        <v>8533909</v>
      </c>
      <c r="U112" s="10">
        <v>34995272</v>
      </c>
      <c r="V112" s="10">
        <v>124393335</v>
      </c>
      <c r="W112" s="10">
        <v>185777</v>
      </c>
      <c r="X112" s="10">
        <v>0</v>
      </c>
      <c r="Y112" s="10">
        <v>3557000</v>
      </c>
      <c r="Z112" s="10">
        <v>1762586</v>
      </c>
      <c r="AA112" s="10">
        <v>5161035</v>
      </c>
      <c r="AB112" s="10">
        <v>274309</v>
      </c>
      <c r="AC112" s="10">
        <v>3679785</v>
      </c>
      <c r="AD112" s="10">
        <v>74957</v>
      </c>
      <c r="AE112" s="10">
        <v>15</v>
      </c>
      <c r="AF112" s="10">
        <v>2134493</v>
      </c>
    </row>
    <row r="113" spans="3:32">
      <c r="C113">
        <f t="shared" si="2"/>
        <v>2020</v>
      </c>
      <c r="D113">
        <f t="shared" si="3"/>
        <v>9</v>
      </c>
      <c r="E113" s="10">
        <v>575772078</v>
      </c>
      <c r="F113" s="10">
        <v>4539019</v>
      </c>
      <c r="G113" s="10">
        <v>32049628</v>
      </c>
      <c r="H113" s="10">
        <v>32509049</v>
      </c>
      <c r="I113" s="10">
        <v>226224</v>
      </c>
      <c r="J113" s="10">
        <v>303445431</v>
      </c>
      <c r="K113" s="10">
        <v>2194516</v>
      </c>
      <c r="L113" s="10">
        <v>4157692</v>
      </c>
      <c r="M113" s="10">
        <v>53768943</v>
      </c>
      <c r="N113" s="10">
        <v>37245859</v>
      </c>
      <c r="O113" s="10">
        <v>17685508</v>
      </c>
      <c r="P113" s="10">
        <v>33622</v>
      </c>
      <c r="Q113" s="10">
        <v>6109730</v>
      </c>
      <c r="R113" s="10">
        <v>218563</v>
      </c>
      <c r="S113" s="10">
        <v>29188</v>
      </c>
      <c r="T113" s="10">
        <v>8556039</v>
      </c>
      <c r="U113" s="10">
        <v>29676955</v>
      </c>
      <c r="V113" s="10">
        <v>113309200</v>
      </c>
      <c r="W113" s="10">
        <v>169241</v>
      </c>
      <c r="X113" s="10">
        <v>0</v>
      </c>
      <c r="Y113" s="10">
        <v>3443000</v>
      </c>
      <c r="Z113" s="10">
        <v>1762586</v>
      </c>
      <c r="AA113" s="10">
        <v>5165336</v>
      </c>
      <c r="AB113" s="10">
        <v>274309</v>
      </c>
      <c r="AC113" s="10">
        <v>3679785</v>
      </c>
      <c r="AD113" s="10">
        <v>74957</v>
      </c>
      <c r="AE113" s="10">
        <v>15</v>
      </c>
      <c r="AF113" s="10">
        <v>2134493</v>
      </c>
    </row>
    <row r="114" spans="3:32">
      <c r="C114">
        <f t="shared" si="2"/>
        <v>2020</v>
      </c>
      <c r="D114">
        <f t="shared" si="3"/>
        <v>10</v>
      </c>
      <c r="E114" s="10">
        <v>455744852</v>
      </c>
      <c r="F114" s="10">
        <v>3562452</v>
      </c>
      <c r="G114" s="10">
        <v>25362122</v>
      </c>
      <c r="H114" s="10">
        <v>28037008</v>
      </c>
      <c r="I114" s="10">
        <v>195085</v>
      </c>
      <c r="J114" s="10">
        <v>273198885</v>
      </c>
      <c r="K114" s="10">
        <v>1809527</v>
      </c>
      <c r="L114" s="10">
        <v>3689192</v>
      </c>
      <c r="M114" s="10">
        <v>47846909</v>
      </c>
      <c r="N114" s="10">
        <v>33890688</v>
      </c>
      <c r="O114" s="10">
        <v>15939101</v>
      </c>
      <c r="P114" s="10">
        <v>27468</v>
      </c>
      <c r="Q114" s="10">
        <v>5587400</v>
      </c>
      <c r="R114" s="10">
        <v>211957</v>
      </c>
      <c r="S114" s="10">
        <v>24802</v>
      </c>
      <c r="T114" s="10">
        <v>7905363</v>
      </c>
      <c r="U114" s="10">
        <v>27404011</v>
      </c>
      <c r="V114" s="10">
        <v>103130877</v>
      </c>
      <c r="W114" s="10">
        <v>174149</v>
      </c>
      <c r="X114" s="10">
        <v>6962000</v>
      </c>
      <c r="Y114" s="10">
        <v>3557000</v>
      </c>
      <c r="Z114" s="10">
        <v>1762586</v>
      </c>
      <c r="AA114" s="10">
        <v>5169640</v>
      </c>
      <c r="AB114" s="10">
        <v>274309</v>
      </c>
      <c r="AC114" s="10">
        <v>3679785</v>
      </c>
      <c r="AD114" s="10">
        <v>74957</v>
      </c>
      <c r="AE114" s="10">
        <v>15</v>
      </c>
      <c r="AF114" s="10">
        <v>2134493</v>
      </c>
    </row>
    <row r="115" spans="3:32">
      <c r="C115">
        <f t="shared" si="2"/>
        <v>2020</v>
      </c>
      <c r="D115">
        <f t="shared" si="3"/>
        <v>11</v>
      </c>
      <c r="E115" s="10">
        <v>317974610</v>
      </c>
      <c r="F115" s="10">
        <v>2463408</v>
      </c>
      <c r="G115" s="10">
        <v>17683906</v>
      </c>
      <c r="H115" s="10">
        <v>21115977</v>
      </c>
      <c r="I115" s="10">
        <v>146880</v>
      </c>
      <c r="J115" s="10">
        <v>210629520</v>
      </c>
      <c r="K115" s="10">
        <v>1397372</v>
      </c>
      <c r="L115" s="10">
        <v>2857643</v>
      </c>
      <c r="M115" s="10">
        <v>40104468</v>
      </c>
      <c r="N115" s="10">
        <v>30552992</v>
      </c>
      <c r="O115" s="10">
        <v>14201428</v>
      </c>
      <c r="P115" s="10">
        <v>22628</v>
      </c>
      <c r="Q115" s="10">
        <v>4646998</v>
      </c>
      <c r="R115" s="10">
        <v>190106</v>
      </c>
      <c r="S115" s="10">
        <v>20292</v>
      </c>
      <c r="T115" s="10">
        <v>7074761</v>
      </c>
      <c r="U115" s="10">
        <v>24578699</v>
      </c>
      <c r="V115" s="10">
        <v>88586634</v>
      </c>
      <c r="W115" s="10">
        <v>166196</v>
      </c>
      <c r="X115" s="10">
        <v>6738000</v>
      </c>
      <c r="Y115" s="10">
        <v>3443000</v>
      </c>
      <c r="Z115" s="10">
        <v>1762586</v>
      </c>
      <c r="AA115" s="10">
        <v>5173948</v>
      </c>
      <c r="AB115" s="10">
        <v>274309</v>
      </c>
      <c r="AC115" s="10">
        <v>3679785</v>
      </c>
      <c r="AD115" s="10">
        <v>74957</v>
      </c>
      <c r="AE115" s="10">
        <v>15</v>
      </c>
      <c r="AF115" s="10">
        <v>2134493</v>
      </c>
    </row>
    <row r="116" spans="3:32">
      <c r="C116">
        <f t="shared" si="2"/>
        <v>2020</v>
      </c>
      <c r="D116">
        <f t="shared" si="3"/>
        <v>12</v>
      </c>
      <c r="E116" s="10">
        <v>383124743</v>
      </c>
      <c r="F116" s="10">
        <v>2941978</v>
      </c>
      <c r="G116" s="10">
        <v>21290029</v>
      </c>
      <c r="H116" s="10">
        <v>23029804</v>
      </c>
      <c r="I116" s="10">
        <v>160125</v>
      </c>
      <c r="J116" s="10">
        <v>213477215</v>
      </c>
      <c r="K116" s="10">
        <v>1494687</v>
      </c>
      <c r="L116" s="10">
        <v>2706275</v>
      </c>
      <c r="M116" s="10">
        <v>41229209</v>
      </c>
      <c r="N116" s="10">
        <v>31787475</v>
      </c>
      <c r="O116" s="10">
        <v>14070341</v>
      </c>
      <c r="P116" s="10">
        <v>25901</v>
      </c>
      <c r="Q116" s="10">
        <v>4911823</v>
      </c>
      <c r="R116" s="10">
        <v>181604</v>
      </c>
      <c r="S116" s="10">
        <v>18983</v>
      </c>
      <c r="T116" s="10">
        <v>7320392</v>
      </c>
      <c r="U116" s="10">
        <v>26477293</v>
      </c>
      <c r="V116" s="10">
        <v>88963869</v>
      </c>
      <c r="W116" s="10">
        <v>172659</v>
      </c>
      <c r="X116" s="10">
        <v>0</v>
      </c>
      <c r="Y116" s="10">
        <v>3558000</v>
      </c>
      <c r="Z116" s="10">
        <v>1762586</v>
      </c>
      <c r="AA116" s="10">
        <v>5178260</v>
      </c>
      <c r="AB116" s="10">
        <v>274309</v>
      </c>
      <c r="AC116" s="10">
        <v>3679785</v>
      </c>
      <c r="AD116" s="10">
        <v>74957</v>
      </c>
      <c r="AE116" s="10">
        <v>15</v>
      </c>
      <c r="AF116" s="10">
        <v>2134493</v>
      </c>
    </row>
    <row r="117" spans="3:32">
      <c r="C117">
        <f t="shared" si="2"/>
        <v>2021</v>
      </c>
      <c r="D117">
        <f t="shared" si="3"/>
        <v>1</v>
      </c>
      <c r="E117" s="10">
        <v>474827257</v>
      </c>
      <c r="F117" s="10">
        <v>3609554</v>
      </c>
      <c r="G117" s="10">
        <v>26333822</v>
      </c>
      <c r="H117" s="10">
        <v>26625920</v>
      </c>
      <c r="I117" s="10">
        <v>184920</v>
      </c>
      <c r="J117" s="10">
        <v>220037281</v>
      </c>
      <c r="K117" s="10">
        <v>1528968</v>
      </c>
      <c r="L117" s="10">
        <v>2807847</v>
      </c>
      <c r="M117" s="10">
        <v>41360560</v>
      </c>
      <c r="N117" s="10">
        <v>32283126</v>
      </c>
      <c r="O117" s="10">
        <v>14764822</v>
      </c>
      <c r="P117" s="10">
        <v>31047</v>
      </c>
      <c r="Q117" s="10">
        <v>5045066</v>
      </c>
      <c r="R117" s="10">
        <v>178888</v>
      </c>
      <c r="S117" s="10">
        <v>17568</v>
      </c>
      <c r="T117" s="10">
        <v>7220181</v>
      </c>
      <c r="U117" s="10">
        <v>23639533</v>
      </c>
      <c r="V117" s="10">
        <v>93242203</v>
      </c>
      <c r="W117" s="10">
        <v>174072</v>
      </c>
      <c r="X117" s="10">
        <v>0</v>
      </c>
      <c r="Y117" s="10">
        <v>3567000</v>
      </c>
      <c r="Z117" s="10">
        <v>1762586</v>
      </c>
      <c r="AA117" s="10">
        <v>5182575</v>
      </c>
      <c r="AB117" s="10">
        <v>274309</v>
      </c>
      <c r="AC117" s="10">
        <v>3679785</v>
      </c>
      <c r="AD117" s="10">
        <v>74957</v>
      </c>
      <c r="AE117" s="10">
        <v>15</v>
      </c>
      <c r="AF117" s="10">
        <v>2134493</v>
      </c>
    </row>
    <row r="118" spans="3:32">
      <c r="C118">
        <f t="shared" si="2"/>
        <v>2021</v>
      </c>
      <c r="D118">
        <f t="shared" si="3"/>
        <v>2</v>
      </c>
      <c r="E118" s="10">
        <v>428098889</v>
      </c>
      <c r="F118" s="10">
        <v>3222077</v>
      </c>
      <c r="G118" s="10">
        <v>23700006</v>
      </c>
      <c r="H118" s="10">
        <v>24931727</v>
      </c>
      <c r="I118" s="10">
        <v>172975</v>
      </c>
      <c r="J118" s="10">
        <v>212062865</v>
      </c>
      <c r="K118" s="10">
        <v>1446487</v>
      </c>
      <c r="L118" s="10">
        <v>2776043</v>
      </c>
      <c r="M118" s="10">
        <v>39616370</v>
      </c>
      <c r="N118" s="10">
        <v>30527279</v>
      </c>
      <c r="O118" s="10">
        <v>13992206</v>
      </c>
      <c r="P118" s="10">
        <v>30865</v>
      </c>
      <c r="Q118" s="10">
        <v>4843142</v>
      </c>
      <c r="R118" s="10">
        <v>168828</v>
      </c>
      <c r="S118" s="10">
        <v>22690</v>
      </c>
      <c r="T118" s="10">
        <v>6605695</v>
      </c>
      <c r="U118" s="10">
        <v>24579145</v>
      </c>
      <c r="V118" s="10">
        <v>77384551</v>
      </c>
      <c r="W118" s="10">
        <v>154379</v>
      </c>
      <c r="X118" s="10">
        <v>0</v>
      </c>
      <c r="Y118" s="10">
        <v>3222000</v>
      </c>
      <c r="Z118" s="10">
        <v>1762586</v>
      </c>
      <c r="AA118" s="10">
        <v>5186894</v>
      </c>
      <c r="AB118" s="10">
        <v>274309</v>
      </c>
      <c r="AC118" s="10">
        <v>3679785</v>
      </c>
      <c r="AD118" s="10">
        <v>74957</v>
      </c>
      <c r="AE118" s="10">
        <v>15</v>
      </c>
      <c r="AF118" s="10">
        <v>2134493</v>
      </c>
    </row>
    <row r="119" spans="3:32">
      <c r="C119">
        <f t="shared" si="2"/>
        <v>2021</v>
      </c>
      <c r="D119">
        <f t="shared" si="3"/>
        <v>3</v>
      </c>
      <c r="E119" s="10">
        <v>355862993</v>
      </c>
      <c r="F119" s="10">
        <v>2653141</v>
      </c>
      <c r="G119" s="10">
        <v>19670283</v>
      </c>
      <c r="H119" s="10">
        <v>21975826</v>
      </c>
      <c r="I119" s="10">
        <v>152339</v>
      </c>
      <c r="J119" s="10">
        <v>204282176</v>
      </c>
      <c r="K119" s="10">
        <v>1285042</v>
      </c>
      <c r="L119" s="10">
        <v>2775201</v>
      </c>
      <c r="M119" s="10">
        <v>40739829</v>
      </c>
      <c r="N119" s="10">
        <v>31808133</v>
      </c>
      <c r="O119" s="10">
        <v>14628838</v>
      </c>
      <c r="P119" s="10">
        <v>30740</v>
      </c>
      <c r="Q119" s="10">
        <v>4853219</v>
      </c>
      <c r="R119" s="10">
        <v>169325</v>
      </c>
      <c r="S119" s="10">
        <v>21547</v>
      </c>
      <c r="T119" s="10">
        <v>7191175</v>
      </c>
      <c r="U119" s="10">
        <v>24159915</v>
      </c>
      <c r="V119" s="10">
        <v>95423638</v>
      </c>
      <c r="W119" s="10">
        <v>170816</v>
      </c>
      <c r="X119" s="10">
        <v>0</v>
      </c>
      <c r="Y119" s="10">
        <v>3567000</v>
      </c>
      <c r="Z119" s="10">
        <v>1762586</v>
      </c>
      <c r="AA119" s="10">
        <v>5191216</v>
      </c>
      <c r="AB119" s="10">
        <v>274309</v>
      </c>
      <c r="AC119" s="10">
        <v>3679785</v>
      </c>
      <c r="AD119" s="10">
        <v>74957</v>
      </c>
      <c r="AE119" s="10">
        <v>15</v>
      </c>
      <c r="AF119" s="10">
        <v>2134493</v>
      </c>
    </row>
    <row r="120" spans="3:32">
      <c r="C120">
        <f t="shared" si="2"/>
        <v>2021</v>
      </c>
      <c r="D120">
        <f t="shared" si="3"/>
        <v>4</v>
      </c>
      <c r="E120" s="10">
        <v>332023675</v>
      </c>
      <c r="F120" s="10">
        <v>2451966</v>
      </c>
      <c r="G120" s="10">
        <v>18324402</v>
      </c>
      <c r="H120" s="10">
        <v>21894838</v>
      </c>
      <c r="I120" s="10">
        <v>151641</v>
      </c>
      <c r="J120" s="10">
        <v>216590855</v>
      </c>
      <c r="K120" s="10">
        <v>1515870</v>
      </c>
      <c r="L120" s="10">
        <v>3012618</v>
      </c>
      <c r="M120" s="10">
        <v>44610736</v>
      </c>
      <c r="N120" s="10">
        <v>33169893</v>
      </c>
      <c r="O120" s="10">
        <v>15186342</v>
      </c>
      <c r="P120" s="10">
        <v>30366</v>
      </c>
      <c r="Q120" s="10">
        <v>5127870</v>
      </c>
      <c r="R120" s="10">
        <v>177198</v>
      </c>
      <c r="S120" s="10">
        <v>20458</v>
      </c>
      <c r="T120" s="10">
        <v>7432222</v>
      </c>
      <c r="U120" s="10">
        <v>25424180</v>
      </c>
      <c r="V120" s="10">
        <v>96644036</v>
      </c>
      <c r="W120" s="10">
        <v>251077</v>
      </c>
      <c r="X120" s="10">
        <v>0</v>
      </c>
      <c r="Y120" s="10">
        <v>3452000</v>
      </c>
      <c r="Z120" s="10">
        <v>1762586</v>
      </c>
      <c r="AA120" s="10">
        <v>5195543</v>
      </c>
      <c r="AB120" s="10">
        <v>274309</v>
      </c>
      <c r="AC120" s="10">
        <v>3679785</v>
      </c>
      <c r="AD120" s="10">
        <v>74957</v>
      </c>
      <c r="AE120" s="10">
        <v>15</v>
      </c>
      <c r="AF120" s="10">
        <v>2134493</v>
      </c>
    </row>
    <row r="121" spans="3:32">
      <c r="C121">
        <f t="shared" si="2"/>
        <v>2021</v>
      </c>
      <c r="D121">
        <f t="shared" si="3"/>
        <v>5</v>
      </c>
      <c r="E121" s="10">
        <v>365440297</v>
      </c>
      <c r="F121" s="10">
        <v>2672971</v>
      </c>
      <c r="G121" s="10">
        <v>20137368</v>
      </c>
      <c r="H121" s="10">
        <v>23772018</v>
      </c>
      <c r="I121" s="10">
        <v>164504</v>
      </c>
      <c r="J121" s="10">
        <v>233541393</v>
      </c>
      <c r="K121" s="10">
        <v>1649895</v>
      </c>
      <c r="L121" s="10">
        <v>3221313</v>
      </c>
      <c r="M121" s="10">
        <v>45221100</v>
      </c>
      <c r="N121" s="10">
        <v>34040043</v>
      </c>
      <c r="O121" s="10">
        <v>15799522</v>
      </c>
      <c r="P121" s="10">
        <v>23886</v>
      </c>
      <c r="Q121" s="10">
        <v>5255342</v>
      </c>
      <c r="R121" s="10">
        <v>196089</v>
      </c>
      <c r="S121" s="10">
        <v>30666</v>
      </c>
      <c r="T121" s="10">
        <v>7684475</v>
      </c>
      <c r="U121" s="10">
        <v>29382586</v>
      </c>
      <c r="V121" s="10">
        <v>109919610</v>
      </c>
      <c r="W121" s="10">
        <v>178244</v>
      </c>
      <c r="X121" s="10">
        <v>0</v>
      </c>
      <c r="Y121" s="10">
        <v>3567000</v>
      </c>
      <c r="Z121" s="10">
        <v>1762586</v>
      </c>
      <c r="AA121" s="10">
        <v>5199872</v>
      </c>
      <c r="AB121" s="10">
        <v>274309</v>
      </c>
      <c r="AC121" s="10">
        <v>3679785</v>
      </c>
      <c r="AD121" s="10">
        <v>74957</v>
      </c>
      <c r="AE121" s="10">
        <v>15</v>
      </c>
      <c r="AF121" s="10">
        <v>2134493</v>
      </c>
    </row>
    <row r="122" spans="3:32">
      <c r="C122">
        <f t="shared" si="2"/>
        <v>2021</v>
      </c>
      <c r="D122">
        <f t="shared" si="3"/>
        <v>6</v>
      </c>
      <c r="E122" s="10">
        <v>525268779</v>
      </c>
      <c r="F122" s="10">
        <v>3804807</v>
      </c>
      <c r="G122" s="10">
        <v>28887843</v>
      </c>
      <c r="H122" s="10">
        <v>30295817</v>
      </c>
      <c r="I122" s="10">
        <v>209406</v>
      </c>
      <c r="J122" s="10">
        <v>282537651</v>
      </c>
      <c r="K122" s="10">
        <v>2153151</v>
      </c>
      <c r="L122" s="10">
        <v>4049203</v>
      </c>
      <c r="M122" s="10">
        <v>52547503</v>
      </c>
      <c r="N122" s="10">
        <v>37325160</v>
      </c>
      <c r="O122" s="10">
        <v>17235797</v>
      </c>
      <c r="P122" s="10">
        <v>27478</v>
      </c>
      <c r="Q122" s="10">
        <v>5945112</v>
      </c>
      <c r="R122" s="10">
        <v>215037</v>
      </c>
      <c r="S122" s="10">
        <v>29180</v>
      </c>
      <c r="T122" s="10">
        <v>8288420</v>
      </c>
      <c r="U122" s="10">
        <v>28147877</v>
      </c>
      <c r="V122" s="10">
        <v>111556532</v>
      </c>
      <c r="W122" s="10">
        <v>165353</v>
      </c>
      <c r="X122" s="10">
        <v>0</v>
      </c>
      <c r="Y122" s="10">
        <v>3452000</v>
      </c>
      <c r="Z122" s="10">
        <v>1762586</v>
      </c>
      <c r="AA122" s="10">
        <v>5204205</v>
      </c>
      <c r="AB122" s="10">
        <v>274309</v>
      </c>
      <c r="AC122" s="10">
        <v>3679785</v>
      </c>
      <c r="AD122" s="10">
        <v>74957</v>
      </c>
      <c r="AE122" s="10">
        <v>15</v>
      </c>
      <c r="AF122" s="10">
        <v>2134493</v>
      </c>
    </row>
    <row r="123" spans="3:32">
      <c r="C123">
        <f t="shared" si="2"/>
        <v>2021</v>
      </c>
      <c r="D123">
        <f t="shared" si="3"/>
        <v>7</v>
      </c>
      <c r="E123" s="10">
        <v>615942576</v>
      </c>
      <c r="F123" s="10">
        <v>4420385</v>
      </c>
      <c r="G123" s="10">
        <v>33825400</v>
      </c>
      <c r="H123" s="10">
        <v>33588281</v>
      </c>
      <c r="I123" s="10">
        <v>231970</v>
      </c>
      <c r="J123" s="10">
        <v>304816956</v>
      </c>
      <c r="K123" s="10">
        <v>2291422</v>
      </c>
      <c r="L123" s="10">
        <v>4383963</v>
      </c>
      <c r="M123" s="10">
        <v>54897931</v>
      </c>
      <c r="N123" s="10">
        <v>38924698</v>
      </c>
      <c r="O123" s="10">
        <v>18330136</v>
      </c>
      <c r="P123" s="10">
        <v>29609</v>
      </c>
      <c r="Q123" s="10">
        <v>6344769</v>
      </c>
      <c r="R123" s="10">
        <v>227822</v>
      </c>
      <c r="S123" s="10">
        <v>27398</v>
      </c>
      <c r="T123" s="10">
        <v>8394416</v>
      </c>
      <c r="U123" s="10">
        <v>31158716</v>
      </c>
      <c r="V123" s="10">
        <v>126129413</v>
      </c>
      <c r="W123" s="10">
        <v>173688</v>
      </c>
      <c r="X123" s="10">
        <v>0</v>
      </c>
      <c r="Y123" s="10">
        <v>3567000</v>
      </c>
      <c r="Z123" s="10">
        <v>1762586</v>
      </c>
      <c r="AA123" s="10">
        <v>5208542</v>
      </c>
      <c r="AB123" s="10">
        <v>274309</v>
      </c>
      <c r="AC123" s="10">
        <v>3679785</v>
      </c>
      <c r="AD123" s="10">
        <v>74957</v>
      </c>
      <c r="AE123" s="10">
        <v>15</v>
      </c>
      <c r="AF123" s="10">
        <v>2134493</v>
      </c>
    </row>
    <row r="124" spans="3:32">
      <c r="C124">
        <f t="shared" si="2"/>
        <v>2021</v>
      </c>
      <c r="D124">
        <f t="shared" si="3"/>
        <v>8</v>
      </c>
      <c r="E124" s="10">
        <v>619859316</v>
      </c>
      <c r="F124" s="10">
        <v>4408536</v>
      </c>
      <c r="G124" s="10">
        <v>34002005</v>
      </c>
      <c r="H124" s="10">
        <v>33755687</v>
      </c>
      <c r="I124" s="10">
        <v>232984</v>
      </c>
      <c r="J124" s="10">
        <v>304220918</v>
      </c>
      <c r="K124" s="10">
        <v>2365645</v>
      </c>
      <c r="L124" s="10">
        <v>4355859</v>
      </c>
      <c r="M124" s="10">
        <v>56023565</v>
      </c>
      <c r="N124" s="10">
        <v>39495370</v>
      </c>
      <c r="O124" s="10">
        <v>18550920</v>
      </c>
      <c r="P124" s="10">
        <v>31421</v>
      </c>
      <c r="Q124" s="10">
        <v>6338391</v>
      </c>
      <c r="R124" s="10">
        <v>219993</v>
      </c>
      <c r="S124" s="10">
        <v>31219</v>
      </c>
      <c r="T124" s="10">
        <v>8542909</v>
      </c>
      <c r="U124" s="10">
        <v>35002272</v>
      </c>
      <c r="V124" s="10">
        <v>124529335</v>
      </c>
      <c r="W124" s="10">
        <v>186777</v>
      </c>
      <c r="X124" s="10">
        <v>0</v>
      </c>
      <c r="Y124" s="10">
        <v>3567000</v>
      </c>
      <c r="Z124" s="10">
        <v>1762586</v>
      </c>
      <c r="AA124" s="10">
        <v>5212883</v>
      </c>
      <c r="AB124" s="10">
        <v>274309</v>
      </c>
      <c r="AC124" s="10">
        <v>3679785</v>
      </c>
      <c r="AD124" s="10">
        <v>74957</v>
      </c>
      <c r="AE124" s="10">
        <v>15</v>
      </c>
      <c r="AF124" s="10">
        <v>2134493</v>
      </c>
    </row>
    <row r="125" spans="3:32">
      <c r="C125">
        <f t="shared" si="2"/>
        <v>2021</v>
      </c>
      <c r="D125">
        <f t="shared" si="3"/>
        <v>9</v>
      </c>
      <c r="E125" s="10">
        <v>583339727</v>
      </c>
      <c r="F125" s="10">
        <v>4115620</v>
      </c>
      <c r="G125" s="10">
        <v>31996318</v>
      </c>
      <c r="H125" s="10">
        <v>32926955</v>
      </c>
      <c r="I125" s="10">
        <v>227264</v>
      </c>
      <c r="J125" s="10">
        <v>306943994</v>
      </c>
      <c r="K125" s="10">
        <v>2194516</v>
      </c>
      <c r="L125" s="10">
        <v>4324836</v>
      </c>
      <c r="M125" s="10">
        <v>55459175</v>
      </c>
      <c r="N125" s="10">
        <v>37245859</v>
      </c>
      <c r="O125" s="10">
        <v>17685508</v>
      </c>
      <c r="P125" s="10">
        <v>33622</v>
      </c>
      <c r="Q125" s="10">
        <v>6146970</v>
      </c>
      <c r="R125" s="10">
        <v>218563</v>
      </c>
      <c r="S125" s="10">
        <v>29188</v>
      </c>
      <c r="T125" s="10">
        <v>8564039</v>
      </c>
      <c r="U125" s="10">
        <v>29681955</v>
      </c>
      <c r="V125" s="10">
        <v>113445200</v>
      </c>
      <c r="W125" s="10">
        <v>169241</v>
      </c>
      <c r="X125" s="10">
        <v>0</v>
      </c>
      <c r="Y125" s="10">
        <v>3452000</v>
      </c>
      <c r="Z125" s="10">
        <v>1762586</v>
      </c>
      <c r="AA125" s="10">
        <v>5217227</v>
      </c>
      <c r="AB125" s="10">
        <v>274309</v>
      </c>
      <c r="AC125" s="10">
        <v>3679785</v>
      </c>
      <c r="AD125" s="10">
        <v>74957</v>
      </c>
      <c r="AE125" s="10">
        <v>15</v>
      </c>
      <c r="AF125" s="10">
        <v>2134493</v>
      </c>
    </row>
    <row r="126" spans="3:32">
      <c r="C126">
        <f t="shared" si="2"/>
        <v>2021</v>
      </c>
      <c r="D126">
        <f t="shared" si="3"/>
        <v>10</v>
      </c>
      <c r="E126" s="10">
        <v>461730376</v>
      </c>
      <c r="F126" s="10">
        <v>3230908</v>
      </c>
      <c r="G126" s="10">
        <v>25320458</v>
      </c>
      <c r="H126" s="10">
        <v>28397426</v>
      </c>
      <c r="I126" s="10">
        <v>195982</v>
      </c>
      <c r="J126" s="10">
        <v>276360408</v>
      </c>
      <c r="K126" s="10">
        <v>1809527</v>
      </c>
      <c r="L126" s="10">
        <v>3846376</v>
      </c>
      <c r="M126" s="10">
        <v>49345042</v>
      </c>
      <c r="N126" s="10">
        <v>33890688</v>
      </c>
      <c r="O126" s="10">
        <v>15939101</v>
      </c>
      <c r="P126" s="10">
        <v>27468</v>
      </c>
      <c r="Q126" s="10">
        <v>5621459</v>
      </c>
      <c r="R126" s="10">
        <v>211957</v>
      </c>
      <c r="S126" s="10">
        <v>24802</v>
      </c>
      <c r="T126" s="10">
        <v>7914363</v>
      </c>
      <c r="U126" s="10">
        <v>27411011</v>
      </c>
      <c r="V126" s="10">
        <v>103266877</v>
      </c>
      <c r="W126" s="10">
        <v>175149</v>
      </c>
      <c r="X126" s="10">
        <v>6962000</v>
      </c>
      <c r="Y126" s="10">
        <v>3567000</v>
      </c>
      <c r="Z126" s="10">
        <v>1762586</v>
      </c>
      <c r="AA126" s="10">
        <v>5221574</v>
      </c>
      <c r="AB126" s="10">
        <v>274309</v>
      </c>
      <c r="AC126" s="10">
        <v>3679785</v>
      </c>
      <c r="AD126" s="10">
        <v>74957</v>
      </c>
      <c r="AE126" s="10">
        <v>15</v>
      </c>
      <c r="AF126" s="10">
        <v>2134493</v>
      </c>
    </row>
    <row r="127" spans="3:32">
      <c r="C127">
        <f t="shared" si="2"/>
        <v>2021</v>
      </c>
      <c r="D127">
        <f t="shared" si="3"/>
        <v>11</v>
      </c>
      <c r="E127" s="10">
        <v>322146404</v>
      </c>
      <c r="F127" s="10">
        <v>2234790</v>
      </c>
      <c r="G127" s="10">
        <v>17656073</v>
      </c>
      <c r="H127" s="10">
        <v>21387423</v>
      </c>
      <c r="I127" s="10">
        <v>147556</v>
      </c>
      <c r="J127" s="10">
        <v>212941490</v>
      </c>
      <c r="K127" s="10">
        <v>1397372</v>
      </c>
      <c r="L127" s="10">
        <v>2968101</v>
      </c>
      <c r="M127" s="10">
        <v>41518157</v>
      </c>
      <c r="N127" s="10">
        <v>30552992</v>
      </c>
      <c r="O127" s="10">
        <v>14201428</v>
      </c>
      <c r="P127" s="10">
        <v>22628</v>
      </c>
      <c r="Q127" s="10">
        <v>4675244</v>
      </c>
      <c r="R127" s="10">
        <v>190106</v>
      </c>
      <c r="S127" s="10">
        <v>20292</v>
      </c>
      <c r="T127" s="10">
        <v>7082761</v>
      </c>
      <c r="U127" s="10">
        <v>24583699</v>
      </c>
      <c r="V127" s="10">
        <v>88722634</v>
      </c>
      <c r="W127" s="10">
        <v>166196</v>
      </c>
      <c r="X127" s="10">
        <v>6738000</v>
      </c>
      <c r="Y127" s="10">
        <v>3452000</v>
      </c>
      <c r="Z127" s="10">
        <v>1762586</v>
      </c>
      <c r="AA127" s="10">
        <v>5225926</v>
      </c>
      <c r="AB127" s="10">
        <v>274309</v>
      </c>
      <c r="AC127" s="10">
        <v>3679785</v>
      </c>
      <c r="AD127" s="10">
        <v>74957</v>
      </c>
      <c r="AE127" s="10">
        <v>15</v>
      </c>
      <c r="AF127" s="10">
        <v>2134493</v>
      </c>
    </row>
    <row r="128" spans="3:32">
      <c r="C128">
        <f t="shared" si="2"/>
        <v>2021</v>
      </c>
      <c r="D128">
        <f t="shared" si="3"/>
        <v>12</v>
      </c>
      <c r="E128" s="10">
        <v>388146532</v>
      </c>
      <c r="F128" s="10">
        <v>2668908</v>
      </c>
      <c r="G128" s="10">
        <v>21258370</v>
      </c>
      <c r="H128" s="10">
        <v>23325841</v>
      </c>
      <c r="I128" s="10">
        <v>160873</v>
      </c>
      <c r="J128" s="10">
        <v>216021372</v>
      </c>
      <c r="K128" s="10">
        <v>1478786</v>
      </c>
      <c r="L128" s="10">
        <v>2817353</v>
      </c>
      <c r="M128" s="10">
        <v>42490261</v>
      </c>
      <c r="N128" s="10">
        <v>31787475</v>
      </c>
      <c r="O128" s="10">
        <v>14070341</v>
      </c>
      <c r="P128" s="10">
        <v>25901</v>
      </c>
      <c r="Q128" s="10">
        <v>4943694</v>
      </c>
      <c r="R128" s="10">
        <v>181604</v>
      </c>
      <c r="S128" s="10">
        <v>18983</v>
      </c>
      <c r="T128" s="10">
        <v>7325392</v>
      </c>
      <c r="U128" s="10">
        <v>26500293</v>
      </c>
      <c r="V128" s="10">
        <v>89132869</v>
      </c>
      <c r="W128" s="10">
        <v>171659</v>
      </c>
      <c r="X128" s="10">
        <v>0</v>
      </c>
      <c r="Y128" s="10">
        <v>3568000</v>
      </c>
      <c r="Z128" s="10">
        <v>1762586</v>
      </c>
      <c r="AA128" s="10">
        <v>5230281</v>
      </c>
      <c r="AB128" s="10">
        <v>274309</v>
      </c>
      <c r="AC128" s="10">
        <v>3679785</v>
      </c>
      <c r="AD128" s="10">
        <v>74957</v>
      </c>
      <c r="AE128" s="10">
        <v>15</v>
      </c>
      <c r="AF128" s="10">
        <v>2134493</v>
      </c>
    </row>
    <row r="129" spans="3:32">
      <c r="C129">
        <f t="shared" si="2"/>
        <v>2022</v>
      </c>
      <c r="D129">
        <f t="shared" si="3"/>
        <v>1</v>
      </c>
      <c r="E129" s="10">
        <v>479691889</v>
      </c>
      <c r="F129" s="10">
        <v>3266888</v>
      </c>
      <c r="G129" s="10">
        <v>26226656</v>
      </c>
      <c r="H129" s="10">
        <v>26925568</v>
      </c>
      <c r="I129" s="10">
        <v>185515</v>
      </c>
      <c r="J129" s="10">
        <v>222192757</v>
      </c>
      <c r="K129" s="10">
        <v>1512703</v>
      </c>
      <c r="L129" s="10">
        <v>2915574</v>
      </c>
      <c r="M129" s="10">
        <v>42616338</v>
      </c>
      <c r="N129" s="10">
        <v>32283126</v>
      </c>
      <c r="O129" s="10">
        <v>14764822</v>
      </c>
      <c r="P129" s="10">
        <v>31047</v>
      </c>
      <c r="Q129" s="10">
        <v>5106367</v>
      </c>
      <c r="R129" s="10">
        <v>178888</v>
      </c>
      <c r="S129" s="10">
        <v>17568</v>
      </c>
      <c r="T129" s="10">
        <v>7220181</v>
      </c>
      <c r="U129" s="10">
        <v>23639533</v>
      </c>
      <c r="V129" s="10">
        <v>93242203</v>
      </c>
      <c r="W129" s="10">
        <v>174072</v>
      </c>
      <c r="X129" s="10">
        <v>0</v>
      </c>
      <c r="Y129" s="10">
        <v>3567000</v>
      </c>
      <c r="Z129" s="10">
        <v>1762586</v>
      </c>
      <c r="AA129" s="10">
        <v>5234639</v>
      </c>
      <c r="AB129" s="10">
        <v>274309</v>
      </c>
      <c r="AC129" s="10">
        <v>3679785</v>
      </c>
      <c r="AD129" s="10">
        <v>74957</v>
      </c>
      <c r="AE129" s="10">
        <v>15</v>
      </c>
      <c r="AF129" s="10">
        <v>2134493</v>
      </c>
    </row>
    <row r="130" spans="3:32">
      <c r="C130">
        <f t="shared" si="2"/>
        <v>2022</v>
      </c>
      <c r="D130">
        <f t="shared" si="3"/>
        <v>2</v>
      </c>
      <c r="E130" s="10">
        <v>432474994</v>
      </c>
      <c r="F130" s="10">
        <v>2917519</v>
      </c>
      <c r="G130" s="10">
        <v>23608141</v>
      </c>
      <c r="H130" s="10">
        <v>25212290</v>
      </c>
      <c r="I130" s="10">
        <v>173549</v>
      </c>
      <c r="J130" s="10">
        <v>213940502</v>
      </c>
      <c r="K130" s="10">
        <v>1431098</v>
      </c>
      <c r="L130" s="10">
        <v>2892712</v>
      </c>
      <c r="M130" s="10">
        <v>41001740</v>
      </c>
      <c r="N130" s="10">
        <v>30527279</v>
      </c>
      <c r="O130" s="10">
        <v>13992206</v>
      </c>
      <c r="P130" s="10">
        <v>30865</v>
      </c>
      <c r="Q130" s="10">
        <v>4902026</v>
      </c>
      <c r="R130" s="10">
        <v>168828</v>
      </c>
      <c r="S130" s="10">
        <v>22690</v>
      </c>
      <c r="T130" s="10">
        <v>6605695</v>
      </c>
      <c r="U130" s="10">
        <v>24579145</v>
      </c>
      <c r="V130" s="10">
        <v>77384551</v>
      </c>
      <c r="W130" s="10">
        <v>154379</v>
      </c>
      <c r="X130" s="10">
        <v>0</v>
      </c>
      <c r="Y130" s="10">
        <v>3222000</v>
      </c>
      <c r="Z130" s="10">
        <v>1762586</v>
      </c>
      <c r="AA130" s="10">
        <v>5239001</v>
      </c>
      <c r="AB130" s="10">
        <v>274309</v>
      </c>
      <c r="AC130" s="10">
        <v>3679785</v>
      </c>
      <c r="AD130" s="10">
        <v>74957</v>
      </c>
      <c r="AE130" s="10">
        <v>15</v>
      </c>
      <c r="AF130" s="10">
        <v>2134493</v>
      </c>
    </row>
    <row r="131" spans="3:32">
      <c r="C131">
        <f t="shared" si="2"/>
        <v>2022</v>
      </c>
      <c r="D131">
        <f t="shared" si="3"/>
        <v>3</v>
      </c>
      <c r="E131" s="10">
        <v>359494105</v>
      </c>
      <c r="F131" s="10">
        <v>2402609</v>
      </c>
      <c r="G131" s="10">
        <v>19597378</v>
      </c>
      <c r="H131" s="10">
        <v>22223108</v>
      </c>
      <c r="I131" s="10">
        <v>152860</v>
      </c>
      <c r="J131" s="10">
        <v>206078287</v>
      </c>
      <c r="K131" s="10">
        <v>1271371</v>
      </c>
      <c r="L131" s="10">
        <v>2887987</v>
      </c>
      <c r="M131" s="10">
        <v>42153994</v>
      </c>
      <c r="N131" s="10">
        <v>31808133</v>
      </c>
      <c r="O131" s="10">
        <v>14628838</v>
      </c>
      <c r="P131" s="10">
        <v>30740</v>
      </c>
      <c r="Q131" s="10">
        <v>4912222</v>
      </c>
      <c r="R131" s="10">
        <v>169325</v>
      </c>
      <c r="S131" s="10">
        <v>21547</v>
      </c>
      <c r="T131" s="10">
        <v>7191175</v>
      </c>
      <c r="U131" s="10">
        <v>24159915</v>
      </c>
      <c r="V131" s="10">
        <v>95423638</v>
      </c>
      <c r="W131" s="10">
        <v>170816</v>
      </c>
      <c r="X131" s="10">
        <v>0</v>
      </c>
      <c r="Y131" s="10">
        <v>3567000</v>
      </c>
      <c r="Z131" s="10">
        <v>1762586</v>
      </c>
      <c r="AA131" s="10">
        <v>5243367</v>
      </c>
      <c r="AB131" s="10">
        <v>274309</v>
      </c>
      <c r="AC131" s="10">
        <v>3679785</v>
      </c>
      <c r="AD131" s="10">
        <v>74957</v>
      </c>
      <c r="AE131" s="10">
        <v>15</v>
      </c>
      <c r="AF131" s="10">
        <v>2134493</v>
      </c>
    </row>
    <row r="132" spans="3:32">
      <c r="C132">
        <f t="shared" si="2"/>
        <v>2022</v>
      </c>
      <c r="D132">
        <f t="shared" si="3"/>
        <v>4</v>
      </c>
      <c r="E132" s="10">
        <v>335405537</v>
      </c>
      <c r="F132" s="10">
        <v>2220646</v>
      </c>
      <c r="G132" s="10">
        <v>18259502</v>
      </c>
      <c r="H132" s="10">
        <v>22141188</v>
      </c>
      <c r="I132" s="10">
        <v>152180</v>
      </c>
      <c r="J132" s="10">
        <v>218065677</v>
      </c>
      <c r="K132" s="10">
        <v>1499744</v>
      </c>
      <c r="L132" s="10">
        <v>3134602</v>
      </c>
      <c r="M132" s="10">
        <v>46547372</v>
      </c>
      <c r="N132" s="10">
        <v>33169893</v>
      </c>
      <c r="O132" s="10">
        <v>15186342</v>
      </c>
      <c r="P132" s="10">
        <v>30366</v>
      </c>
      <c r="Q132" s="10">
        <v>5190285</v>
      </c>
      <c r="R132" s="10">
        <v>177198</v>
      </c>
      <c r="S132" s="10">
        <v>20458</v>
      </c>
      <c r="T132" s="10">
        <v>7432222</v>
      </c>
      <c r="U132" s="10">
        <v>25424180</v>
      </c>
      <c r="V132" s="10">
        <v>96644036</v>
      </c>
      <c r="W132" s="10">
        <v>251077</v>
      </c>
      <c r="X132" s="10">
        <v>0</v>
      </c>
      <c r="Y132" s="10">
        <v>3452000</v>
      </c>
      <c r="Z132" s="10">
        <v>1762586</v>
      </c>
      <c r="AA132" s="10">
        <v>5247737</v>
      </c>
      <c r="AB132" s="10">
        <v>274309</v>
      </c>
      <c r="AC132" s="10">
        <v>3679785</v>
      </c>
      <c r="AD132" s="10">
        <v>74957</v>
      </c>
      <c r="AE132" s="10">
        <v>15</v>
      </c>
      <c r="AF132" s="10">
        <v>2134493</v>
      </c>
    </row>
    <row r="133" spans="3:32">
      <c r="C133">
        <f t="shared" si="2"/>
        <v>2022</v>
      </c>
      <c r="D133">
        <f t="shared" si="3"/>
        <v>5</v>
      </c>
      <c r="E133" s="10">
        <v>369155839</v>
      </c>
      <c r="F133" s="10">
        <v>2421045</v>
      </c>
      <c r="G133" s="10">
        <v>20069450</v>
      </c>
      <c r="H133" s="10">
        <v>24039475</v>
      </c>
      <c r="I133" s="10">
        <v>165101</v>
      </c>
      <c r="J133" s="10">
        <v>235443858</v>
      </c>
      <c r="K133" s="10">
        <v>1632343</v>
      </c>
      <c r="L133" s="10">
        <v>3347330</v>
      </c>
      <c r="M133" s="10">
        <v>46944592</v>
      </c>
      <c r="N133" s="10">
        <v>34040043</v>
      </c>
      <c r="O133" s="10">
        <v>15799522</v>
      </c>
      <c r="P133" s="10">
        <v>23886</v>
      </c>
      <c r="Q133" s="10">
        <v>5319290</v>
      </c>
      <c r="R133" s="10">
        <v>196089</v>
      </c>
      <c r="S133" s="10">
        <v>30666</v>
      </c>
      <c r="T133" s="10">
        <v>7684475</v>
      </c>
      <c r="U133" s="10">
        <v>29382586</v>
      </c>
      <c r="V133" s="10">
        <v>109919610</v>
      </c>
      <c r="W133" s="10">
        <v>178244</v>
      </c>
      <c r="X133" s="10">
        <v>0</v>
      </c>
      <c r="Y133" s="10">
        <v>3567000</v>
      </c>
      <c r="Z133" s="10">
        <v>1762586</v>
      </c>
      <c r="AA133" s="10">
        <v>5252110</v>
      </c>
      <c r="AB133" s="10">
        <v>274309</v>
      </c>
      <c r="AC133" s="10">
        <v>3679785</v>
      </c>
      <c r="AD133" s="10">
        <v>74957</v>
      </c>
      <c r="AE133" s="10">
        <v>15</v>
      </c>
      <c r="AF133" s="10">
        <v>2134493</v>
      </c>
    </row>
    <row r="134" spans="3:32">
      <c r="C134">
        <f t="shared" si="2"/>
        <v>2022</v>
      </c>
      <c r="D134">
        <f t="shared" si="3"/>
        <v>6</v>
      </c>
      <c r="E134" s="10">
        <v>530599241</v>
      </c>
      <c r="F134" s="10">
        <v>3445543</v>
      </c>
      <c r="G134" s="10">
        <v>28796659</v>
      </c>
      <c r="H134" s="10">
        <v>30636636</v>
      </c>
      <c r="I134" s="10">
        <v>210201</v>
      </c>
      <c r="J134" s="10">
        <v>284600247</v>
      </c>
      <c r="K134" s="10">
        <v>2130245</v>
      </c>
      <c r="L134" s="10">
        <v>4217096</v>
      </c>
      <c r="M134" s="10">
        <v>54772855</v>
      </c>
      <c r="N134" s="10">
        <v>37325160</v>
      </c>
      <c r="O134" s="10">
        <v>17235797</v>
      </c>
      <c r="P134" s="10">
        <v>27478</v>
      </c>
      <c r="Q134" s="10">
        <v>5981095</v>
      </c>
      <c r="R134" s="10">
        <v>215037</v>
      </c>
      <c r="S134" s="10">
        <v>29180</v>
      </c>
      <c r="T134" s="10">
        <v>8288420</v>
      </c>
      <c r="U134" s="10">
        <v>28147877</v>
      </c>
      <c r="V134" s="10">
        <v>111556532</v>
      </c>
      <c r="W134" s="10">
        <v>165353</v>
      </c>
      <c r="X134" s="10">
        <v>0</v>
      </c>
      <c r="Y134" s="10">
        <v>3452000</v>
      </c>
      <c r="Z134" s="10">
        <v>1762586</v>
      </c>
      <c r="AA134" s="10">
        <v>5256487</v>
      </c>
      <c r="AB134" s="10">
        <v>274309</v>
      </c>
      <c r="AC134" s="10">
        <v>3679785</v>
      </c>
      <c r="AD134" s="10">
        <v>74957</v>
      </c>
      <c r="AE134" s="10">
        <v>15</v>
      </c>
      <c r="AF134" s="10">
        <v>2134493</v>
      </c>
    </row>
    <row r="135" spans="3:32">
      <c r="C135">
        <f t="shared" si="2"/>
        <v>2022</v>
      </c>
      <c r="D135">
        <f t="shared" si="3"/>
        <v>7</v>
      </c>
      <c r="E135" s="10">
        <v>622183968</v>
      </c>
      <c r="F135" s="10">
        <v>4001972</v>
      </c>
      <c r="G135" s="10">
        <v>33724051</v>
      </c>
      <c r="H135" s="10">
        <v>33966108</v>
      </c>
      <c r="I135" s="10">
        <v>232881</v>
      </c>
      <c r="J135" s="10">
        <v>307340155</v>
      </c>
      <c r="K135" s="10">
        <v>2267045</v>
      </c>
      <c r="L135" s="10">
        <v>4570628</v>
      </c>
      <c r="M135" s="10">
        <v>56956662</v>
      </c>
      <c r="N135" s="10">
        <v>38924698</v>
      </c>
      <c r="O135" s="10">
        <v>18330136</v>
      </c>
      <c r="P135" s="10">
        <v>29609</v>
      </c>
      <c r="Q135" s="10">
        <v>6383211</v>
      </c>
      <c r="R135" s="10">
        <v>227822</v>
      </c>
      <c r="S135" s="10">
        <v>27398</v>
      </c>
      <c r="T135" s="10">
        <v>8394416</v>
      </c>
      <c r="U135" s="10">
        <v>31158716</v>
      </c>
      <c r="V135" s="10">
        <v>126129413</v>
      </c>
      <c r="W135" s="10">
        <v>173688</v>
      </c>
      <c r="X135" s="10">
        <v>0</v>
      </c>
      <c r="Y135" s="10">
        <v>3567000</v>
      </c>
      <c r="Z135" s="10">
        <v>1762586</v>
      </c>
      <c r="AA135" s="10">
        <v>5260867</v>
      </c>
      <c r="AB135" s="10">
        <v>274309</v>
      </c>
      <c r="AC135" s="10">
        <v>3679785</v>
      </c>
      <c r="AD135" s="10">
        <v>74957</v>
      </c>
      <c r="AE135" s="10">
        <v>15</v>
      </c>
      <c r="AF135" s="10">
        <v>2134493</v>
      </c>
    </row>
    <row r="136" spans="3:32">
      <c r="C136">
        <f t="shared" si="2"/>
        <v>2022</v>
      </c>
      <c r="D136">
        <f t="shared" si="3"/>
        <v>8</v>
      </c>
      <c r="E136" s="10">
        <v>626132929</v>
      </c>
      <c r="F136" s="10">
        <v>3990039</v>
      </c>
      <c r="G136" s="10">
        <v>33904216</v>
      </c>
      <c r="H136" s="10">
        <v>34135388</v>
      </c>
      <c r="I136" s="10">
        <v>233908</v>
      </c>
      <c r="J136" s="10">
        <v>306470877</v>
      </c>
      <c r="K136" s="10">
        <v>2340478</v>
      </c>
      <c r="L136" s="10">
        <v>4535156</v>
      </c>
      <c r="M136" s="10">
        <v>58379004</v>
      </c>
      <c r="N136" s="10">
        <v>39495370</v>
      </c>
      <c r="O136" s="10">
        <v>18550920</v>
      </c>
      <c r="P136" s="10">
        <v>31421</v>
      </c>
      <c r="Q136" s="10">
        <v>6393325</v>
      </c>
      <c r="R136" s="10">
        <v>219993</v>
      </c>
      <c r="S136" s="10">
        <v>31219</v>
      </c>
      <c r="T136" s="10">
        <v>8542909</v>
      </c>
      <c r="U136" s="10">
        <v>35002272</v>
      </c>
      <c r="V136" s="10">
        <v>124529335</v>
      </c>
      <c r="W136" s="10">
        <v>186777</v>
      </c>
      <c r="X136" s="10">
        <v>0</v>
      </c>
      <c r="Y136" s="10">
        <v>3567000</v>
      </c>
      <c r="Z136" s="10">
        <v>1762586</v>
      </c>
      <c r="AA136" s="10">
        <v>5265251</v>
      </c>
      <c r="AB136" s="10">
        <v>274309</v>
      </c>
      <c r="AC136" s="10">
        <v>3679785</v>
      </c>
      <c r="AD136" s="10">
        <v>74957</v>
      </c>
      <c r="AE136" s="10">
        <v>15</v>
      </c>
      <c r="AF136" s="10">
        <v>2134493</v>
      </c>
    </row>
    <row r="137" spans="3:32">
      <c r="C137">
        <f t="shared" si="2"/>
        <v>2022</v>
      </c>
      <c r="D137">
        <f t="shared" si="3"/>
        <v>9</v>
      </c>
      <c r="E137" s="10">
        <v>589240423</v>
      </c>
      <c r="F137" s="10">
        <v>3724755</v>
      </c>
      <c r="G137" s="10">
        <v>31904304</v>
      </c>
      <c r="H137" s="10">
        <v>33297334</v>
      </c>
      <c r="I137" s="10">
        <v>228165</v>
      </c>
      <c r="J137" s="10">
        <v>309436885</v>
      </c>
      <c r="K137" s="10">
        <v>2171170</v>
      </c>
      <c r="L137" s="10">
        <v>4507649</v>
      </c>
      <c r="M137" s="10">
        <v>57553372</v>
      </c>
      <c r="N137" s="10">
        <v>37245859</v>
      </c>
      <c r="O137" s="10">
        <v>17685508</v>
      </c>
      <c r="P137" s="10">
        <v>33622</v>
      </c>
      <c r="Q137" s="10">
        <v>6200487</v>
      </c>
      <c r="R137" s="10">
        <v>218563</v>
      </c>
      <c r="S137" s="10">
        <v>29188</v>
      </c>
      <c r="T137" s="10">
        <v>8564039</v>
      </c>
      <c r="U137" s="10">
        <v>29681955</v>
      </c>
      <c r="V137" s="10">
        <v>113445200</v>
      </c>
      <c r="W137" s="10">
        <v>169241</v>
      </c>
      <c r="X137" s="10">
        <v>0</v>
      </c>
      <c r="Y137" s="10">
        <v>3452000</v>
      </c>
      <c r="Z137" s="10">
        <v>1762586</v>
      </c>
      <c r="AA137" s="10">
        <v>5269639</v>
      </c>
      <c r="AB137" s="10">
        <v>274309</v>
      </c>
      <c r="AC137" s="10">
        <v>3679785</v>
      </c>
      <c r="AD137" s="10">
        <v>74957</v>
      </c>
      <c r="AE137" s="10">
        <v>15</v>
      </c>
      <c r="AF137" s="10">
        <v>2134493</v>
      </c>
    </row>
    <row r="138" spans="3:32">
      <c r="C138">
        <f t="shared" si="2"/>
        <v>2022</v>
      </c>
      <c r="D138">
        <f t="shared" si="3"/>
        <v>10</v>
      </c>
      <c r="E138" s="10">
        <v>466397692</v>
      </c>
      <c r="F138" s="10">
        <v>2923983</v>
      </c>
      <c r="G138" s="10">
        <v>25248145</v>
      </c>
      <c r="H138" s="10">
        <v>28716860</v>
      </c>
      <c r="I138" s="10">
        <v>196753</v>
      </c>
      <c r="J138" s="10">
        <v>278190490</v>
      </c>
      <c r="K138" s="10">
        <v>1790277</v>
      </c>
      <c r="L138" s="10">
        <v>3998936</v>
      </c>
      <c r="M138" s="10">
        <v>51650444</v>
      </c>
      <c r="N138" s="10">
        <v>33890688</v>
      </c>
      <c r="O138" s="10">
        <v>15939101</v>
      </c>
      <c r="P138" s="10">
        <v>27468</v>
      </c>
      <c r="Q138" s="10">
        <v>5668756</v>
      </c>
      <c r="R138" s="10">
        <v>211957</v>
      </c>
      <c r="S138" s="10">
        <v>24802</v>
      </c>
      <c r="T138" s="10">
        <v>7914363</v>
      </c>
      <c r="U138" s="10">
        <v>27411011</v>
      </c>
      <c r="V138" s="10">
        <v>103266877</v>
      </c>
      <c r="W138" s="10">
        <v>175149</v>
      </c>
      <c r="X138" s="10">
        <v>6962000</v>
      </c>
      <c r="Y138" s="10">
        <v>3567000</v>
      </c>
      <c r="Z138" s="10">
        <v>1762586</v>
      </c>
      <c r="AA138" s="10">
        <v>5274030</v>
      </c>
      <c r="AB138" s="10">
        <v>274309</v>
      </c>
      <c r="AC138" s="10">
        <v>3679785</v>
      </c>
      <c r="AD138" s="10">
        <v>74957</v>
      </c>
      <c r="AE138" s="10">
        <v>15</v>
      </c>
      <c r="AF138" s="10">
        <v>2134493</v>
      </c>
    </row>
    <row r="139" spans="3:32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325399649</v>
      </c>
      <c r="F139" s="10">
        <v>2022506</v>
      </c>
      <c r="G139" s="10">
        <v>17606622</v>
      </c>
      <c r="H139" s="10">
        <v>21627989</v>
      </c>
      <c r="I139" s="10">
        <v>148151</v>
      </c>
      <c r="J139" s="10">
        <v>214661043</v>
      </c>
      <c r="K139" s="10">
        <v>1352775</v>
      </c>
      <c r="L139" s="10">
        <v>3092811</v>
      </c>
      <c r="M139" s="10">
        <v>43118147</v>
      </c>
      <c r="N139" s="10">
        <v>30552992</v>
      </c>
      <c r="O139" s="10">
        <v>14201428</v>
      </c>
      <c r="P139" s="10">
        <v>22628</v>
      </c>
      <c r="Q139" s="10">
        <v>4716053</v>
      </c>
      <c r="R139" s="10">
        <v>190106</v>
      </c>
      <c r="S139" s="10">
        <v>20292</v>
      </c>
      <c r="T139" s="10">
        <v>7082761</v>
      </c>
      <c r="U139" s="10">
        <v>24583699</v>
      </c>
      <c r="V139" s="10">
        <v>88722634</v>
      </c>
      <c r="W139" s="10">
        <v>166196</v>
      </c>
      <c r="X139" s="10">
        <v>6738000</v>
      </c>
      <c r="Y139" s="10">
        <v>3452000</v>
      </c>
      <c r="Z139" s="10">
        <v>1762586</v>
      </c>
      <c r="AA139" s="10">
        <v>5278425</v>
      </c>
      <c r="AB139" s="10">
        <v>274309</v>
      </c>
      <c r="AC139" s="10">
        <v>3679785</v>
      </c>
      <c r="AD139" s="10">
        <v>74957</v>
      </c>
      <c r="AE139" s="10">
        <v>15</v>
      </c>
      <c r="AF139" s="10">
        <v>2134493</v>
      </c>
    </row>
    <row r="140" spans="3:32">
      <c r="C140">
        <f t="shared" si="4"/>
        <v>2022</v>
      </c>
      <c r="D140">
        <f t="shared" si="5"/>
        <v>12</v>
      </c>
      <c r="E140" s="10">
        <v>392060949</v>
      </c>
      <c r="F140" s="10">
        <v>2416406</v>
      </c>
      <c r="G140" s="10">
        <v>21200515</v>
      </c>
      <c r="H140" s="10">
        <v>23588211</v>
      </c>
      <c r="I140" s="10">
        <v>161521</v>
      </c>
      <c r="J140" s="10">
        <v>217744671</v>
      </c>
      <c r="K140" s="10">
        <v>1446984</v>
      </c>
      <c r="L140" s="10">
        <v>2931798</v>
      </c>
      <c r="M140" s="10">
        <v>44140931</v>
      </c>
      <c r="N140" s="10">
        <v>31787475</v>
      </c>
      <c r="O140" s="10">
        <v>14070341</v>
      </c>
      <c r="P140" s="10">
        <v>25901</v>
      </c>
      <c r="Q140" s="10">
        <v>4986691</v>
      </c>
      <c r="R140" s="10">
        <v>181604</v>
      </c>
      <c r="S140" s="10">
        <v>18983</v>
      </c>
      <c r="T140" s="10">
        <v>7325392</v>
      </c>
      <c r="U140" s="10">
        <v>26500293</v>
      </c>
      <c r="V140" s="10">
        <v>89132869</v>
      </c>
      <c r="W140" s="10">
        <v>171659</v>
      </c>
      <c r="X140" s="10">
        <v>0</v>
      </c>
      <c r="Y140" s="10">
        <v>3568000</v>
      </c>
      <c r="Z140" s="10">
        <v>1762586</v>
      </c>
      <c r="AA140" s="10">
        <v>5282824</v>
      </c>
      <c r="AB140" s="10">
        <v>274309</v>
      </c>
      <c r="AC140" s="10">
        <v>3679785</v>
      </c>
      <c r="AD140" s="10">
        <v>74957</v>
      </c>
      <c r="AE140" s="10">
        <v>15</v>
      </c>
      <c r="AF140" s="10">
        <v>2134493</v>
      </c>
    </row>
    <row r="141" spans="3:32">
      <c r="C141">
        <f t="shared" si="4"/>
        <v>2023</v>
      </c>
      <c r="D141">
        <f t="shared" si="5"/>
        <v>1</v>
      </c>
      <c r="E141" s="10">
        <v>484295679</v>
      </c>
      <c r="F141" s="10">
        <v>2956814</v>
      </c>
      <c r="G141" s="10">
        <v>26146742</v>
      </c>
      <c r="H141" s="10">
        <v>27212487</v>
      </c>
      <c r="I141" s="10">
        <v>186173</v>
      </c>
      <c r="J141" s="10">
        <v>223430413</v>
      </c>
      <c r="K141" s="10">
        <v>1480172</v>
      </c>
      <c r="L141" s="10">
        <v>3037201</v>
      </c>
      <c r="M141" s="10">
        <v>44644531</v>
      </c>
      <c r="N141" s="10">
        <v>32283126</v>
      </c>
      <c r="O141" s="10">
        <v>14764822</v>
      </c>
      <c r="P141" s="10">
        <v>31047</v>
      </c>
      <c r="Q141" s="10">
        <v>5121193</v>
      </c>
      <c r="R141" s="10">
        <v>178888</v>
      </c>
      <c r="S141" s="10">
        <v>17568</v>
      </c>
      <c r="T141" s="10">
        <v>7220181</v>
      </c>
      <c r="U141" s="10">
        <v>23639533</v>
      </c>
      <c r="V141" s="10">
        <v>93242203</v>
      </c>
      <c r="W141" s="10">
        <v>174072</v>
      </c>
      <c r="X141" s="10">
        <v>0</v>
      </c>
      <c r="Y141" s="10">
        <v>3567000</v>
      </c>
      <c r="Z141" s="10">
        <v>1762586</v>
      </c>
      <c r="AA141" s="10">
        <v>5287226</v>
      </c>
      <c r="AB141" s="10">
        <v>274309</v>
      </c>
      <c r="AC141" s="10">
        <v>3679785</v>
      </c>
      <c r="AD141" s="10">
        <v>74957</v>
      </c>
      <c r="AE141" s="10">
        <v>15</v>
      </c>
      <c r="AF141" s="10">
        <v>2134493</v>
      </c>
    </row>
    <row r="142" spans="3:32">
      <c r="C142">
        <f t="shared" si="4"/>
        <v>2023</v>
      </c>
      <c r="D142">
        <f t="shared" si="5"/>
        <v>2</v>
      </c>
      <c r="E142" s="10">
        <v>436619168</v>
      </c>
      <c r="F142" s="10">
        <v>2640900</v>
      </c>
      <c r="G142" s="10">
        <v>23539080</v>
      </c>
      <c r="H142" s="10">
        <v>25480933</v>
      </c>
      <c r="I142" s="10">
        <v>174182</v>
      </c>
      <c r="J142" s="10">
        <v>215313769</v>
      </c>
      <c r="K142" s="10">
        <v>1400322</v>
      </c>
      <c r="L142" s="10">
        <v>3009381</v>
      </c>
      <c r="M142" s="10">
        <v>42764936</v>
      </c>
      <c r="N142" s="10">
        <v>30527279</v>
      </c>
      <c r="O142" s="10">
        <v>13992206</v>
      </c>
      <c r="P142" s="10">
        <v>30865</v>
      </c>
      <c r="Q142" s="10">
        <v>4916272</v>
      </c>
      <c r="R142" s="10">
        <v>168828</v>
      </c>
      <c r="S142" s="10">
        <v>22690</v>
      </c>
      <c r="T142" s="10">
        <v>6605695</v>
      </c>
      <c r="U142" s="10">
        <v>24579145</v>
      </c>
      <c r="V142" s="10">
        <v>77384551</v>
      </c>
      <c r="W142" s="10">
        <v>154379</v>
      </c>
      <c r="X142" s="10">
        <v>0</v>
      </c>
      <c r="Y142" s="10">
        <v>3222000</v>
      </c>
      <c r="Z142" s="10">
        <v>1762586</v>
      </c>
      <c r="AA142" s="10">
        <v>5291632</v>
      </c>
      <c r="AB142" s="10">
        <v>274309</v>
      </c>
      <c r="AC142" s="10">
        <v>3679785</v>
      </c>
      <c r="AD142" s="10">
        <v>74957</v>
      </c>
      <c r="AE142" s="10">
        <v>15</v>
      </c>
      <c r="AF142" s="10">
        <v>2134493</v>
      </c>
    </row>
    <row r="143" spans="3:32">
      <c r="C143">
        <f t="shared" si="4"/>
        <v>2023</v>
      </c>
      <c r="D143">
        <f t="shared" si="5"/>
        <v>3</v>
      </c>
      <c r="E143" s="10">
        <v>362933933</v>
      </c>
      <c r="F143" s="10">
        <v>2175027</v>
      </c>
      <c r="G143" s="10">
        <v>19542215</v>
      </c>
      <c r="H143" s="10">
        <v>22459899</v>
      </c>
      <c r="I143" s="10">
        <v>153419</v>
      </c>
      <c r="J143" s="10">
        <v>207353528</v>
      </c>
      <c r="K143" s="10">
        <v>1230359</v>
      </c>
      <c r="L143" s="10">
        <v>3007608</v>
      </c>
      <c r="M143" s="10">
        <v>43969920</v>
      </c>
      <c r="N143" s="10">
        <v>31808133</v>
      </c>
      <c r="O143" s="10">
        <v>14628838</v>
      </c>
      <c r="P143" s="10">
        <v>30740</v>
      </c>
      <c r="Q143" s="10">
        <v>4925330</v>
      </c>
      <c r="R143" s="10">
        <v>169325</v>
      </c>
      <c r="S143" s="10">
        <v>21547</v>
      </c>
      <c r="T143" s="10">
        <v>7191175</v>
      </c>
      <c r="U143" s="10">
        <v>24159915</v>
      </c>
      <c r="V143" s="10">
        <v>95423638</v>
      </c>
      <c r="W143" s="10">
        <v>170816</v>
      </c>
      <c r="X143" s="10">
        <v>0</v>
      </c>
      <c r="Y143" s="10">
        <v>3567000</v>
      </c>
      <c r="Z143" s="10">
        <v>1762586</v>
      </c>
      <c r="AA143" s="10">
        <v>5296042</v>
      </c>
      <c r="AB143" s="10">
        <v>274309</v>
      </c>
      <c r="AC143" s="10">
        <v>3679785</v>
      </c>
      <c r="AD143" s="10">
        <v>74957</v>
      </c>
      <c r="AE143" s="10">
        <v>15</v>
      </c>
      <c r="AF143" s="10">
        <v>2134493</v>
      </c>
    </row>
    <row r="144" spans="3:32">
      <c r="C144">
        <f t="shared" si="4"/>
        <v>2023</v>
      </c>
      <c r="D144">
        <f t="shared" si="5"/>
        <v>4</v>
      </c>
      <c r="E144" s="10">
        <v>338610321</v>
      </c>
      <c r="F144" s="10">
        <v>2010490</v>
      </c>
      <c r="G144" s="10">
        <v>18210033</v>
      </c>
      <c r="H144" s="10">
        <v>22377090</v>
      </c>
      <c r="I144" s="10">
        <v>152752</v>
      </c>
      <c r="J144" s="10">
        <v>219989027</v>
      </c>
      <c r="K144" s="10">
        <v>1451365</v>
      </c>
      <c r="L144" s="10">
        <v>3263978</v>
      </c>
      <c r="M144" s="10">
        <v>47911954</v>
      </c>
      <c r="N144" s="10">
        <v>33169893</v>
      </c>
      <c r="O144" s="10">
        <v>15186342</v>
      </c>
      <c r="P144" s="10">
        <v>30366</v>
      </c>
      <c r="Q144" s="10">
        <v>5203910</v>
      </c>
      <c r="R144" s="10">
        <v>177198</v>
      </c>
      <c r="S144" s="10">
        <v>20458</v>
      </c>
      <c r="T144" s="10">
        <v>7432222</v>
      </c>
      <c r="U144" s="10">
        <v>25424180</v>
      </c>
      <c r="V144" s="10">
        <v>96644036</v>
      </c>
      <c r="W144" s="10">
        <v>251077</v>
      </c>
      <c r="X144" s="10">
        <v>0</v>
      </c>
      <c r="Y144" s="10">
        <v>3452000</v>
      </c>
      <c r="Z144" s="10">
        <v>1762586</v>
      </c>
      <c r="AA144" s="10">
        <v>5300455</v>
      </c>
      <c r="AB144" s="10">
        <v>274309</v>
      </c>
      <c r="AC144" s="10">
        <v>3679785</v>
      </c>
      <c r="AD144" s="10">
        <v>74957</v>
      </c>
      <c r="AE144" s="10">
        <v>15</v>
      </c>
      <c r="AF144" s="10">
        <v>2134493</v>
      </c>
    </row>
    <row r="145" spans="3:32">
      <c r="C145">
        <f t="shared" si="4"/>
        <v>2023</v>
      </c>
      <c r="D145">
        <f t="shared" si="5"/>
        <v>5</v>
      </c>
      <c r="E145" s="10">
        <v>372678058</v>
      </c>
      <c r="F145" s="10">
        <v>2192136</v>
      </c>
      <c r="G145" s="10">
        <v>20017239</v>
      </c>
      <c r="H145" s="10">
        <v>24295590</v>
      </c>
      <c r="I145" s="10">
        <v>165732</v>
      </c>
      <c r="J145" s="10">
        <v>237351577</v>
      </c>
      <c r="K145" s="10">
        <v>1579687</v>
      </c>
      <c r="L145" s="10">
        <v>3485161</v>
      </c>
      <c r="M145" s="10">
        <v>48528574</v>
      </c>
      <c r="N145" s="10">
        <v>34040043</v>
      </c>
      <c r="O145" s="10">
        <v>15799522</v>
      </c>
      <c r="P145" s="10">
        <v>23886</v>
      </c>
      <c r="Q145" s="10">
        <v>5333410</v>
      </c>
      <c r="R145" s="10">
        <v>196089</v>
      </c>
      <c r="S145" s="10">
        <v>30666</v>
      </c>
      <c r="T145" s="10">
        <v>7684475</v>
      </c>
      <c r="U145" s="10">
        <v>29382586</v>
      </c>
      <c r="V145" s="10">
        <v>109919610</v>
      </c>
      <c r="W145" s="10">
        <v>178244</v>
      </c>
      <c r="X145" s="10">
        <v>0</v>
      </c>
      <c r="Y145" s="10">
        <v>3567000</v>
      </c>
      <c r="Z145" s="10">
        <v>1762586</v>
      </c>
      <c r="AA145" s="10">
        <v>5304872</v>
      </c>
      <c r="AB145" s="10">
        <v>274309</v>
      </c>
      <c r="AC145" s="10">
        <v>3679785</v>
      </c>
      <c r="AD145" s="10">
        <v>74957</v>
      </c>
      <c r="AE145" s="10">
        <v>15</v>
      </c>
      <c r="AF145" s="10">
        <v>2134493</v>
      </c>
    </row>
    <row r="146" spans="3:32">
      <c r="C146">
        <f t="shared" si="4"/>
        <v>2023</v>
      </c>
      <c r="D146">
        <f t="shared" si="5"/>
        <v>6</v>
      </c>
      <c r="E146" s="10">
        <v>535653470</v>
      </c>
      <c r="F146" s="10">
        <v>3120156</v>
      </c>
      <c r="G146" s="10">
        <v>28725654</v>
      </c>
      <c r="H146" s="10">
        <v>30963021</v>
      </c>
      <c r="I146" s="10">
        <v>211019</v>
      </c>
      <c r="J146" s="10">
        <v>286889114</v>
      </c>
      <c r="K146" s="10">
        <v>2061527</v>
      </c>
      <c r="L146" s="10">
        <v>4389928</v>
      </c>
      <c r="M146" s="10">
        <v>56625794</v>
      </c>
      <c r="N146" s="10">
        <v>37325160</v>
      </c>
      <c r="O146" s="10">
        <v>17235797</v>
      </c>
      <c r="P146" s="10">
        <v>27478</v>
      </c>
      <c r="Q146" s="10">
        <v>5997808</v>
      </c>
      <c r="R146" s="10">
        <v>215037</v>
      </c>
      <c r="S146" s="10">
        <v>29180</v>
      </c>
      <c r="T146" s="10">
        <v>8288420</v>
      </c>
      <c r="U146" s="10">
        <v>28147877</v>
      </c>
      <c r="V146" s="10">
        <v>111556532</v>
      </c>
      <c r="W146" s="10">
        <v>165353</v>
      </c>
      <c r="X146" s="10">
        <v>0</v>
      </c>
      <c r="Y146" s="10">
        <v>3452000</v>
      </c>
      <c r="Z146" s="10">
        <v>1762586</v>
      </c>
      <c r="AA146" s="10">
        <v>5309293</v>
      </c>
      <c r="AB146" s="10">
        <v>274309</v>
      </c>
      <c r="AC146" s="10">
        <v>3679785</v>
      </c>
      <c r="AD146" s="10">
        <v>74957</v>
      </c>
      <c r="AE146" s="10">
        <v>15</v>
      </c>
      <c r="AF146" s="10">
        <v>2134493</v>
      </c>
    </row>
    <row r="147" spans="3:32">
      <c r="C147">
        <f t="shared" si="4"/>
        <v>2023</v>
      </c>
      <c r="D147">
        <f t="shared" si="5"/>
        <v>7</v>
      </c>
      <c r="E147" s="10">
        <v>628101093</v>
      </c>
      <c r="F147" s="10">
        <v>3625852</v>
      </c>
      <c r="G147" s="10">
        <v>33644180</v>
      </c>
      <c r="H147" s="10">
        <v>34327952</v>
      </c>
      <c r="I147" s="10">
        <v>233797</v>
      </c>
      <c r="J147" s="10">
        <v>309849217</v>
      </c>
      <c r="K147" s="10">
        <v>2193915</v>
      </c>
      <c r="L147" s="10">
        <v>4751960</v>
      </c>
      <c r="M147" s="10">
        <v>58883468</v>
      </c>
      <c r="N147" s="10">
        <v>38924698</v>
      </c>
      <c r="O147" s="10">
        <v>18330136</v>
      </c>
      <c r="P147" s="10">
        <v>29609</v>
      </c>
      <c r="Q147" s="10">
        <v>6399735</v>
      </c>
      <c r="R147" s="10">
        <v>227822</v>
      </c>
      <c r="S147" s="10">
        <v>27398</v>
      </c>
      <c r="T147" s="10">
        <v>8394416</v>
      </c>
      <c r="U147" s="10">
        <v>31158716</v>
      </c>
      <c r="V147" s="10">
        <v>126129413</v>
      </c>
      <c r="W147" s="10">
        <v>173688</v>
      </c>
      <c r="X147" s="10">
        <v>0</v>
      </c>
      <c r="Y147" s="10">
        <v>3567000</v>
      </c>
      <c r="Z147" s="10">
        <v>1762586</v>
      </c>
      <c r="AA147" s="10">
        <v>5313717</v>
      </c>
      <c r="AB147" s="10">
        <v>274309</v>
      </c>
      <c r="AC147" s="10">
        <v>3679785</v>
      </c>
      <c r="AD147" s="10">
        <v>74957</v>
      </c>
      <c r="AE147" s="10">
        <v>15</v>
      </c>
      <c r="AF147" s="10">
        <v>2134493</v>
      </c>
    </row>
    <row r="148" spans="3:32">
      <c r="C148">
        <f t="shared" si="4"/>
        <v>2023</v>
      </c>
      <c r="D148">
        <f t="shared" si="5"/>
        <v>8</v>
      </c>
      <c r="E148" s="10">
        <v>632079081</v>
      </c>
      <c r="F148" s="10">
        <v>3616797</v>
      </c>
      <c r="G148" s="10">
        <v>33826513</v>
      </c>
      <c r="H148" s="10">
        <v>34499027</v>
      </c>
      <c r="I148" s="10">
        <v>234835</v>
      </c>
      <c r="J148" s="10">
        <v>308950446</v>
      </c>
      <c r="K148" s="10">
        <v>2264979</v>
      </c>
      <c r="L148" s="10">
        <v>4719726</v>
      </c>
      <c r="M148" s="10">
        <v>60349099</v>
      </c>
      <c r="N148" s="10">
        <v>39495370</v>
      </c>
      <c r="O148" s="10">
        <v>18550920</v>
      </c>
      <c r="P148" s="10">
        <v>31421</v>
      </c>
      <c r="Q148" s="10">
        <v>6393325</v>
      </c>
      <c r="R148" s="10">
        <v>219993</v>
      </c>
      <c r="S148" s="10">
        <v>31219</v>
      </c>
      <c r="T148" s="10">
        <v>8542909</v>
      </c>
      <c r="U148" s="10">
        <v>35002272</v>
      </c>
      <c r="V148" s="10">
        <v>124529335</v>
      </c>
      <c r="W148" s="10">
        <v>186777</v>
      </c>
      <c r="X148" s="10">
        <v>0</v>
      </c>
      <c r="Y148" s="10">
        <v>3567000</v>
      </c>
      <c r="Z148" s="10">
        <v>1762586</v>
      </c>
      <c r="AA148" s="10">
        <v>5318146</v>
      </c>
      <c r="AB148" s="10">
        <v>274309</v>
      </c>
      <c r="AC148" s="10">
        <v>3679785</v>
      </c>
      <c r="AD148" s="10">
        <v>74957</v>
      </c>
      <c r="AE148" s="10">
        <v>15</v>
      </c>
      <c r="AF148" s="10">
        <v>2134493</v>
      </c>
    </row>
    <row r="149" spans="3:32">
      <c r="C149">
        <f t="shared" si="4"/>
        <v>2023</v>
      </c>
      <c r="D149">
        <f t="shared" si="5"/>
        <v>9</v>
      </c>
      <c r="E149" s="10">
        <v>594832923</v>
      </c>
      <c r="F149" s="10">
        <v>3376450</v>
      </c>
      <c r="G149" s="10">
        <v>31831263</v>
      </c>
      <c r="H149" s="10">
        <v>33652045</v>
      </c>
      <c r="I149" s="10">
        <v>229070</v>
      </c>
      <c r="J149" s="10">
        <v>311697264</v>
      </c>
      <c r="K149" s="10">
        <v>2101132</v>
      </c>
      <c r="L149" s="10">
        <v>4690462</v>
      </c>
      <c r="M149" s="10">
        <v>59726528</v>
      </c>
      <c r="N149" s="10">
        <v>37245859</v>
      </c>
      <c r="O149" s="10">
        <v>17685508</v>
      </c>
      <c r="P149" s="10">
        <v>33622</v>
      </c>
      <c r="Q149" s="10">
        <v>6200487</v>
      </c>
      <c r="R149" s="10">
        <v>218563</v>
      </c>
      <c r="S149" s="10">
        <v>29188</v>
      </c>
      <c r="T149" s="10">
        <v>8564039</v>
      </c>
      <c r="U149" s="10">
        <v>29681955</v>
      </c>
      <c r="V149" s="10">
        <v>113445200</v>
      </c>
      <c r="W149" s="10">
        <v>169241</v>
      </c>
      <c r="X149" s="10">
        <v>0</v>
      </c>
      <c r="Y149" s="10">
        <v>3452000</v>
      </c>
      <c r="Z149" s="10">
        <v>1762586</v>
      </c>
      <c r="AA149" s="10">
        <v>5322577</v>
      </c>
      <c r="AB149" s="10">
        <v>274309</v>
      </c>
      <c r="AC149" s="10">
        <v>3679785</v>
      </c>
      <c r="AD149" s="10">
        <v>74957</v>
      </c>
      <c r="AE149" s="10">
        <v>15</v>
      </c>
      <c r="AF149" s="10">
        <v>2134493</v>
      </c>
    </row>
    <row r="150" spans="3:32">
      <c r="C150">
        <f t="shared" si="4"/>
        <v>2023</v>
      </c>
      <c r="D150">
        <f t="shared" si="5"/>
        <v>10</v>
      </c>
      <c r="E150" s="10">
        <v>470821328</v>
      </c>
      <c r="F150" s="10">
        <v>2650682</v>
      </c>
      <c r="G150" s="10">
        <v>25190660</v>
      </c>
      <c r="H150" s="10">
        <v>29022757</v>
      </c>
      <c r="I150" s="10">
        <v>197552</v>
      </c>
      <c r="J150" s="10">
        <v>280672383</v>
      </c>
      <c r="K150" s="10">
        <v>1732526</v>
      </c>
      <c r="L150" s="10">
        <v>4165366</v>
      </c>
      <c r="M150" s="10">
        <v>53148576</v>
      </c>
      <c r="N150" s="10">
        <v>33890688</v>
      </c>
      <c r="O150" s="10">
        <v>15939101</v>
      </c>
      <c r="P150" s="10">
        <v>27468</v>
      </c>
      <c r="Q150" s="10">
        <v>5668756</v>
      </c>
      <c r="R150" s="10">
        <v>211957</v>
      </c>
      <c r="S150" s="10">
        <v>24802</v>
      </c>
      <c r="T150" s="10">
        <v>7914363</v>
      </c>
      <c r="U150" s="10">
        <v>27411011</v>
      </c>
      <c r="V150" s="10">
        <v>103266877</v>
      </c>
      <c r="W150" s="10">
        <v>175149</v>
      </c>
      <c r="X150" s="10">
        <v>6962000</v>
      </c>
      <c r="Y150" s="10">
        <v>3567000</v>
      </c>
      <c r="Z150" s="10">
        <v>1762586</v>
      </c>
      <c r="AA150" s="10">
        <v>5327013</v>
      </c>
      <c r="AB150" s="10">
        <v>274309</v>
      </c>
      <c r="AC150" s="10">
        <v>3679785</v>
      </c>
      <c r="AD150" s="10">
        <v>74957</v>
      </c>
      <c r="AE150" s="10">
        <v>15</v>
      </c>
      <c r="AF150" s="10">
        <v>2134493</v>
      </c>
    </row>
    <row r="151" spans="3:32">
      <c r="C151">
        <f t="shared" si="4"/>
        <v>2023</v>
      </c>
      <c r="D151">
        <f t="shared" si="5"/>
        <v>11</v>
      </c>
      <c r="E151" s="10">
        <v>328483330</v>
      </c>
      <c r="F151" s="10">
        <v>1833594</v>
      </c>
      <c r="G151" s="10">
        <v>17567164</v>
      </c>
      <c r="H151" s="10">
        <v>21858379</v>
      </c>
      <c r="I151" s="10">
        <v>148748</v>
      </c>
      <c r="J151" s="10">
        <v>216566890</v>
      </c>
      <c r="K151" s="10">
        <v>1337909</v>
      </c>
      <c r="L151" s="10">
        <v>3221084</v>
      </c>
      <c r="M151" s="10">
        <v>44355125</v>
      </c>
      <c r="N151" s="10">
        <v>30552992</v>
      </c>
      <c r="O151" s="10">
        <v>14201428</v>
      </c>
      <c r="P151" s="10">
        <v>22628</v>
      </c>
      <c r="Q151" s="10">
        <v>4716053</v>
      </c>
      <c r="R151" s="10">
        <v>190106</v>
      </c>
      <c r="S151" s="10">
        <v>20292</v>
      </c>
      <c r="T151" s="10">
        <v>7082761</v>
      </c>
      <c r="U151" s="10">
        <v>24583699</v>
      </c>
      <c r="V151" s="10">
        <v>88722634</v>
      </c>
      <c r="W151" s="10">
        <v>166196</v>
      </c>
      <c r="X151" s="10">
        <v>6738000</v>
      </c>
      <c r="Y151" s="10">
        <v>3452000</v>
      </c>
      <c r="Z151" s="10">
        <v>1762586</v>
      </c>
      <c r="AA151" s="10">
        <v>5331452</v>
      </c>
      <c r="AB151" s="10">
        <v>274309</v>
      </c>
      <c r="AC151" s="10">
        <v>3679785</v>
      </c>
      <c r="AD151" s="10">
        <v>74957</v>
      </c>
      <c r="AE151" s="10">
        <v>15</v>
      </c>
      <c r="AF151" s="10">
        <v>2134493</v>
      </c>
    </row>
    <row r="152" spans="3:32">
      <c r="C152">
        <f t="shared" si="4"/>
        <v>2023</v>
      </c>
      <c r="D152">
        <f t="shared" si="5"/>
        <v>12</v>
      </c>
      <c r="E152" s="10">
        <v>395773850</v>
      </c>
      <c r="F152" s="10">
        <v>2190020</v>
      </c>
      <c r="G152" s="10">
        <v>21153973</v>
      </c>
      <c r="H152" s="10">
        <v>23839475</v>
      </c>
      <c r="I152" s="10">
        <v>162178</v>
      </c>
      <c r="J152" s="10">
        <v>219332196</v>
      </c>
      <c r="K152" s="10">
        <v>1431083</v>
      </c>
      <c r="L152" s="10">
        <v>3049608</v>
      </c>
      <c r="M152" s="10">
        <v>45762283</v>
      </c>
      <c r="N152" s="10">
        <v>31787475</v>
      </c>
      <c r="O152" s="10">
        <v>14070341</v>
      </c>
      <c r="P152" s="10">
        <v>25901</v>
      </c>
      <c r="Q152" s="10">
        <v>4986691</v>
      </c>
      <c r="R152" s="10">
        <v>181604</v>
      </c>
      <c r="S152" s="10">
        <v>18983</v>
      </c>
      <c r="T152" s="10">
        <v>7325392</v>
      </c>
      <c r="U152" s="10">
        <v>26500293</v>
      </c>
      <c r="V152" s="10">
        <v>89132869</v>
      </c>
      <c r="W152" s="10">
        <v>171659</v>
      </c>
      <c r="X152" s="10">
        <v>0</v>
      </c>
      <c r="Y152" s="10">
        <v>3568000</v>
      </c>
      <c r="Z152" s="10">
        <v>1762586</v>
      </c>
      <c r="AA152" s="10">
        <v>5335895</v>
      </c>
      <c r="AB152" s="10">
        <v>274309</v>
      </c>
      <c r="AC152" s="10">
        <v>3679785</v>
      </c>
      <c r="AD152" s="10">
        <v>74957</v>
      </c>
      <c r="AE152" s="10">
        <v>15</v>
      </c>
      <c r="AF152" s="10">
        <v>2134493</v>
      </c>
    </row>
    <row r="153" spans="3:32">
      <c r="C153">
        <f t="shared" si="4"/>
        <v>2024</v>
      </c>
      <c r="D153">
        <f t="shared" si="5"/>
        <v>1</v>
      </c>
      <c r="E153" s="10">
        <v>489147179</v>
      </c>
      <c r="F153" s="10">
        <v>2681903</v>
      </c>
      <c r="G153" s="10">
        <v>26107926</v>
      </c>
      <c r="H153" s="10">
        <v>27498446</v>
      </c>
      <c r="I153" s="10">
        <v>186916</v>
      </c>
      <c r="J153" s="10">
        <v>225414024</v>
      </c>
      <c r="K153" s="10">
        <v>1463906</v>
      </c>
      <c r="L153" s="10">
        <v>3158828</v>
      </c>
      <c r="M153" s="10">
        <v>45900309</v>
      </c>
      <c r="N153" s="10">
        <v>32283126</v>
      </c>
      <c r="O153" s="10">
        <v>14764822</v>
      </c>
      <c r="P153" s="10">
        <v>31047</v>
      </c>
      <c r="Q153" s="10">
        <v>5121193</v>
      </c>
      <c r="R153" s="10">
        <v>178888</v>
      </c>
      <c r="S153" s="10">
        <v>17568</v>
      </c>
      <c r="T153" s="10">
        <v>7211181</v>
      </c>
      <c r="U153" s="10">
        <v>23632533</v>
      </c>
      <c r="V153" s="10">
        <v>93106203</v>
      </c>
      <c r="W153" s="10">
        <v>173072</v>
      </c>
      <c r="X153" s="10">
        <v>0</v>
      </c>
      <c r="Y153" s="10">
        <v>3557000</v>
      </c>
      <c r="Z153" s="10">
        <v>1762586</v>
      </c>
      <c r="AA153" s="10">
        <v>5340341</v>
      </c>
      <c r="AB153" s="10">
        <v>274309</v>
      </c>
      <c r="AC153" s="10">
        <v>3679785</v>
      </c>
      <c r="AD153" s="10">
        <v>74957</v>
      </c>
      <c r="AE153" s="10">
        <v>15</v>
      </c>
      <c r="AF153" s="10">
        <v>2134493</v>
      </c>
    </row>
    <row r="154" spans="3:32">
      <c r="C154">
        <f t="shared" si="4"/>
        <v>2024</v>
      </c>
      <c r="D154">
        <f t="shared" si="5"/>
        <v>2</v>
      </c>
      <c r="E154" s="10">
        <v>440986366</v>
      </c>
      <c r="F154" s="10">
        <v>2395873</v>
      </c>
      <c r="G154" s="10">
        <v>23507444</v>
      </c>
      <c r="H154" s="10">
        <v>25748678</v>
      </c>
      <c r="I154" s="10">
        <v>174895</v>
      </c>
      <c r="J154" s="10">
        <v>215879267</v>
      </c>
      <c r="K154" s="10">
        <v>1408163</v>
      </c>
      <c r="L154" s="10">
        <v>3185462</v>
      </c>
      <c r="M154" s="10">
        <v>44875924</v>
      </c>
      <c r="N154" s="10">
        <v>30728760</v>
      </c>
      <c r="O154" s="10">
        <v>14142880</v>
      </c>
      <c r="P154" s="10">
        <v>31383</v>
      </c>
      <c r="Q154" s="10">
        <v>4999961</v>
      </c>
      <c r="R154" s="10">
        <v>171660</v>
      </c>
      <c r="S154" s="10">
        <v>23070</v>
      </c>
      <c r="T154" s="10">
        <v>6758851</v>
      </c>
      <c r="U154" s="10">
        <v>24702507</v>
      </c>
      <c r="V154" s="10">
        <v>78915489</v>
      </c>
      <c r="W154" s="10">
        <v>159379</v>
      </c>
      <c r="X154" s="10">
        <v>0</v>
      </c>
      <c r="Y154" s="10">
        <v>3328000</v>
      </c>
      <c r="Z154" s="10">
        <v>1762586</v>
      </c>
      <c r="AA154" s="10">
        <v>5344792</v>
      </c>
      <c r="AB154" s="10">
        <v>274309</v>
      </c>
      <c r="AC154" s="10">
        <v>3679785</v>
      </c>
      <c r="AD154" s="10">
        <v>74957</v>
      </c>
      <c r="AE154" s="10">
        <v>15</v>
      </c>
      <c r="AF154" s="10">
        <v>2134493</v>
      </c>
    </row>
    <row r="155" spans="3:32">
      <c r="C155">
        <f t="shared" si="4"/>
        <v>2024</v>
      </c>
      <c r="D155">
        <f t="shared" si="5"/>
        <v>3</v>
      </c>
      <c r="E155" s="10">
        <v>366559114</v>
      </c>
      <c r="F155" s="10">
        <v>1973606</v>
      </c>
      <c r="G155" s="10">
        <v>19518265</v>
      </c>
      <c r="H155" s="10">
        <v>22695884</v>
      </c>
      <c r="I155" s="10">
        <v>154062</v>
      </c>
      <c r="J155" s="10">
        <v>207800664</v>
      </c>
      <c r="K155" s="10">
        <v>1251196</v>
      </c>
      <c r="L155" s="10">
        <v>3180189</v>
      </c>
      <c r="M155" s="10">
        <v>46137677</v>
      </c>
      <c r="N155" s="10">
        <v>32011783</v>
      </c>
      <c r="O155" s="10">
        <v>14777020</v>
      </c>
      <c r="P155" s="10">
        <v>31261</v>
      </c>
      <c r="Q155" s="10">
        <v>5007879</v>
      </c>
      <c r="R155" s="10">
        <v>172193</v>
      </c>
      <c r="S155" s="10">
        <v>21912</v>
      </c>
      <c r="T155" s="10">
        <v>7250039</v>
      </c>
      <c r="U155" s="10">
        <v>24190104</v>
      </c>
      <c r="V155" s="10">
        <v>95289715</v>
      </c>
      <c r="W155" s="10">
        <v>169816</v>
      </c>
      <c r="X155" s="10">
        <v>0</v>
      </c>
      <c r="Y155" s="10">
        <v>3557000</v>
      </c>
      <c r="Z155" s="10">
        <v>1762586</v>
      </c>
      <c r="AA155" s="10">
        <v>5349246</v>
      </c>
      <c r="AB155" s="10">
        <v>274309</v>
      </c>
      <c r="AC155" s="10">
        <v>3679785</v>
      </c>
      <c r="AD155" s="10">
        <v>74957</v>
      </c>
      <c r="AE155" s="10">
        <v>15</v>
      </c>
      <c r="AF155" s="10">
        <v>2134493</v>
      </c>
    </row>
    <row r="156" spans="3:32">
      <c r="C156">
        <f t="shared" si="4"/>
        <v>2024</v>
      </c>
      <c r="D156">
        <f t="shared" si="5"/>
        <v>4</v>
      </c>
      <c r="E156" s="10">
        <v>341987863</v>
      </c>
      <c r="F156" s="10">
        <v>1824665</v>
      </c>
      <c r="G156" s="10">
        <v>18189908</v>
      </c>
      <c r="H156" s="10">
        <v>22612199</v>
      </c>
      <c r="I156" s="10">
        <v>153397</v>
      </c>
      <c r="J156" s="10">
        <v>221655122</v>
      </c>
      <c r="K156" s="10">
        <v>1451365</v>
      </c>
      <c r="L156" s="10">
        <v>3397051</v>
      </c>
      <c r="M156" s="10">
        <v>49471477</v>
      </c>
      <c r="N156" s="10">
        <v>33169893</v>
      </c>
      <c r="O156" s="10">
        <v>15186342</v>
      </c>
      <c r="P156" s="10">
        <v>30366</v>
      </c>
      <c r="Q156" s="10">
        <v>5203910</v>
      </c>
      <c r="R156" s="10">
        <v>177198</v>
      </c>
      <c r="S156" s="10">
        <v>20458</v>
      </c>
      <c r="T156" s="10">
        <v>7424222</v>
      </c>
      <c r="U156" s="10">
        <v>25419180</v>
      </c>
      <c r="V156" s="10">
        <v>96508036</v>
      </c>
      <c r="W156" s="10">
        <v>251077</v>
      </c>
      <c r="X156" s="10">
        <v>0</v>
      </c>
      <c r="Y156" s="10">
        <v>3443000</v>
      </c>
      <c r="Z156" s="10">
        <v>1762586</v>
      </c>
      <c r="AA156" s="10">
        <v>5353703</v>
      </c>
      <c r="AB156" s="10">
        <v>274309</v>
      </c>
      <c r="AC156" s="10">
        <v>3679785</v>
      </c>
      <c r="AD156" s="10">
        <v>74957</v>
      </c>
      <c r="AE156" s="10">
        <v>15</v>
      </c>
      <c r="AF156" s="10">
        <v>2134493</v>
      </c>
    </row>
    <row r="157" spans="3:32">
      <c r="C157">
        <f t="shared" si="4"/>
        <v>2024</v>
      </c>
      <c r="D157">
        <f t="shared" si="5"/>
        <v>5</v>
      </c>
      <c r="E157" s="10">
        <v>376390331</v>
      </c>
      <c r="F157" s="10">
        <v>1989909</v>
      </c>
      <c r="G157" s="10">
        <v>19997478</v>
      </c>
      <c r="H157" s="10">
        <v>24550845</v>
      </c>
      <c r="I157" s="10">
        <v>166443</v>
      </c>
      <c r="J157" s="10">
        <v>239187893</v>
      </c>
      <c r="K157" s="10">
        <v>1579687</v>
      </c>
      <c r="L157" s="10">
        <v>3630868</v>
      </c>
      <c r="M157" s="10">
        <v>50112556</v>
      </c>
      <c r="N157" s="10">
        <v>34040043</v>
      </c>
      <c r="O157" s="10">
        <v>15799522</v>
      </c>
      <c r="P157" s="10">
        <v>23886</v>
      </c>
      <c r="Q157" s="10">
        <v>5365384</v>
      </c>
      <c r="R157" s="10">
        <v>196089</v>
      </c>
      <c r="S157" s="10">
        <v>30666</v>
      </c>
      <c r="T157" s="10">
        <v>7675475</v>
      </c>
      <c r="U157" s="10">
        <v>29375586</v>
      </c>
      <c r="V157" s="10">
        <v>109783610</v>
      </c>
      <c r="W157" s="10">
        <v>177244</v>
      </c>
      <c r="X157" s="10">
        <v>0</v>
      </c>
      <c r="Y157" s="10">
        <v>3557000</v>
      </c>
      <c r="Z157" s="10">
        <v>1762586</v>
      </c>
      <c r="AA157" s="10">
        <v>5358165</v>
      </c>
      <c r="AB157" s="10">
        <v>274309</v>
      </c>
      <c r="AC157" s="10">
        <v>3679785</v>
      </c>
      <c r="AD157" s="10">
        <v>74957</v>
      </c>
      <c r="AE157" s="10">
        <v>15</v>
      </c>
      <c r="AF157" s="10">
        <v>2134493</v>
      </c>
    </row>
    <row r="158" spans="3:32">
      <c r="C158">
        <f t="shared" si="4"/>
        <v>2024</v>
      </c>
      <c r="D158">
        <f t="shared" si="5"/>
        <v>6</v>
      </c>
      <c r="E158" s="10">
        <v>540980664</v>
      </c>
      <c r="F158" s="10">
        <v>2832965</v>
      </c>
      <c r="G158" s="10">
        <v>28701597</v>
      </c>
      <c r="H158" s="10">
        <v>31288303</v>
      </c>
      <c r="I158" s="10">
        <v>211946</v>
      </c>
      <c r="J158" s="10">
        <v>289323039</v>
      </c>
      <c r="K158" s="10">
        <v>2061527</v>
      </c>
      <c r="L158" s="10">
        <v>4567698</v>
      </c>
      <c r="M158" s="10">
        <v>58247116</v>
      </c>
      <c r="N158" s="10">
        <v>37325160</v>
      </c>
      <c r="O158" s="10">
        <v>17235797</v>
      </c>
      <c r="P158" s="10">
        <v>27478</v>
      </c>
      <c r="Q158" s="10">
        <v>6033791</v>
      </c>
      <c r="R158" s="10">
        <v>215037</v>
      </c>
      <c r="S158" s="10">
        <v>29180</v>
      </c>
      <c r="T158" s="10">
        <v>8280420</v>
      </c>
      <c r="U158" s="10">
        <v>28142877</v>
      </c>
      <c r="V158" s="10">
        <v>111420532</v>
      </c>
      <c r="W158" s="10">
        <v>165353</v>
      </c>
      <c r="X158" s="10">
        <v>0</v>
      </c>
      <c r="Y158" s="10">
        <v>3443000</v>
      </c>
      <c r="Z158" s="10">
        <v>1762586</v>
      </c>
      <c r="AA158" s="10">
        <v>5362630</v>
      </c>
      <c r="AB158" s="10">
        <v>274309</v>
      </c>
      <c r="AC158" s="10">
        <v>3679785</v>
      </c>
      <c r="AD158" s="10">
        <v>74957</v>
      </c>
      <c r="AE158" s="10">
        <v>15</v>
      </c>
      <c r="AF158" s="10">
        <v>2134493</v>
      </c>
    </row>
    <row r="159" spans="3:32">
      <c r="C159">
        <f t="shared" si="4"/>
        <v>2024</v>
      </c>
      <c r="D159">
        <f t="shared" si="5"/>
        <v>7</v>
      </c>
      <c r="E159" s="10">
        <v>634341046</v>
      </c>
      <c r="F159" s="10">
        <v>3291375</v>
      </c>
      <c r="G159" s="10">
        <v>33619709</v>
      </c>
      <c r="H159" s="10">
        <v>34688568</v>
      </c>
      <c r="I159" s="10">
        <v>234839</v>
      </c>
      <c r="J159" s="10">
        <v>312038867</v>
      </c>
      <c r="K159" s="10">
        <v>2169538</v>
      </c>
      <c r="L159" s="10">
        <v>4949292</v>
      </c>
      <c r="M159" s="10">
        <v>61051124</v>
      </c>
      <c r="N159" s="10">
        <v>38924698</v>
      </c>
      <c r="O159" s="10">
        <v>18330136</v>
      </c>
      <c r="P159" s="10">
        <v>29609</v>
      </c>
      <c r="Q159" s="10">
        <v>6438178</v>
      </c>
      <c r="R159" s="10">
        <v>227822</v>
      </c>
      <c r="S159" s="10">
        <v>27398</v>
      </c>
      <c r="T159" s="10">
        <v>8385416</v>
      </c>
      <c r="U159" s="10">
        <v>31151716</v>
      </c>
      <c r="V159" s="10">
        <v>125993413</v>
      </c>
      <c r="W159" s="10">
        <v>172688</v>
      </c>
      <c r="X159" s="10">
        <v>0</v>
      </c>
      <c r="Y159" s="10">
        <v>3557000</v>
      </c>
      <c r="Z159" s="10">
        <v>1762586</v>
      </c>
      <c r="AA159" s="10">
        <v>5367099</v>
      </c>
      <c r="AB159" s="10">
        <v>274309</v>
      </c>
      <c r="AC159" s="10">
        <v>3679785</v>
      </c>
      <c r="AD159" s="10">
        <v>74957</v>
      </c>
      <c r="AE159" s="10">
        <v>15</v>
      </c>
      <c r="AF159" s="10">
        <v>2134493</v>
      </c>
    </row>
    <row r="160" spans="3:32">
      <c r="C160">
        <f t="shared" si="4"/>
        <v>2024</v>
      </c>
      <c r="D160">
        <f t="shared" si="5"/>
        <v>8</v>
      </c>
      <c r="E160" s="10">
        <v>638352969</v>
      </c>
      <c r="F160" s="10">
        <v>3282318</v>
      </c>
      <c r="G160" s="10">
        <v>33804800</v>
      </c>
      <c r="H160" s="10">
        <v>34861416</v>
      </c>
      <c r="I160" s="10">
        <v>235905</v>
      </c>
      <c r="J160" s="10">
        <v>311360552</v>
      </c>
      <c r="K160" s="10">
        <v>2239813</v>
      </c>
      <c r="L160" s="10">
        <v>4909570</v>
      </c>
      <c r="M160" s="10">
        <v>62319195</v>
      </c>
      <c r="N160" s="10">
        <v>39495370</v>
      </c>
      <c r="O160" s="10">
        <v>18550920</v>
      </c>
      <c r="P160" s="10">
        <v>31421</v>
      </c>
      <c r="Q160" s="10">
        <v>6431727</v>
      </c>
      <c r="R160" s="10">
        <v>219993</v>
      </c>
      <c r="S160" s="10">
        <v>31219</v>
      </c>
      <c r="T160" s="10">
        <v>8533909</v>
      </c>
      <c r="U160" s="10">
        <v>34995272</v>
      </c>
      <c r="V160" s="10">
        <v>124393335</v>
      </c>
      <c r="W160" s="10">
        <v>185777</v>
      </c>
      <c r="X160" s="10">
        <v>0</v>
      </c>
      <c r="Y160" s="10">
        <v>3557000</v>
      </c>
      <c r="Z160" s="10">
        <v>1762586</v>
      </c>
      <c r="AA160" s="10">
        <v>5371571</v>
      </c>
      <c r="AB160" s="10">
        <v>274309</v>
      </c>
      <c r="AC160" s="10">
        <v>3679785</v>
      </c>
      <c r="AD160" s="10">
        <v>74957</v>
      </c>
      <c r="AE160" s="10">
        <v>15</v>
      </c>
      <c r="AF160" s="10">
        <v>2134493</v>
      </c>
    </row>
    <row r="161" spans="3:32">
      <c r="C161">
        <f t="shared" si="4"/>
        <v>2024</v>
      </c>
      <c r="D161">
        <f t="shared" si="5"/>
        <v>9</v>
      </c>
      <c r="E161" s="10">
        <v>600735315</v>
      </c>
      <c r="F161" s="10">
        <v>3063145</v>
      </c>
      <c r="G161" s="10">
        <v>31810906</v>
      </c>
      <c r="H161" s="10">
        <v>34005537</v>
      </c>
      <c r="I161" s="10">
        <v>230114</v>
      </c>
      <c r="J161" s="10">
        <v>314380059</v>
      </c>
      <c r="K161" s="10">
        <v>2077786</v>
      </c>
      <c r="L161" s="10">
        <v>4873275</v>
      </c>
      <c r="M161" s="10">
        <v>61416760</v>
      </c>
      <c r="N161" s="10">
        <v>37245859</v>
      </c>
      <c r="O161" s="10">
        <v>17685508</v>
      </c>
      <c r="P161" s="10">
        <v>33622</v>
      </c>
      <c r="Q161" s="10">
        <v>6237727</v>
      </c>
      <c r="R161" s="10">
        <v>218563</v>
      </c>
      <c r="S161" s="10">
        <v>29188</v>
      </c>
      <c r="T161" s="10">
        <v>8556039</v>
      </c>
      <c r="U161" s="10">
        <v>29676955</v>
      </c>
      <c r="V161" s="10">
        <v>113309200</v>
      </c>
      <c r="W161" s="10">
        <v>169241</v>
      </c>
      <c r="X161" s="10">
        <v>0</v>
      </c>
      <c r="Y161" s="10">
        <v>3443000</v>
      </c>
      <c r="Z161" s="10">
        <v>1762586</v>
      </c>
      <c r="AA161" s="10">
        <v>5376048</v>
      </c>
      <c r="AB161" s="10">
        <v>274309</v>
      </c>
      <c r="AC161" s="10">
        <v>3679785</v>
      </c>
      <c r="AD161" s="10">
        <v>74957</v>
      </c>
      <c r="AE161" s="10">
        <v>15</v>
      </c>
      <c r="AF161" s="10">
        <v>2134493</v>
      </c>
    </row>
    <row r="162" spans="3:32">
      <c r="C162">
        <f t="shared" si="4"/>
        <v>2024</v>
      </c>
      <c r="D162">
        <f t="shared" si="5"/>
        <v>10</v>
      </c>
      <c r="E162" s="10">
        <v>475490302</v>
      </c>
      <c r="F162" s="10">
        <v>2405031</v>
      </c>
      <c r="G162" s="10">
        <v>25174858</v>
      </c>
      <c r="H162" s="10">
        <v>29327640</v>
      </c>
      <c r="I162" s="10">
        <v>198434</v>
      </c>
      <c r="J162" s="10">
        <v>282675310</v>
      </c>
      <c r="K162" s="10">
        <v>1713276</v>
      </c>
      <c r="L162" s="10">
        <v>4331796</v>
      </c>
      <c r="M162" s="10">
        <v>55074747</v>
      </c>
      <c r="N162" s="10">
        <v>33890688</v>
      </c>
      <c r="O162" s="10">
        <v>15939101</v>
      </c>
      <c r="P162" s="10">
        <v>27468</v>
      </c>
      <c r="Q162" s="10">
        <v>5702815</v>
      </c>
      <c r="R162" s="10">
        <v>211957</v>
      </c>
      <c r="S162" s="10">
        <v>24802</v>
      </c>
      <c r="T162" s="10">
        <v>7905363</v>
      </c>
      <c r="U162" s="10">
        <v>27404011</v>
      </c>
      <c r="V162" s="10">
        <v>103130877</v>
      </c>
      <c r="W162" s="10">
        <v>174149</v>
      </c>
      <c r="X162" s="10">
        <v>6962000</v>
      </c>
      <c r="Y162" s="10">
        <v>3557000</v>
      </c>
      <c r="Z162" s="10">
        <v>1762586</v>
      </c>
      <c r="AA162" s="10">
        <v>5380528</v>
      </c>
      <c r="AB162" s="10">
        <v>274309</v>
      </c>
      <c r="AC162" s="10">
        <v>3679785</v>
      </c>
      <c r="AD162" s="10">
        <v>74957</v>
      </c>
      <c r="AE162" s="10">
        <v>15</v>
      </c>
      <c r="AF162" s="10">
        <v>2134493</v>
      </c>
    </row>
    <row r="163" spans="3:32">
      <c r="C163">
        <f t="shared" si="4"/>
        <v>2024</v>
      </c>
      <c r="D163">
        <f t="shared" si="5"/>
        <v>11</v>
      </c>
      <c r="E163" s="10">
        <v>331738124</v>
      </c>
      <c r="F163" s="10">
        <v>1663931</v>
      </c>
      <c r="G163" s="10">
        <v>17556870</v>
      </c>
      <c r="H163" s="10">
        <v>22087991</v>
      </c>
      <c r="I163" s="10">
        <v>149421</v>
      </c>
      <c r="J163" s="10">
        <v>218109417</v>
      </c>
      <c r="K163" s="10">
        <v>1323044</v>
      </c>
      <c r="L163" s="10">
        <v>3349357</v>
      </c>
      <c r="M163" s="10">
        <v>45945526</v>
      </c>
      <c r="N163" s="10">
        <v>30552992</v>
      </c>
      <c r="O163" s="10">
        <v>14201428</v>
      </c>
      <c r="P163" s="10">
        <v>22628</v>
      </c>
      <c r="Q163" s="10">
        <v>4744300</v>
      </c>
      <c r="R163" s="10">
        <v>190106</v>
      </c>
      <c r="S163" s="10">
        <v>20292</v>
      </c>
      <c r="T163" s="10">
        <v>7074761</v>
      </c>
      <c r="U163" s="10">
        <v>24578699</v>
      </c>
      <c r="V163" s="10">
        <v>88586634</v>
      </c>
      <c r="W163" s="10">
        <v>166196</v>
      </c>
      <c r="X163" s="10">
        <v>6738000</v>
      </c>
      <c r="Y163" s="10">
        <v>3443000</v>
      </c>
      <c r="Z163" s="10">
        <v>1762586</v>
      </c>
      <c r="AA163" s="10">
        <v>5385012</v>
      </c>
      <c r="AB163" s="10">
        <v>274309</v>
      </c>
      <c r="AC163" s="10">
        <v>3679785</v>
      </c>
      <c r="AD163" s="10">
        <v>74957</v>
      </c>
      <c r="AE163" s="10">
        <v>15</v>
      </c>
      <c r="AF163" s="10">
        <v>2134493</v>
      </c>
    </row>
    <row r="164" spans="3:32">
      <c r="C164">
        <f t="shared" si="4"/>
        <v>2024</v>
      </c>
      <c r="D164">
        <f t="shared" si="5"/>
        <v>12</v>
      </c>
      <c r="E164" s="10">
        <v>399691969</v>
      </c>
      <c r="F164" s="10">
        <v>1987712</v>
      </c>
      <c r="G164" s="10">
        <v>21142612</v>
      </c>
      <c r="H164" s="10">
        <v>24089886</v>
      </c>
      <c r="I164" s="10">
        <v>162923</v>
      </c>
      <c r="J164" s="10">
        <v>221083076</v>
      </c>
      <c r="K164" s="10">
        <v>1415182</v>
      </c>
      <c r="L164" s="10">
        <v>3174151</v>
      </c>
      <c r="M164" s="10">
        <v>47203485</v>
      </c>
      <c r="N164" s="10">
        <v>31787475</v>
      </c>
      <c r="O164" s="10">
        <v>14070341</v>
      </c>
      <c r="P164" s="10">
        <v>25901</v>
      </c>
      <c r="Q164" s="10">
        <v>5014563</v>
      </c>
      <c r="R164" s="10">
        <v>181604</v>
      </c>
      <c r="S164" s="10">
        <v>18983</v>
      </c>
      <c r="T164" s="10">
        <v>7320392</v>
      </c>
      <c r="U164" s="10">
        <v>26477293</v>
      </c>
      <c r="V164" s="10">
        <v>88963869</v>
      </c>
      <c r="W164" s="10">
        <v>172659</v>
      </c>
      <c r="X164" s="10">
        <v>0</v>
      </c>
      <c r="Y164" s="10">
        <v>3558000</v>
      </c>
      <c r="Z164" s="10">
        <v>1762586</v>
      </c>
      <c r="AA164" s="10">
        <v>5389499</v>
      </c>
      <c r="AB164" s="10">
        <v>274309</v>
      </c>
      <c r="AC164" s="10">
        <v>3679785</v>
      </c>
      <c r="AD164" s="10">
        <v>74957</v>
      </c>
      <c r="AE164" s="10">
        <v>15</v>
      </c>
      <c r="AF164" s="10">
        <v>2134493</v>
      </c>
    </row>
    <row r="165" spans="3:32">
      <c r="C165">
        <f t="shared" si="4"/>
        <v>2025</v>
      </c>
      <c r="D165">
        <f t="shared" si="5"/>
        <v>1</v>
      </c>
      <c r="E165" s="10">
        <v>493369221</v>
      </c>
      <c r="F165" s="10">
        <v>2430692</v>
      </c>
      <c r="G165" s="10">
        <v>26064934</v>
      </c>
      <c r="H165" s="10">
        <v>27778178</v>
      </c>
      <c r="I165" s="10">
        <v>187731</v>
      </c>
      <c r="J165" s="10">
        <v>226546458</v>
      </c>
      <c r="K165" s="10">
        <v>1447640</v>
      </c>
      <c r="L165" s="10">
        <v>3287405</v>
      </c>
      <c r="M165" s="10">
        <v>47928504</v>
      </c>
      <c r="N165" s="10">
        <v>32283126</v>
      </c>
      <c r="O165" s="10">
        <v>14764822</v>
      </c>
      <c r="P165" s="10">
        <v>31047</v>
      </c>
      <c r="Q165" s="10">
        <v>5151844</v>
      </c>
      <c r="R165" s="10">
        <v>178888</v>
      </c>
      <c r="S165" s="10">
        <v>17568</v>
      </c>
      <c r="T165" s="10">
        <v>7220181</v>
      </c>
      <c r="U165" s="10">
        <v>23639533</v>
      </c>
      <c r="V165" s="10">
        <v>93242203</v>
      </c>
      <c r="W165" s="10">
        <v>174072</v>
      </c>
      <c r="X165" s="10">
        <v>0</v>
      </c>
      <c r="Y165" s="10">
        <v>3567000</v>
      </c>
      <c r="Z165" s="10">
        <v>1762586</v>
      </c>
      <c r="AA165" s="10">
        <v>5393990</v>
      </c>
      <c r="AB165" s="10">
        <v>274309</v>
      </c>
      <c r="AC165" s="10">
        <v>3679785</v>
      </c>
      <c r="AD165" s="10">
        <v>74957</v>
      </c>
      <c r="AE165" s="10">
        <v>15</v>
      </c>
      <c r="AF165" s="10">
        <v>2134493</v>
      </c>
    </row>
    <row r="166" spans="3:32">
      <c r="C166">
        <f t="shared" si="4"/>
        <v>2025</v>
      </c>
      <c r="D166">
        <f t="shared" si="5"/>
        <v>2</v>
      </c>
      <c r="E166" s="10">
        <v>444786739</v>
      </c>
      <c r="F166" s="10">
        <v>2172076</v>
      </c>
      <c r="G166" s="10">
        <v>23471584</v>
      </c>
      <c r="H166" s="10">
        <v>26010603</v>
      </c>
      <c r="I166" s="10">
        <v>175664</v>
      </c>
      <c r="J166" s="10">
        <v>218301637</v>
      </c>
      <c r="K166" s="10">
        <v>1369546</v>
      </c>
      <c r="L166" s="10">
        <v>3259877</v>
      </c>
      <c r="M166" s="10">
        <v>45913503</v>
      </c>
      <c r="N166" s="10">
        <v>30527279</v>
      </c>
      <c r="O166" s="10">
        <v>13992206</v>
      </c>
      <c r="P166" s="10">
        <v>30865</v>
      </c>
      <c r="Q166" s="10">
        <v>4975156</v>
      </c>
      <c r="R166" s="10">
        <v>168828</v>
      </c>
      <c r="S166" s="10">
        <v>22690</v>
      </c>
      <c r="T166" s="10">
        <v>6605695</v>
      </c>
      <c r="U166" s="10">
        <v>24579145</v>
      </c>
      <c r="V166" s="10">
        <v>77384551</v>
      </c>
      <c r="W166" s="10">
        <v>154379</v>
      </c>
      <c r="X166" s="10">
        <v>0</v>
      </c>
      <c r="Y166" s="10">
        <v>3222000</v>
      </c>
      <c r="Z166" s="10">
        <v>1762586</v>
      </c>
      <c r="AA166" s="10">
        <v>5398485</v>
      </c>
      <c r="AB166" s="10">
        <v>274309</v>
      </c>
      <c r="AC166" s="10">
        <v>3679785</v>
      </c>
      <c r="AD166" s="10">
        <v>74957</v>
      </c>
      <c r="AE166" s="10">
        <v>15</v>
      </c>
      <c r="AF166" s="10">
        <v>2134493</v>
      </c>
    </row>
    <row r="167" spans="3:32">
      <c r="C167">
        <f t="shared" si="4"/>
        <v>2025</v>
      </c>
      <c r="D167">
        <f t="shared" si="5"/>
        <v>3</v>
      </c>
      <c r="E167" s="10">
        <v>369713555</v>
      </c>
      <c r="F167" s="10">
        <v>1789738</v>
      </c>
      <c r="G167" s="10">
        <v>19490524</v>
      </c>
      <c r="H167" s="10">
        <v>22926744</v>
      </c>
      <c r="I167" s="10">
        <v>154750</v>
      </c>
      <c r="J167" s="10">
        <v>210140053</v>
      </c>
      <c r="K167" s="10">
        <v>1216689</v>
      </c>
      <c r="L167" s="10">
        <v>3257102</v>
      </c>
      <c r="M167" s="10">
        <v>47200011</v>
      </c>
      <c r="N167" s="10">
        <v>31808133</v>
      </c>
      <c r="O167" s="10">
        <v>14628838</v>
      </c>
      <c r="P167" s="10">
        <v>30740</v>
      </c>
      <c r="Q167" s="10">
        <v>4984334</v>
      </c>
      <c r="R167" s="10">
        <v>169325</v>
      </c>
      <c r="S167" s="10">
        <v>21547</v>
      </c>
      <c r="T167" s="10">
        <v>7191175</v>
      </c>
      <c r="U167" s="10">
        <v>24159915</v>
      </c>
      <c r="V167" s="10">
        <v>95423638</v>
      </c>
      <c r="W167" s="10">
        <v>170816</v>
      </c>
      <c r="X167" s="10">
        <v>0</v>
      </c>
      <c r="Y167" s="10">
        <v>3567000</v>
      </c>
      <c r="Z167" s="10">
        <v>1762586</v>
      </c>
      <c r="AA167" s="10">
        <v>5402984</v>
      </c>
      <c r="AB167" s="10">
        <v>274309</v>
      </c>
      <c r="AC167" s="10">
        <v>3679785</v>
      </c>
      <c r="AD167" s="10">
        <v>74957</v>
      </c>
      <c r="AE167" s="10">
        <v>15</v>
      </c>
      <c r="AF167" s="10">
        <v>2134493</v>
      </c>
    </row>
    <row r="168" spans="3:32">
      <c r="C168">
        <f t="shared" si="4"/>
        <v>2025</v>
      </c>
      <c r="D168">
        <f t="shared" si="5"/>
        <v>4</v>
      </c>
      <c r="E168" s="10">
        <v>344926656</v>
      </c>
      <c r="F168" s="10">
        <v>1655126</v>
      </c>
      <c r="G168" s="10">
        <v>18165944</v>
      </c>
      <c r="H168" s="10">
        <v>22842197</v>
      </c>
      <c r="I168" s="10">
        <v>154092</v>
      </c>
      <c r="J168" s="10">
        <v>222689485</v>
      </c>
      <c r="K168" s="10">
        <v>1435239</v>
      </c>
      <c r="L168" s="10">
        <v>3533820</v>
      </c>
      <c r="M168" s="10">
        <v>51603054</v>
      </c>
      <c r="N168" s="10">
        <v>33169893</v>
      </c>
      <c r="O168" s="10">
        <v>15186342</v>
      </c>
      <c r="P168" s="10">
        <v>30366</v>
      </c>
      <c r="Q168" s="10">
        <v>5266324</v>
      </c>
      <c r="R168" s="10">
        <v>177198</v>
      </c>
      <c r="S168" s="10">
        <v>20458</v>
      </c>
      <c r="T168" s="10">
        <v>7432222</v>
      </c>
      <c r="U168" s="10">
        <v>25424180</v>
      </c>
      <c r="V168" s="10">
        <v>96644036</v>
      </c>
      <c r="W168" s="10">
        <v>251077</v>
      </c>
      <c r="X168" s="10">
        <v>0</v>
      </c>
      <c r="Y168" s="10">
        <v>3452000</v>
      </c>
      <c r="Z168" s="10">
        <v>1762586</v>
      </c>
      <c r="AA168" s="10">
        <v>5407487</v>
      </c>
      <c r="AB168" s="10">
        <v>274309</v>
      </c>
      <c r="AC168" s="10">
        <v>3679785</v>
      </c>
      <c r="AD168" s="10">
        <v>74957</v>
      </c>
      <c r="AE168" s="10">
        <v>15</v>
      </c>
      <c r="AF168" s="10">
        <v>2134493</v>
      </c>
    </row>
    <row r="169" spans="3:32">
      <c r="C169">
        <f t="shared" si="4"/>
        <v>2025</v>
      </c>
      <c r="D169">
        <f t="shared" si="5"/>
        <v>5</v>
      </c>
      <c r="E169" s="10">
        <v>379620092</v>
      </c>
      <c r="F169" s="10">
        <v>1805519</v>
      </c>
      <c r="G169" s="10">
        <v>19973253</v>
      </c>
      <c r="H169" s="10">
        <v>24800551</v>
      </c>
      <c r="I169" s="10">
        <v>167208</v>
      </c>
      <c r="J169" s="10">
        <v>240429697</v>
      </c>
      <c r="K169" s="10">
        <v>1562135</v>
      </c>
      <c r="L169" s="10">
        <v>3776576</v>
      </c>
      <c r="M169" s="10">
        <v>52232043</v>
      </c>
      <c r="N169" s="10">
        <v>34040043</v>
      </c>
      <c r="O169" s="10">
        <v>15799522</v>
      </c>
      <c r="P169" s="10">
        <v>23886</v>
      </c>
      <c r="Q169" s="10">
        <v>5397359</v>
      </c>
      <c r="R169" s="10">
        <v>196089</v>
      </c>
      <c r="S169" s="10">
        <v>30666</v>
      </c>
      <c r="T169" s="10">
        <v>7684475</v>
      </c>
      <c r="U169" s="10">
        <v>29382586</v>
      </c>
      <c r="V169" s="10">
        <v>109919610</v>
      </c>
      <c r="W169" s="10">
        <v>178244</v>
      </c>
      <c r="X169" s="10">
        <v>0</v>
      </c>
      <c r="Y169" s="10">
        <v>3567000</v>
      </c>
      <c r="Z169" s="10">
        <v>1762586</v>
      </c>
      <c r="AA169" s="10">
        <v>5411993</v>
      </c>
      <c r="AB169" s="10">
        <v>274309</v>
      </c>
      <c r="AC169" s="10">
        <v>3679785</v>
      </c>
      <c r="AD169" s="10">
        <v>74957</v>
      </c>
      <c r="AE169" s="10">
        <v>15</v>
      </c>
      <c r="AF169" s="10">
        <v>2134493</v>
      </c>
    </row>
    <row r="170" spans="3:32">
      <c r="C170">
        <f t="shared" si="4"/>
        <v>2025</v>
      </c>
      <c r="D170">
        <f t="shared" si="5"/>
        <v>6</v>
      </c>
      <c r="E170" s="10">
        <v>545614881</v>
      </c>
      <c r="F170" s="10">
        <v>2571264</v>
      </c>
      <c r="G170" s="10">
        <v>28670821</v>
      </c>
      <c r="H170" s="10">
        <v>31606513</v>
      </c>
      <c r="I170" s="10">
        <v>212941</v>
      </c>
      <c r="J170" s="10">
        <v>290843467</v>
      </c>
      <c r="K170" s="10">
        <v>2038622</v>
      </c>
      <c r="L170" s="10">
        <v>4755344</v>
      </c>
      <c r="M170" s="10">
        <v>60704084</v>
      </c>
      <c r="N170" s="10">
        <v>37325160</v>
      </c>
      <c r="O170" s="10">
        <v>17235797</v>
      </c>
      <c r="P170" s="10">
        <v>27478</v>
      </c>
      <c r="Q170" s="10">
        <v>6069774</v>
      </c>
      <c r="R170" s="10">
        <v>215037</v>
      </c>
      <c r="S170" s="10">
        <v>29180</v>
      </c>
      <c r="T170" s="10">
        <v>8288420</v>
      </c>
      <c r="U170" s="10">
        <v>28147877</v>
      </c>
      <c r="V170" s="10">
        <v>111556532</v>
      </c>
      <c r="W170" s="10">
        <v>165353</v>
      </c>
      <c r="X170" s="10">
        <v>0</v>
      </c>
      <c r="Y170" s="10">
        <v>3452000</v>
      </c>
      <c r="Z170" s="10">
        <v>1762586</v>
      </c>
      <c r="AA170" s="10">
        <v>5416503</v>
      </c>
      <c r="AB170" s="10">
        <v>274309</v>
      </c>
      <c r="AC170" s="10">
        <v>3679785</v>
      </c>
      <c r="AD170" s="10">
        <v>74957</v>
      </c>
      <c r="AE170" s="10">
        <v>15</v>
      </c>
      <c r="AF170" s="10">
        <v>2134493</v>
      </c>
    </row>
    <row r="171" spans="3:32">
      <c r="C171">
        <f t="shared" si="4"/>
        <v>2025</v>
      </c>
      <c r="D171">
        <f t="shared" si="5"/>
        <v>7</v>
      </c>
      <c r="E171" s="10">
        <v>639767530</v>
      </c>
      <c r="F171" s="10">
        <v>2988154</v>
      </c>
      <c r="G171" s="10">
        <v>33586969</v>
      </c>
      <c r="H171" s="10">
        <v>35041343</v>
      </c>
      <c r="I171" s="10">
        <v>235957</v>
      </c>
      <c r="J171" s="10">
        <v>314210471</v>
      </c>
      <c r="K171" s="10">
        <v>2169538</v>
      </c>
      <c r="L171" s="10">
        <v>5151957</v>
      </c>
      <c r="M171" s="10">
        <v>63109855</v>
      </c>
      <c r="N171" s="10">
        <v>38924698</v>
      </c>
      <c r="O171" s="10">
        <v>18330136</v>
      </c>
      <c r="P171" s="10">
        <v>29609</v>
      </c>
      <c r="Q171" s="10">
        <v>6476620</v>
      </c>
      <c r="R171" s="10">
        <v>227822</v>
      </c>
      <c r="S171" s="10">
        <v>27398</v>
      </c>
      <c r="T171" s="10">
        <v>8394416</v>
      </c>
      <c r="U171" s="10">
        <v>31158716</v>
      </c>
      <c r="V171" s="10">
        <v>126129413</v>
      </c>
      <c r="W171" s="10">
        <v>173688</v>
      </c>
      <c r="X171" s="10">
        <v>0</v>
      </c>
      <c r="Y171" s="10">
        <v>3567000</v>
      </c>
      <c r="Z171" s="10">
        <v>1762586</v>
      </c>
      <c r="AA171" s="10">
        <v>5421017</v>
      </c>
      <c r="AB171" s="10">
        <v>274309</v>
      </c>
      <c r="AC171" s="10">
        <v>3679785</v>
      </c>
      <c r="AD171" s="10">
        <v>74957</v>
      </c>
      <c r="AE171" s="10">
        <v>15</v>
      </c>
      <c r="AF171" s="10">
        <v>2134493</v>
      </c>
    </row>
    <row r="172" spans="3:32">
      <c r="C172">
        <f t="shared" si="4"/>
        <v>2025</v>
      </c>
      <c r="D172">
        <f t="shared" si="5"/>
        <v>8</v>
      </c>
      <c r="E172" s="10">
        <v>643807200</v>
      </c>
      <c r="F172" s="10">
        <v>2980700</v>
      </c>
      <c r="G172" s="10">
        <v>33774470</v>
      </c>
      <c r="H172" s="10">
        <v>35215948</v>
      </c>
      <c r="I172" s="10">
        <v>237029</v>
      </c>
      <c r="J172" s="10">
        <v>313011042</v>
      </c>
      <c r="K172" s="10">
        <v>2239813</v>
      </c>
      <c r="L172" s="10">
        <v>5104687</v>
      </c>
      <c r="M172" s="10">
        <v>64920894</v>
      </c>
      <c r="N172" s="10">
        <v>39495370</v>
      </c>
      <c r="O172" s="10">
        <v>18550920</v>
      </c>
      <c r="P172" s="10">
        <v>31421</v>
      </c>
      <c r="Q172" s="10">
        <v>6470130</v>
      </c>
      <c r="R172" s="10">
        <v>219993</v>
      </c>
      <c r="S172" s="10">
        <v>31219</v>
      </c>
      <c r="T172" s="10">
        <v>8542909</v>
      </c>
      <c r="U172" s="10">
        <v>35002272</v>
      </c>
      <c r="V172" s="10">
        <v>124529335</v>
      </c>
      <c r="W172" s="10">
        <v>186777</v>
      </c>
      <c r="X172" s="10">
        <v>0</v>
      </c>
      <c r="Y172" s="10">
        <v>3567000</v>
      </c>
      <c r="Z172" s="10">
        <v>1762586</v>
      </c>
      <c r="AA172" s="10">
        <v>5425534</v>
      </c>
      <c r="AB172" s="10">
        <v>274309</v>
      </c>
      <c r="AC172" s="10">
        <v>3679785</v>
      </c>
      <c r="AD172" s="10">
        <v>74957</v>
      </c>
      <c r="AE172" s="10">
        <v>15</v>
      </c>
      <c r="AF172" s="10">
        <v>2134493</v>
      </c>
    </row>
    <row r="173" spans="3:32">
      <c r="C173">
        <f t="shared" si="4"/>
        <v>2025</v>
      </c>
      <c r="D173">
        <f t="shared" si="5"/>
        <v>9</v>
      </c>
      <c r="E173" s="10">
        <v>605864963</v>
      </c>
      <c r="F173" s="10">
        <v>2782186</v>
      </c>
      <c r="G173" s="10">
        <v>31782439</v>
      </c>
      <c r="H173" s="10">
        <v>34351365</v>
      </c>
      <c r="I173" s="10">
        <v>231209</v>
      </c>
      <c r="J173" s="10">
        <v>316057764</v>
      </c>
      <c r="K173" s="10">
        <v>2054440</v>
      </c>
      <c r="L173" s="10">
        <v>5076981</v>
      </c>
      <c r="M173" s="10">
        <v>63993879</v>
      </c>
      <c r="N173" s="10">
        <v>37245859</v>
      </c>
      <c r="O173" s="10">
        <v>17685508</v>
      </c>
      <c r="P173" s="10">
        <v>33622</v>
      </c>
      <c r="Q173" s="10">
        <v>6274967</v>
      </c>
      <c r="R173" s="10">
        <v>218563</v>
      </c>
      <c r="S173" s="10">
        <v>29188</v>
      </c>
      <c r="T173" s="10">
        <v>8564039</v>
      </c>
      <c r="U173" s="10">
        <v>29681955</v>
      </c>
      <c r="V173" s="10">
        <v>113445200</v>
      </c>
      <c r="W173" s="10">
        <v>169241</v>
      </c>
      <c r="X173" s="10">
        <v>0</v>
      </c>
      <c r="Y173" s="10">
        <v>3452000</v>
      </c>
      <c r="Z173" s="10">
        <v>1762586</v>
      </c>
      <c r="AA173" s="10">
        <v>5430055</v>
      </c>
      <c r="AB173" s="10">
        <v>274309</v>
      </c>
      <c r="AC173" s="10">
        <v>3679785</v>
      </c>
      <c r="AD173" s="10">
        <v>74957</v>
      </c>
      <c r="AE173" s="10">
        <v>15</v>
      </c>
      <c r="AF173" s="10">
        <v>2134493</v>
      </c>
    </row>
    <row r="174" spans="3:32">
      <c r="C174">
        <f t="shared" si="4"/>
        <v>2025</v>
      </c>
      <c r="D174">
        <f t="shared" si="5"/>
        <v>10</v>
      </c>
      <c r="E174" s="10">
        <v>479548868</v>
      </c>
      <c r="F174" s="10">
        <v>2183843</v>
      </c>
      <c r="G174" s="10">
        <v>25152575</v>
      </c>
      <c r="H174" s="10">
        <v>29625883</v>
      </c>
      <c r="I174" s="10">
        <v>199391</v>
      </c>
      <c r="J174" s="10">
        <v>284416265</v>
      </c>
      <c r="K174" s="10">
        <v>1694026</v>
      </c>
      <c r="L174" s="10">
        <v>4507472</v>
      </c>
      <c r="M174" s="10">
        <v>57166130</v>
      </c>
      <c r="N174" s="10">
        <v>33890688</v>
      </c>
      <c r="O174" s="10">
        <v>15939101</v>
      </c>
      <c r="P174" s="10">
        <v>27468</v>
      </c>
      <c r="Q174" s="10">
        <v>5736873</v>
      </c>
      <c r="R174" s="10">
        <v>211957</v>
      </c>
      <c r="S174" s="10">
        <v>24802</v>
      </c>
      <c r="T174" s="10">
        <v>7914363</v>
      </c>
      <c r="U174" s="10">
        <v>27411011</v>
      </c>
      <c r="V174" s="10">
        <v>103266877</v>
      </c>
      <c r="W174" s="10">
        <v>175149</v>
      </c>
      <c r="X174" s="10">
        <v>6962000</v>
      </c>
      <c r="Y174" s="10">
        <v>3567000</v>
      </c>
      <c r="Z174" s="10">
        <v>1762586</v>
      </c>
      <c r="AA174" s="10">
        <v>5434580</v>
      </c>
      <c r="AB174" s="10">
        <v>274309</v>
      </c>
      <c r="AC174" s="10">
        <v>3679785</v>
      </c>
      <c r="AD174" s="10">
        <v>74957</v>
      </c>
      <c r="AE174" s="10">
        <v>15</v>
      </c>
      <c r="AF174" s="10">
        <v>2134493</v>
      </c>
    </row>
    <row r="175" spans="3:32">
      <c r="C175">
        <f t="shared" si="4"/>
        <v>2025</v>
      </c>
      <c r="D175">
        <f t="shared" si="5"/>
        <v>11</v>
      </c>
      <c r="E175" s="10">
        <v>334568023</v>
      </c>
      <c r="F175" s="10">
        <v>1510522</v>
      </c>
      <c r="G175" s="10">
        <v>17541921</v>
      </c>
      <c r="H175" s="10">
        <v>22312611</v>
      </c>
      <c r="I175" s="10">
        <v>150142</v>
      </c>
      <c r="J175" s="10">
        <v>219212111</v>
      </c>
      <c r="K175" s="10">
        <v>1308178</v>
      </c>
      <c r="L175" s="10">
        <v>3484757</v>
      </c>
      <c r="M175" s="10">
        <v>47898938</v>
      </c>
      <c r="N175" s="10">
        <v>30552992</v>
      </c>
      <c r="O175" s="10">
        <v>14201428</v>
      </c>
      <c r="P175" s="10">
        <v>22628</v>
      </c>
      <c r="Q175" s="10">
        <v>4772547</v>
      </c>
      <c r="R175" s="10">
        <v>190106</v>
      </c>
      <c r="S175" s="10">
        <v>20292</v>
      </c>
      <c r="T175" s="10">
        <v>7082761</v>
      </c>
      <c r="U175" s="10">
        <v>24583699</v>
      </c>
      <c r="V175" s="10">
        <v>88722634</v>
      </c>
      <c r="W175" s="10">
        <v>166196</v>
      </c>
      <c r="X175" s="10">
        <v>6738000</v>
      </c>
      <c r="Y175" s="10">
        <v>3452000</v>
      </c>
      <c r="Z175" s="10">
        <v>1762586</v>
      </c>
      <c r="AA175" s="10">
        <v>5439109</v>
      </c>
      <c r="AB175" s="10">
        <v>274309</v>
      </c>
      <c r="AC175" s="10">
        <v>3679785</v>
      </c>
      <c r="AD175" s="10">
        <v>74957</v>
      </c>
      <c r="AE175" s="10">
        <v>15</v>
      </c>
      <c r="AF175" s="10">
        <v>2134493</v>
      </c>
    </row>
    <row r="176" spans="3:32">
      <c r="C176">
        <f t="shared" si="4"/>
        <v>2025</v>
      </c>
      <c r="D176">
        <f t="shared" si="5"/>
        <v>12</v>
      </c>
      <c r="E176" s="10">
        <v>403099135</v>
      </c>
      <c r="F176" s="10">
        <v>1804019</v>
      </c>
      <c r="G176" s="10">
        <v>21125664</v>
      </c>
      <c r="H176" s="10">
        <v>24334869</v>
      </c>
      <c r="I176" s="10">
        <v>163704</v>
      </c>
      <c r="J176" s="10">
        <v>222386010</v>
      </c>
      <c r="K176" s="10">
        <v>1383380</v>
      </c>
      <c r="L176" s="10">
        <v>3302059</v>
      </c>
      <c r="M176" s="10">
        <v>49034305</v>
      </c>
      <c r="N176" s="10">
        <v>31787475</v>
      </c>
      <c r="O176" s="10">
        <v>14070341</v>
      </c>
      <c r="P176" s="10">
        <v>25901</v>
      </c>
      <c r="Q176" s="10">
        <v>5046434</v>
      </c>
      <c r="R176" s="10">
        <v>181604</v>
      </c>
      <c r="S176" s="10">
        <v>18983</v>
      </c>
      <c r="T176" s="10">
        <v>7325392</v>
      </c>
      <c r="U176" s="10">
        <v>26500293</v>
      </c>
      <c r="V176" s="10">
        <v>89132869</v>
      </c>
      <c r="W176" s="10">
        <v>171659</v>
      </c>
      <c r="X176" s="10">
        <v>0</v>
      </c>
      <c r="Y176" s="10">
        <v>3568000</v>
      </c>
      <c r="Z176" s="10">
        <v>1762586</v>
      </c>
      <c r="AA176" s="10">
        <v>5443642</v>
      </c>
      <c r="AB176" s="10">
        <v>274309</v>
      </c>
      <c r="AC176" s="10">
        <v>3679785</v>
      </c>
      <c r="AD176" s="10">
        <v>74957</v>
      </c>
      <c r="AE176" s="10">
        <v>15</v>
      </c>
      <c r="AF176" s="10">
        <v>2134493</v>
      </c>
    </row>
    <row r="177" spans="3:32">
      <c r="C177">
        <f t="shared" si="4"/>
        <v>2026</v>
      </c>
      <c r="D177">
        <f t="shared" si="5"/>
        <v>1</v>
      </c>
      <c r="E177" s="10">
        <v>497214770</v>
      </c>
      <c r="F177" s="10">
        <v>2204071</v>
      </c>
      <c r="G177" s="10">
        <v>26028215</v>
      </c>
      <c r="H177" s="10">
        <v>28051484</v>
      </c>
      <c r="I177" s="10">
        <v>188594</v>
      </c>
      <c r="J177" s="10">
        <v>228206818</v>
      </c>
      <c r="K177" s="10">
        <v>1415109</v>
      </c>
      <c r="L177" s="10">
        <v>3422933</v>
      </c>
      <c r="M177" s="10">
        <v>49363679</v>
      </c>
      <c r="N177" s="10">
        <v>32283126</v>
      </c>
      <c r="O177" s="10">
        <v>14764822</v>
      </c>
      <c r="P177" s="10">
        <v>31047</v>
      </c>
      <c r="Q177" s="10">
        <v>5182495</v>
      </c>
      <c r="R177" s="10">
        <v>178888</v>
      </c>
      <c r="S177" s="10">
        <v>17568</v>
      </c>
      <c r="T177" s="10">
        <v>7220181</v>
      </c>
      <c r="U177" s="10">
        <v>23639533</v>
      </c>
      <c r="V177" s="10">
        <v>93242203</v>
      </c>
      <c r="W177" s="10">
        <v>174072</v>
      </c>
      <c r="X177" s="10">
        <v>0</v>
      </c>
      <c r="Y177" s="10">
        <v>3567000</v>
      </c>
      <c r="Z177" s="10">
        <v>1762586</v>
      </c>
      <c r="AA177" s="10">
        <v>5448178</v>
      </c>
      <c r="AB177" s="10">
        <v>274309</v>
      </c>
      <c r="AC177" s="10">
        <v>3679785</v>
      </c>
      <c r="AD177" s="10">
        <v>74957</v>
      </c>
      <c r="AE177" s="10">
        <v>15</v>
      </c>
      <c r="AF177" s="10">
        <v>2134493</v>
      </c>
    </row>
    <row r="178" spans="3:32">
      <c r="C178">
        <f t="shared" si="4"/>
        <v>2026</v>
      </c>
      <c r="D178">
        <f t="shared" si="5"/>
        <v>2</v>
      </c>
      <c r="E178" s="10">
        <v>448249562</v>
      </c>
      <c r="F178" s="10">
        <v>1969258</v>
      </c>
      <c r="G178" s="10">
        <v>23440728</v>
      </c>
      <c r="H178" s="10">
        <v>26266506</v>
      </c>
      <c r="I178" s="10">
        <v>176483</v>
      </c>
      <c r="J178" s="10">
        <v>219715602</v>
      </c>
      <c r="K178" s="10">
        <v>1338769</v>
      </c>
      <c r="L178" s="10">
        <v>3390272</v>
      </c>
      <c r="M178" s="10">
        <v>47472044</v>
      </c>
      <c r="N178" s="10">
        <v>30527279</v>
      </c>
      <c r="O178" s="10">
        <v>13992206</v>
      </c>
      <c r="P178" s="10">
        <v>30865</v>
      </c>
      <c r="Q178" s="10">
        <v>4975156</v>
      </c>
      <c r="R178" s="10">
        <v>168828</v>
      </c>
      <c r="S178" s="10">
        <v>22690</v>
      </c>
      <c r="T178" s="10">
        <v>6605695</v>
      </c>
      <c r="U178" s="10">
        <v>24579145</v>
      </c>
      <c r="V178" s="10">
        <v>77384551</v>
      </c>
      <c r="W178" s="10">
        <v>154379</v>
      </c>
      <c r="X178" s="10">
        <v>0</v>
      </c>
      <c r="Y178" s="10">
        <v>3222000</v>
      </c>
      <c r="Z178" s="10">
        <v>1762586</v>
      </c>
      <c r="AA178" s="10">
        <v>5452718</v>
      </c>
      <c r="AB178" s="10">
        <v>274309</v>
      </c>
      <c r="AC178" s="10">
        <v>3679785</v>
      </c>
      <c r="AD178" s="10">
        <v>74957</v>
      </c>
      <c r="AE178" s="10">
        <v>15</v>
      </c>
      <c r="AF178" s="10">
        <v>2134493</v>
      </c>
    </row>
    <row r="179" spans="3:32">
      <c r="C179">
        <f t="shared" si="4"/>
        <v>2026</v>
      </c>
      <c r="D179">
        <f t="shared" si="5"/>
        <v>3</v>
      </c>
      <c r="E179" s="10">
        <v>372588810</v>
      </c>
      <c r="F179" s="10">
        <v>1622345</v>
      </c>
      <c r="G179" s="10">
        <v>19466540</v>
      </c>
      <c r="H179" s="10">
        <v>23152302</v>
      </c>
      <c r="I179" s="10">
        <v>155476</v>
      </c>
      <c r="J179" s="10">
        <v>211465163</v>
      </c>
      <c r="K179" s="10">
        <v>1189347</v>
      </c>
      <c r="L179" s="10">
        <v>3390394</v>
      </c>
      <c r="M179" s="10">
        <v>48790947</v>
      </c>
      <c r="N179" s="10">
        <v>31808133</v>
      </c>
      <c r="O179" s="10">
        <v>14628838</v>
      </c>
      <c r="P179" s="10">
        <v>30740</v>
      </c>
      <c r="Q179" s="10">
        <v>4984334</v>
      </c>
      <c r="R179" s="10">
        <v>169325</v>
      </c>
      <c r="S179" s="10">
        <v>21547</v>
      </c>
      <c r="T179" s="10">
        <v>7191175</v>
      </c>
      <c r="U179" s="10">
        <v>24159915</v>
      </c>
      <c r="V179" s="10">
        <v>95423638</v>
      </c>
      <c r="W179" s="10">
        <v>170816</v>
      </c>
      <c r="X179" s="10">
        <v>0</v>
      </c>
      <c r="Y179" s="10">
        <v>3567000</v>
      </c>
      <c r="Z179" s="10">
        <v>1762586</v>
      </c>
      <c r="AA179" s="10">
        <v>5457262</v>
      </c>
      <c r="AB179" s="10">
        <v>274309</v>
      </c>
      <c r="AC179" s="10">
        <v>3679785</v>
      </c>
      <c r="AD179" s="10">
        <v>74957</v>
      </c>
      <c r="AE179" s="10">
        <v>15</v>
      </c>
      <c r="AF179" s="10">
        <v>2134493</v>
      </c>
    </row>
    <row r="180" spans="3:32">
      <c r="C180">
        <f t="shared" si="4"/>
        <v>2026</v>
      </c>
      <c r="D180">
        <f t="shared" si="5"/>
        <v>4</v>
      </c>
      <c r="E180" s="10">
        <v>347606312</v>
      </c>
      <c r="F180" s="10">
        <v>1500058</v>
      </c>
      <c r="G180" s="10">
        <v>18145074</v>
      </c>
      <c r="H180" s="10">
        <v>23066912</v>
      </c>
      <c r="I180" s="10">
        <v>154826</v>
      </c>
      <c r="J180" s="10">
        <v>224229916</v>
      </c>
      <c r="K180" s="10">
        <v>1402986</v>
      </c>
      <c r="L180" s="10">
        <v>3677982</v>
      </c>
      <c r="M180" s="10">
        <v>53162577</v>
      </c>
      <c r="N180" s="10">
        <v>33169893</v>
      </c>
      <c r="O180" s="10">
        <v>15186342</v>
      </c>
      <c r="P180" s="10">
        <v>30366</v>
      </c>
      <c r="Q180" s="10">
        <v>5266324</v>
      </c>
      <c r="R180" s="10">
        <v>177198</v>
      </c>
      <c r="S180" s="10">
        <v>20458</v>
      </c>
      <c r="T180" s="10">
        <v>7432222</v>
      </c>
      <c r="U180" s="10">
        <v>25424180</v>
      </c>
      <c r="V180" s="10">
        <v>96644036</v>
      </c>
      <c r="W180" s="10">
        <v>251077</v>
      </c>
      <c r="X180" s="10">
        <v>0</v>
      </c>
      <c r="Y180" s="10">
        <v>3452000</v>
      </c>
      <c r="Z180" s="10">
        <v>1762586</v>
      </c>
      <c r="AA180" s="10">
        <v>5461810</v>
      </c>
      <c r="AB180" s="10">
        <v>274309</v>
      </c>
      <c r="AC180" s="10">
        <v>3679785</v>
      </c>
      <c r="AD180" s="10">
        <v>74957</v>
      </c>
      <c r="AE180" s="10">
        <v>15</v>
      </c>
      <c r="AF180" s="10">
        <v>2134493</v>
      </c>
    </row>
    <row r="181" spans="3:32">
      <c r="C181">
        <f t="shared" si="4"/>
        <v>2026</v>
      </c>
      <c r="D181">
        <f t="shared" si="5"/>
        <v>5</v>
      </c>
      <c r="E181" s="10">
        <v>382566162</v>
      </c>
      <c r="F181" s="10">
        <v>1636065</v>
      </c>
      <c r="G181" s="10">
        <v>19951938</v>
      </c>
      <c r="H181" s="10">
        <v>25044530</v>
      </c>
      <c r="I181" s="10">
        <v>168005</v>
      </c>
      <c r="J181" s="10">
        <v>241939354</v>
      </c>
      <c r="K181" s="10">
        <v>1527031</v>
      </c>
      <c r="L181" s="10">
        <v>3930159</v>
      </c>
      <c r="M181" s="10">
        <v>54014022</v>
      </c>
      <c r="N181" s="10">
        <v>34040043</v>
      </c>
      <c r="O181" s="10">
        <v>15799522</v>
      </c>
      <c r="P181" s="10">
        <v>23886</v>
      </c>
      <c r="Q181" s="10">
        <v>5397359</v>
      </c>
      <c r="R181" s="10">
        <v>196089</v>
      </c>
      <c r="S181" s="10">
        <v>30666</v>
      </c>
      <c r="T181" s="10">
        <v>7684475</v>
      </c>
      <c r="U181" s="10">
        <v>29382586</v>
      </c>
      <c r="V181" s="10">
        <v>109919610</v>
      </c>
      <c r="W181" s="10">
        <v>178244</v>
      </c>
      <c r="X181" s="10">
        <v>0</v>
      </c>
      <c r="Y181" s="10">
        <v>3567000</v>
      </c>
      <c r="Z181" s="10">
        <v>1762586</v>
      </c>
      <c r="AA181" s="10">
        <v>5466361</v>
      </c>
      <c r="AB181" s="10">
        <v>274309</v>
      </c>
      <c r="AC181" s="10">
        <v>3679785</v>
      </c>
      <c r="AD181" s="10">
        <v>74957</v>
      </c>
      <c r="AE181" s="10">
        <v>15</v>
      </c>
      <c r="AF181" s="10">
        <v>2134493</v>
      </c>
    </row>
    <row r="182" spans="3:32">
      <c r="C182">
        <f t="shared" si="4"/>
        <v>2026</v>
      </c>
      <c r="D182">
        <f t="shared" si="5"/>
        <v>6</v>
      </c>
      <c r="E182" s="10">
        <v>549842702</v>
      </c>
      <c r="F182" s="10">
        <v>2330835</v>
      </c>
      <c r="G182" s="10">
        <v>28643117</v>
      </c>
      <c r="H182" s="10">
        <v>31917419</v>
      </c>
      <c r="I182" s="10">
        <v>213983</v>
      </c>
      <c r="J182" s="10">
        <v>292660106</v>
      </c>
      <c r="K182" s="10">
        <v>1992810</v>
      </c>
      <c r="L182" s="10">
        <v>4947928</v>
      </c>
      <c r="M182" s="10">
        <v>62788640</v>
      </c>
      <c r="N182" s="10">
        <v>37325160</v>
      </c>
      <c r="O182" s="10">
        <v>17235797</v>
      </c>
      <c r="P182" s="10">
        <v>27478</v>
      </c>
      <c r="Q182" s="10">
        <v>6069774</v>
      </c>
      <c r="R182" s="10">
        <v>215037</v>
      </c>
      <c r="S182" s="10">
        <v>29180</v>
      </c>
      <c r="T182" s="10">
        <v>8288420</v>
      </c>
      <c r="U182" s="10">
        <v>28147877</v>
      </c>
      <c r="V182" s="10">
        <v>111556532</v>
      </c>
      <c r="W182" s="10">
        <v>165353</v>
      </c>
      <c r="X182" s="10">
        <v>0</v>
      </c>
      <c r="Y182" s="10">
        <v>3452000</v>
      </c>
      <c r="Z182" s="10">
        <v>1762586</v>
      </c>
      <c r="AA182" s="10">
        <v>5470917</v>
      </c>
      <c r="AB182" s="10">
        <v>274309</v>
      </c>
      <c r="AC182" s="10">
        <v>3679785</v>
      </c>
      <c r="AD182" s="10">
        <v>74957</v>
      </c>
      <c r="AE182" s="10">
        <v>15</v>
      </c>
      <c r="AF182" s="10">
        <v>2134493</v>
      </c>
    </row>
    <row r="183" spans="3:32">
      <c r="C183">
        <f t="shared" si="4"/>
        <v>2026</v>
      </c>
      <c r="D183">
        <f t="shared" si="5"/>
        <v>7</v>
      </c>
      <c r="E183" s="10">
        <v>644718344</v>
      </c>
      <c r="F183" s="10">
        <v>2709732</v>
      </c>
      <c r="G183" s="10">
        <v>33557159</v>
      </c>
      <c r="H183" s="10">
        <v>35386029</v>
      </c>
      <c r="I183" s="10">
        <v>237119</v>
      </c>
      <c r="J183" s="10">
        <v>316215788</v>
      </c>
      <c r="K183" s="10">
        <v>2120784</v>
      </c>
      <c r="L183" s="10">
        <v>5359955</v>
      </c>
      <c r="M183" s="10">
        <v>65277511</v>
      </c>
      <c r="N183" s="10">
        <v>38924698</v>
      </c>
      <c r="O183" s="10">
        <v>18330136</v>
      </c>
      <c r="P183" s="10">
        <v>29609</v>
      </c>
      <c r="Q183" s="10">
        <v>6476620</v>
      </c>
      <c r="R183" s="10">
        <v>227822</v>
      </c>
      <c r="S183" s="10">
        <v>27398</v>
      </c>
      <c r="T183" s="10">
        <v>8394416</v>
      </c>
      <c r="U183" s="10">
        <v>31158716</v>
      </c>
      <c r="V183" s="10">
        <v>126129413</v>
      </c>
      <c r="W183" s="10">
        <v>173688</v>
      </c>
      <c r="X183" s="10">
        <v>0</v>
      </c>
      <c r="Y183" s="10">
        <v>3567000</v>
      </c>
      <c r="Z183" s="10">
        <v>1762586</v>
      </c>
      <c r="AA183" s="10">
        <v>5475476</v>
      </c>
      <c r="AB183" s="10">
        <v>274309</v>
      </c>
      <c r="AC183" s="10">
        <v>3679785</v>
      </c>
      <c r="AD183" s="10">
        <v>74957</v>
      </c>
      <c r="AE183" s="10">
        <v>15</v>
      </c>
      <c r="AF183" s="10">
        <v>2134493</v>
      </c>
    </row>
    <row r="184" spans="3:32">
      <c r="C184">
        <f t="shared" si="4"/>
        <v>2026</v>
      </c>
      <c r="D184">
        <f t="shared" si="5"/>
        <v>8</v>
      </c>
      <c r="E184" s="10">
        <v>648783487</v>
      </c>
      <c r="F184" s="10">
        <v>2703922</v>
      </c>
      <c r="G184" s="10">
        <v>33746509</v>
      </c>
      <c r="H184" s="10">
        <v>35562343</v>
      </c>
      <c r="I184" s="10">
        <v>238204</v>
      </c>
      <c r="J184" s="10">
        <v>314975004</v>
      </c>
      <c r="K184" s="10">
        <v>2189480</v>
      </c>
      <c r="L184" s="10">
        <v>5320898</v>
      </c>
      <c r="M184" s="10">
        <v>67137252</v>
      </c>
      <c r="N184" s="10">
        <v>39495370</v>
      </c>
      <c r="O184" s="10">
        <v>18550920</v>
      </c>
      <c r="P184" s="10">
        <v>31421</v>
      </c>
      <c r="Q184" s="10">
        <v>6470130</v>
      </c>
      <c r="R184" s="10">
        <v>219993</v>
      </c>
      <c r="S184" s="10">
        <v>31219</v>
      </c>
      <c r="T184" s="10">
        <v>8542909</v>
      </c>
      <c r="U184" s="10">
        <v>35002272</v>
      </c>
      <c r="V184" s="10">
        <v>124529335</v>
      </c>
      <c r="W184" s="10">
        <v>186777</v>
      </c>
      <c r="X184" s="10">
        <v>0</v>
      </c>
      <c r="Y184" s="10">
        <v>3567000</v>
      </c>
      <c r="Z184" s="10">
        <v>1762586</v>
      </c>
      <c r="AA184" s="10">
        <v>5480039</v>
      </c>
      <c r="AB184" s="10">
        <v>274309</v>
      </c>
      <c r="AC184" s="10">
        <v>3679785</v>
      </c>
      <c r="AD184" s="10">
        <v>74957</v>
      </c>
      <c r="AE184" s="10">
        <v>15</v>
      </c>
      <c r="AF184" s="10">
        <v>2134493</v>
      </c>
    </row>
    <row r="185" spans="3:32">
      <c r="C185">
        <f t="shared" si="4"/>
        <v>2026</v>
      </c>
      <c r="D185">
        <f t="shared" si="5"/>
        <v>9</v>
      </c>
      <c r="E185" s="10">
        <v>610544862</v>
      </c>
      <c r="F185" s="10">
        <v>2524593</v>
      </c>
      <c r="G185" s="10">
        <v>31756199</v>
      </c>
      <c r="H185" s="10">
        <v>34689255</v>
      </c>
      <c r="I185" s="10">
        <v>232356</v>
      </c>
      <c r="J185" s="10">
        <v>318038601</v>
      </c>
      <c r="K185" s="10">
        <v>2031095</v>
      </c>
      <c r="L185" s="10">
        <v>5280687</v>
      </c>
      <c r="M185" s="10">
        <v>66167034</v>
      </c>
      <c r="N185" s="10">
        <v>37245859</v>
      </c>
      <c r="O185" s="10">
        <v>17685508</v>
      </c>
      <c r="P185" s="10">
        <v>33622</v>
      </c>
      <c r="Q185" s="10">
        <v>6274967</v>
      </c>
      <c r="R185" s="10">
        <v>218563</v>
      </c>
      <c r="S185" s="10">
        <v>29188</v>
      </c>
      <c r="T185" s="10">
        <v>8564039</v>
      </c>
      <c r="U185" s="10">
        <v>29681955</v>
      </c>
      <c r="V185" s="10">
        <v>113445200</v>
      </c>
      <c r="W185" s="10">
        <v>169241</v>
      </c>
      <c r="X185" s="10">
        <v>0</v>
      </c>
      <c r="Y185" s="10">
        <v>3452000</v>
      </c>
      <c r="Z185" s="10">
        <v>1762586</v>
      </c>
      <c r="AA185" s="10">
        <v>5484605</v>
      </c>
      <c r="AB185" s="10">
        <v>274309</v>
      </c>
      <c r="AC185" s="10">
        <v>3679785</v>
      </c>
      <c r="AD185" s="10">
        <v>74957</v>
      </c>
      <c r="AE185" s="10">
        <v>15</v>
      </c>
      <c r="AF185" s="10">
        <v>2134493</v>
      </c>
    </row>
    <row r="186" spans="3:32">
      <c r="C186">
        <f t="shared" si="4"/>
        <v>2026</v>
      </c>
      <c r="D186">
        <f t="shared" si="5"/>
        <v>10</v>
      </c>
      <c r="E186" s="10">
        <v>483250361</v>
      </c>
      <c r="F186" s="10">
        <v>1982263</v>
      </c>
      <c r="G186" s="10">
        <v>25132047</v>
      </c>
      <c r="H186" s="10">
        <v>29917291</v>
      </c>
      <c r="I186" s="10">
        <v>200380</v>
      </c>
      <c r="J186" s="10">
        <v>286241755</v>
      </c>
      <c r="K186" s="10">
        <v>1655525</v>
      </c>
      <c r="L186" s="10">
        <v>4692394</v>
      </c>
      <c r="M186" s="10">
        <v>59092300</v>
      </c>
      <c r="N186" s="10">
        <v>33890688</v>
      </c>
      <c r="O186" s="10">
        <v>15939101</v>
      </c>
      <c r="P186" s="10">
        <v>27468</v>
      </c>
      <c r="Q186" s="10">
        <v>5736873</v>
      </c>
      <c r="R186" s="10">
        <v>211957</v>
      </c>
      <c r="S186" s="10">
        <v>24802</v>
      </c>
      <c r="T186" s="10">
        <v>7914363</v>
      </c>
      <c r="U186" s="10">
        <v>27411011</v>
      </c>
      <c r="V186" s="10">
        <v>103266877</v>
      </c>
      <c r="W186" s="10">
        <v>175149</v>
      </c>
      <c r="X186" s="10">
        <v>6962000</v>
      </c>
      <c r="Y186" s="10">
        <v>3567000</v>
      </c>
      <c r="Z186" s="10">
        <v>1762586</v>
      </c>
      <c r="AA186" s="10">
        <v>5489176</v>
      </c>
      <c r="AB186" s="10">
        <v>274309</v>
      </c>
      <c r="AC186" s="10">
        <v>3679785</v>
      </c>
      <c r="AD186" s="10">
        <v>74957</v>
      </c>
      <c r="AE186" s="10">
        <v>15</v>
      </c>
      <c r="AF186" s="10">
        <v>2134493</v>
      </c>
    </row>
    <row r="187" spans="3:32">
      <c r="C187">
        <f t="shared" si="4"/>
        <v>2026</v>
      </c>
      <c r="D187">
        <f t="shared" si="5"/>
        <v>11</v>
      </c>
      <c r="E187" s="10">
        <v>337148147</v>
      </c>
      <c r="F187" s="10">
        <v>1371551</v>
      </c>
      <c r="G187" s="10">
        <v>17528105</v>
      </c>
      <c r="H187" s="10">
        <v>22532084</v>
      </c>
      <c r="I187" s="10">
        <v>150887</v>
      </c>
      <c r="J187" s="10">
        <v>220609773</v>
      </c>
      <c r="K187" s="10">
        <v>1278447</v>
      </c>
      <c r="L187" s="10">
        <v>3630846</v>
      </c>
      <c r="M187" s="10">
        <v>49489339</v>
      </c>
      <c r="N187" s="10">
        <v>30552992</v>
      </c>
      <c r="O187" s="10">
        <v>14201428</v>
      </c>
      <c r="P187" s="10">
        <v>22628</v>
      </c>
      <c r="Q187" s="10">
        <v>4772547</v>
      </c>
      <c r="R187" s="10">
        <v>190106</v>
      </c>
      <c r="S187" s="10">
        <v>20292</v>
      </c>
      <c r="T187" s="10">
        <v>7082761</v>
      </c>
      <c r="U187" s="10">
        <v>24583699</v>
      </c>
      <c r="V187" s="10">
        <v>88722634</v>
      </c>
      <c r="W187" s="10">
        <v>166196</v>
      </c>
      <c r="X187" s="10">
        <v>6738000</v>
      </c>
      <c r="Y187" s="10">
        <v>3452000</v>
      </c>
      <c r="Z187" s="10">
        <v>1762586</v>
      </c>
      <c r="AA187" s="10">
        <v>5493750</v>
      </c>
      <c r="AB187" s="10">
        <v>274309</v>
      </c>
      <c r="AC187" s="10">
        <v>3679785</v>
      </c>
      <c r="AD187" s="10">
        <v>74957</v>
      </c>
      <c r="AE187" s="10">
        <v>15</v>
      </c>
      <c r="AF187" s="10">
        <v>2134493</v>
      </c>
    </row>
    <row r="188" spans="3:32">
      <c r="C188">
        <f t="shared" si="4"/>
        <v>2026</v>
      </c>
      <c r="D188">
        <f t="shared" si="5"/>
        <v>12</v>
      </c>
      <c r="E188" s="10">
        <v>406204940</v>
      </c>
      <c r="F188" s="10">
        <v>1638602</v>
      </c>
      <c r="G188" s="10">
        <v>21109642</v>
      </c>
      <c r="H188" s="10">
        <v>24574222</v>
      </c>
      <c r="I188" s="10">
        <v>164527</v>
      </c>
      <c r="J188" s="10">
        <v>223798983</v>
      </c>
      <c r="K188" s="10">
        <v>1367479</v>
      </c>
      <c r="L188" s="10">
        <v>3440066</v>
      </c>
      <c r="M188" s="10">
        <v>50655657</v>
      </c>
      <c r="N188" s="10">
        <v>31787475</v>
      </c>
      <c r="O188" s="10">
        <v>14070341</v>
      </c>
      <c r="P188" s="10">
        <v>25901</v>
      </c>
      <c r="Q188" s="10">
        <v>5046434</v>
      </c>
      <c r="R188" s="10">
        <v>181604</v>
      </c>
      <c r="S188" s="10">
        <v>18983</v>
      </c>
      <c r="T188" s="10">
        <v>7325392</v>
      </c>
      <c r="U188" s="10">
        <v>26500293</v>
      </c>
      <c r="V188" s="10">
        <v>89132869</v>
      </c>
      <c r="W188" s="10">
        <v>171659</v>
      </c>
      <c r="X188" s="10">
        <v>0</v>
      </c>
      <c r="Y188" s="10">
        <v>3568000</v>
      </c>
      <c r="Z188" s="10">
        <v>1762586</v>
      </c>
      <c r="AA188" s="10">
        <v>5498328</v>
      </c>
      <c r="AB188" s="10">
        <v>274309</v>
      </c>
      <c r="AC188" s="10">
        <v>3679785</v>
      </c>
      <c r="AD188" s="10">
        <v>74957</v>
      </c>
      <c r="AE188" s="10">
        <v>15</v>
      </c>
      <c r="AF188" s="10">
        <v>2134493</v>
      </c>
    </row>
    <row r="189" spans="3:32">
      <c r="C189">
        <f t="shared" si="4"/>
        <v>2027</v>
      </c>
      <c r="D189">
        <f t="shared" si="5"/>
        <v>1</v>
      </c>
      <c r="E189" s="10">
        <v>500493009</v>
      </c>
      <c r="F189" s="10">
        <v>2000520</v>
      </c>
      <c r="G189" s="10">
        <v>25981413</v>
      </c>
      <c r="H189" s="10">
        <v>28328605</v>
      </c>
      <c r="I189" s="10">
        <v>189544</v>
      </c>
      <c r="J189" s="10">
        <v>229710076</v>
      </c>
      <c r="K189" s="10">
        <v>1398844</v>
      </c>
      <c r="L189" s="10">
        <v>3565410</v>
      </c>
      <c r="M189" s="10">
        <v>50978250</v>
      </c>
      <c r="N189" s="10">
        <v>32283126</v>
      </c>
      <c r="O189" s="10">
        <v>14764822</v>
      </c>
      <c r="P189" s="10">
        <v>31047</v>
      </c>
      <c r="Q189" s="10">
        <v>5182495</v>
      </c>
      <c r="R189" s="10">
        <v>178888</v>
      </c>
      <c r="S189" s="10">
        <v>17568</v>
      </c>
      <c r="T189" s="10">
        <v>7220181</v>
      </c>
      <c r="U189" s="10">
        <v>23639533</v>
      </c>
      <c r="V189" s="10">
        <v>93242203</v>
      </c>
      <c r="W189" s="10">
        <v>174072</v>
      </c>
      <c r="X189" s="10">
        <v>0</v>
      </c>
      <c r="Y189" s="10">
        <v>3567000</v>
      </c>
      <c r="Z189" s="10">
        <v>1762586</v>
      </c>
      <c r="AA189" s="10">
        <v>5502910</v>
      </c>
      <c r="AB189" s="10">
        <v>274309</v>
      </c>
      <c r="AC189" s="10">
        <v>3679785</v>
      </c>
      <c r="AD189" s="10">
        <v>74957</v>
      </c>
      <c r="AE189" s="10">
        <v>15</v>
      </c>
      <c r="AF189" s="10">
        <v>2134493</v>
      </c>
    </row>
    <row r="190" spans="3:32">
      <c r="C190">
        <f t="shared" si="4"/>
        <v>2027</v>
      </c>
      <c r="D190">
        <f t="shared" si="5"/>
        <v>2</v>
      </c>
      <c r="E190" s="10">
        <v>451202192</v>
      </c>
      <c r="F190" s="10">
        <v>1787103</v>
      </c>
      <c r="G190" s="10">
        <v>23399714</v>
      </c>
      <c r="H190" s="10">
        <v>26525986</v>
      </c>
      <c r="I190" s="10">
        <v>177378</v>
      </c>
      <c r="J190" s="10">
        <v>221320766</v>
      </c>
      <c r="K190" s="10">
        <v>1323381</v>
      </c>
      <c r="L190" s="10">
        <v>3530962</v>
      </c>
      <c r="M190" s="10">
        <v>48857413</v>
      </c>
      <c r="N190" s="10">
        <v>30527279</v>
      </c>
      <c r="O190" s="10">
        <v>13992206</v>
      </c>
      <c r="P190" s="10">
        <v>30865</v>
      </c>
      <c r="Q190" s="10">
        <v>4975156</v>
      </c>
      <c r="R190" s="10">
        <v>168828</v>
      </c>
      <c r="S190" s="10">
        <v>22690</v>
      </c>
      <c r="T190" s="10">
        <v>6605695</v>
      </c>
      <c r="U190" s="10">
        <v>24579145</v>
      </c>
      <c r="V190" s="10">
        <v>77384551</v>
      </c>
      <c r="W190" s="10">
        <v>154379</v>
      </c>
      <c r="X190" s="10">
        <v>0</v>
      </c>
      <c r="Y190" s="10">
        <v>3222000</v>
      </c>
      <c r="Z190" s="10">
        <v>1762586</v>
      </c>
      <c r="AA190" s="10">
        <v>5507496</v>
      </c>
      <c r="AB190" s="10">
        <v>274309</v>
      </c>
      <c r="AC190" s="10">
        <v>3679785</v>
      </c>
      <c r="AD190" s="10">
        <v>74957</v>
      </c>
      <c r="AE190" s="10">
        <v>15</v>
      </c>
      <c r="AF190" s="10">
        <v>2134493</v>
      </c>
    </row>
    <row r="191" spans="3:32">
      <c r="C191">
        <f t="shared" si="4"/>
        <v>2027</v>
      </c>
      <c r="D191">
        <f t="shared" si="5"/>
        <v>3</v>
      </c>
      <c r="E191" s="10">
        <v>375040961</v>
      </c>
      <c r="F191" s="10">
        <v>1472023</v>
      </c>
      <c r="G191" s="10">
        <v>19433277</v>
      </c>
      <c r="H191" s="10">
        <v>23381006</v>
      </c>
      <c r="I191" s="10">
        <v>156275</v>
      </c>
      <c r="J191" s="10">
        <v>212816181</v>
      </c>
      <c r="K191" s="10">
        <v>1175677</v>
      </c>
      <c r="L191" s="10">
        <v>3527103</v>
      </c>
      <c r="M191" s="10">
        <v>50381883</v>
      </c>
      <c r="N191" s="10">
        <v>31808133</v>
      </c>
      <c r="O191" s="10">
        <v>14628838</v>
      </c>
      <c r="P191" s="10">
        <v>30740</v>
      </c>
      <c r="Q191" s="10">
        <v>5013836</v>
      </c>
      <c r="R191" s="10">
        <v>169325</v>
      </c>
      <c r="S191" s="10">
        <v>21547</v>
      </c>
      <c r="T191" s="10">
        <v>7191175</v>
      </c>
      <c r="U191" s="10">
        <v>24159915</v>
      </c>
      <c r="V191" s="10">
        <v>95423638</v>
      </c>
      <c r="W191" s="10">
        <v>170816</v>
      </c>
      <c r="X191" s="10">
        <v>0</v>
      </c>
      <c r="Y191" s="10">
        <v>3567000</v>
      </c>
      <c r="Z191" s="10">
        <v>1762586</v>
      </c>
      <c r="AA191" s="10">
        <v>5512086</v>
      </c>
      <c r="AB191" s="10">
        <v>274309</v>
      </c>
      <c r="AC191" s="10">
        <v>3679785</v>
      </c>
      <c r="AD191" s="10">
        <v>74957</v>
      </c>
      <c r="AE191" s="10">
        <v>15</v>
      </c>
      <c r="AF191" s="10">
        <v>2134493</v>
      </c>
    </row>
    <row r="192" spans="3:32">
      <c r="C192">
        <f t="shared" si="4"/>
        <v>2027</v>
      </c>
      <c r="D192">
        <f t="shared" si="5"/>
        <v>4</v>
      </c>
      <c r="E192" s="10">
        <v>349892136</v>
      </c>
      <c r="F192" s="10">
        <v>1360823</v>
      </c>
      <c r="G192" s="10">
        <v>18114770</v>
      </c>
      <c r="H192" s="10">
        <v>23294773</v>
      </c>
      <c r="I192" s="10">
        <v>155621</v>
      </c>
      <c r="J192" s="10">
        <v>225617409</v>
      </c>
      <c r="K192" s="10">
        <v>1370734</v>
      </c>
      <c r="L192" s="10">
        <v>3825841</v>
      </c>
      <c r="M192" s="10">
        <v>54917040</v>
      </c>
      <c r="N192" s="10">
        <v>33169893</v>
      </c>
      <c r="O192" s="10">
        <v>15186342</v>
      </c>
      <c r="P192" s="10">
        <v>30366</v>
      </c>
      <c r="Q192" s="10">
        <v>5297532</v>
      </c>
      <c r="R192" s="10">
        <v>177198</v>
      </c>
      <c r="S192" s="10">
        <v>20458</v>
      </c>
      <c r="T192" s="10">
        <v>7432222</v>
      </c>
      <c r="U192" s="10">
        <v>25424180</v>
      </c>
      <c r="V192" s="10">
        <v>96644036</v>
      </c>
      <c r="W192" s="10">
        <v>251077</v>
      </c>
      <c r="X192" s="10">
        <v>0</v>
      </c>
      <c r="Y192" s="10">
        <v>3452000</v>
      </c>
      <c r="Z192" s="10">
        <v>1762586</v>
      </c>
      <c r="AA192" s="10">
        <v>5516679</v>
      </c>
      <c r="AB192" s="10">
        <v>274309</v>
      </c>
      <c r="AC192" s="10">
        <v>3679785</v>
      </c>
      <c r="AD192" s="10">
        <v>74957</v>
      </c>
      <c r="AE192" s="10">
        <v>15</v>
      </c>
      <c r="AF192" s="10">
        <v>2134493</v>
      </c>
    </row>
    <row r="193" spans="3:32">
      <c r="C193">
        <f t="shared" si="4"/>
        <v>2027</v>
      </c>
      <c r="D193">
        <f t="shared" si="5"/>
        <v>5</v>
      </c>
      <c r="E193" s="10">
        <v>385078842</v>
      </c>
      <c r="F193" s="10">
        <v>1484828</v>
      </c>
      <c r="G193" s="10">
        <v>19919431</v>
      </c>
      <c r="H193" s="10">
        <v>25291909</v>
      </c>
      <c r="I193" s="10">
        <v>168885</v>
      </c>
      <c r="J193" s="10">
        <v>243687654</v>
      </c>
      <c r="K193" s="10">
        <v>1491926</v>
      </c>
      <c r="L193" s="10">
        <v>4091618</v>
      </c>
      <c r="M193" s="10">
        <v>55598004</v>
      </c>
      <c r="N193" s="10">
        <v>34040043</v>
      </c>
      <c r="O193" s="10">
        <v>15799522</v>
      </c>
      <c r="P193" s="10">
        <v>23886</v>
      </c>
      <c r="Q193" s="10">
        <v>5429333</v>
      </c>
      <c r="R193" s="10">
        <v>196089</v>
      </c>
      <c r="S193" s="10">
        <v>30666</v>
      </c>
      <c r="T193" s="10">
        <v>7684475</v>
      </c>
      <c r="U193" s="10">
        <v>29382586</v>
      </c>
      <c r="V193" s="10">
        <v>109919610</v>
      </c>
      <c r="W193" s="10">
        <v>178244</v>
      </c>
      <c r="X193" s="10">
        <v>0</v>
      </c>
      <c r="Y193" s="10">
        <v>3567000</v>
      </c>
      <c r="Z193" s="10">
        <v>1762586</v>
      </c>
      <c r="AA193" s="10">
        <v>5521276</v>
      </c>
      <c r="AB193" s="10">
        <v>274309</v>
      </c>
      <c r="AC193" s="10">
        <v>3679785</v>
      </c>
      <c r="AD193" s="10">
        <v>74957</v>
      </c>
      <c r="AE193" s="10">
        <v>15</v>
      </c>
      <c r="AF193" s="10">
        <v>2134493</v>
      </c>
    </row>
    <row r="194" spans="3:32">
      <c r="C194">
        <f t="shared" si="4"/>
        <v>2027</v>
      </c>
      <c r="D194">
        <f t="shared" si="5"/>
        <v>6</v>
      </c>
      <c r="E194" s="10">
        <v>553450427</v>
      </c>
      <c r="F194" s="10">
        <v>2115141</v>
      </c>
      <c r="G194" s="10">
        <v>28598039</v>
      </c>
      <c r="H194" s="10">
        <v>32232697</v>
      </c>
      <c r="I194" s="10">
        <v>215091</v>
      </c>
      <c r="J194" s="10">
        <v>294524465</v>
      </c>
      <c r="K194" s="10">
        <v>1946998</v>
      </c>
      <c r="L194" s="10">
        <v>5150388</v>
      </c>
      <c r="M194" s="10">
        <v>64873196</v>
      </c>
      <c r="N194" s="10">
        <v>37325160</v>
      </c>
      <c r="O194" s="10">
        <v>17235797</v>
      </c>
      <c r="P194" s="10">
        <v>27478</v>
      </c>
      <c r="Q194" s="10">
        <v>6105757</v>
      </c>
      <c r="R194" s="10">
        <v>215037</v>
      </c>
      <c r="S194" s="10">
        <v>29180</v>
      </c>
      <c r="T194" s="10">
        <v>8288420</v>
      </c>
      <c r="U194" s="10">
        <v>28147877</v>
      </c>
      <c r="V194" s="10">
        <v>111556532</v>
      </c>
      <c r="W194" s="10">
        <v>165353</v>
      </c>
      <c r="X194" s="10">
        <v>0</v>
      </c>
      <c r="Y194" s="10">
        <v>3452000</v>
      </c>
      <c r="Z194" s="10">
        <v>1762586</v>
      </c>
      <c r="AA194" s="10">
        <v>5525877</v>
      </c>
      <c r="AB194" s="10">
        <v>274309</v>
      </c>
      <c r="AC194" s="10">
        <v>3679785</v>
      </c>
      <c r="AD194" s="10">
        <v>74957</v>
      </c>
      <c r="AE194" s="10">
        <v>15</v>
      </c>
      <c r="AF194" s="10">
        <v>2134493</v>
      </c>
    </row>
    <row r="195" spans="3:32">
      <c r="C195">
        <f t="shared" si="4"/>
        <v>2027</v>
      </c>
      <c r="D195">
        <f t="shared" si="5"/>
        <v>7</v>
      </c>
      <c r="E195" s="10">
        <v>648945202</v>
      </c>
      <c r="F195" s="10">
        <v>2458653</v>
      </c>
      <c r="G195" s="10">
        <v>33505554</v>
      </c>
      <c r="H195" s="10">
        <v>35735570</v>
      </c>
      <c r="I195" s="10">
        <v>238347</v>
      </c>
      <c r="J195" s="10">
        <v>317658450</v>
      </c>
      <c r="K195" s="10">
        <v>2072031</v>
      </c>
      <c r="L195" s="10">
        <v>5578620</v>
      </c>
      <c r="M195" s="10">
        <v>68058795</v>
      </c>
      <c r="N195" s="10">
        <v>38924698</v>
      </c>
      <c r="O195" s="10">
        <v>18330136</v>
      </c>
      <c r="P195" s="10">
        <v>29609</v>
      </c>
      <c r="Q195" s="10">
        <v>6515062</v>
      </c>
      <c r="R195" s="10">
        <v>227822</v>
      </c>
      <c r="S195" s="10">
        <v>27398</v>
      </c>
      <c r="T195" s="10">
        <v>8394416</v>
      </c>
      <c r="U195" s="10">
        <v>31158716</v>
      </c>
      <c r="V195" s="10">
        <v>126129413</v>
      </c>
      <c r="W195" s="10">
        <v>173688</v>
      </c>
      <c r="X195" s="10">
        <v>0</v>
      </c>
      <c r="Y195" s="10">
        <v>3567000</v>
      </c>
      <c r="Z195" s="10">
        <v>1762586</v>
      </c>
      <c r="AA195" s="10">
        <v>5530482</v>
      </c>
      <c r="AB195" s="10">
        <v>274309</v>
      </c>
      <c r="AC195" s="10">
        <v>3679785</v>
      </c>
      <c r="AD195" s="10">
        <v>74957</v>
      </c>
      <c r="AE195" s="10">
        <v>15</v>
      </c>
      <c r="AF195" s="10">
        <v>2134493</v>
      </c>
    </row>
    <row r="196" spans="3:32">
      <c r="C196">
        <f t="shared" si="4"/>
        <v>2027</v>
      </c>
      <c r="D196">
        <f t="shared" si="5"/>
        <v>8</v>
      </c>
      <c r="E196" s="10">
        <v>653033902</v>
      </c>
      <c r="F196" s="10">
        <v>2453037</v>
      </c>
      <c r="G196" s="10">
        <v>33695636</v>
      </c>
      <c r="H196" s="10">
        <v>35913609</v>
      </c>
      <c r="I196" s="10">
        <v>239453</v>
      </c>
      <c r="J196" s="10">
        <v>316861727</v>
      </c>
      <c r="K196" s="10">
        <v>2139147</v>
      </c>
      <c r="L196" s="10">
        <v>5537109</v>
      </c>
      <c r="M196" s="10">
        <v>69492689</v>
      </c>
      <c r="N196" s="10">
        <v>39495370</v>
      </c>
      <c r="O196" s="10">
        <v>18550920</v>
      </c>
      <c r="P196" s="10">
        <v>31421</v>
      </c>
      <c r="Q196" s="10">
        <v>6508533</v>
      </c>
      <c r="R196" s="10">
        <v>219993</v>
      </c>
      <c r="S196" s="10">
        <v>31219</v>
      </c>
      <c r="T196" s="10">
        <v>8542909</v>
      </c>
      <c r="U196" s="10">
        <v>35002272</v>
      </c>
      <c r="V196" s="10">
        <v>124529335</v>
      </c>
      <c r="W196" s="10">
        <v>186777</v>
      </c>
      <c r="X196" s="10">
        <v>0</v>
      </c>
      <c r="Y196" s="10">
        <v>3567000</v>
      </c>
      <c r="Z196" s="10">
        <v>1762586</v>
      </c>
      <c r="AA196" s="10">
        <v>5535091</v>
      </c>
      <c r="AB196" s="10">
        <v>274309</v>
      </c>
      <c r="AC196" s="10">
        <v>3679785</v>
      </c>
      <c r="AD196" s="10">
        <v>74957</v>
      </c>
      <c r="AE196" s="10">
        <v>15</v>
      </c>
      <c r="AF196" s="10">
        <v>2134493</v>
      </c>
    </row>
    <row r="197" spans="3:32">
      <c r="C197">
        <f t="shared" si="4"/>
        <v>2027</v>
      </c>
      <c r="D197">
        <f t="shared" si="5"/>
        <v>9</v>
      </c>
      <c r="E197" s="10">
        <v>614543180</v>
      </c>
      <c r="F197" s="10">
        <v>2289951</v>
      </c>
      <c r="G197" s="10">
        <v>31708328</v>
      </c>
      <c r="H197" s="10">
        <v>35031898</v>
      </c>
      <c r="I197" s="10">
        <v>233574</v>
      </c>
      <c r="J197" s="10">
        <v>319684819</v>
      </c>
      <c r="K197" s="10">
        <v>1984403</v>
      </c>
      <c r="L197" s="10">
        <v>5500063</v>
      </c>
      <c r="M197" s="10">
        <v>68744154</v>
      </c>
      <c r="N197" s="10">
        <v>37245859</v>
      </c>
      <c r="O197" s="10">
        <v>17685508</v>
      </c>
      <c r="P197" s="10">
        <v>33622</v>
      </c>
      <c r="Q197" s="10">
        <v>6312207</v>
      </c>
      <c r="R197" s="10">
        <v>218563</v>
      </c>
      <c r="S197" s="10">
        <v>29188</v>
      </c>
      <c r="T197" s="10">
        <v>8564039</v>
      </c>
      <c r="U197" s="10">
        <v>29681955</v>
      </c>
      <c r="V197" s="10">
        <v>113445200</v>
      </c>
      <c r="W197" s="10">
        <v>169241</v>
      </c>
      <c r="X197" s="10">
        <v>0</v>
      </c>
      <c r="Y197" s="10">
        <v>3452000</v>
      </c>
      <c r="Z197" s="10">
        <v>1762586</v>
      </c>
      <c r="AA197" s="10">
        <v>5539704</v>
      </c>
      <c r="AB197" s="10">
        <v>274309</v>
      </c>
      <c r="AC197" s="10">
        <v>3679785</v>
      </c>
      <c r="AD197" s="10">
        <v>74957</v>
      </c>
      <c r="AE197" s="10">
        <v>15</v>
      </c>
      <c r="AF197" s="10">
        <v>2134493</v>
      </c>
    </row>
    <row r="198" spans="3:32">
      <c r="C198">
        <f t="shared" si="4"/>
        <v>2027</v>
      </c>
      <c r="D198">
        <f t="shared" si="5"/>
        <v>10</v>
      </c>
      <c r="E198" s="10">
        <v>486413579</v>
      </c>
      <c r="F198" s="10">
        <v>1797724</v>
      </c>
      <c r="G198" s="10">
        <v>25094342</v>
      </c>
      <c r="H198" s="10">
        <v>30212793</v>
      </c>
      <c r="I198" s="10">
        <v>201437</v>
      </c>
      <c r="J198" s="10">
        <v>287714979</v>
      </c>
      <c r="K198" s="10">
        <v>1636275</v>
      </c>
      <c r="L198" s="10">
        <v>4886562</v>
      </c>
      <c r="M198" s="10">
        <v>61397702</v>
      </c>
      <c r="N198" s="10">
        <v>33890688</v>
      </c>
      <c r="O198" s="10">
        <v>15939101</v>
      </c>
      <c r="P198" s="10">
        <v>27468</v>
      </c>
      <c r="Q198" s="10">
        <v>5770932</v>
      </c>
      <c r="R198" s="10">
        <v>211957</v>
      </c>
      <c r="S198" s="10">
        <v>24802</v>
      </c>
      <c r="T198" s="10">
        <v>7914363</v>
      </c>
      <c r="U198" s="10">
        <v>27411011</v>
      </c>
      <c r="V198" s="10">
        <v>103266877</v>
      </c>
      <c r="W198" s="10">
        <v>175149</v>
      </c>
      <c r="X198" s="10">
        <v>6962000</v>
      </c>
      <c r="Y198" s="10">
        <v>3567000</v>
      </c>
      <c r="Z198" s="10">
        <v>1762586</v>
      </c>
      <c r="AA198" s="10">
        <v>5544320</v>
      </c>
      <c r="AB198" s="10">
        <v>274309</v>
      </c>
      <c r="AC198" s="10">
        <v>3679785</v>
      </c>
      <c r="AD198" s="10">
        <v>74957</v>
      </c>
      <c r="AE198" s="10">
        <v>15</v>
      </c>
      <c r="AF198" s="10">
        <v>2134493</v>
      </c>
    </row>
    <row r="199" spans="3:32">
      <c r="C199">
        <f t="shared" si="4"/>
        <v>2027</v>
      </c>
      <c r="D199">
        <f t="shared" si="5"/>
        <v>11</v>
      </c>
      <c r="E199" s="10">
        <v>339353794</v>
      </c>
      <c r="F199" s="10">
        <v>1243662</v>
      </c>
      <c r="G199" s="10">
        <v>17502071</v>
      </c>
      <c r="H199" s="10">
        <v>22754639</v>
      </c>
      <c r="I199" s="10">
        <v>151683</v>
      </c>
      <c r="J199" s="10">
        <v>221846878</v>
      </c>
      <c r="K199" s="10">
        <v>1263581</v>
      </c>
      <c r="L199" s="10">
        <v>3780498</v>
      </c>
      <c r="M199" s="10">
        <v>51266039</v>
      </c>
      <c r="N199" s="10">
        <v>30552992</v>
      </c>
      <c r="O199" s="10">
        <v>14201428</v>
      </c>
      <c r="P199" s="10">
        <v>22628</v>
      </c>
      <c r="Q199" s="10">
        <v>4800794</v>
      </c>
      <c r="R199" s="10">
        <v>190106</v>
      </c>
      <c r="S199" s="10">
        <v>20292</v>
      </c>
      <c r="T199" s="10">
        <v>7082761</v>
      </c>
      <c r="U199" s="10">
        <v>24583699</v>
      </c>
      <c r="V199" s="10">
        <v>88722634</v>
      </c>
      <c r="W199" s="10">
        <v>166196</v>
      </c>
      <c r="X199" s="10">
        <v>6738000</v>
      </c>
      <c r="Y199" s="10">
        <v>3452000</v>
      </c>
      <c r="Z199" s="10">
        <v>1762586</v>
      </c>
      <c r="AA199" s="10">
        <v>5548940</v>
      </c>
      <c r="AB199" s="10">
        <v>274309</v>
      </c>
      <c r="AC199" s="10">
        <v>3679785</v>
      </c>
      <c r="AD199" s="10">
        <v>74957</v>
      </c>
      <c r="AE199" s="10">
        <v>15</v>
      </c>
      <c r="AF199" s="10">
        <v>2134493</v>
      </c>
    </row>
    <row r="200" spans="3:32">
      <c r="C200">
        <f t="shared" si="4"/>
        <v>2027</v>
      </c>
      <c r="D200">
        <f t="shared" si="5"/>
        <v>12</v>
      </c>
      <c r="E200" s="10">
        <v>408859901</v>
      </c>
      <c r="F200" s="10">
        <v>1486507</v>
      </c>
      <c r="G200" s="10">
        <v>21078617</v>
      </c>
      <c r="H200" s="10">
        <v>24816948</v>
      </c>
      <c r="I200" s="10">
        <v>165395</v>
      </c>
      <c r="J200" s="10">
        <v>224687098</v>
      </c>
      <c r="K200" s="10">
        <v>1351579</v>
      </c>
      <c r="L200" s="10">
        <v>3578072</v>
      </c>
      <c r="M200" s="10">
        <v>52846777</v>
      </c>
      <c r="N200" s="10">
        <v>31787475</v>
      </c>
      <c r="O200" s="10">
        <v>14070341</v>
      </c>
      <c r="P200" s="10">
        <v>25901</v>
      </c>
      <c r="Q200" s="10">
        <v>5076306</v>
      </c>
      <c r="R200" s="10">
        <v>181604</v>
      </c>
      <c r="S200" s="10">
        <v>18983</v>
      </c>
      <c r="T200" s="10">
        <v>7325392</v>
      </c>
      <c r="U200" s="10">
        <v>26500293</v>
      </c>
      <c r="V200" s="10">
        <v>89132869</v>
      </c>
      <c r="W200" s="10">
        <v>171659</v>
      </c>
      <c r="X200" s="10">
        <v>0</v>
      </c>
      <c r="Y200" s="10">
        <v>3568000</v>
      </c>
      <c r="Z200" s="10">
        <v>1762586</v>
      </c>
      <c r="AA200" s="10">
        <v>5553564</v>
      </c>
      <c r="AB200" s="10">
        <v>274309</v>
      </c>
      <c r="AC200" s="10">
        <v>3679785</v>
      </c>
      <c r="AD200" s="10">
        <v>74957</v>
      </c>
      <c r="AE200" s="10">
        <v>15</v>
      </c>
      <c r="AF200" s="10">
        <v>2134493</v>
      </c>
    </row>
    <row r="201" spans="3:32">
      <c r="C201">
        <f t="shared" si="4"/>
        <v>2028</v>
      </c>
      <c r="D201">
        <f t="shared" si="5"/>
        <v>1</v>
      </c>
      <c r="E201" s="10">
        <v>509335289</v>
      </c>
      <c r="F201" s="10">
        <v>1835811</v>
      </c>
      <c r="G201" s="10">
        <v>26231076</v>
      </c>
      <c r="H201" s="10">
        <v>28606313</v>
      </c>
      <c r="I201" s="10">
        <v>190531</v>
      </c>
      <c r="J201" s="10">
        <v>230807005</v>
      </c>
      <c r="K201" s="10">
        <v>1382578</v>
      </c>
      <c r="L201" s="10">
        <v>3707887</v>
      </c>
      <c r="M201" s="10">
        <v>53006444</v>
      </c>
      <c r="N201" s="10">
        <v>32283126</v>
      </c>
      <c r="O201" s="10">
        <v>14764822</v>
      </c>
      <c r="P201" s="10">
        <v>31047</v>
      </c>
      <c r="Q201" s="10">
        <v>5213145</v>
      </c>
      <c r="R201" s="10">
        <v>178888</v>
      </c>
      <c r="S201" s="10">
        <v>17568</v>
      </c>
      <c r="T201" s="10">
        <v>7211181</v>
      </c>
      <c r="U201" s="10">
        <v>23632533</v>
      </c>
      <c r="V201" s="10">
        <v>93106203</v>
      </c>
      <c r="W201" s="10">
        <v>173072</v>
      </c>
      <c r="X201" s="10">
        <v>0</v>
      </c>
      <c r="Y201" s="10">
        <v>3557000</v>
      </c>
      <c r="Z201" s="10">
        <v>1762586</v>
      </c>
      <c r="AA201" s="10">
        <v>5558192</v>
      </c>
      <c r="AB201" s="10">
        <v>274309</v>
      </c>
      <c r="AC201" s="10">
        <v>3679785</v>
      </c>
      <c r="AD201" s="10">
        <v>74957</v>
      </c>
      <c r="AE201" s="10">
        <v>15</v>
      </c>
      <c r="AF201" s="10">
        <v>2134493</v>
      </c>
    </row>
    <row r="202" spans="3:32">
      <c r="C202">
        <f t="shared" si="4"/>
        <v>2028</v>
      </c>
      <c r="D202">
        <f t="shared" si="5"/>
        <v>2</v>
      </c>
      <c r="E202" s="10">
        <v>459170431</v>
      </c>
      <c r="F202" s="10">
        <v>1640772</v>
      </c>
      <c r="G202" s="10">
        <v>23625182</v>
      </c>
      <c r="H202" s="10">
        <v>26786016</v>
      </c>
      <c r="I202" s="10">
        <v>178308</v>
      </c>
      <c r="J202" s="10">
        <v>221109210</v>
      </c>
      <c r="K202" s="10">
        <v>1329932</v>
      </c>
      <c r="L202" s="10">
        <v>3733235</v>
      </c>
      <c r="M202" s="10">
        <v>51630829</v>
      </c>
      <c r="N202" s="10">
        <v>30728760</v>
      </c>
      <c r="O202" s="10">
        <v>14142880</v>
      </c>
      <c r="P202" s="10">
        <v>31383</v>
      </c>
      <c r="Q202" s="10">
        <v>5089768</v>
      </c>
      <c r="R202" s="10">
        <v>171660</v>
      </c>
      <c r="S202" s="10">
        <v>23070</v>
      </c>
      <c r="T202" s="10">
        <v>6758851</v>
      </c>
      <c r="U202" s="10">
        <v>24702507</v>
      </c>
      <c r="V202" s="10">
        <v>78915489</v>
      </c>
      <c r="W202" s="10">
        <v>159379</v>
      </c>
      <c r="X202" s="10">
        <v>0</v>
      </c>
      <c r="Y202" s="10">
        <v>3328000</v>
      </c>
      <c r="Z202" s="10">
        <v>1762586</v>
      </c>
      <c r="AA202" s="10">
        <v>5562824</v>
      </c>
      <c r="AB202" s="10">
        <v>274309</v>
      </c>
      <c r="AC202" s="10">
        <v>3679785</v>
      </c>
      <c r="AD202" s="10">
        <v>74957</v>
      </c>
      <c r="AE202" s="10">
        <v>15</v>
      </c>
      <c r="AF202" s="10">
        <v>2134493</v>
      </c>
    </row>
    <row r="203" spans="3:32">
      <c r="C203">
        <f t="shared" ref="C203:C266" si="6">IF(D203=1,C202+1,C202)</f>
        <v>2028</v>
      </c>
      <c r="D203">
        <f t="shared" ref="D203:D266" si="7">IF(D202=12,1,D202+1)</f>
        <v>3</v>
      </c>
      <c r="E203" s="10">
        <v>381661577</v>
      </c>
      <c r="F203" s="10">
        <v>1352167</v>
      </c>
      <c r="G203" s="10">
        <v>19621017</v>
      </c>
      <c r="H203" s="10">
        <v>23610212</v>
      </c>
      <c r="I203" s="10">
        <v>157089</v>
      </c>
      <c r="J203" s="10">
        <v>212459840</v>
      </c>
      <c r="K203" s="10">
        <v>1181685</v>
      </c>
      <c r="L203" s="10">
        <v>3732812</v>
      </c>
      <c r="M203" s="10">
        <v>53246558</v>
      </c>
      <c r="N203" s="10">
        <v>32011783</v>
      </c>
      <c r="O203" s="10">
        <v>14777020</v>
      </c>
      <c r="P203" s="10">
        <v>31261</v>
      </c>
      <c r="Q203" s="10">
        <v>5157886</v>
      </c>
      <c r="R203" s="10">
        <v>172193</v>
      </c>
      <c r="S203" s="10">
        <v>21912</v>
      </c>
      <c r="T203" s="10">
        <v>7250039</v>
      </c>
      <c r="U203" s="10">
        <v>24190104</v>
      </c>
      <c r="V203" s="10">
        <v>95289715</v>
      </c>
      <c r="W203" s="10">
        <v>169816</v>
      </c>
      <c r="X203" s="10">
        <v>0</v>
      </c>
      <c r="Y203" s="10">
        <v>3557000</v>
      </c>
      <c r="Z203" s="10">
        <v>1762586</v>
      </c>
      <c r="AA203" s="10">
        <v>5567460</v>
      </c>
      <c r="AB203" s="10">
        <v>274309</v>
      </c>
      <c r="AC203" s="10">
        <v>3679785</v>
      </c>
      <c r="AD203" s="10">
        <v>74957</v>
      </c>
      <c r="AE203" s="10">
        <v>15</v>
      </c>
      <c r="AF203" s="10">
        <v>2134493</v>
      </c>
    </row>
    <row r="204" spans="3:32">
      <c r="C204">
        <f t="shared" si="6"/>
        <v>2028</v>
      </c>
      <c r="D204">
        <f t="shared" si="7"/>
        <v>4</v>
      </c>
      <c r="E204" s="10">
        <v>356066370</v>
      </c>
      <c r="F204" s="10">
        <v>1250654</v>
      </c>
      <c r="G204" s="10">
        <v>18290229</v>
      </c>
      <c r="H204" s="10">
        <v>23523127</v>
      </c>
      <c r="I204" s="10">
        <v>156437</v>
      </c>
      <c r="J204" s="10">
        <v>226396829</v>
      </c>
      <c r="K204" s="10">
        <v>1370734</v>
      </c>
      <c r="L204" s="10">
        <v>3984789</v>
      </c>
      <c r="M204" s="10">
        <v>57243557</v>
      </c>
      <c r="N204" s="10">
        <v>33169893</v>
      </c>
      <c r="O204" s="10">
        <v>15186342</v>
      </c>
      <c r="P204" s="10">
        <v>30366</v>
      </c>
      <c r="Q204" s="10">
        <v>5359946</v>
      </c>
      <c r="R204" s="10">
        <v>177198</v>
      </c>
      <c r="S204" s="10">
        <v>20458</v>
      </c>
      <c r="T204" s="10">
        <v>7424222</v>
      </c>
      <c r="U204" s="10">
        <v>25419180</v>
      </c>
      <c r="V204" s="10">
        <v>96508036</v>
      </c>
      <c r="W204" s="10">
        <v>251077</v>
      </c>
      <c r="X204" s="10">
        <v>0</v>
      </c>
      <c r="Y204" s="10">
        <v>3443000</v>
      </c>
      <c r="Z204" s="10">
        <v>1762586</v>
      </c>
      <c r="AA204" s="10">
        <v>5572099</v>
      </c>
      <c r="AB204" s="10">
        <v>274309</v>
      </c>
      <c r="AC204" s="10">
        <v>3679785</v>
      </c>
      <c r="AD204" s="10">
        <v>74957</v>
      </c>
      <c r="AE204" s="10">
        <v>15</v>
      </c>
      <c r="AF204" s="10">
        <v>2134493</v>
      </c>
    </row>
    <row r="205" spans="3:32">
      <c r="C205">
        <f t="shared" si="6"/>
        <v>2028</v>
      </c>
      <c r="D205">
        <f t="shared" si="7"/>
        <v>5</v>
      </c>
      <c r="E205" s="10">
        <v>391872219</v>
      </c>
      <c r="F205" s="10">
        <v>1364504</v>
      </c>
      <c r="G205" s="10">
        <v>20112872</v>
      </c>
      <c r="H205" s="10">
        <v>25539841</v>
      </c>
      <c r="I205" s="10">
        <v>169770</v>
      </c>
      <c r="J205" s="10">
        <v>244671180</v>
      </c>
      <c r="K205" s="10">
        <v>1491926</v>
      </c>
      <c r="L205" s="10">
        <v>4257016</v>
      </c>
      <c r="M205" s="10">
        <v>57915490</v>
      </c>
      <c r="N205" s="10">
        <v>34040043</v>
      </c>
      <c r="O205" s="10">
        <v>15799522</v>
      </c>
      <c r="P205" s="10">
        <v>23886</v>
      </c>
      <c r="Q205" s="10">
        <v>5493282</v>
      </c>
      <c r="R205" s="10">
        <v>196089</v>
      </c>
      <c r="S205" s="10">
        <v>30666</v>
      </c>
      <c r="T205" s="10">
        <v>7675475</v>
      </c>
      <c r="U205" s="10">
        <v>29375586</v>
      </c>
      <c r="V205" s="10">
        <v>109783610</v>
      </c>
      <c r="W205" s="10">
        <v>177244</v>
      </c>
      <c r="X205" s="10">
        <v>0</v>
      </c>
      <c r="Y205" s="10">
        <v>3557000</v>
      </c>
      <c r="Z205" s="10">
        <v>1762586</v>
      </c>
      <c r="AA205" s="10">
        <v>5576743</v>
      </c>
      <c r="AB205" s="10">
        <v>274309</v>
      </c>
      <c r="AC205" s="10">
        <v>3679785</v>
      </c>
      <c r="AD205" s="10">
        <v>74957</v>
      </c>
      <c r="AE205" s="10">
        <v>15</v>
      </c>
      <c r="AF205" s="10">
        <v>2134493</v>
      </c>
    </row>
    <row r="206" spans="3:32">
      <c r="C206">
        <f t="shared" si="6"/>
        <v>2028</v>
      </c>
      <c r="D206">
        <f t="shared" si="7"/>
        <v>6</v>
      </c>
      <c r="E206" s="10">
        <v>563211328</v>
      </c>
      <c r="F206" s="10">
        <v>1943582</v>
      </c>
      <c r="G206" s="10">
        <v>28876649</v>
      </c>
      <c r="H206" s="10">
        <v>32548660</v>
      </c>
      <c r="I206" s="10">
        <v>216226</v>
      </c>
      <c r="J206" s="10">
        <v>295974891</v>
      </c>
      <c r="K206" s="10">
        <v>1946998</v>
      </c>
      <c r="L206" s="10">
        <v>5357786</v>
      </c>
      <c r="M206" s="10">
        <v>67330164</v>
      </c>
      <c r="N206" s="10">
        <v>37325160</v>
      </c>
      <c r="O206" s="10">
        <v>17235797</v>
      </c>
      <c r="P206" s="10">
        <v>27478</v>
      </c>
      <c r="Q206" s="10">
        <v>6177723</v>
      </c>
      <c r="R206" s="10">
        <v>215037</v>
      </c>
      <c r="S206" s="10">
        <v>29180</v>
      </c>
      <c r="T206" s="10">
        <v>8280420</v>
      </c>
      <c r="U206" s="10">
        <v>28142877</v>
      </c>
      <c r="V206" s="10">
        <v>111420532</v>
      </c>
      <c r="W206" s="10">
        <v>165353</v>
      </c>
      <c r="X206" s="10">
        <v>0</v>
      </c>
      <c r="Y206" s="10">
        <v>3443000</v>
      </c>
      <c r="Z206" s="10">
        <v>1762586</v>
      </c>
      <c r="AA206" s="10">
        <v>5581390</v>
      </c>
      <c r="AB206" s="10">
        <v>274309</v>
      </c>
      <c r="AC206" s="10">
        <v>3679785</v>
      </c>
      <c r="AD206" s="10">
        <v>74957</v>
      </c>
      <c r="AE206" s="10">
        <v>15</v>
      </c>
      <c r="AF206" s="10">
        <v>2134493</v>
      </c>
    </row>
    <row r="207" spans="3:32">
      <c r="C207">
        <f t="shared" si="6"/>
        <v>2028</v>
      </c>
      <c r="D207">
        <f t="shared" si="7"/>
        <v>7</v>
      </c>
      <c r="E207" s="10">
        <v>660387369</v>
      </c>
      <c r="F207" s="10">
        <v>2259030</v>
      </c>
      <c r="G207" s="10">
        <v>33832805</v>
      </c>
      <c r="H207" s="10">
        <v>36085853</v>
      </c>
      <c r="I207" s="10">
        <v>239621</v>
      </c>
      <c r="J207" s="10">
        <v>319694907</v>
      </c>
      <c r="K207" s="10">
        <v>2047654</v>
      </c>
      <c r="L207" s="10">
        <v>5802618</v>
      </c>
      <c r="M207" s="10">
        <v>70226451</v>
      </c>
      <c r="N207" s="10">
        <v>38924698</v>
      </c>
      <c r="O207" s="10">
        <v>18330136</v>
      </c>
      <c r="P207" s="10">
        <v>29609</v>
      </c>
      <c r="Q207" s="10">
        <v>6591947</v>
      </c>
      <c r="R207" s="10">
        <v>227822</v>
      </c>
      <c r="S207" s="10">
        <v>27398</v>
      </c>
      <c r="T207" s="10">
        <v>8385416</v>
      </c>
      <c r="U207" s="10">
        <v>31151716</v>
      </c>
      <c r="V207" s="10">
        <v>125993413</v>
      </c>
      <c r="W207" s="10">
        <v>172688</v>
      </c>
      <c r="X207" s="10">
        <v>0</v>
      </c>
      <c r="Y207" s="10">
        <v>3557000</v>
      </c>
      <c r="Z207" s="10">
        <v>1762586</v>
      </c>
      <c r="AA207" s="10">
        <v>5586041</v>
      </c>
      <c r="AB207" s="10">
        <v>274309</v>
      </c>
      <c r="AC207" s="10">
        <v>3679785</v>
      </c>
      <c r="AD207" s="10">
        <v>74957</v>
      </c>
      <c r="AE207" s="10">
        <v>15</v>
      </c>
      <c r="AF207" s="10">
        <v>2134493</v>
      </c>
    </row>
    <row r="208" spans="3:32">
      <c r="C208">
        <f t="shared" si="6"/>
        <v>2028</v>
      </c>
      <c r="D208">
        <f t="shared" si="7"/>
        <v>8</v>
      </c>
      <c r="E208" s="10">
        <v>664545588</v>
      </c>
      <c r="F208" s="10">
        <v>2253648</v>
      </c>
      <c r="G208" s="10">
        <v>34025318</v>
      </c>
      <c r="H208" s="10">
        <v>36265637</v>
      </c>
      <c r="I208" s="10">
        <v>240733</v>
      </c>
      <c r="J208" s="10">
        <v>318620735</v>
      </c>
      <c r="K208" s="10">
        <v>2113981</v>
      </c>
      <c r="L208" s="10">
        <v>5758593</v>
      </c>
      <c r="M208" s="10">
        <v>71955309</v>
      </c>
      <c r="N208" s="10">
        <v>39495370</v>
      </c>
      <c r="O208" s="10">
        <v>18550920</v>
      </c>
      <c r="P208" s="10">
        <v>31421</v>
      </c>
      <c r="Q208" s="10">
        <v>6585339</v>
      </c>
      <c r="R208" s="10">
        <v>219993</v>
      </c>
      <c r="S208" s="10">
        <v>31219</v>
      </c>
      <c r="T208" s="10">
        <v>8533909</v>
      </c>
      <c r="U208" s="10">
        <v>34995272</v>
      </c>
      <c r="V208" s="10">
        <v>124393335</v>
      </c>
      <c r="W208" s="10">
        <v>185777</v>
      </c>
      <c r="X208" s="10">
        <v>0</v>
      </c>
      <c r="Y208" s="10">
        <v>3557000</v>
      </c>
      <c r="Z208" s="10">
        <v>1762586</v>
      </c>
      <c r="AA208" s="10">
        <v>5590696</v>
      </c>
      <c r="AB208" s="10">
        <v>274309</v>
      </c>
      <c r="AC208" s="10">
        <v>3679785</v>
      </c>
      <c r="AD208" s="10">
        <v>74957</v>
      </c>
      <c r="AE208" s="10">
        <v>15</v>
      </c>
      <c r="AF208" s="10">
        <v>2134493</v>
      </c>
    </row>
    <row r="209" spans="3:32">
      <c r="C209">
        <f t="shared" si="6"/>
        <v>2028</v>
      </c>
      <c r="D209">
        <f t="shared" si="7"/>
        <v>9</v>
      </c>
      <c r="E209" s="10">
        <v>625374770</v>
      </c>
      <c r="F209" s="10">
        <v>2103572</v>
      </c>
      <c r="G209" s="10">
        <v>32018568</v>
      </c>
      <c r="H209" s="10">
        <v>35375284</v>
      </c>
      <c r="I209" s="10">
        <v>234822</v>
      </c>
      <c r="J209" s="10">
        <v>321498200</v>
      </c>
      <c r="K209" s="10">
        <v>1937711</v>
      </c>
      <c r="L209" s="10">
        <v>5724662</v>
      </c>
      <c r="M209" s="10">
        <v>71158771</v>
      </c>
      <c r="N209" s="10">
        <v>37245859</v>
      </c>
      <c r="O209" s="10">
        <v>17685508</v>
      </c>
      <c r="P209" s="10">
        <v>33622</v>
      </c>
      <c r="Q209" s="10">
        <v>6386687</v>
      </c>
      <c r="R209" s="10">
        <v>218563</v>
      </c>
      <c r="S209" s="10">
        <v>29188</v>
      </c>
      <c r="T209" s="10">
        <v>8556039</v>
      </c>
      <c r="U209" s="10">
        <v>29676955</v>
      </c>
      <c r="V209" s="10">
        <v>113309200</v>
      </c>
      <c r="W209" s="10">
        <v>169241</v>
      </c>
      <c r="X209" s="10">
        <v>0</v>
      </c>
      <c r="Y209" s="10">
        <v>3443000</v>
      </c>
      <c r="Z209" s="10">
        <v>1762586</v>
      </c>
      <c r="AA209" s="10">
        <v>5595355</v>
      </c>
      <c r="AB209" s="10">
        <v>274309</v>
      </c>
      <c r="AC209" s="10">
        <v>3679785</v>
      </c>
      <c r="AD209" s="10">
        <v>74957</v>
      </c>
      <c r="AE209" s="10">
        <v>15</v>
      </c>
      <c r="AF209" s="10">
        <v>2134493</v>
      </c>
    </row>
    <row r="210" spans="3:32">
      <c r="C210">
        <f t="shared" si="6"/>
        <v>2028</v>
      </c>
      <c r="D210">
        <f t="shared" si="7"/>
        <v>10</v>
      </c>
      <c r="E210" s="10">
        <v>494985537</v>
      </c>
      <c r="F210" s="10">
        <v>1651212</v>
      </c>
      <c r="G210" s="10">
        <v>25339884</v>
      </c>
      <c r="H210" s="10">
        <v>30508953</v>
      </c>
      <c r="I210" s="10">
        <v>202501</v>
      </c>
      <c r="J210" s="10">
        <v>289595573</v>
      </c>
      <c r="K210" s="10">
        <v>1597774</v>
      </c>
      <c r="L210" s="10">
        <v>5080730</v>
      </c>
      <c r="M210" s="10">
        <v>63323872</v>
      </c>
      <c r="N210" s="10">
        <v>33890688</v>
      </c>
      <c r="O210" s="10">
        <v>15939101</v>
      </c>
      <c r="P210" s="10">
        <v>27468</v>
      </c>
      <c r="Q210" s="10">
        <v>5839049</v>
      </c>
      <c r="R210" s="10">
        <v>211957</v>
      </c>
      <c r="S210" s="10">
        <v>24802</v>
      </c>
      <c r="T210" s="10">
        <v>7905363</v>
      </c>
      <c r="U210" s="10">
        <v>27404011</v>
      </c>
      <c r="V210" s="10">
        <v>103130877</v>
      </c>
      <c r="W210" s="10">
        <v>174149</v>
      </c>
      <c r="X210" s="10">
        <v>6962000</v>
      </c>
      <c r="Y210" s="10">
        <v>3557000</v>
      </c>
      <c r="Z210" s="10">
        <v>1762586</v>
      </c>
      <c r="AA210" s="10">
        <v>5600018</v>
      </c>
      <c r="AB210" s="10">
        <v>274309</v>
      </c>
      <c r="AC210" s="10">
        <v>3679785</v>
      </c>
      <c r="AD210" s="10">
        <v>74957</v>
      </c>
      <c r="AE210" s="10">
        <v>15</v>
      </c>
      <c r="AF210" s="10">
        <v>2134493</v>
      </c>
    </row>
    <row r="211" spans="3:32">
      <c r="C211">
        <f t="shared" si="6"/>
        <v>2028</v>
      </c>
      <c r="D211">
        <f t="shared" si="7"/>
        <v>11</v>
      </c>
      <c r="E211" s="10">
        <v>345333097</v>
      </c>
      <c r="F211" s="10">
        <v>1142174</v>
      </c>
      <c r="G211" s="10">
        <v>17673433</v>
      </c>
      <c r="H211" s="10">
        <v>22977686</v>
      </c>
      <c r="I211" s="10">
        <v>152489</v>
      </c>
      <c r="J211" s="10">
        <v>223115515</v>
      </c>
      <c r="K211" s="10">
        <v>1233850</v>
      </c>
      <c r="L211" s="10">
        <v>3930150</v>
      </c>
      <c r="M211" s="10">
        <v>53033150</v>
      </c>
      <c r="N211" s="10">
        <v>30552992</v>
      </c>
      <c r="O211" s="10">
        <v>14201428</v>
      </c>
      <c r="P211" s="10">
        <v>22628</v>
      </c>
      <c r="Q211" s="10">
        <v>4857288</v>
      </c>
      <c r="R211" s="10">
        <v>190106</v>
      </c>
      <c r="S211" s="10">
        <v>20292</v>
      </c>
      <c r="T211" s="10">
        <v>7074761</v>
      </c>
      <c r="U211" s="10">
        <v>24578699</v>
      </c>
      <c r="V211" s="10">
        <v>88586634</v>
      </c>
      <c r="W211" s="10">
        <v>166196</v>
      </c>
      <c r="X211" s="10">
        <v>6738000</v>
      </c>
      <c r="Y211" s="10">
        <v>3443000</v>
      </c>
      <c r="Z211" s="10">
        <v>1762586</v>
      </c>
      <c r="AA211" s="10">
        <v>5604685</v>
      </c>
      <c r="AB211" s="10">
        <v>274309</v>
      </c>
      <c r="AC211" s="10">
        <v>3679785</v>
      </c>
      <c r="AD211" s="10">
        <v>74957</v>
      </c>
      <c r="AE211" s="10">
        <v>15</v>
      </c>
      <c r="AF211" s="10">
        <v>2134493</v>
      </c>
    </row>
    <row r="212" spans="3:32">
      <c r="C212">
        <f t="shared" si="6"/>
        <v>2028</v>
      </c>
      <c r="D212">
        <f t="shared" si="7"/>
        <v>12</v>
      </c>
      <c r="E212" s="10">
        <v>416063434</v>
      </c>
      <c r="F212" s="10">
        <v>1364184</v>
      </c>
      <c r="G212" s="10">
        <v>21285231</v>
      </c>
      <c r="H212" s="10">
        <v>25060210</v>
      </c>
      <c r="I212" s="10">
        <v>166274</v>
      </c>
      <c r="J212" s="10">
        <v>226161347</v>
      </c>
      <c r="K212" s="10">
        <v>1319777</v>
      </c>
      <c r="L212" s="10">
        <v>3722811</v>
      </c>
      <c r="M212" s="10">
        <v>54468129</v>
      </c>
      <c r="N212" s="10">
        <v>31787475</v>
      </c>
      <c r="O212" s="10">
        <v>14070341</v>
      </c>
      <c r="P212" s="10">
        <v>25901</v>
      </c>
      <c r="Q212" s="10">
        <v>5134049</v>
      </c>
      <c r="R212" s="10">
        <v>181604</v>
      </c>
      <c r="S212" s="10">
        <v>18983</v>
      </c>
      <c r="T212" s="10">
        <v>7320392</v>
      </c>
      <c r="U212" s="10">
        <v>26477293</v>
      </c>
      <c r="V212" s="10">
        <v>88963869</v>
      </c>
      <c r="W212" s="10">
        <v>172659</v>
      </c>
      <c r="X212" s="10">
        <v>0</v>
      </c>
      <c r="Y212" s="10">
        <v>3558000</v>
      </c>
      <c r="Z212" s="10">
        <v>1762586</v>
      </c>
      <c r="AA212" s="10">
        <v>5609355</v>
      </c>
      <c r="AB212" s="10">
        <v>274309</v>
      </c>
      <c r="AC212" s="10">
        <v>3679785</v>
      </c>
      <c r="AD212" s="10">
        <v>74957</v>
      </c>
      <c r="AE212" s="10">
        <v>15</v>
      </c>
      <c r="AF212" s="10">
        <v>2134493</v>
      </c>
    </row>
    <row r="213" spans="3:32">
      <c r="C213">
        <f t="shared" si="6"/>
        <v>2029</v>
      </c>
      <c r="D213">
        <f t="shared" si="7"/>
        <v>1</v>
      </c>
      <c r="E213" s="10">
        <v>512930643</v>
      </c>
      <c r="F213" s="10">
        <v>1665915</v>
      </c>
      <c r="G213" s="10">
        <v>26212293</v>
      </c>
      <c r="H213" s="10">
        <v>28890424</v>
      </c>
      <c r="I213" s="10">
        <v>191557</v>
      </c>
      <c r="J213" s="10">
        <v>232222625</v>
      </c>
      <c r="K213" s="10">
        <v>1350047</v>
      </c>
      <c r="L213" s="10">
        <v>3857315</v>
      </c>
      <c r="M213" s="10">
        <v>54800412</v>
      </c>
      <c r="N213" s="10">
        <v>32283126</v>
      </c>
      <c r="O213" s="10">
        <v>14764822</v>
      </c>
      <c r="P213" s="10">
        <v>31047</v>
      </c>
      <c r="Q213" s="10">
        <v>5274447</v>
      </c>
      <c r="R213" s="10">
        <v>178888</v>
      </c>
      <c r="S213" s="10">
        <v>17568</v>
      </c>
      <c r="T213" s="10">
        <v>7220181</v>
      </c>
      <c r="U213" s="10">
        <v>23639533</v>
      </c>
      <c r="V213" s="10">
        <v>93242203</v>
      </c>
      <c r="W213" s="10">
        <v>174072</v>
      </c>
      <c r="X213" s="10">
        <v>0</v>
      </c>
      <c r="Y213" s="10">
        <v>3567000</v>
      </c>
      <c r="Z213" s="10">
        <v>1762586</v>
      </c>
      <c r="AA213" s="10">
        <v>5614030</v>
      </c>
      <c r="AB213" s="10">
        <v>274309</v>
      </c>
      <c r="AC213" s="10">
        <v>3679785</v>
      </c>
      <c r="AD213" s="10">
        <v>74957</v>
      </c>
      <c r="AE213" s="10">
        <v>15</v>
      </c>
      <c r="AF213" s="10">
        <v>2134493</v>
      </c>
    </row>
    <row r="214" spans="3:32">
      <c r="C214">
        <f t="shared" si="6"/>
        <v>2029</v>
      </c>
      <c r="D214">
        <f t="shared" si="7"/>
        <v>2</v>
      </c>
      <c r="E214" s="10">
        <v>462412091</v>
      </c>
      <c r="F214" s="10">
        <v>1487715</v>
      </c>
      <c r="G214" s="10">
        <v>23607495</v>
      </c>
      <c r="H214" s="10">
        <v>27052048</v>
      </c>
      <c r="I214" s="10">
        <v>179268</v>
      </c>
      <c r="J214" s="10">
        <v>223548433</v>
      </c>
      <c r="K214" s="10">
        <v>1277217</v>
      </c>
      <c r="L214" s="10">
        <v>3826066</v>
      </c>
      <c r="M214" s="10">
        <v>52698665</v>
      </c>
      <c r="N214" s="10">
        <v>30527279</v>
      </c>
      <c r="O214" s="10">
        <v>13992206</v>
      </c>
      <c r="P214" s="10">
        <v>30865</v>
      </c>
      <c r="Q214" s="10">
        <v>5063482</v>
      </c>
      <c r="R214" s="10">
        <v>168828</v>
      </c>
      <c r="S214" s="10">
        <v>22690</v>
      </c>
      <c r="T214" s="10">
        <v>6605695</v>
      </c>
      <c r="U214" s="10">
        <v>24579145</v>
      </c>
      <c r="V214" s="10">
        <v>77384551</v>
      </c>
      <c r="W214" s="10">
        <v>154379</v>
      </c>
      <c r="X214" s="10">
        <v>0</v>
      </c>
      <c r="Y214" s="10">
        <v>3222000</v>
      </c>
      <c r="Z214" s="10">
        <v>1762586</v>
      </c>
      <c r="AA214" s="10">
        <v>5618708</v>
      </c>
      <c r="AB214" s="10">
        <v>274309</v>
      </c>
      <c r="AC214" s="10">
        <v>3679785</v>
      </c>
      <c r="AD214" s="10">
        <v>74957</v>
      </c>
      <c r="AE214" s="10">
        <v>15</v>
      </c>
      <c r="AF214" s="10">
        <v>2134493</v>
      </c>
    </row>
    <row r="215" spans="3:32">
      <c r="C215">
        <f t="shared" si="6"/>
        <v>2029</v>
      </c>
      <c r="D215">
        <f t="shared" si="7"/>
        <v>3</v>
      </c>
      <c r="E215" s="10">
        <v>384356389</v>
      </c>
      <c r="F215" s="10">
        <v>1225020</v>
      </c>
      <c r="G215" s="10">
        <v>19605716</v>
      </c>
      <c r="H215" s="10">
        <v>23844701</v>
      </c>
      <c r="I215" s="10">
        <v>157936</v>
      </c>
      <c r="J215" s="10">
        <v>215194404</v>
      </c>
      <c r="K215" s="10">
        <v>1134665</v>
      </c>
      <c r="L215" s="10">
        <v>3821029</v>
      </c>
      <c r="M215" s="10">
        <v>53965515</v>
      </c>
      <c r="N215" s="10">
        <v>31808133</v>
      </c>
      <c r="O215" s="10">
        <v>14628838</v>
      </c>
      <c r="P215" s="10">
        <v>30740</v>
      </c>
      <c r="Q215" s="10">
        <v>5072839</v>
      </c>
      <c r="R215" s="10">
        <v>169325</v>
      </c>
      <c r="S215" s="10">
        <v>21547</v>
      </c>
      <c r="T215" s="10">
        <v>7191175</v>
      </c>
      <c r="U215" s="10">
        <v>24159915</v>
      </c>
      <c r="V215" s="10">
        <v>95423638</v>
      </c>
      <c r="W215" s="10">
        <v>170816</v>
      </c>
      <c r="X215" s="10">
        <v>0</v>
      </c>
      <c r="Y215" s="10">
        <v>3567000</v>
      </c>
      <c r="Z215" s="10">
        <v>1762586</v>
      </c>
      <c r="AA215" s="10">
        <v>5623390</v>
      </c>
      <c r="AB215" s="10">
        <v>274309</v>
      </c>
      <c r="AC215" s="10">
        <v>3679785</v>
      </c>
      <c r="AD215" s="10">
        <v>74957</v>
      </c>
      <c r="AE215" s="10">
        <v>15</v>
      </c>
      <c r="AF215" s="10">
        <v>2134493</v>
      </c>
    </row>
    <row r="216" spans="3:32">
      <c r="C216">
        <f t="shared" si="6"/>
        <v>2029</v>
      </c>
      <c r="D216">
        <f t="shared" si="7"/>
        <v>4</v>
      </c>
      <c r="E216" s="10">
        <v>358580745</v>
      </c>
      <c r="F216" s="10">
        <v>1132106</v>
      </c>
      <c r="G216" s="10">
        <v>18275434</v>
      </c>
      <c r="H216" s="10">
        <v>23756756</v>
      </c>
      <c r="I216" s="10">
        <v>157276</v>
      </c>
      <c r="J216" s="10">
        <v>227852325</v>
      </c>
      <c r="K216" s="10">
        <v>1338481</v>
      </c>
      <c r="L216" s="10">
        <v>4147433</v>
      </c>
      <c r="M216" s="10">
        <v>58998020</v>
      </c>
      <c r="N216" s="10">
        <v>33169893</v>
      </c>
      <c r="O216" s="10">
        <v>15186342</v>
      </c>
      <c r="P216" s="10">
        <v>30366</v>
      </c>
      <c r="Q216" s="10">
        <v>5359946</v>
      </c>
      <c r="R216" s="10">
        <v>177198</v>
      </c>
      <c r="S216" s="10">
        <v>20458</v>
      </c>
      <c r="T216" s="10">
        <v>7432222</v>
      </c>
      <c r="U216" s="10">
        <v>25424180</v>
      </c>
      <c r="V216" s="10">
        <v>96644036</v>
      </c>
      <c r="W216" s="10">
        <v>251077</v>
      </c>
      <c r="X216" s="10">
        <v>0</v>
      </c>
      <c r="Y216" s="10">
        <v>3452000</v>
      </c>
      <c r="Z216" s="10">
        <v>1762586</v>
      </c>
      <c r="AA216" s="10">
        <v>5628077</v>
      </c>
      <c r="AB216" s="10">
        <v>274309</v>
      </c>
      <c r="AC216" s="10">
        <v>3679785</v>
      </c>
      <c r="AD216" s="10">
        <v>74957</v>
      </c>
      <c r="AE216" s="10">
        <v>15</v>
      </c>
      <c r="AF216" s="10">
        <v>2134493</v>
      </c>
    </row>
    <row r="217" spans="3:32">
      <c r="C217">
        <f t="shared" si="6"/>
        <v>2029</v>
      </c>
      <c r="D217">
        <f t="shared" si="7"/>
        <v>5</v>
      </c>
      <c r="E217" s="10">
        <v>394639792</v>
      </c>
      <c r="F217" s="10">
        <v>1234112</v>
      </c>
      <c r="G217" s="10">
        <v>20095978</v>
      </c>
      <c r="H217" s="10">
        <v>25793509</v>
      </c>
      <c r="I217" s="10">
        <v>170670</v>
      </c>
      <c r="J217" s="10">
        <v>246095629</v>
      </c>
      <c r="K217" s="10">
        <v>1456822</v>
      </c>
      <c r="L217" s="10">
        <v>4434227</v>
      </c>
      <c r="M217" s="10">
        <v>59895467</v>
      </c>
      <c r="N217" s="10">
        <v>34040043</v>
      </c>
      <c r="O217" s="10">
        <v>15799522</v>
      </c>
      <c r="P217" s="10">
        <v>23886</v>
      </c>
      <c r="Q217" s="10">
        <v>5493282</v>
      </c>
      <c r="R217" s="10">
        <v>196089</v>
      </c>
      <c r="S217" s="10">
        <v>30666</v>
      </c>
      <c r="T217" s="10">
        <v>7684475</v>
      </c>
      <c r="U217" s="10">
        <v>29382586</v>
      </c>
      <c r="V217" s="10">
        <v>109919610</v>
      </c>
      <c r="W217" s="10">
        <v>178244</v>
      </c>
      <c r="X217" s="10">
        <v>0</v>
      </c>
      <c r="Y217" s="10">
        <v>3567000</v>
      </c>
      <c r="Z217" s="10">
        <v>1762586</v>
      </c>
      <c r="AA217" s="10">
        <v>5632767</v>
      </c>
      <c r="AB217" s="10">
        <v>274309</v>
      </c>
      <c r="AC217" s="10">
        <v>3679785</v>
      </c>
      <c r="AD217" s="10">
        <v>74957</v>
      </c>
      <c r="AE217" s="10">
        <v>15</v>
      </c>
      <c r="AF217" s="10">
        <v>2134493</v>
      </c>
    </row>
    <row r="218" spans="3:32">
      <c r="C218">
        <f t="shared" si="6"/>
        <v>2029</v>
      </c>
      <c r="D218">
        <f t="shared" si="7"/>
        <v>6</v>
      </c>
      <c r="E218" s="10">
        <v>567189667</v>
      </c>
      <c r="F218" s="10">
        <v>1756317</v>
      </c>
      <c r="G218" s="10">
        <v>28851232</v>
      </c>
      <c r="H218" s="10">
        <v>32871940</v>
      </c>
      <c r="I218" s="10">
        <v>217373</v>
      </c>
      <c r="J218" s="10">
        <v>297697156</v>
      </c>
      <c r="K218" s="10">
        <v>1901186</v>
      </c>
      <c r="L218" s="10">
        <v>5575061</v>
      </c>
      <c r="M218" s="10">
        <v>69646338</v>
      </c>
      <c r="N218" s="10">
        <v>37325160</v>
      </c>
      <c r="O218" s="10">
        <v>17235797</v>
      </c>
      <c r="P218" s="10">
        <v>27478</v>
      </c>
      <c r="Q218" s="10">
        <v>6177723</v>
      </c>
      <c r="R218" s="10">
        <v>215037</v>
      </c>
      <c r="S218" s="10">
        <v>29180</v>
      </c>
      <c r="T218" s="10">
        <v>8288420</v>
      </c>
      <c r="U218" s="10">
        <v>28147877</v>
      </c>
      <c r="V218" s="10">
        <v>111556532</v>
      </c>
      <c r="W218" s="10">
        <v>165353</v>
      </c>
      <c r="X218" s="10">
        <v>0</v>
      </c>
      <c r="Y218" s="10">
        <v>3452000</v>
      </c>
      <c r="Z218" s="10">
        <v>1762586</v>
      </c>
      <c r="AA218" s="10">
        <v>5637461</v>
      </c>
      <c r="AB218" s="10">
        <v>274309</v>
      </c>
      <c r="AC218" s="10">
        <v>3679785</v>
      </c>
      <c r="AD218" s="10">
        <v>74957</v>
      </c>
      <c r="AE218" s="10">
        <v>15</v>
      </c>
      <c r="AF218" s="10">
        <v>2134493</v>
      </c>
    </row>
    <row r="219" spans="3:32">
      <c r="C219">
        <f t="shared" si="6"/>
        <v>2029</v>
      </c>
      <c r="D219">
        <f t="shared" si="7"/>
        <v>7</v>
      </c>
      <c r="E219" s="10">
        <v>665051085</v>
      </c>
      <c r="F219" s="10">
        <v>2041096</v>
      </c>
      <c r="G219" s="10">
        <v>33802112</v>
      </c>
      <c r="H219" s="10">
        <v>36444272</v>
      </c>
      <c r="I219" s="10">
        <v>240885</v>
      </c>
      <c r="J219" s="10">
        <v>321817153</v>
      </c>
      <c r="K219" s="10">
        <v>2023277</v>
      </c>
      <c r="L219" s="10">
        <v>6042616</v>
      </c>
      <c r="M219" s="10">
        <v>72394107</v>
      </c>
      <c r="N219" s="10">
        <v>38924698</v>
      </c>
      <c r="O219" s="10">
        <v>18330136</v>
      </c>
      <c r="P219" s="10">
        <v>29609</v>
      </c>
      <c r="Q219" s="10">
        <v>6591947</v>
      </c>
      <c r="R219" s="10">
        <v>227822</v>
      </c>
      <c r="S219" s="10">
        <v>27398</v>
      </c>
      <c r="T219" s="10">
        <v>8394416</v>
      </c>
      <c r="U219" s="10">
        <v>31158716</v>
      </c>
      <c r="V219" s="10">
        <v>126129413</v>
      </c>
      <c r="W219" s="10">
        <v>173688</v>
      </c>
      <c r="X219" s="10">
        <v>0</v>
      </c>
      <c r="Y219" s="10">
        <v>3567000</v>
      </c>
      <c r="Z219" s="10">
        <v>1762586</v>
      </c>
      <c r="AA219" s="10">
        <v>5642158</v>
      </c>
      <c r="AB219" s="10">
        <v>274309</v>
      </c>
      <c r="AC219" s="10">
        <v>3679785</v>
      </c>
      <c r="AD219" s="10">
        <v>74957</v>
      </c>
      <c r="AE219" s="10">
        <v>15</v>
      </c>
      <c r="AF219" s="10">
        <v>2134493</v>
      </c>
    </row>
    <row r="220" spans="3:32">
      <c r="C220">
        <f t="shared" si="6"/>
        <v>2029</v>
      </c>
      <c r="D220">
        <f t="shared" si="7"/>
        <v>8</v>
      </c>
      <c r="E220" s="10">
        <v>669237515</v>
      </c>
      <c r="F220" s="10">
        <v>2035964</v>
      </c>
      <c r="G220" s="10">
        <v>33993710</v>
      </c>
      <c r="H220" s="10">
        <v>36625848</v>
      </c>
      <c r="I220" s="10">
        <v>241996</v>
      </c>
      <c r="J220" s="10">
        <v>320466040</v>
      </c>
      <c r="K220" s="10">
        <v>2088814</v>
      </c>
      <c r="L220" s="10">
        <v>5995898</v>
      </c>
      <c r="M220" s="10">
        <v>74417928</v>
      </c>
      <c r="N220" s="10">
        <v>39495370</v>
      </c>
      <c r="O220" s="10">
        <v>18550920</v>
      </c>
      <c r="P220" s="10">
        <v>31421</v>
      </c>
      <c r="Q220" s="10">
        <v>6585339</v>
      </c>
      <c r="R220" s="10">
        <v>219993</v>
      </c>
      <c r="S220" s="10">
        <v>31219</v>
      </c>
      <c r="T220" s="10">
        <v>8542909</v>
      </c>
      <c r="U220" s="10">
        <v>35002272</v>
      </c>
      <c r="V220" s="10">
        <v>124529335</v>
      </c>
      <c r="W220" s="10">
        <v>186777</v>
      </c>
      <c r="X220" s="10">
        <v>0</v>
      </c>
      <c r="Y220" s="10">
        <v>3567000</v>
      </c>
      <c r="Z220" s="10">
        <v>1762586</v>
      </c>
      <c r="AA220" s="10">
        <v>5646860</v>
      </c>
      <c r="AB220" s="10">
        <v>274309</v>
      </c>
      <c r="AC220" s="10">
        <v>3679785</v>
      </c>
      <c r="AD220" s="10">
        <v>74957</v>
      </c>
      <c r="AE220" s="10">
        <v>15</v>
      </c>
      <c r="AF220" s="10">
        <v>2134493</v>
      </c>
    </row>
    <row r="221" spans="3:32">
      <c r="C221">
        <f t="shared" si="6"/>
        <v>2029</v>
      </c>
      <c r="D221">
        <f t="shared" si="7"/>
        <v>9</v>
      </c>
      <c r="E221" s="10">
        <v>629787137</v>
      </c>
      <c r="F221" s="10">
        <v>1901600</v>
      </c>
      <c r="G221" s="10">
        <v>31988826</v>
      </c>
      <c r="H221" s="10">
        <v>35726651</v>
      </c>
      <c r="I221" s="10">
        <v>236054</v>
      </c>
      <c r="J221" s="10">
        <v>323602966</v>
      </c>
      <c r="K221" s="10">
        <v>1937711</v>
      </c>
      <c r="L221" s="10">
        <v>5954484</v>
      </c>
      <c r="M221" s="10">
        <v>73331926</v>
      </c>
      <c r="N221" s="10">
        <v>37245859</v>
      </c>
      <c r="O221" s="10">
        <v>17685508</v>
      </c>
      <c r="P221" s="10">
        <v>33622</v>
      </c>
      <c r="Q221" s="10">
        <v>6386687</v>
      </c>
      <c r="R221" s="10">
        <v>218563</v>
      </c>
      <c r="S221" s="10">
        <v>29188</v>
      </c>
      <c r="T221" s="10">
        <v>8564039</v>
      </c>
      <c r="U221" s="10">
        <v>29681955</v>
      </c>
      <c r="V221" s="10">
        <v>113445200</v>
      </c>
      <c r="W221" s="10">
        <v>169241</v>
      </c>
      <c r="X221" s="10">
        <v>0</v>
      </c>
      <c r="Y221" s="10">
        <v>3452000</v>
      </c>
      <c r="Z221" s="10">
        <v>1762586</v>
      </c>
      <c r="AA221" s="10">
        <v>5651566</v>
      </c>
      <c r="AB221" s="10">
        <v>274309</v>
      </c>
      <c r="AC221" s="10">
        <v>3679785</v>
      </c>
      <c r="AD221" s="10">
        <v>74957</v>
      </c>
      <c r="AE221" s="10">
        <v>15</v>
      </c>
      <c r="AF221" s="10">
        <v>2134493</v>
      </c>
    </row>
    <row r="222" spans="3:32">
      <c r="C222">
        <f t="shared" si="6"/>
        <v>2029</v>
      </c>
      <c r="D222">
        <f t="shared" si="7"/>
        <v>10</v>
      </c>
      <c r="E222" s="10">
        <v>498475691</v>
      </c>
      <c r="F222" s="10">
        <v>1493634</v>
      </c>
      <c r="G222" s="10">
        <v>25316198</v>
      </c>
      <c r="H222" s="10">
        <v>30811980</v>
      </c>
      <c r="I222" s="10">
        <v>203569</v>
      </c>
      <c r="J222" s="10">
        <v>291301366</v>
      </c>
      <c r="K222" s="10">
        <v>1597774</v>
      </c>
      <c r="L222" s="10">
        <v>5288767</v>
      </c>
      <c r="M222" s="10">
        <v>65464061</v>
      </c>
      <c r="N222" s="10">
        <v>33890688</v>
      </c>
      <c r="O222" s="10">
        <v>15939101</v>
      </c>
      <c r="P222" s="10">
        <v>27468</v>
      </c>
      <c r="Q222" s="10">
        <v>5839049</v>
      </c>
      <c r="R222" s="10">
        <v>211957</v>
      </c>
      <c r="S222" s="10">
        <v>24802</v>
      </c>
      <c r="T222" s="10">
        <v>7914363</v>
      </c>
      <c r="U222" s="10">
        <v>27411011</v>
      </c>
      <c r="V222" s="10">
        <v>103266877</v>
      </c>
      <c r="W222" s="10">
        <v>175149</v>
      </c>
      <c r="X222" s="10">
        <v>6962000</v>
      </c>
      <c r="Y222" s="10">
        <v>3567000</v>
      </c>
      <c r="Z222" s="10">
        <v>1762586</v>
      </c>
      <c r="AA222" s="10">
        <v>5656276</v>
      </c>
      <c r="AB222" s="10">
        <v>274309</v>
      </c>
      <c r="AC222" s="10">
        <v>3679785</v>
      </c>
      <c r="AD222" s="10">
        <v>74957</v>
      </c>
      <c r="AE222" s="10">
        <v>15</v>
      </c>
      <c r="AF222" s="10">
        <v>2134493</v>
      </c>
    </row>
    <row r="223" spans="3:32">
      <c r="C223">
        <f t="shared" si="6"/>
        <v>2029</v>
      </c>
      <c r="D223">
        <f t="shared" si="7"/>
        <v>11</v>
      </c>
      <c r="E223" s="10">
        <v>347766495</v>
      </c>
      <c r="F223" s="10">
        <v>1033847</v>
      </c>
      <c r="G223" s="10">
        <v>17656757</v>
      </c>
      <c r="H223" s="10">
        <v>23205909</v>
      </c>
      <c r="I223" s="10">
        <v>153294</v>
      </c>
      <c r="J223" s="10">
        <v>224420234</v>
      </c>
      <c r="K223" s="10">
        <v>1233850</v>
      </c>
      <c r="L223" s="10">
        <v>4086928</v>
      </c>
      <c r="M223" s="10">
        <v>54800262</v>
      </c>
      <c r="N223" s="10">
        <v>30552992</v>
      </c>
      <c r="O223" s="10">
        <v>14201428</v>
      </c>
      <c r="P223" s="10">
        <v>22628</v>
      </c>
      <c r="Q223" s="10">
        <v>4857288</v>
      </c>
      <c r="R223" s="10">
        <v>190106</v>
      </c>
      <c r="S223" s="10">
        <v>20292</v>
      </c>
      <c r="T223" s="10">
        <v>7082761</v>
      </c>
      <c r="U223" s="10">
        <v>24583699</v>
      </c>
      <c r="V223" s="10">
        <v>88722634</v>
      </c>
      <c r="W223" s="10">
        <v>166196</v>
      </c>
      <c r="X223" s="10">
        <v>6738000</v>
      </c>
      <c r="Y223" s="10">
        <v>3452000</v>
      </c>
      <c r="Z223" s="10">
        <v>1762586</v>
      </c>
      <c r="AA223" s="10">
        <v>5660989</v>
      </c>
      <c r="AB223" s="10">
        <v>274309</v>
      </c>
      <c r="AC223" s="10">
        <v>3679785</v>
      </c>
      <c r="AD223" s="10">
        <v>74957</v>
      </c>
      <c r="AE223" s="10">
        <v>15</v>
      </c>
      <c r="AF223" s="10">
        <v>2134493</v>
      </c>
    </row>
    <row r="224" spans="3:32">
      <c r="C224">
        <f t="shared" si="6"/>
        <v>2029</v>
      </c>
      <c r="D224">
        <f t="shared" si="7"/>
        <v>12</v>
      </c>
      <c r="E224" s="10">
        <v>418993374</v>
      </c>
      <c r="F224" s="10">
        <v>1235617</v>
      </c>
      <c r="G224" s="10">
        <v>21264926</v>
      </c>
      <c r="H224" s="10">
        <v>25309122</v>
      </c>
      <c r="I224" s="10">
        <v>167146</v>
      </c>
      <c r="J224" s="10">
        <v>227671225</v>
      </c>
      <c r="K224" s="10">
        <v>1319777</v>
      </c>
      <c r="L224" s="10">
        <v>3874281</v>
      </c>
      <c r="M224" s="10">
        <v>56089481</v>
      </c>
      <c r="N224" s="10">
        <v>31787475</v>
      </c>
      <c r="O224" s="10">
        <v>14070341</v>
      </c>
      <c r="P224" s="10">
        <v>25901</v>
      </c>
      <c r="Q224" s="10">
        <v>5136049</v>
      </c>
      <c r="R224" s="10">
        <v>181604</v>
      </c>
      <c r="S224" s="10">
        <v>18983</v>
      </c>
      <c r="T224" s="10">
        <v>7325392</v>
      </c>
      <c r="U224" s="10">
        <v>26500293</v>
      </c>
      <c r="V224" s="10">
        <v>89132869</v>
      </c>
      <c r="W224" s="10">
        <v>171659</v>
      </c>
      <c r="X224" s="10">
        <v>0</v>
      </c>
      <c r="Y224" s="10">
        <v>3568000</v>
      </c>
      <c r="Z224" s="10">
        <v>1762586</v>
      </c>
      <c r="AA224" s="10">
        <v>5665707</v>
      </c>
      <c r="AB224" s="10">
        <v>274309</v>
      </c>
      <c r="AC224" s="10">
        <v>3679785</v>
      </c>
      <c r="AD224" s="10">
        <v>74957</v>
      </c>
      <c r="AE224" s="10">
        <v>15</v>
      </c>
      <c r="AF224" s="10">
        <v>2134493</v>
      </c>
    </row>
    <row r="225" spans="3:32">
      <c r="C225">
        <f t="shared" si="6"/>
        <v>2030</v>
      </c>
      <c r="D225">
        <f t="shared" si="7"/>
        <v>1</v>
      </c>
      <c r="E225" s="10">
        <v>518331597</v>
      </c>
      <c r="F225" s="10">
        <v>1515195</v>
      </c>
      <c r="G225" s="10">
        <v>26278442</v>
      </c>
      <c r="H225" s="10">
        <v>29178227</v>
      </c>
      <c r="I225" s="10">
        <v>192580</v>
      </c>
      <c r="J225" s="10">
        <v>233224711</v>
      </c>
      <c r="K225" s="10">
        <v>1350047</v>
      </c>
      <c r="L225" s="10">
        <v>4017167</v>
      </c>
      <c r="M225" s="10">
        <v>57008004</v>
      </c>
      <c r="N225" s="10">
        <v>32283126</v>
      </c>
      <c r="O225" s="10">
        <v>14764822</v>
      </c>
      <c r="P225" s="10">
        <v>31047</v>
      </c>
      <c r="Q225" s="10">
        <v>5305097</v>
      </c>
      <c r="R225" s="10">
        <v>178888</v>
      </c>
      <c r="S225" s="10">
        <v>17568</v>
      </c>
      <c r="T225" s="10">
        <v>7220181</v>
      </c>
      <c r="U225" s="10">
        <v>23639533</v>
      </c>
      <c r="V225" s="10">
        <v>93242203</v>
      </c>
      <c r="W225" s="10">
        <v>174072</v>
      </c>
      <c r="X225" s="10">
        <v>0</v>
      </c>
      <c r="Y225" s="10">
        <v>3567000</v>
      </c>
      <c r="Z225" s="10">
        <v>1762586</v>
      </c>
      <c r="AA225" s="10">
        <v>5670428</v>
      </c>
      <c r="AB225" s="10">
        <v>274309</v>
      </c>
      <c r="AC225" s="10">
        <v>3679785</v>
      </c>
      <c r="AD225" s="10">
        <v>74957</v>
      </c>
      <c r="AE225" s="10">
        <v>15</v>
      </c>
      <c r="AF225" s="10">
        <v>2134493</v>
      </c>
    </row>
    <row r="226" spans="3:32">
      <c r="C226">
        <f t="shared" si="6"/>
        <v>2030</v>
      </c>
      <c r="D226">
        <f t="shared" si="7"/>
        <v>2</v>
      </c>
      <c r="E226" s="10">
        <v>467278365</v>
      </c>
      <c r="F226" s="10">
        <v>1354067</v>
      </c>
      <c r="G226" s="10">
        <v>23667276</v>
      </c>
      <c r="H226" s="10">
        <v>27321548</v>
      </c>
      <c r="I226" s="10">
        <v>180215</v>
      </c>
      <c r="J226" s="10">
        <v>224524274</v>
      </c>
      <c r="K226" s="10">
        <v>1277217</v>
      </c>
      <c r="L226" s="10">
        <v>3977050</v>
      </c>
      <c r="M226" s="10">
        <v>54808204</v>
      </c>
      <c r="N226" s="10">
        <v>30527279</v>
      </c>
      <c r="O226" s="10">
        <v>13992206</v>
      </c>
      <c r="P226" s="10">
        <v>30865</v>
      </c>
      <c r="Q226" s="10">
        <v>5092924</v>
      </c>
      <c r="R226" s="10">
        <v>168828</v>
      </c>
      <c r="S226" s="10">
        <v>22690</v>
      </c>
      <c r="T226" s="10">
        <v>6605695</v>
      </c>
      <c r="U226" s="10">
        <v>24579145</v>
      </c>
      <c r="V226" s="10">
        <v>77384551</v>
      </c>
      <c r="W226" s="10">
        <v>154379</v>
      </c>
      <c r="X226" s="10">
        <v>0</v>
      </c>
      <c r="Y226" s="10">
        <v>3222000</v>
      </c>
      <c r="Z226" s="10">
        <v>1762586</v>
      </c>
      <c r="AA226" s="10">
        <v>5675153</v>
      </c>
      <c r="AB226" s="10">
        <v>274309</v>
      </c>
      <c r="AC226" s="10">
        <v>3679785</v>
      </c>
      <c r="AD226" s="10">
        <v>74957</v>
      </c>
      <c r="AE226" s="10">
        <v>15</v>
      </c>
      <c r="AF226" s="10">
        <v>2134493</v>
      </c>
    </row>
    <row r="227" spans="3:32">
      <c r="C227">
        <f t="shared" si="6"/>
        <v>2030</v>
      </c>
      <c r="D227">
        <f t="shared" si="7"/>
        <v>3</v>
      </c>
      <c r="E227" s="10">
        <v>388399006</v>
      </c>
      <c r="F227" s="10">
        <v>1115765</v>
      </c>
      <c r="G227" s="10">
        <v>19655517</v>
      </c>
      <c r="H227" s="10">
        <v>24082243</v>
      </c>
      <c r="I227" s="10">
        <v>158775</v>
      </c>
      <c r="J227" s="10">
        <v>216064948</v>
      </c>
      <c r="K227" s="10">
        <v>1120994</v>
      </c>
      <c r="L227" s="10">
        <v>3978244</v>
      </c>
      <c r="M227" s="10">
        <v>56134983</v>
      </c>
      <c r="N227" s="10">
        <v>31808133</v>
      </c>
      <c r="O227" s="10">
        <v>14628838</v>
      </c>
      <c r="P227" s="10">
        <v>30740</v>
      </c>
      <c r="Q227" s="10">
        <v>5102341</v>
      </c>
      <c r="R227" s="10">
        <v>169325</v>
      </c>
      <c r="S227" s="10">
        <v>21547</v>
      </c>
      <c r="T227" s="10">
        <v>7191175</v>
      </c>
      <c r="U227" s="10">
        <v>24159915</v>
      </c>
      <c r="V227" s="10">
        <v>95423638</v>
      </c>
      <c r="W227" s="10">
        <v>170816</v>
      </c>
      <c r="X227" s="10">
        <v>0</v>
      </c>
      <c r="Y227" s="10">
        <v>3567000</v>
      </c>
      <c r="Z227" s="10">
        <v>1762586</v>
      </c>
      <c r="AA227" s="10">
        <v>5679883</v>
      </c>
      <c r="AB227" s="10">
        <v>274309</v>
      </c>
      <c r="AC227" s="10">
        <v>3679785</v>
      </c>
      <c r="AD227" s="10">
        <v>74957</v>
      </c>
      <c r="AE227" s="10">
        <v>15</v>
      </c>
      <c r="AF227" s="10">
        <v>2134493</v>
      </c>
    </row>
    <row r="228" spans="3:32">
      <c r="C228">
        <f t="shared" si="6"/>
        <v>2030</v>
      </c>
      <c r="D228">
        <f t="shared" si="7"/>
        <v>4</v>
      </c>
      <c r="E228" s="10">
        <v>362350191</v>
      </c>
      <c r="F228" s="10">
        <v>1031884</v>
      </c>
      <c r="G228" s="10">
        <v>18321998</v>
      </c>
      <c r="H228" s="10">
        <v>23993426</v>
      </c>
      <c r="I228" s="10">
        <v>158107</v>
      </c>
      <c r="J228" s="10">
        <v>228755472</v>
      </c>
      <c r="K228" s="10">
        <v>1322355</v>
      </c>
      <c r="L228" s="10">
        <v>4317470</v>
      </c>
      <c r="M228" s="10">
        <v>61324537</v>
      </c>
      <c r="N228" s="10">
        <v>33169893</v>
      </c>
      <c r="O228" s="10">
        <v>15186342</v>
      </c>
      <c r="P228" s="10">
        <v>30366</v>
      </c>
      <c r="Q228" s="10">
        <v>5391154</v>
      </c>
      <c r="R228" s="10">
        <v>177198</v>
      </c>
      <c r="S228" s="10">
        <v>20458</v>
      </c>
      <c r="T228" s="10">
        <v>7432222</v>
      </c>
      <c r="U228" s="10">
        <v>25424180</v>
      </c>
      <c r="V228" s="10">
        <v>96644036</v>
      </c>
      <c r="W228" s="10">
        <v>251077</v>
      </c>
      <c r="X228" s="10">
        <v>0</v>
      </c>
      <c r="Y228" s="10">
        <v>3452000</v>
      </c>
      <c r="Z228" s="10">
        <v>1762586</v>
      </c>
      <c r="AA228" s="10">
        <v>5684616</v>
      </c>
      <c r="AB228" s="10">
        <v>274309</v>
      </c>
      <c r="AC228" s="10">
        <v>3679785</v>
      </c>
      <c r="AD228" s="10">
        <v>74957</v>
      </c>
      <c r="AE228" s="10">
        <v>15</v>
      </c>
      <c r="AF228" s="10">
        <v>2134493</v>
      </c>
    </row>
    <row r="229" spans="3:32">
      <c r="C229">
        <f t="shared" si="6"/>
        <v>2030</v>
      </c>
      <c r="D229">
        <f t="shared" si="7"/>
        <v>5</v>
      </c>
      <c r="E229" s="10">
        <v>398785973</v>
      </c>
      <c r="F229" s="10">
        <v>1125690</v>
      </c>
      <c r="G229" s="10">
        <v>20147381</v>
      </c>
      <c r="H229" s="10">
        <v>26050463</v>
      </c>
      <c r="I229" s="10">
        <v>171578</v>
      </c>
      <c r="J229" s="10">
        <v>247408907</v>
      </c>
      <c r="K229" s="10">
        <v>1439270</v>
      </c>
      <c r="L229" s="10">
        <v>4611439</v>
      </c>
      <c r="M229" s="10">
        <v>62014954</v>
      </c>
      <c r="N229" s="10">
        <v>34040043</v>
      </c>
      <c r="O229" s="10">
        <v>15799522</v>
      </c>
      <c r="P229" s="10">
        <v>23886</v>
      </c>
      <c r="Q229" s="10">
        <v>5525256</v>
      </c>
      <c r="R229" s="10">
        <v>196089</v>
      </c>
      <c r="S229" s="10">
        <v>30666</v>
      </c>
      <c r="T229" s="10">
        <v>7684475</v>
      </c>
      <c r="U229" s="10">
        <v>29382586</v>
      </c>
      <c r="V229" s="10">
        <v>109919610</v>
      </c>
      <c r="W229" s="10">
        <v>178244</v>
      </c>
      <c r="X229" s="10">
        <v>0</v>
      </c>
      <c r="Y229" s="10">
        <v>3567000</v>
      </c>
      <c r="Z229" s="10">
        <v>1762586</v>
      </c>
      <c r="AA229" s="10">
        <v>5689353</v>
      </c>
      <c r="AB229" s="10">
        <v>274309</v>
      </c>
      <c r="AC229" s="10">
        <v>3679785</v>
      </c>
      <c r="AD229" s="10">
        <v>74957</v>
      </c>
      <c r="AE229" s="10">
        <v>15</v>
      </c>
      <c r="AF229" s="10">
        <v>2134493</v>
      </c>
    </row>
    <row r="230" spans="3:32">
      <c r="C230">
        <f t="shared" si="6"/>
        <v>2030</v>
      </c>
      <c r="D230">
        <f t="shared" si="7"/>
        <v>6</v>
      </c>
      <c r="E230" s="10">
        <v>573145302</v>
      </c>
      <c r="F230" s="10">
        <v>1603218</v>
      </c>
      <c r="G230" s="10">
        <v>28925300</v>
      </c>
      <c r="H230" s="10">
        <v>33199414</v>
      </c>
      <c r="I230" s="10">
        <v>218524</v>
      </c>
      <c r="J230" s="10">
        <v>299068703</v>
      </c>
      <c r="K230" s="10">
        <v>1878281</v>
      </c>
      <c r="L230" s="10">
        <v>5802211</v>
      </c>
      <c r="M230" s="10">
        <v>72334924</v>
      </c>
      <c r="N230" s="10">
        <v>37325160</v>
      </c>
      <c r="O230" s="10">
        <v>17235797</v>
      </c>
      <c r="P230" s="10">
        <v>27478</v>
      </c>
      <c r="Q230" s="10">
        <v>6213706</v>
      </c>
      <c r="R230" s="10">
        <v>215037</v>
      </c>
      <c r="S230" s="10">
        <v>29180</v>
      </c>
      <c r="T230" s="10">
        <v>8288420</v>
      </c>
      <c r="U230" s="10">
        <v>28147877</v>
      </c>
      <c r="V230" s="10">
        <v>111556532</v>
      </c>
      <c r="W230" s="10">
        <v>165353</v>
      </c>
      <c r="X230" s="10">
        <v>0</v>
      </c>
      <c r="Y230" s="10">
        <v>3452000</v>
      </c>
      <c r="Z230" s="10">
        <v>1762586</v>
      </c>
      <c r="AA230" s="10">
        <v>5694094</v>
      </c>
      <c r="AB230" s="10">
        <v>274309</v>
      </c>
      <c r="AC230" s="10">
        <v>3679785</v>
      </c>
      <c r="AD230" s="10">
        <v>74957</v>
      </c>
      <c r="AE230" s="10">
        <v>15</v>
      </c>
      <c r="AF230" s="10">
        <v>2134493</v>
      </c>
    </row>
    <row r="231" spans="3:32">
      <c r="C231">
        <f t="shared" si="6"/>
        <v>2030</v>
      </c>
      <c r="D231">
        <f t="shared" si="7"/>
        <v>7</v>
      </c>
      <c r="E231" s="10">
        <v>672032112</v>
      </c>
      <c r="F231" s="10">
        <v>1863204</v>
      </c>
      <c r="G231" s="10">
        <v>33889069</v>
      </c>
      <c r="H231" s="10">
        <v>36807334</v>
      </c>
      <c r="I231" s="10">
        <v>242160</v>
      </c>
      <c r="J231" s="10">
        <v>323137889</v>
      </c>
      <c r="K231" s="10">
        <v>1998900</v>
      </c>
      <c r="L231" s="10">
        <v>6287947</v>
      </c>
      <c r="M231" s="10">
        <v>75416241</v>
      </c>
      <c r="N231" s="10">
        <v>38924698</v>
      </c>
      <c r="O231" s="10">
        <v>18330136</v>
      </c>
      <c r="P231" s="10">
        <v>29609</v>
      </c>
      <c r="Q231" s="10">
        <v>6630390</v>
      </c>
      <c r="R231" s="10">
        <v>227822</v>
      </c>
      <c r="S231" s="10">
        <v>27398</v>
      </c>
      <c r="T231" s="10">
        <v>8394416</v>
      </c>
      <c r="U231" s="10">
        <v>31158716</v>
      </c>
      <c r="V231" s="10">
        <v>126129413</v>
      </c>
      <c r="W231" s="10">
        <v>173688</v>
      </c>
      <c r="X231" s="10">
        <v>0</v>
      </c>
      <c r="Y231" s="10">
        <v>3567000</v>
      </c>
      <c r="Z231" s="10">
        <v>1762586</v>
      </c>
      <c r="AA231" s="10">
        <v>5698839</v>
      </c>
      <c r="AB231" s="10">
        <v>274309</v>
      </c>
      <c r="AC231" s="10">
        <v>3679785</v>
      </c>
      <c r="AD231" s="10">
        <v>74957</v>
      </c>
      <c r="AE231" s="10">
        <v>15</v>
      </c>
      <c r="AF231" s="10">
        <v>2134493</v>
      </c>
    </row>
    <row r="232" spans="3:32">
      <c r="C232">
        <f t="shared" si="6"/>
        <v>2030</v>
      </c>
      <c r="D232">
        <f t="shared" si="7"/>
        <v>8</v>
      </c>
      <c r="E232" s="10">
        <v>676260417</v>
      </c>
      <c r="F232" s="10">
        <v>1858552</v>
      </c>
      <c r="G232" s="10">
        <v>34081299</v>
      </c>
      <c r="H232" s="10">
        <v>36990710</v>
      </c>
      <c r="I232" s="10">
        <v>243285</v>
      </c>
      <c r="J232" s="10">
        <v>322230754</v>
      </c>
      <c r="K232" s="10">
        <v>2063648</v>
      </c>
      <c r="L232" s="10">
        <v>6233202</v>
      </c>
      <c r="M232" s="10">
        <v>77019629</v>
      </c>
      <c r="N232" s="10">
        <v>39495370</v>
      </c>
      <c r="O232" s="10">
        <v>18550920</v>
      </c>
      <c r="P232" s="10">
        <v>31421</v>
      </c>
      <c r="Q232" s="10">
        <v>6623742</v>
      </c>
      <c r="R232" s="10">
        <v>219993</v>
      </c>
      <c r="S232" s="10">
        <v>31219</v>
      </c>
      <c r="T232" s="10">
        <v>8542909</v>
      </c>
      <c r="U232" s="10">
        <v>35002272</v>
      </c>
      <c r="V232" s="10">
        <v>124529335</v>
      </c>
      <c r="W232" s="10">
        <v>186777</v>
      </c>
      <c r="X232" s="10">
        <v>0</v>
      </c>
      <c r="Y232" s="10">
        <v>3567000</v>
      </c>
      <c r="Z232" s="10">
        <v>1762586</v>
      </c>
      <c r="AA232" s="10">
        <v>5703588</v>
      </c>
      <c r="AB232" s="10">
        <v>274309</v>
      </c>
      <c r="AC232" s="10">
        <v>3679785</v>
      </c>
      <c r="AD232" s="10">
        <v>74957</v>
      </c>
      <c r="AE232" s="10">
        <v>15</v>
      </c>
      <c r="AF232" s="10">
        <v>2134493</v>
      </c>
    </row>
    <row r="233" spans="3:32">
      <c r="C233">
        <f t="shared" si="6"/>
        <v>2030</v>
      </c>
      <c r="D233">
        <f t="shared" si="7"/>
        <v>9</v>
      </c>
      <c r="E233" s="10">
        <v>636395933</v>
      </c>
      <c r="F233" s="10">
        <v>1734614</v>
      </c>
      <c r="G233" s="10">
        <v>32071251</v>
      </c>
      <c r="H233" s="10">
        <v>36082563</v>
      </c>
      <c r="I233" s="10">
        <v>237305</v>
      </c>
      <c r="J233" s="10">
        <v>325128313</v>
      </c>
      <c r="K233" s="10">
        <v>1914365</v>
      </c>
      <c r="L233" s="10">
        <v>6199976</v>
      </c>
      <c r="M233" s="10">
        <v>76150507</v>
      </c>
      <c r="N233" s="10">
        <v>37245859</v>
      </c>
      <c r="O233" s="10">
        <v>17685508</v>
      </c>
      <c r="P233" s="10">
        <v>33622</v>
      </c>
      <c r="Q233" s="10">
        <v>6423926</v>
      </c>
      <c r="R233" s="10">
        <v>218563</v>
      </c>
      <c r="S233" s="10">
        <v>29188</v>
      </c>
      <c r="T233" s="10">
        <v>8564039</v>
      </c>
      <c r="U233" s="10">
        <v>29681955</v>
      </c>
      <c r="V233" s="10">
        <v>113445200</v>
      </c>
      <c r="W233" s="10">
        <v>169241</v>
      </c>
      <c r="X233" s="10">
        <v>0</v>
      </c>
      <c r="Y233" s="10">
        <v>3452000</v>
      </c>
      <c r="Z233" s="10">
        <v>1762586</v>
      </c>
      <c r="AA233" s="10">
        <v>5708341</v>
      </c>
      <c r="AB233" s="10">
        <v>274309</v>
      </c>
      <c r="AC233" s="10">
        <v>3679785</v>
      </c>
      <c r="AD233" s="10">
        <v>74957</v>
      </c>
      <c r="AE233" s="10">
        <v>15</v>
      </c>
      <c r="AF233" s="10">
        <v>2134493</v>
      </c>
    </row>
    <row r="234" spans="3:32">
      <c r="C234">
        <f t="shared" si="6"/>
        <v>2030</v>
      </c>
      <c r="D234">
        <f t="shared" si="7"/>
        <v>10</v>
      </c>
      <c r="E234" s="10">
        <v>503705217</v>
      </c>
      <c r="F234" s="10">
        <v>1362588</v>
      </c>
      <c r="G234" s="10">
        <v>25381500</v>
      </c>
      <c r="H234" s="10">
        <v>31118925</v>
      </c>
      <c r="I234" s="10">
        <v>204654</v>
      </c>
      <c r="J234" s="10">
        <v>292476372</v>
      </c>
      <c r="K234" s="10">
        <v>1578524</v>
      </c>
      <c r="L234" s="10">
        <v>5506050</v>
      </c>
      <c r="M234" s="10">
        <v>68197501</v>
      </c>
      <c r="N234" s="10">
        <v>33890688</v>
      </c>
      <c r="O234" s="10">
        <v>15939101</v>
      </c>
      <c r="P234" s="10">
        <v>27468</v>
      </c>
      <c r="Q234" s="10">
        <v>5873108</v>
      </c>
      <c r="R234" s="10">
        <v>211957</v>
      </c>
      <c r="S234" s="10">
        <v>24802</v>
      </c>
      <c r="T234" s="10">
        <v>7914363</v>
      </c>
      <c r="U234" s="10">
        <v>27411011</v>
      </c>
      <c r="V234" s="10">
        <v>103266877</v>
      </c>
      <c r="W234" s="10">
        <v>175149</v>
      </c>
      <c r="X234" s="10">
        <v>6962000</v>
      </c>
      <c r="Y234" s="10">
        <v>3567000</v>
      </c>
      <c r="Z234" s="10">
        <v>1762586</v>
      </c>
      <c r="AA234" s="10">
        <v>5713098</v>
      </c>
      <c r="AB234" s="10">
        <v>274309</v>
      </c>
      <c r="AC234" s="10">
        <v>3679785</v>
      </c>
      <c r="AD234" s="10">
        <v>74957</v>
      </c>
      <c r="AE234" s="10">
        <v>15</v>
      </c>
      <c r="AF234" s="10">
        <v>2134493</v>
      </c>
    </row>
    <row r="235" spans="3:32">
      <c r="C235">
        <f t="shared" si="6"/>
        <v>2030</v>
      </c>
      <c r="D235">
        <f t="shared" si="7"/>
        <v>11</v>
      </c>
      <c r="E235" s="10">
        <v>351414011</v>
      </c>
      <c r="F235" s="10">
        <v>943220</v>
      </c>
      <c r="G235" s="10">
        <v>17702298</v>
      </c>
      <c r="H235" s="10">
        <v>23437088</v>
      </c>
      <c r="I235" s="10">
        <v>154106</v>
      </c>
      <c r="J235" s="10">
        <v>225404334</v>
      </c>
      <c r="K235" s="10">
        <v>1218984</v>
      </c>
      <c r="L235" s="10">
        <v>4257959</v>
      </c>
      <c r="M235" s="10">
        <v>56930385</v>
      </c>
      <c r="N235" s="10">
        <v>30552992</v>
      </c>
      <c r="O235" s="10">
        <v>14201428</v>
      </c>
      <c r="P235" s="10">
        <v>22628</v>
      </c>
      <c r="Q235" s="10">
        <v>4885535</v>
      </c>
      <c r="R235" s="10">
        <v>190106</v>
      </c>
      <c r="S235" s="10">
        <v>20292</v>
      </c>
      <c r="T235" s="10">
        <v>7082761</v>
      </c>
      <c r="U235" s="10">
        <v>24583699</v>
      </c>
      <c r="V235" s="10">
        <v>88722634</v>
      </c>
      <c r="W235" s="10">
        <v>166196</v>
      </c>
      <c r="X235" s="10">
        <v>6738000</v>
      </c>
      <c r="Y235" s="10">
        <v>3452000</v>
      </c>
      <c r="Z235" s="10">
        <v>1762586</v>
      </c>
      <c r="AA235" s="10">
        <v>5717859</v>
      </c>
      <c r="AB235" s="10">
        <v>274309</v>
      </c>
      <c r="AC235" s="10">
        <v>3679785</v>
      </c>
      <c r="AD235" s="10">
        <v>74957</v>
      </c>
      <c r="AE235" s="10">
        <v>15</v>
      </c>
      <c r="AF235" s="10">
        <v>2134493</v>
      </c>
    </row>
    <row r="236" spans="3:32">
      <c r="C236">
        <f t="shared" si="6"/>
        <v>2030</v>
      </c>
      <c r="D236">
        <f t="shared" si="7"/>
        <v>12</v>
      </c>
      <c r="E236" s="10">
        <v>423386767</v>
      </c>
      <c r="F236" s="10">
        <v>1127400</v>
      </c>
      <c r="G236" s="10">
        <v>21319825</v>
      </c>
      <c r="H236" s="10">
        <v>25561248</v>
      </c>
      <c r="I236" s="10">
        <v>168037</v>
      </c>
      <c r="J236" s="10">
        <v>228495367</v>
      </c>
      <c r="K236" s="10">
        <v>1287975</v>
      </c>
      <c r="L236" s="10">
        <v>4035850</v>
      </c>
      <c r="M236" s="10">
        <v>58460751</v>
      </c>
      <c r="N236" s="10">
        <v>31787475</v>
      </c>
      <c r="O236" s="10">
        <v>14070341</v>
      </c>
      <c r="P236" s="10">
        <v>25901</v>
      </c>
      <c r="Q236" s="10">
        <v>5165920</v>
      </c>
      <c r="R236" s="10">
        <v>181604</v>
      </c>
      <c r="S236" s="10">
        <v>18983</v>
      </c>
      <c r="T236" s="10">
        <v>7325392</v>
      </c>
      <c r="U236" s="10">
        <v>26500293</v>
      </c>
      <c r="V236" s="10">
        <v>89132869</v>
      </c>
      <c r="W236" s="10">
        <v>171659</v>
      </c>
      <c r="X236" s="10">
        <v>0</v>
      </c>
      <c r="Y236" s="10">
        <v>3568000</v>
      </c>
      <c r="Z236" s="10">
        <v>1762586</v>
      </c>
      <c r="AA236" s="10">
        <v>5722624</v>
      </c>
      <c r="AB236" s="10">
        <v>274309</v>
      </c>
      <c r="AC236" s="10">
        <v>3679785</v>
      </c>
      <c r="AD236" s="10">
        <v>74957</v>
      </c>
      <c r="AE236" s="10">
        <v>15</v>
      </c>
      <c r="AF236" s="10">
        <v>2134493</v>
      </c>
    </row>
    <row r="237" spans="3:32">
      <c r="C237">
        <f t="shared" si="6"/>
        <v>2031</v>
      </c>
      <c r="D237">
        <f t="shared" si="7"/>
        <v>1</v>
      </c>
      <c r="E237" s="10">
        <v>523732285</v>
      </c>
      <c r="F237" s="10">
        <v>1382609</v>
      </c>
      <c r="G237" s="10">
        <v>26346251</v>
      </c>
      <c r="H237" s="10">
        <v>29457247</v>
      </c>
      <c r="I237" s="10">
        <v>193537</v>
      </c>
      <c r="J237" s="10">
        <v>234566236</v>
      </c>
      <c r="K237" s="10">
        <v>1317515</v>
      </c>
      <c r="L237" s="10">
        <v>4180495</v>
      </c>
      <c r="M237" s="10">
        <v>58801972</v>
      </c>
      <c r="N237" s="10">
        <v>32283126</v>
      </c>
      <c r="O237" s="10">
        <v>14764822</v>
      </c>
      <c r="P237" s="10">
        <v>31047</v>
      </c>
      <c r="Q237" s="10">
        <v>5305097</v>
      </c>
      <c r="R237" s="10">
        <v>178888</v>
      </c>
      <c r="S237" s="10">
        <v>17568</v>
      </c>
      <c r="T237" s="10">
        <v>7220181</v>
      </c>
      <c r="U237" s="10">
        <v>23639533</v>
      </c>
      <c r="V237" s="10">
        <v>93242203</v>
      </c>
      <c r="W237" s="10">
        <v>174072</v>
      </c>
      <c r="X237" s="10">
        <v>0</v>
      </c>
      <c r="Y237" s="10">
        <v>3567000</v>
      </c>
      <c r="Z237" s="10">
        <v>1762586</v>
      </c>
      <c r="AA237" s="10">
        <v>5727393</v>
      </c>
      <c r="AB237" s="10">
        <v>274309</v>
      </c>
      <c r="AC237" s="10">
        <v>3679785</v>
      </c>
      <c r="AD237" s="10">
        <v>74957</v>
      </c>
      <c r="AE237" s="10">
        <v>15</v>
      </c>
      <c r="AF237" s="10">
        <v>2134493</v>
      </c>
    </row>
    <row r="238" spans="3:32">
      <c r="C238">
        <f t="shared" si="6"/>
        <v>2031</v>
      </c>
      <c r="D238">
        <f t="shared" si="7"/>
        <v>2</v>
      </c>
      <c r="E238" s="10">
        <v>472144306</v>
      </c>
      <c r="F238" s="10">
        <v>1235756</v>
      </c>
      <c r="G238" s="10">
        <v>23729654</v>
      </c>
      <c r="H238" s="10">
        <v>27582807</v>
      </c>
      <c r="I238" s="10">
        <v>181116</v>
      </c>
      <c r="J238" s="10">
        <v>225799264</v>
      </c>
      <c r="K238" s="10">
        <v>1246441</v>
      </c>
      <c r="L238" s="10">
        <v>4138328</v>
      </c>
      <c r="M238" s="10">
        <v>56539916</v>
      </c>
      <c r="N238" s="10">
        <v>30527279</v>
      </c>
      <c r="O238" s="10">
        <v>13992206</v>
      </c>
      <c r="P238" s="10">
        <v>30865</v>
      </c>
      <c r="Q238" s="10">
        <v>5092924</v>
      </c>
      <c r="R238" s="10">
        <v>168828</v>
      </c>
      <c r="S238" s="10">
        <v>22690</v>
      </c>
      <c r="T238" s="10">
        <v>6605695</v>
      </c>
      <c r="U238" s="10">
        <v>24579145</v>
      </c>
      <c r="V238" s="10">
        <v>77384551</v>
      </c>
      <c r="W238" s="10">
        <v>154379</v>
      </c>
      <c r="X238" s="10">
        <v>0</v>
      </c>
      <c r="Y238" s="10">
        <v>3222000</v>
      </c>
      <c r="Z238" s="10">
        <v>1762586</v>
      </c>
      <c r="AA238" s="10">
        <v>5732166</v>
      </c>
      <c r="AB238" s="10">
        <v>274309</v>
      </c>
      <c r="AC238" s="10">
        <v>3679785</v>
      </c>
      <c r="AD238" s="10">
        <v>74957</v>
      </c>
      <c r="AE238" s="10">
        <v>15</v>
      </c>
      <c r="AF238" s="10">
        <v>2134493</v>
      </c>
    </row>
    <row r="239" spans="3:32">
      <c r="C239">
        <f t="shared" si="6"/>
        <v>2031</v>
      </c>
      <c r="D239">
        <f t="shared" si="7"/>
        <v>3</v>
      </c>
      <c r="E239" s="10">
        <v>392441402</v>
      </c>
      <c r="F239" s="10">
        <v>1018414</v>
      </c>
      <c r="G239" s="10">
        <v>19708266</v>
      </c>
      <c r="H239" s="10">
        <v>24312525</v>
      </c>
      <c r="I239" s="10">
        <v>159570</v>
      </c>
      <c r="J239" s="10">
        <v>217062939</v>
      </c>
      <c r="K239" s="10">
        <v>1107324</v>
      </c>
      <c r="L239" s="10">
        <v>4135460</v>
      </c>
      <c r="M239" s="10">
        <v>58079460</v>
      </c>
      <c r="N239" s="10">
        <v>31808133</v>
      </c>
      <c r="O239" s="10">
        <v>14628838</v>
      </c>
      <c r="P239" s="10">
        <v>30740</v>
      </c>
      <c r="Q239" s="10">
        <v>5102341</v>
      </c>
      <c r="R239" s="10">
        <v>169325</v>
      </c>
      <c r="S239" s="10">
        <v>21547</v>
      </c>
      <c r="T239" s="10">
        <v>7191175</v>
      </c>
      <c r="U239" s="10">
        <v>24159915</v>
      </c>
      <c r="V239" s="10">
        <v>95423638</v>
      </c>
      <c r="W239" s="10">
        <v>170816</v>
      </c>
      <c r="X239" s="10">
        <v>0</v>
      </c>
      <c r="Y239" s="10">
        <v>3567000</v>
      </c>
      <c r="Z239" s="10">
        <v>1762586</v>
      </c>
      <c r="AA239" s="10">
        <v>5736943</v>
      </c>
      <c r="AB239" s="10">
        <v>274309</v>
      </c>
      <c r="AC239" s="10">
        <v>3679785</v>
      </c>
      <c r="AD239" s="10">
        <v>74957</v>
      </c>
      <c r="AE239" s="10">
        <v>15</v>
      </c>
      <c r="AF239" s="10">
        <v>2134493</v>
      </c>
    </row>
    <row r="240" spans="3:32">
      <c r="C240">
        <f t="shared" si="6"/>
        <v>2031</v>
      </c>
      <c r="D240">
        <f t="shared" si="7"/>
        <v>4</v>
      </c>
      <c r="E240" s="10">
        <v>366119523</v>
      </c>
      <c r="F240" s="10">
        <v>941979</v>
      </c>
      <c r="G240" s="10">
        <v>18372006</v>
      </c>
      <c r="H240" s="10">
        <v>24222849</v>
      </c>
      <c r="I240" s="10">
        <v>158908</v>
      </c>
      <c r="J240" s="10">
        <v>229928364</v>
      </c>
      <c r="K240" s="10">
        <v>1306229</v>
      </c>
      <c r="L240" s="10">
        <v>4491204</v>
      </c>
      <c r="M240" s="10">
        <v>63273941</v>
      </c>
      <c r="N240" s="10">
        <v>33169893</v>
      </c>
      <c r="O240" s="10">
        <v>15186342</v>
      </c>
      <c r="P240" s="10">
        <v>30366</v>
      </c>
      <c r="Q240" s="10">
        <v>5422361</v>
      </c>
      <c r="R240" s="10">
        <v>177198</v>
      </c>
      <c r="S240" s="10">
        <v>20458</v>
      </c>
      <c r="T240" s="10">
        <v>7432222</v>
      </c>
      <c r="U240" s="10">
        <v>25424180</v>
      </c>
      <c r="V240" s="10">
        <v>96644036</v>
      </c>
      <c r="W240" s="10">
        <v>251077</v>
      </c>
      <c r="X240" s="10">
        <v>0</v>
      </c>
      <c r="Y240" s="10">
        <v>3452000</v>
      </c>
      <c r="Z240" s="10">
        <v>1762586</v>
      </c>
      <c r="AA240" s="10">
        <v>5741723</v>
      </c>
      <c r="AB240" s="10">
        <v>274309</v>
      </c>
      <c r="AC240" s="10">
        <v>3679785</v>
      </c>
      <c r="AD240" s="10">
        <v>74957</v>
      </c>
      <c r="AE240" s="10">
        <v>15</v>
      </c>
      <c r="AF240" s="10">
        <v>2134493</v>
      </c>
    </row>
    <row r="241" spans="3:32">
      <c r="C241">
        <f t="shared" si="6"/>
        <v>2031</v>
      </c>
      <c r="D241">
        <f t="shared" si="7"/>
        <v>5</v>
      </c>
      <c r="E241" s="10">
        <v>402932181</v>
      </c>
      <c r="F241" s="10">
        <v>1027753</v>
      </c>
      <c r="G241" s="10">
        <v>20203292</v>
      </c>
      <c r="H241" s="10">
        <v>26299555</v>
      </c>
      <c r="I241" s="10">
        <v>172448</v>
      </c>
      <c r="J241" s="10">
        <v>248541814</v>
      </c>
      <c r="K241" s="10">
        <v>1421718</v>
      </c>
      <c r="L241" s="10">
        <v>4800465</v>
      </c>
      <c r="M241" s="10">
        <v>64192929</v>
      </c>
      <c r="N241" s="10">
        <v>34040043</v>
      </c>
      <c r="O241" s="10">
        <v>15799522</v>
      </c>
      <c r="P241" s="10">
        <v>23886</v>
      </c>
      <c r="Q241" s="10">
        <v>5557230</v>
      </c>
      <c r="R241" s="10">
        <v>196089</v>
      </c>
      <c r="S241" s="10">
        <v>30666</v>
      </c>
      <c r="T241" s="10">
        <v>7684475</v>
      </c>
      <c r="U241" s="10">
        <v>29382586</v>
      </c>
      <c r="V241" s="10">
        <v>109919610</v>
      </c>
      <c r="W241" s="10">
        <v>178244</v>
      </c>
      <c r="X241" s="10">
        <v>0</v>
      </c>
      <c r="Y241" s="10">
        <v>3567000</v>
      </c>
      <c r="Z241" s="10">
        <v>1762586</v>
      </c>
      <c r="AA241" s="10">
        <v>5746508</v>
      </c>
      <c r="AB241" s="10">
        <v>274309</v>
      </c>
      <c r="AC241" s="10">
        <v>3679785</v>
      </c>
      <c r="AD241" s="10">
        <v>74957</v>
      </c>
      <c r="AE241" s="10">
        <v>15</v>
      </c>
      <c r="AF241" s="10">
        <v>2134493</v>
      </c>
    </row>
    <row r="242" spans="3:32">
      <c r="C242">
        <f t="shared" si="6"/>
        <v>2031</v>
      </c>
      <c r="D242">
        <f t="shared" si="7"/>
        <v>6</v>
      </c>
      <c r="E242" s="10">
        <v>579100681</v>
      </c>
      <c r="F242" s="10">
        <v>1463961</v>
      </c>
      <c r="G242" s="10">
        <v>29007366</v>
      </c>
      <c r="H242" s="10">
        <v>33516850</v>
      </c>
      <c r="I242" s="10">
        <v>219645</v>
      </c>
      <c r="J242" s="10">
        <v>300440511</v>
      </c>
      <c r="K242" s="10">
        <v>1855375</v>
      </c>
      <c r="L242" s="10">
        <v>6039238</v>
      </c>
      <c r="M242" s="10">
        <v>74882715</v>
      </c>
      <c r="N242" s="10">
        <v>37325160</v>
      </c>
      <c r="O242" s="10">
        <v>17235797</v>
      </c>
      <c r="P242" s="10">
        <v>27478</v>
      </c>
      <c r="Q242" s="10">
        <v>6249689</v>
      </c>
      <c r="R242" s="10">
        <v>215037</v>
      </c>
      <c r="S242" s="10">
        <v>29180</v>
      </c>
      <c r="T242" s="10">
        <v>8288420</v>
      </c>
      <c r="U242" s="10">
        <v>28147877</v>
      </c>
      <c r="V242" s="10">
        <v>111556532</v>
      </c>
      <c r="W242" s="10">
        <v>165353</v>
      </c>
      <c r="X242" s="10">
        <v>0</v>
      </c>
      <c r="Y242" s="10">
        <v>3452000</v>
      </c>
      <c r="Z242" s="10">
        <v>1762586</v>
      </c>
      <c r="AA242" s="10">
        <v>5751297</v>
      </c>
      <c r="AB242" s="10">
        <v>274309</v>
      </c>
      <c r="AC242" s="10">
        <v>3679785</v>
      </c>
      <c r="AD242" s="10">
        <v>74957</v>
      </c>
      <c r="AE242" s="10">
        <v>15</v>
      </c>
      <c r="AF242" s="10">
        <v>2134493</v>
      </c>
    </row>
    <row r="243" spans="3:32">
      <c r="C243">
        <f t="shared" si="6"/>
        <v>2031</v>
      </c>
      <c r="D243">
        <f t="shared" si="7"/>
        <v>7</v>
      </c>
      <c r="E243" s="10">
        <v>679011431</v>
      </c>
      <c r="F243" s="10">
        <v>1701602</v>
      </c>
      <c r="G243" s="10">
        <v>33986751</v>
      </c>
      <c r="H243" s="10">
        <v>37159272</v>
      </c>
      <c r="I243" s="10">
        <v>243396</v>
      </c>
      <c r="J243" s="10">
        <v>324921753</v>
      </c>
      <c r="K243" s="10">
        <v>1974523</v>
      </c>
      <c r="L243" s="10">
        <v>6543945</v>
      </c>
      <c r="M243" s="10">
        <v>77824748</v>
      </c>
      <c r="N243" s="10">
        <v>38924698</v>
      </c>
      <c r="O243" s="10">
        <v>18330136</v>
      </c>
      <c r="P243" s="10">
        <v>29609</v>
      </c>
      <c r="Q243" s="10">
        <v>6668832</v>
      </c>
      <c r="R243" s="10">
        <v>227822</v>
      </c>
      <c r="S243" s="10">
        <v>27398</v>
      </c>
      <c r="T243" s="10">
        <v>8394416</v>
      </c>
      <c r="U243" s="10">
        <v>31158716</v>
      </c>
      <c r="V243" s="10">
        <v>126129413</v>
      </c>
      <c r="W243" s="10">
        <v>173688</v>
      </c>
      <c r="X243" s="10">
        <v>0</v>
      </c>
      <c r="Y243" s="10">
        <v>3567000</v>
      </c>
      <c r="Z243" s="10">
        <v>1762586</v>
      </c>
      <c r="AA243" s="10">
        <v>5756090</v>
      </c>
      <c r="AB243" s="10">
        <v>274309</v>
      </c>
      <c r="AC243" s="10">
        <v>3679785</v>
      </c>
      <c r="AD243" s="10">
        <v>74957</v>
      </c>
      <c r="AE243" s="10">
        <v>15</v>
      </c>
      <c r="AF243" s="10">
        <v>2134493</v>
      </c>
    </row>
    <row r="244" spans="3:32">
      <c r="C244">
        <f t="shared" si="6"/>
        <v>2031</v>
      </c>
      <c r="D244">
        <f t="shared" si="7"/>
        <v>8</v>
      </c>
      <c r="E244" s="10">
        <v>683280564</v>
      </c>
      <c r="F244" s="10">
        <v>1697572</v>
      </c>
      <c r="G244" s="10">
        <v>34180677</v>
      </c>
      <c r="H244" s="10">
        <v>37344402</v>
      </c>
      <c r="I244" s="10">
        <v>244526</v>
      </c>
      <c r="J244" s="10">
        <v>323777242</v>
      </c>
      <c r="K244" s="10">
        <v>1988148</v>
      </c>
      <c r="L244" s="10">
        <v>6491601</v>
      </c>
      <c r="M244" s="10">
        <v>79728510</v>
      </c>
      <c r="N244" s="10">
        <v>39495370</v>
      </c>
      <c r="O244" s="10">
        <v>18550920</v>
      </c>
      <c r="P244" s="10">
        <v>31421</v>
      </c>
      <c r="Q244" s="10">
        <v>6662145</v>
      </c>
      <c r="R244" s="10">
        <v>219993</v>
      </c>
      <c r="S244" s="10">
        <v>31219</v>
      </c>
      <c r="T244" s="10">
        <v>8542909</v>
      </c>
      <c r="U244" s="10">
        <v>35002272</v>
      </c>
      <c r="V244" s="10">
        <v>124529335</v>
      </c>
      <c r="W244" s="10">
        <v>186777</v>
      </c>
      <c r="X244" s="10">
        <v>0</v>
      </c>
      <c r="Y244" s="10">
        <v>3567000</v>
      </c>
      <c r="Z244" s="10">
        <v>1762586</v>
      </c>
      <c r="AA244" s="10">
        <v>5760886</v>
      </c>
      <c r="AB244" s="10">
        <v>274309</v>
      </c>
      <c r="AC244" s="10">
        <v>3679785</v>
      </c>
      <c r="AD244" s="10">
        <v>74957</v>
      </c>
      <c r="AE244" s="10">
        <v>15</v>
      </c>
      <c r="AF244" s="10">
        <v>2134493</v>
      </c>
    </row>
    <row r="245" spans="3:32">
      <c r="C245">
        <f t="shared" si="6"/>
        <v>2031</v>
      </c>
      <c r="D245">
        <f t="shared" si="7"/>
        <v>9</v>
      </c>
      <c r="E245" s="10">
        <v>642999267</v>
      </c>
      <c r="F245" s="10">
        <v>1585960</v>
      </c>
      <c r="G245" s="10">
        <v>32164770</v>
      </c>
      <c r="H245" s="10">
        <v>36427564</v>
      </c>
      <c r="I245" s="10">
        <v>238523</v>
      </c>
      <c r="J245" s="10">
        <v>326717729</v>
      </c>
      <c r="K245" s="10">
        <v>1844327</v>
      </c>
      <c r="L245" s="10">
        <v>6450691</v>
      </c>
      <c r="M245" s="10">
        <v>78806586</v>
      </c>
      <c r="N245" s="10">
        <v>37245859</v>
      </c>
      <c r="O245" s="10">
        <v>17685508</v>
      </c>
      <c r="P245" s="10">
        <v>33622</v>
      </c>
      <c r="Q245" s="10">
        <v>6461166</v>
      </c>
      <c r="R245" s="10">
        <v>218563</v>
      </c>
      <c r="S245" s="10">
        <v>29188</v>
      </c>
      <c r="T245" s="10">
        <v>8564039</v>
      </c>
      <c r="U245" s="10">
        <v>29681955</v>
      </c>
      <c r="V245" s="10">
        <v>113445200</v>
      </c>
      <c r="W245" s="10">
        <v>169241</v>
      </c>
      <c r="X245" s="10">
        <v>0</v>
      </c>
      <c r="Y245" s="10">
        <v>3452000</v>
      </c>
      <c r="Z245" s="10">
        <v>1762586</v>
      </c>
      <c r="AA245" s="10">
        <v>5765687</v>
      </c>
      <c r="AB245" s="10">
        <v>274309</v>
      </c>
      <c r="AC245" s="10">
        <v>3679785</v>
      </c>
      <c r="AD245" s="10">
        <v>74957</v>
      </c>
      <c r="AE245" s="10">
        <v>15</v>
      </c>
      <c r="AF245" s="10">
        <v>2134493</v>
      </c>
    </row>
    <row r="246" spans="3:32">
      <c r="C246">
        <f t="shared" si="6"/>
        <v>2031</v>
      </c>
      <c r="D246">
        <f t="shared" si="7"/>
        <v>10</v>
      </c>
      <c r="E246" s="10">
        <v>508930309</v>
      </c>
      <c r="F246" s="10">
        <v>1246058</v>
      </c>
      <c r="G246" s="10">
        <v>25455687</v>
      </c>
      <c r="H246" s="10">
        <v>31416466</v>
      </c>
      <c r="I246" s="10">
        <v>205705</v>
      </c>
      <c r="J246" s="10">
        <v>294148062</v>
      </c>
      <c r="K246" s="10">
        <v>1520773</v>
      </c>
      <c r="L246" s="10">
        <v>5732579</v>
      </c>
      <c r="M246" s="10">
        <v>70337691</v>
      </c>
      <c r="N246" s="10">
        <v>33890688</v>
      </c>
      <c r="O246" s="10">
        <v>15939101</v>
      </c>
      <c r="P246" s="10">
        <v>27468</v>
      </c>
      <c r="Q246" s="10">
        <v>5907167</v>
      </c>
      <c r="R246" s="10">
        <v>211957</v>
      </c>
      <c r="S246" s="10">
        <v>24802</v>
      </c>
      <c r="T246" s="10">
        <v>7914363</v>
      </c>
      <c r="U246" s="10">
        <v>27411011</v>
      </c>
      <c r="V246" s="10">
        <v>103266877</v>
      </c>
      <c r="W246" s="10">
        <v>175149</v>
      </c>
      <c r="X246" s="10">
        <v>6962000</v>
      </c>
      <c r="Y246" s="10">
        <v>3567000</v>
      </c>
      <c r="Z246" s="10">
        <v>1762586</v>
      </c>
      <c r="AA246" s="10">
        <v>5770492</v>
      </c>
      <c r="AB246" s="10">
        <v>274309</v>
      </c>
      <c r="AC246" s="10">
        <v>3679785</v>
      </c>
      <c r="AD246" s="10">
        <v>74957</v>
      </c>
      <c r="AE246" s="10">
        <v>15</v>
      </c>
      <c r="AF246" s="10">
        <v>2134493</v>
      </c>
    </row>
    <row r="247" spans="3:32">
      <c r="C247">
        <f t="shared" si="6"/>
        <v>2031</v>
      </c>
      <c r="D247">
        <f t="shared" si="7"/>
        <v>11</v>
      </c>
      <c r="E247" s="10">
        <v>355058086</v>
      </c>
      <c r="F247" s="10">
        <v>862734</v>
      </c>
      <c r="G247" s="10">
        <v>17754372</v>
      </c>
      <c r="H247" s="10">
        <v>23661175</v>
      </c>
      <c r="I247" s="10">
        <v>154902</v>
      </c>
      <c r="J247" s="10">
        <v>226500698</v>
      </c>
      <c r="K247" s="10">
        <v>1174387</v>
      </c>
      <c r="L247" s="10">
        <v>4432554</v>
      </c>
      <c r="M247" s="10">
        <v>58874208</v>
      </c>
      <c r="N247" s="10">
        <v>30552992</v>
      </c>
      <c r="O247" s="10">
        <v>14201428</v>
      </c>
      <c r="P247" s="10">
        <v>22628</v>
      </c>
      <c r="Q247" s="10">
        <v>4913782</v>
      </c>
      <c r="R247" s="10">
        <v>190106</v>
      </c>
      <c r="S247" s="10">
        <v>20292</v>
      </c>
      <c r="T247" s="10">
        <v>7082761</v>
      </c>
      <c r="U247" s="10">
        <v>24583699</v>
      </c>
      <c r="V247" s="10">
        <v>88722634</v>
      </c>
      <c r="W247" s="10">
        <v>166196</v>
      </c>
      <c r="X247" s="10">
        <v>6738000</v>
      </c>
      <c r="Y247" s="10">
        <v>3452000</v>
      </c>
      <c r="Z247" s="10">
        <v>1762586</v>
      </c>
      <c r="AA247" s="10">
        <v>5775301</v>
      </c>
      <c r="AB247" s="10">
        <v>274309</v>
      </c>
      <c r="AC247" s="10">
        <v>3679785</v>
      </c>
      <c r="AD247" s="10">
        <v>74957</v>
      </c>
      <c r="AE247" s="10">
        <v>15</v>
      </c>
      <c r="AF247" s="10">
        <v>2134493</v>
      </c>
    </row>
    <row r="248" spans="3:32">
      <c r="C248">
        <f t="shared" si="6"/>
        <v>2031</v>
      </c>
      <c r="D248">
        <f t="shared" si="7"/>
        <v>12</v>
      </c>
      <c r="E248" s="10">
        <v>427775594</v>
      </c>
      <c r="F248" s="10">
        <v>1031419</v>
      </c>
      <c r="G248" s="10">
        <v>21382995</v>
      </c>
      <c r="H248" s="10">
        <v>25805639</v>
      </c>
      <c r="I248" s="10">
        <v>168910</v>
      </c>
      <c r="J248" s="10">
        <v>229787393</v>
      </c>
      <c r="K248" s="10">
        <v>1256173</v>
      </c>
      <c r="L248" s="10">
        <v>4197419</v>
      </c>
      <c r="M248" s="10">
        <v>60262254</v>
      </c>
      <c r="N248" s="10">
        <v>31787475</v>
      </c>
      <c r="O248" s="10">
        <v>14070341</v>
      </c>
      <c r="P248" s="10">
        <v>25901</v>
      </c>
      <c r="Q248" s="10">
        <v>5195792</v>
      </c>
      <c r="R248" s="10">
        <v>181604</v>
      </c>
      <c r="S248" s="10">
        <v>18983</v>
      </c>
      <c r="T248" s="10">
        <v>7325392</v>
      </c>
      <c r="U248" s="10">
        <v>26500293</v>
      </c>
      <c r="V248" s="10">
        <v>89132869</v>
      </c>
      <c r="W248" s="10">
        <v>171659</v>
      </c>
      <c r="X248" s="10">
        <v>0</v>
      </c>
      <c r="Y248" s="10">
        <v>3568000</v>
      </c>
      <c r="Z248" s="10">
        <v>1762586</v>
      </c>
      <c r="AA248" s="10">
        <v>5780113</v>
      </c>
      <c r="AB248" s="10">
        <v>274309</v>
      </c>
      <c r="AC248" s="10">
        <v>3679785</v>
      </c>
      <c r="AD248" s="10">
        <v>74957</v>
      </c>
      <c r="AE248" s="10">
        <v>15</v>
      </c>
      <c r="AF248" s="10">
        <v>2134493</v>
      </c>
    </row>
    <row r="249" spans="3:32">
      <c r="C249">
        <f t="shared" si="6"/>
        <v>2032</v>
      </c>
      <c r="D249">
        <f t="shared" si="7"/>
        <v>1</v>
      </c>
      <c r="E249" s="10">
        <v>528543558</v>
      </c>
      <c r="F249" s="10">
        <v>1263809</v>
      </c>
      <c r="G249" s="10">
        <v>26396354</v>
      </c>
      <c r="H249" s="10">
        <v>29735566</v>
      </c>
      <c r="I249" s="10">
        <v>194527</v>
      </c>
      <c r="J249" s="10">
        <v>235303467</v>
      </c>
      <c r="K249" s="10">
        <v>1284984</v>
      </c>
      <c r="L249" s="10">
        <v>4347298</v>
      </c>
      <c r="M249" s="10">
        <v>61188960</v>
      </c>
      <c r="N249" s="10">
        <v>32283126</v>
      </c>
      <c r="O249" s="10">
        <v>14764822</v>
      </c>
      <c r="P249" s="10">
        <v>31047</v>
      </c>
      <c r="Q249" s="10">
        <v>5335748</v>
      </c>
      <c r="R249" s="10">
        <v>178888</v>
      </c>
      <c r="S249" s="10">
        <v>17568</v>
      </c>
      <c r="T249" s="10">
        <v>7211181</v>
      </c>
      <c r="U249" s="10">
        <v>23632533</v>
      </c>
      <c r="V249" s="10">
        <v>93106203</v>
      </c>
      <c r="W249" s="10">
        <v>173072</v>
      </c>
      <c r="X249" s="10">
        <v>0</v>
      </c>
      <c r="Y249" s="10">
        <v>3557000</v>
      </c>
      <c r="Z249" s="10">
        <v>1762586</v>
      </c>
      <c r="AA249" s="10">
        <v>5784930</v>
      </c>
      <c r="AB249" s="10">
        <v>274309</v>
      </c>
      <c r="AC249" s="10">
        <v>3679785</v>
      </c>
      <c r="AD249" s="10">
        <v>74957</v>
      </c>
      <c r="AE249" s="10">
        <v>15</v>
      </c>
      <c r="AF249" s="10">
        <v>2134493</v>
      </c>
    </row>
    <row r="250" spans="3:32">
      <c r="C250">
        <f t="shared" si="6"/>
        <v>2032</v>
      </c>
      <c r="D250">
        <f t="shared" si="7"/>
        <v>2</v>
      </c>
      <c r="E250" s="10">
        <v>476478104</v>
      </c>
      <c r="F250" s="10">
        <v>1129898</v>
      </c>
      <c r="G250" s="10">
        <v>23776867</v>
      </c>
      <c r="H250" s="10">
        <v>27843397</v>
      </c>
      <c r="I250" s="10">
        <v>182060</v>
      </c>
      <c r="J250" s="10">
        <v>225085433</v>
      </c>
      <c r="K250" s="10">
        <v>1236054</v>
      </c>
      <c r="L250" s="10">
        <v>4385679</v>
      </c>
      <c r="M250" s="10">
        <v>59794341</v>
      </c>
      <c r="N250" s="10">
        <v>30728760</v>
      </c>
      <c r="O250" s="10">
        <v>14142880</v>
      </c>
      <c r="P250" s="10">
        <v>31383</v>
      </c>
      <c r="Q250" s="10">
        <v>5209511</v>
      </c>
      <c r="R250" s="10">
        <v>171660</v>
      </c>
      <c r="S250" s="10">
        <v>23070</v>
      </c>
      <c r="T250" s="10">
        <v>6758851</v>
      </c>
      <c r="U250" s="10">
        <v>24702507</v>
      </c>
      <c r="V250" s="10">
        <v>78915489</v>
      </c>
      <c r="W250" s="10">
        <v>159379</v>
      </c>
      <c r="X250" s="10">
        <v>0</v>
      </c>
      <c r="Y250" s="10">
        <v>3328000</v>
      </c>
      <c r="Z250" s="10">
        <v>1762586</v>
      </c>
      <c r="AA250" s="10">
        <v>5789751</v>
      </c>
      <c r="AB250" s="10">
        <v>274309</v>
      </c>
      <c r="AC250" s="10">
        <v>3679785</v>
      </c>
      <c r="AD250" s="10">
        <v>74957</v>
      </c>
      <c r="AE250" s="10">
        <v>15</v>
      </c>
      <c r="AF250" s="10">
        <v>2134493</v>
      </c>
    </row>
    <row r="251" spans="3:32">
      <c r="C251">
        <f t="shared" si="6"/>
        <v>2032</v>
      </c>
      <c r="D251">
        <f t="shared" si="7"/>
        <v>3</v>
      </c>
      <c r="E251" s="10">
        <v>396040873</v>
      </c>
      <c r="F251" s="10">
        <v>931435</v>
      </c>
      <c r="G251" s="10">
        <v>19749027</v>
      </c>
      <c r="H251" s="10">
        <v>24542215</v>
      </c>
      <c r="I251" s="10">
        <v>160406</v>
      </c>
      <c r="J251" s="10">
        <v>216380187</v>
      </c>
      <c r="K251" s="10">
        <v>1098272</v>
      </c>
      <c r="L251" s="10">
        <v>4379277</v>
      </c>
      <c r="M251" s="10">
        <v>61254260</v>
      </c>
      <c r="N251" s="10">
        <v>32011783</v>
      </c>
      <c r="O251" s="10">
        <v>14777020</v>
      </c>
      <c r="P251" s="10">
        <v>31261</v>
      </c>
      <c r="Q251" s="10">
        <v>5217889</v>
      </c>
      <c r="R251" s="10">
        <v>172193</v>
      </c>
      <c r="S251" s="10">
        <v>21912</v>
      </c>
      <c r="T251" s="10">
        <v>7250039</v>
      </c>
      <c r="U251" s="10">
        <v>24190104</v>
      </c>
      <c r="V251" s="10">
        <v>95289715</v>
      </c>
      <c r="W251" s="10">
        <v>169816</v>
      </c>
      <c r="X251" s="10">
        <v>0</v>
      </c>
      <c r="Y251" s="10">
        <v>3557000</v>
      </c>
      <c r="Z251" s="10">
        <v>1762586</v>
      </c>
      <c r="AA251" s="10">
        <v>5794576</v>
      </c>
      <c r="AB251" s="10">
        <v>274309</v>
      </c>
      <c r="AC251" s="10">
        <v>3679785</v>
      </c>
      <c r="AD251" s="10">
        <v>74957</v>
      </c>
      <c r="AE251" s="10">
        <v>15</v>
      </c>
      <c r="AF251" s="10">
        <v>2134493</v>
      </c>
    </row>
    <row r="252" spans="3:32">
      <c r="C252">
        <f t="shared" si="6"/>
        <v>2032</v>
      </c>
      <c r="D252">
        <f t="shared" si="7"/>
        <v>4</v>
      </c>
      <c r="E252" s="10">
        <v>369475068</v>
      </c>
      <c r="F252" s="10">
        <v>861769</v>
      </c>
      <c r="G252" s="10">
        <v>18411406</v>
      </c>
      <c r="H252" s="10">
        <v>24451681</v>
      </c>
      <c r="I252" s="10">
        <v>159751</v>
      </c>
      <c r="J252" s="10">
        <v>230530104</v>
      </c>
      <c r="K252" s="10">
        <v>1273976</v>
      </c>
      <c r="L252" s="10">
        <v>4672331</v>
      </c>
      <c r="M252" s="10">
        <v>65795399</v>
      </c>
      <c r="N252" s="10">
        <v>33169893</v>
      </c>
      <c r="O252" s="10">
        <v>15186342</v>
      </c>
      <c r="P252" s="10">
        <v>30366</v>
      </c>
      <c r="Q252" s="10">
        <v>5422361</v>
      </c>
      <c r="R252" s="10">
        <v>177198</v>
      </c>
      <c r="S252" s="10">
        <v>20458</v>
      </c>
      <c r="T252" s="10">
        <v>7424222</v>
      </c>
      <c r="U252" s="10">
        <v>25419180</v>
      </c>
      <c r="V252" s="10">
        <v>96508036</v>
      </c>
      <c r="W252" s="10">
        <v>251077</v>
      </c>
      <c r="X252" s="10">
        <v>0</v>
      </c>
      <c r="Y252" s="10">
        <v>3443000</v>
      </c>
      <c r="Z252" s="10">
        <v>1762586</v>
      </c>
      <c r="AA252" s="10">
        <v>5799405</v>
      </c>
      <c r="AB252" s="10">
        <v>274309</v>
      </c>
      <c r="AC252" s="10">
        <v>3679785</v>
      </c>
      <c r="AD252" s="10">
        <v>74957</v>
      </c>
      <c r="AE252" s="10">
        <v>15</v>
      </c>
      <c r="AF252" s="10">
        <v>2134493</v>
      </c>
    </row>
    <row r="253" spans="3:32">
      <c r="C253">
        <f t="shared" si="6"/>
        <v>2032</v>
      </c>
      <c r="D253">
        <f t="shared" si="7"/>
        <v>5</v>
      </c>
      <c r="E253" s="10">
        <v>406622326</v>
      </c>
      <c r="F253" s="10">
        <v>940508</v>
      </c>
      <c r="G253" s="10">
        <v>20248204</v>
      </c>
      <c r="H253" s="10">
        <v>26547993</v>
      </c>
      <c r="I253" s="10">
        <v>173374</v>
      </c>
      <c r="J253" s="10">
        <v>249540511</v>
      </c>
      <c r="K253" s="10">
        <v>1386614</v>
      </c>
      <c r="L253" s="10">
        <v>4993428</v>
      </c>
      <c r="M253" s="10">
        <v>66510414</v>
      </c>
      <c r="N253" s="10">
        <v>34040043</v>
      </c>
      <c r="O253" s="10">
        <v>15799522</v>
      </c>
      <c r="P253" s="10">
        <v>23886</v>
      </c>
      <c r="Q253" s="10">
        <v>5557230</v>
      </c>
      <c r="R253" s="10">
        <v>196089</v>
      </c>
      <c r="S253" s="10">
        <v>30666</v>
      </c>
      <c r="T253" s="10">
        <v>7675475</v>
      </c>
      <c r="U253" s="10">
        <v>29375586</v>
      </c>
      <c r="V253" s="10">
        <v>109783610</v>
      </c>
      <c r="W253" s="10">
        <v>177244</v>
      </c>
      <c r="X253" s="10">
        <v>0</v>
      </c>
      <c r="Y253" s="10">
        <v>3557000</v>
      </c>
      <c r="Z253" s="10">
        <v>1762586</v>
      </c>
      <c r="AA253" s="10">
        <v>5804237</v>
      </c>
      <c r="AB253" s="10">
        <v>274309</v>
      </c>
      <c r="AC253" s="10">
        <v>3679785</v>
      </c>
      <c r="AD253" s="10">
        <v>74957</v>
      </c>
      <c r="AE253" s="10">
        <v>15</v>
      </c>
      <c r="AF253" s="10">
        <v>2134493</v>
      </c>
    </row>
    <row r="254" spans="3:32">
      <c r="C254">
        <f t="shared" si="6"/>
        <v>2032</v>
      </c>
      <c r="D254">
        <f t="shared" si="7"/>
        <v>6</v>
      </c>
      <c r="E254" s="10">
        <v>584399530</v>
      </c>
      <c r="F254" s="10">
        <v>1340102</v>
      </c>
      <c r="G254" s="10">
        <v>29074707</v>
      </c>
      <c r="H254" s="10">
        <v>33833460</v>
      </c>
      <c r="I254" s="10">
        <v>220831</v>
      </c>
      <c r="J254" s="10">
        <v>301443068</v>
      </c>
      <c r="K254" s="10">
        <v>1809563</v>
      </c>
      <c r="L254" s="10">
        <v>6286140</v>
      </c>
      <c r="M254" s="10">
        <v>77802918</v>
      </c>
      <c r="N254" s="10">
        <v>37325160</v>
      </c>
      <c r="O254" s="10">
        <v>17235797</v>
      </c>
      <c r="P254" s="10">
        <v>27478</v>
      </c>
      <c r="Q254" s="10">
        <v>6249689</v>
      </c>
      <c r="R254" s="10">
        <v>215037</v>
      </c>
      <c r="S254" s="10">
        <v>29180</v>
      </c>
      <c r="T254" s="10">
        <v>8280420</v>
      </c>
      <c r="U254" s="10">
        <v>28142877</v>
      </c>
      <c r="V254" s="10">
        <v>111420532</v>
      </c>
      <c r="W254" s="10">
        <v>165353</v>
      </c>
      <c r="X254" s="10">
        <v>0</v>
      </c>
      <c r="Y254" s="10">
        <v>3443000</v>
      </c>
      <c r="Z254" s="10">
        <v>1762586</v>
      </c>
      <c r="AA254" s="10">
        <v>5809074</v>
      </c>
      <c r="AB254" s="10">
        <v>274309</v>
      </c>
      <c r="AC254" s="10">
        <v>3679785</v>
      </c>
      <c r="AD254" s="10">
        <v>74957</v>
      </c>
      <c r="AE254" s="10">
        <v>15</v>
      </c>
      <c r="AF254" s="10">
        <v>2134493</v>
      </c>
    </row>
    <row r="255" spans="3:32">
      <c r="C255">
        <f t="shared" si="6"/>
        <v>2032</v>
      </c>
      <c r="D255">
        <f t="shared" si="7"/>
        <v>7</v>
      </c>
      <c r="E255" s="10">
        <v>685220047</v>
      </c>
      <c r="F255" s="10">
        <v>1558083</v>
      </c>
      <c r="G255" s="10">
        <v>34068086</v>
      </c>
      <c r="H255" s="10">
        <v>37510266</v>
      </c>
      <c r="I255" s="10">
        <v>244733</v>
      </c>
      <c r="J255" s="10">
        <v>326095136</v>
      </c>
      <c r="K255" s="10">
        <v>1925770</v>
      </c>
      <c r="L255" s="10">
        <v>6810609</v>
      </c>
      <c r="M255" s="10">
        <v>80846882</v>
      </c>
      <c r="N255" s="10">
        <v>38924698</v>
      </c>
      <c r="O255" s="10">
        <v>18330136</v>
      </c>
      <c r="P255" s="10">
        <v>29609</v>
      </c>
      <c r="Q255" s="10">
        <v>6668832</v>
      </c>
      <c r="R255" s="10">
        <v>227822</v>
      </c>
      <c r="S255" s="10">
        <v>27398</v>
      </c>
      <c r="T255" s="10">
        <v>8385416</v>
      </c>
      <c r="U255" s="10">
        <v>31151716</v>
      </c>
      <c r="V255" s="10">
        <v>125993413</v>
      </c>
      <c r="W255" s="10">
        <v>172688</v>
      </c>
      <c r="X255" s="10">
        <v>0</v>
      </c>
      <c r="Y255" s="10">
        <v>3557000</v>
      </c>
      <c r="Z255" s="10">
        <v>1762586</v>
      </c>
      <c r="AA255" s="10">
        <v>5813915</v>
      </c>
      <c r="AB255" s="10">
        <v>274309</v>
      </c>
      <c r="AC255" s="10">
        <v>3679785</v>
      </c>
      <c r="AD255" s="10">
        <v>74957</v>
      </c>
      <c r="AE255" s="10">
        <v>15</v>
      </c>
      <c r="AF255" s="10">
        <v>2134493</v>
      </c>
    </row>
    <row r="256" spans="3:32">
      <c r="C256">
        <f t="shared" si="6"/>
        <v>2032</v>
      </c>
      <c r="D256">
        <f t="shared" si="7"/>
        <v>8</v>
      </c>
      <c r="E256" s="10">
        <v>689524315</v>
      </c>
      <c r="F256" s="10">
        <v>1554821</v>
      </c>
      <c r="G256" s="10">
        <v>34264456</v>
      </c>
      <c r="H256" s="10">
        <v>37697144</v>
      </c>
      <c r="I256" s="10">
        <v>245870</v>
      </c>
      <c r="J256" s="10">
        <v>325093281</v>
      </c>
      <c r="K256" s="10">
        <v>1988148</v>
      </c>
      <c r="L256" s="10">
        <v>6755273</v>
      </c>
      <c r="M256" s="10">
        <v>82576471</v>
      </c>
      <c r="N256" s="10">
        <v>39495370</v>
      </c>
      <c r="O256" s="10">
        <v>18550920</v>
      </c>
      <c r="P256" s="10">
        <v>31421</v>
      </c>
      <c r="Q256" s="10">
        <v>6662145</v>
      </c>
      <c r="R256" s="10">
        <v>219993</v>
      </c>
      <c r="S256" s="10">
        <v>31219</v>
      </c>
      <c r="T256" s="10">
        <v>8533909</v>
      </c>
      <c r="U256" s="10">
        <v>34995272</v>
      </c>
      <c r="V256" s="10">
        <v>124393335</v>
      </c>
      <c r="W256" s="10">
        <v>185777</v>
      </c>
      <c r="X256" s="10">
        <v>0</v>
      </c>
      <c r="Y256" s="10">
        <v>3557000</v>
      </c>
      <c r="Z256" s="10">
        <v>1762586</v>
      </c>
      <c r="AA256" s="10">
        <v>5818760</v>
      </c>
      <c r="AB256" s="10">
        <v>274309</v>
      </c>
      <c r="AC256" s="10">
        <v>3679785</v>
      </c>
      <c r="AD256" s="10">
        <v>74957</v>
      </c>
      <c r="AE256" s="10">
        <v>15</v>
      </c>
      <c r="AF256" s="10">
        <v>2134493</v>
      </c>
    </row>
    <row r="257" spans="3:32">
      <c r="C257">
        <f t="shared" si="6"/>
        <v>2032</v>
      </c>
      <c r="D257">
        <f t="shared" si="7"/>
        <v>9</v>
      </c>
      <c r="E257" s="10">
        <v>648874851</v>
      </c>
      <c r="F257" s="10">
        <v>1451600</v>
      </c>
      <c r="G257" s="10">
        <v>32243609</v>
      </c>
      <c r="H257" s="10">
        <v>36771645</v>
      </c>
      <c r="I257" s="10">
        <v>239834</v>
      </c>
      <c r="J257" s="10">
        <v>327565441</v>
      </c>
      <c r="K257" s="10">
        <v>1844327</v>
      </c>
      <c r="L257" s="10">
        <v>6717076</v>
      </c>
      <c r="M257" s="10">
        <v>82108092</v>
      </c>
      <c r="N257" s="10">
        <v>37245859</v>
      </c>
      <c r="O257" s="10">
        <v>17685508</v>
      </c>
      <c r="P257" s="10">
        <v>33622</v>
      </c>
      <c r="Q257" s="10">
        <v>6461166</v>
      </c>
      <c r="R257" s="10">
        <v>218563</v>
      </c>
      <c r="S257" s="10">
        <v>29188</v>
      </c>
      <c r="T257" s="10">
        <v>8556039</v>
      </c>
      <c r="U257" s="10">
        <v>29676955</v>
      </c>
      <c r="V257" s="10">
        <v>113309200</v>
      </c>
      <c r="W257" s="10">
        <v>169241</v>
      </c>
      <c r="X257" s="10">
        <v>0</v>
      </c>
      <c r="Y257" s="10">
        <v>3443000</v>
      </c>
      <c r="Z257" s="10">
        <v>1762586</v>
      </c>
      <c r="AA257" s="10">
        <v>5823609</v>
      </c>
      <c r="AB257" s="10">
        <v>274309</v>
      </c>
      <c r="AC257" s="10">
        <v>3679785</v>
      </c>
      <c r="AD257" s="10">
        <v>74957</v>
      </c>
      <c r="AE257" s="10">
        <v>15</v>
      </c>
      <c r="AF257" s="10">
        <v>2134493</v>
      </c>
    </row>
    <row r="258" spans="3:32">
      <c r="C258">
        <f t="shared" si="6"/>
        <v>2032</v>
      </c>
      <c r="D258">
        <f t="shared" si="7"/>
        <v>10</v>
      </c>
      <c r="E258" s="10">
        <v>513580537</v>
      </c>
      <c r="F258" s="10">
        <v>1139708</v>
      </c>
      <c r="G258" s="10">
        <v>25518255</v>
      </c>
      <c r="H258" s="10">
        <v>31713215</v>
      </c>
      <c r="I258" s="10">
        <v>206835</v>
      </c>
      <c r="J258" s="10">
        <v>295154623</v>
      </c>
      <c r="K258" s="10">
        <v>1520773</v>
      </c>
      <c r="L258" s="10">
        <v>5963732</v>
      </c>
      <c r="M258" s="10">
        <v>73071131</v>
      </c>
      <c r="N258" s="10">
        <v>33890688</v>
      </c>
      <c r="O258" s="10">
        <v>15939101</v>
      </c>
      <c r="P258" s="10">
        <v>27468</v>
      </c>
      <c r="Q258" s="10">
        <v>5941225</v>
      </c>
      <c r="R258" s="10">
        <v>211957</v>
      </c>
      <c r="S258" s="10">
        <v>24802</v>
      </c>
      <c r="T258" s="10">
        <v>7905363</v>
      </c>
      <c r="U258" s="10">
        <v>27404011</v>
      </c>
      <c r="V258" s="10">
        <v>103130877</v>
      </c>
      <c r="W258" s="10">
        <v>174149</v>
      </c>
      <c r="X258" s="10">
        <v>6962000</v>
      </c>
      <c r="Y258" s="10">
        <v>3557000</v>
      </c>
      <c r="Z258" s="10">
        <v>1762586</v>
      </c>
      <c r="AA258" s="10">
        <v>5828462</v>
      </c>
      <c r="AB258" s="10">
        <v>274309</v>
      </c>
      <c r="AC258" s="10">
        <v>3679785</v>
      </c>
      <c r="AD258" s="10">
        <v>74957</v>
      </c>
      <c r="AE258" s="10">
        <v>15</v>
      </c>
      <c r="AF258" s="10">
        <v>2134493</v>
      </c>
    </row>
    <row r="259" spans="3:32">
      <c r="C259">
        <f t="shared" si="6"/>
        <v>2032</v>
      </c>
      <c r="D259">
        <f t="shared" si="7"/>
        <v>11</v>
      </c>
      <c r="E259" s="10">
        <v>358301795</v>
      </c>
      <c r="F259" s="10">
        <v>788563</v>
      </c>
      <c r="G259" s="10">
        <v>17798447</v>
      </c>
      <c r="H259" s="10">
        <v>23884670</v>
      </c>
      <c r="I259" s="10">
        <v>155753</v>
      </c>
      <c r="J259" s="10">
        <v>227178322</v>
      </c>
      <c r="K259" s="10">
        <v>1174387</v>
      </c>
      <c r="L259" s="10">
        <v>4610711</v>
      </c>
      <c r="M259" s="10">
        <v>61181042</v>
      </c>
      <c r="N259" s="10">
        <v>30552992</v>
      </c>
      <c r="O259" s="10">
        <v>14201428</v>
      </c>
      <c r="P259" s="10">
        <v>22628</v>
      </c>
      <c r="Q259" s="10">
        <v>4942029</v>
      </c>
      <c r="R259" s="10">
        <v>190106</v>
      </c>
      <c r="S259" s="10">
        <v>20292</v>
      </c>
      <c r="T259" s="10">
        <v>7074761</v>
      </c>
      <c r="U259" s="10">
        <v>24578699</v>
      </c>
      <c r="V259" s="10">
        <v>88586634</v>
      </c>
      <c r="W259" s="10">
        <v>166196</v>
      </c>
      <c r="X259" s="10">
        <v>6738000</v>
      </c>
      <c r="Y259" s="10">
        <v>3443000</v>
      </c>
      <c r="Z259" s="10">
        <v>1762586</v>
      </c>
      <c r="AA259" s="10">
        <v>5833319</v>
      </c>
      <c r="AB259" s="10">
        <v>274309</v>
      </c>
      <c r="AC259" s="10">
        <v>3679785</v>
      </c>
      <c r="AD259" s="10">
        <v>74957</v>
      </c>
      <c r="AE259" s="10">
        <v>15</v>
      </c>
      <c r="AF259" s="10">
        <v>2134493</v>
      </c>
    </row>
    <row r="260" spans="3:32">
      <c r="C260">
        <f t="shared" si="6"/>
        <v>2032</v>
      </c>
      <c r="D260">
        <f t="shared" si="7"/>
        <v>12</v>
      </c>
      <c r="E260" s="10">
        <v>431682706</v>
      </c>
      <c r="F260" s="10">
        <v>942104</v>
      </c>
      <c r="G260" s="10">
        <v>21436840</v>
      </c>
      <c r="H260" s="10">
        <v>26049384</v>
      </c>
      <c r="I260" s="10">
        <v>169844</v>
      </c>
      <c r="J260" s="10">
        <v>230456691</v>
      </c>
      <c r="K260" s="10">
        <v>1256173</v>
      </c>
      <c r="L260" s="10">
        <v>4372451</v>
      </c>
      <c r="M260" s="10">
        <v>62633525</v>
      </c>
      <c r="N260" s="10">
        <v>31787475</v>
      </c>
      <c r="O260" s="10">
        <v>14070341</v>
      </c>
      <c r="P260" s="10">
        <v>25901</v>
      </c>
      <c r="Q260" s="10">
        <v>5223664</v>
      </c>
      <c r="R260" s="10">
        <v>181604</v>
      </c>
      <c r="S260" s="10">
        <v>18983</v>
      </c>
      <c r="T260" s="10">
        <v>7320392</v>
      </c>
      <c r="U260" s="10">
        <v>26477293</v>
      </c>
      <c r="V260" s="10">
        <v>88963869</v>
      </c>
      <c r="W260" s="10">
        <v>172659</v>
      </c>
      <c r="X260" s="10">
        <v>0</v>
      </c>
      <c r="Y260" s="10">
        <v>3558000</v>
      </c>
      <c r="Z260" s="10">
        <v>1762586</v>
      </c>
      <c r="AA260" s="10">
        <v>5838180</v>
      </c>
      <c r="AB260" s="10">
        <v>274309</v>
      </c>
      <c r="AC260" s="10">
        <v>3679785</v>
      </c>
      <c r="AD260" s="10">
        <v>74957</v>
      </c>
      <c r="AE260" s="10">
        <v>15</v>
      </c>
      <c r="AF260" s="10">
        <v>2134493</v>
      </c>
    </row>
    <row r="261" spans="3:32">
      <c r="C261">
        <f t="shared" si="6"/>
        <v>2033</v>
      </c>
      <c r="D261">
        <f t="shared" si="7"/>
        <v>1</v>
      </c>
      <c r="E261" s="10">
        <v>533611030</v>
      </c>
      <c r="F261" s="10">
        <v>1154109</v>
      </c>
      <c r="G261" s="10">
        <v>26476111</v>
      </c>
      <c r="H261" s="10">
        <v>30005821</v>
      </c>
      <c r="I261" s="10">
        <v>195533</v>
      </c>
      <c r="J261" s="10">
        <v>236314001</v>
      </c>
      <c r="K261" s="10">
        <v>1284984</v>
      </c>
      <c r="L261" s="10">
        <v>4528001</v>
      </c>
      <c r="M261" s="10">
        <v>63162325</v>
      </c>
      <c r="N261" s="10">
        <v>32283126</v>
      </c>
      <c r="O261" s="10">
        <v>14764822</v>
      </c>
      <c r="P261" s="10">
        <v>31047</v>
      </c>
      <c r="Q261" s="10">
        <v>5366399</v>
      </c>
      <c r="R261" s="10">
        <v>178888</v>
      </c>
      <c r="S261" s="10">
        <v>17568</v>
      </c>
      <c r="T261" s="10">
        <v>7220181</v>
      </c>
      <c r="U261" s="10">
        <v>23639533</v>
      </c>
      <c r="V261" s="10">
        <v>93242203</v>
      </c>
      <c r="W261" s="10">
        <v>174072</v>
      </c>
      <c r="X261" s="10">
        <v>0</v>
      </c>
      <c r="Y261" s="10">
        <v>3567000</v>
      </c>
      <c r="Z261" s="10">
        <v>1762586</v>
      </c>
      <c r="AA261" s="10">
        <v>5843045</v>
      </c>
      <c r="AB261" s="10">
        <v>274309</v>
      </c>
      <c r="AC261" s="10">
        <v>3679785</v>
      </c>
      <c r="AD261" s="10">
        <v>74957</v>
      </c>
      <c r="AE261" s="10">
        <v>15</v>
      </c>
      <c r="AF261" s="10">
        <v>2134493</v>
      </c>
    </row>
    <row r="262" spans="3:32">
      <c r="C262">
        <f t="shared" si="6"/>
        <v>2033</v>
      </c>
      <c r="D262">
        <f t="shared" si="7"/>
        <v>2</v>
      </c>
      <c r="E262" s="10">
        <v>481044985</v>
      </c>
      <c r="F262" s="10">
        <v>1031106</v>
      </c>
      <c r="G262" s="10">
        <v>23849814</v>
      </c>
      <c r="H262" s="10">
        <v>28096443</v>
      </c>
      <c r="I262" s="10">
        <v>183013</v>
      </c>
      <c r="J262" s="10">
        <v>227468551</v>
      </c>
      <c r="K262" s="10">
        <v>1215664</v>
      </c>
      <c r="L262" s="10">
        <v>4481473</v>
      </c>
      <c r="M262" s="10">
        <v>60727509</v>
      </c>
      <c r="N262" s="10">
        <v>30527279</v>
      </c>
      <c r="O262" s="10">
        <v>13992206</v>
      </c>
      <c r="P262" s="10">
        <v>30865</v>
      </c>
      <c r="Q262" s="10">
        <v>5151807</v>
      </c>
      <c r="R262" s="10">
        <v>168828</v>
      </c>
      <c r="S262" s="10">
        <v>22690</v>
      </c>
      <c r="T262" s="10">
        <v>6605695</v>
      </c>
      <c r="U262" s="10">
        <v>24579145</v>
      </c>
      <c r="V262" s="10">
        <v>77384551</v>
      </c>
      <c r="W262" s="10">
        <v>154379</v>
      </c>
      <c r="X262" s="10">
        <v>0</v>
      </c>
      <c r="Y262" s="10">
        <v>3222000</v>
      </c>
      <c r="Z262" s="10">
        <v>1762586</v>
      </c>
      <c r="AA262" s="10">
        <v>5847915</v>
      </c>
      <c r="AB262" s="10">
        <v>274309</v>
      </c>
      <c r="AC262" s="10">
        <v>3679785</v>
      </c>
      <c r="AD262" s="10">
        <v>74957</v>
      </c>
      <c r="AE262" s="10">
        <v>15</v>
      </c>
      <c r="AF262" s="10">
        <v>2134493</v>
      </c>
    </row>
    <row r="263" spans="3:32">
      <c r="C263">
        <f t="shared" si="6"/>
        <v>2033</v>
      </c>
      <c r="D263">
        <f t="shared" si="7"/>
        <v>3</v>
      </c>
      <c r="E263" s="10">
        <v>399835830</v>
      </c>
      <c r="F263" s="10">
        <v>849388</v>
      </c>
      <c r="G263" s="10">
        <v>19810356</v>
      </c>
      <c r="H263" s="10">
        <v>24765253</v>
      </c>
      <c r="I263" s="10">
        <v>161251</v>
      </c>
      <c r="J263" s="10">
        <v>218709981</v>
      </c>
      <c r="K263" s="10">
        <v>1066312</v>
      </c>
      <c r="L263" s="10">
        <v>4484069</v>
      </c>
      <c r="M263" s="10">
        <v>62193404</v>
      </c>
      <c r="N263" s="10">
        <v>31808133</v>
      </c>
      <c r="O263" s="10">
        <v>14628838</v>
      </c>
      <c r="P263" s="10">
        <v>30740</v>
      </c>
      <c r="Q263" s="10">
        <v>5161344</v>
      </c>
      <c r="R263" s="10">
        <v>169325</v>
      </c>
      <c r="S263" s="10">
        <v>21547</v>
      </c>
      <c r="T263" s="10">
        <v>7191175</v>
      </c>
      <c r="U263" s="10">
        <v>24159915</v>
      </c>
      <c r="V263" s="10">
        <v>95423638</v>
      </c>
      <c r="W263" s="10">
        <v>170816</v>
      </c>
      <c r="X263" s="10">
        <v>0</v>
      </c>
      <c r="Y263" s="10">
        <v>3567000</v>
      </c>
      <c r="Z263" s="10">
        <v>1762586</v>
      </c>
      <c r="AA263" s="10">
        <v>5852788</v>
      </c>
      <c r="AB263" s="10">
        <v>274309</v>
      </c>
      <c r="AC263" s="10">
        <v>3679785</v>
      </c>
      <c r="AD263" s="10">
        <v>74957</v>
      </c>
      <c r="AE263" s="10">
        <v>15</v>
      </c>
      <c r="AF263" s="10">
        <v>2134493</v>
      </c>
    </row>
    <row r="264" spans="3:32">
      <c r="C264">
        <f t="shared" si="6"/>
        <v>2033</v>
      </c>
      <c r="D264">
        <f t="shared" si="7"/>
        <v>4</v>
      </c>
      <c r="E264" s="10">
        <v>373014530</v>
      </c>
      <c r="F264" s="10">
        <v>785291</v>
      </c>
      <c r="G264" s="10">
        <v>18469309</v>
      </c>
      <c r="H264" s="10">
        <v>24673896</v>
      </c>
      <c r="I264" s="10">
        <v>160593</v>
      </c>
      <c r="J264" s="10">
        <v>231387463</v>
      </c>
      <c r="K264" s="10">
        <v>1257850</v>
      </c>
      <c r="L264" s="10">
        <v>4864547</v>
      </c>
      <c r="M264" s="10">
        <v>67939743</v>
      </c>
      <c r="N264" s="10">
        <v>33169893</v>
      </c>
      <c r="O264" s="10">
        <v>15186342</v>
      </c>
      <c r="P264" s="10">
        <v>30366</v>
      </c>
      <c r="Q264" s="10">
        <v>5453568</v>
      </c>
      <c r="R264" s="10">
        <v>177198</v>
      </c>
      <c r="S264" s="10">
        <v>20458</v>
      </c>
      <c r="T264" s="10">
        <v>7432222</v>
      </c>
      <c r="U264" s="10">
        <v>25424180</v>
      </c>
      <c r="V264" s="10">
        <v>96644036</v>
      </c>
      <c r="W264" s="10">
        <v>251077</v>
      </c>
      <c r="X264" s="10">
        <v>0</v>
      </c>
      <c r="Y264" s="10">
        <v>3452000</v>
      </c>
      <c r="Z264" s="10">
        <v>1762586</v>
      </c>
      <c r="AA264" s="10">
        <v>5857665</v>
      </c>
      <c r="AB264" s="10">
        <v>274309</v>
      </c>
      <c r="AC264" s="10">
        <v>3679785</v>
      </c>
      <c r="AD264" s="10">
        <v>74957</v>
      </c>
      <c r="AE264" s="10">
        <v>15</v>
      </c>
      <c r="AF264" s="10">
        <v>2134493</v>
      </c>
    </row>
    <row r="265" spans="3:32">
      <c r="C265">
        <f t="shared" si="6"/>
        <v>2033</v>
      </c>
      <c r="D265">
        <f t="shared" si="7"/>
        <v>5</v>
      </c>
      <c r="E265" s="10">
        <v>410516622</v>
      </c>
      <c r="F265" s="10">
        <v>856411</v>
      </c>
      <c r="G265" s="10">
        <v>20312683</v>
      </c>
      <c r="H265" s="10">
        <v>26789260</v>
      </c>
      <c r="I265" s="10">
        <v>174287</v>
      </c>
      <c r="J265" s="10">
        <v>250351253</v>
      </c>
      <c r="K265" s="10">
        <v>1369062</v>
      </c>
      <c r="L265" s="10">
        <v>5198206</v>
      </c>
      <c r="M265" s="10">
        <v>68886387</v>
      </c>
      <c r="N265" s="10">
        <v>34040043</v>
      </c>
      <c r="O265" s="10">
        <v>15799522</v>
      </c>
      <c r="P265" s="10">
        <v>23886</v>
      </c>
      <c r="Q265" s="10">
        <v>5589204</v>
      </c>
      <c r="R265" s="10">
        <v>196089</v>
      </c>
      <c r="S265" s="10">
        <v>30666</v>
      </c>
      <c r="T265" s="10">
        <v>7684475</v>
      </c>
      <c r="U265" s="10">
        <v>29382586</v>
      </c>
      <c r="V265" s="10">
        <v>109919610</v>
      </c>
      <c r="W265" s="10">
        <v>178244</v>
      </c>
      <c r="X265" s="10">
        <v>0</v>
      </c>
      <c r="Y265" s="10">
        <v>3567000</v>
      </c>
      <c r="Z265" s="10">
        <v>1762586</v>
      </c>
      <c r="AA265" s="10">
        <v>5862546</v>
      </c>
      <c r="AB265" s="10">
        <v>274309</v>
      </c>
      <c r="AC265" s="10">
        <v>3679785</v>
      </c>
      <c r="AD265" s="10">
        <v>74957</v>
      </c>
      <c r="AE265" s="10">
        <v>15</v>
      </c>
      <c r="AF265" s="10">
        <v>2134493</v>
      </c>
    </row>
    <row r="266" spans="3:32">
      <c r="C266">
        <f t="shared" si="6"/>
        <v>2033</v>
      </c>
      <c r="D266">
        <f t="shared" si="7"/>
        <v>6</v>
      </c>
      <c r="E266" s="10">
        <v>589994554</v>
      </c>
      <c r="F266" s="10">
        <v>1219374</v>
      </c>
      <c r="G266" s="10">
        <v>29168775</v>
      </c>
      <c r="H266" s="10">
        <v>34140921</v>
      </c>
      <c r="I266" s="10">
        <v>222009</v>
      </c>
      <c r="J266" s="10">
        <v>302902987</v>
      </c>
      <c r="K266" s="10">
        <v>1786657</v>
      </c>
      <c r="L266" s="10">
        <v>6537981</v>
      </c>
      <c r="M266" s="10">
        <v>80119092</v>
      </c>
      <c r="N266" s="10">
        <v>37325160</v>
      </c>
      <c r="O266" s="10">
        <v>17235797</v>
      </c>
      <c r="P266" s="10">
        <v>27478</v>
      </c>
      <c r="Q266" s="10">
        <v>6285673</v>
      </c>
      <c r="R266" s="10">
        <v>215037</v>
      </c>
      <c r="S266" s="10">
        <v>29180</v>
      </c>
      <c r="T266" s="10">
        <v>8288420</v>
      </c>
      <c r="U266" s="10">
        <v>28147877</v>
      </c>
      <c r="V266" s="10">
        <v>111556532</v>
      </c>
      <c r="W266" s="10">
        <v>165353</v>
      </c>
      <c r="X266" s="10">
        <v>0</v>
      </c>
      <c r="Y266" s="10">
        <v>3452000</v>
      </c>
      <c r="Z266" s="10">
        <v>1762586</v>
      </c>
      <c r="AA266" s="10">
        <v>5867432</v>
      </c>
      <c r="AB266" s="10">
        <v>274309</v>
      </c>
      <c r="AC266" s="10">
        <v>3679785</v>
      </c>
      <c r="AD266" s="10">
        <v>74957</v>
      </c>
      <c r="AE266" s="10">
        <v>15</v>
      </c>
      <c r="AF266" s="10">
        <v>2134493</v>
      </c>
    </row>
    <row r="267" spans="3:32">
      <c r="C267">
        <f t="shared" ref="C267:C320" si="8">IF(D267=1,C266+1,C266)</f>
        <v>2033</v>
      </c>
      <c r="D267">
        <f t="shared" ref="D267:D320" si="9">IF(D266=12,1,D266+1)</f>
        <v>7</v>
      </c>
      <c r="E267" s="10">
        <v>691778704</v>
      </c>
      <c r="F267" s="10">
        <v>1416633</v>
      </c>
      <c r="G267" s="10">
        <v>34179572</v>
      </c>
      <c r="H267" s="10">
        <v>37851132</v>
      </c>
      <c r="I267" s="10">
        <v>246046</v>
      </c>
      <c r="J267" s="10">
        <v>327479087</v>
      </c>
      <c r="K267" s="10">
        <v>1901393</v>
      </c>
      <c r="L267" s="10">
        <v>7087940</v>
      </c>
      <c r="M267" s="10">
        <v>83496239</v>
      </c>
      <c r="N267" s="10">
        <v>38924698</v>
      </c>
      <c r="O267" s="10">
        <v>18330136</v>
      </c>
      <c r="P267" s="10">
        <v>29609</v>
      </c>
      <c r="Q267" s="10">
        <v>6707275</v>
      </c>
      <c r="R267" s="10">
        <v>227822</v>
      </c>
      <c r="S267" s="10">
        <v>27398</v>
      </c>
      <c r="T267" s="10">
        <v>8394416</v>
      </c>
      <c r="U267" s="10">
        <v>31158716</v>
      </c>
      <c r="V267" s="10">
        <v>126129413</v>
      </c>
      <c r="W267" s="10">
        <v>173688</v>
      </c>
      <c r="X267" s="10">
        <v>0</v>
      </c>
      <c r="Y267" s="10">
        <v>3567000</v>
      </c>
      <c r="Z267" s="10">
        <v>1762586</v>
      </c>
      <c r="AA267" s="10">
        <v>5872321</v>
      </c>
      <c r="AB267" s="10">
        <v>274309</v>
      </c>
      <c r="AC267" s="10">
        <v>3679785</v>
      </c>
      <c r="AD267" s="10">
        <v>74957</v>
      </c>
      <c r="AE267" s="10">
        <v>15</v>
      </c>
      <c r="AF267" s="10">
        <v>2134493</v>
      </c>
    </row>
    <row r="268" spans="3:32">
      <c r="C268">
        <f t="shared" si="8"/>
        <v>2033</v>
      </c>
      <c r="D268">
        <f t="shared" si="9"/>
        <v>8</v>
      </c>
      <c r="E268" s="10">
        <v>696122851</v>
      </c>
      <c r="F268" s="10">
        <v>1412558</v>
      </c>
      <c r="G268" s="10">
        <v>34377609</v>
      </c>
      <c r="H268" s="10">
        <v>38039693</v>
      </c>
      <c r="I268" s="10">
        <v>247204</v>
      </c>
      <c r="J268" s="10">
        <v>326430167</v>
      </c>
      <c r="K268" s="10">
        <v>1962982</v>
      </c>
      <c r="L268" s="10">
        <v>7034765</v>
      </c>
      <c r="M268" s="10">
        <v>85285353</v>
      </c>
      <c r="N268" s="10">
        <v>39495370</v>
      </c>
      <c r="O268" s="10">
        <v>18550920</v>
      </c>
      <c r="P268" s="10">
        <v>31421</v>
      </c>
      <c r="Q268" s="10">
        <v>6738950</v>
      </c>
      <c r="R268" s="10">
        <v>219993</v>
      </c>
      <c r="S268" s="10">
        <v>31219</v>
      </c>
      <c r="T268" s="10">
        <v>8542909</v>
      </c>
      <c r="U268" s="10">
        <v>35002272</v>
      </c>
      <c r="V268" s="10">
        <v>124529335</v>
      </c>
      <c r="W268" s="10">
        <v>186777</v>
      </c>
      <c r="X268" s="10">
        <v>0</v>
      </c>
      <c r="Y268" s="10">
        <v>3567000</v>
      </c>
      <c r="Z268" s="10">
        <v>1762586</v>
      </c>
      <c r="AA268" s="10">
        <v>5877215</v>
      </c>
      <c r="AB268" s="10">
        <v>274309</v>
      </c>
      <c r="AC268" s="10">
        <v>3679785</v>
      </c>
      <c r="AD268" s="10">
        <v>74957</v>
      </c>
      <c r="AE268" s="10">
        <v>15</v>
      </c>
      <c r="AF268" s="10">
        <v>2134493</v>
      </c>
    </row>
    <row r="269" spans="3:32">
      <c r="C269">
        <f t="shared" si="8"/>
        <v>2033</v>
      </c>
      <c r="D269">
        <f t="shared" si="9"/>
        <v>9</v>
      </c>
      <c r="E269" s="10">
        <v>655084306</v>
      </c>
      <c r="F269" s="10">
        <v>1317690</v>
      </c>
      <c r="G269" s="10">
        <v>32350091</v>
      </c>
      <c r="H269" s="10">
        <v>37105784</v>
      </c>
      <c r="I269" s="10">
        <v>241135</v>
      </c>
      <c r="J269" s="10">
        <v>328949475</v>
      </c>
      <c r="K269" s="10">
        <v>1820981</v>
      </c>
      <c r="L269" s="10">
        <v>6988684</v>
      </c>
      <c r="M269" s="10">
        <v>84764170</v>
      </c>
      <c r="N269" s="10">
        <v>37245859</v>
      </c>
      <c r="O269" s="10">
        <v>17685508</v>
      </c>
      <c r="P269" s="10">
        <v>33622</v>
      </c>
      <c r="Q269" s="10">
        <v>6535646</v>
      </c>
      <c r="R269" s="10">
        <v>218563</v>
      </c>
      <c r="S269" s="10">
        <v>29188</v>
      </c>
      <c r="T269" s="10">
        <v>8564039</v>
      </c>
      <c r="U269" s="10">
        <v>29681955</v>
      </c>
      <c r="V269" s="10">
        <v>113445200</v>
      </c>
      <c r="W269" s="10">
        <v>169241</v>
      </c>
      <c r="X269" s="10">
        <v>0</v>
      </c>
      <c r="Y269" s="10">
        <v>3452000</v>
      </c>
      <c r="Z269" s="10">
        <v>1762586</v>
      </c>
      <c r="AA269" s="10">
        <v>5882113</v>
      </c>
      <c r="AB269" s="10">
        <v>274309</v>
      </c>
      <c r="AC269" s="10">
        <v>3679785</v>
      </c>
      <c r="AD269" s="10">
        <v>74957</v>
      </c>
      <c r="AE269" s="10">
        <v>15</v>
      </c>
      <c r="AF269" s="10">
        <v>2134493</v>
      </c>
    </row>
    <row r="270" spans="3:32">
      <c r="C270">
        <f t="shared" si="8"/>
        <v>2033</v>
      </c>
      <c r="D270">
        <f t="shared" si="9"/>
        <v>10</v>
      </c>
      <c r="E270" s="10">
        <v>518495141</v>
      </c>
      <c r="F270" s="10">
        <v>1033701</v>
      </c>
      <c r="G270" s="10">
        <v>25602590</v>
      </c>
      <c r="H270" s="10">
        <v>32001395</v>
      </c>
      <c r="I270" s="10">
        <v>207951</v>
      </c>
      <c r="J270" s="10">
        <v>296435997</v>
      </c>
      <c r="K270" s="10">
        <v>1501523</v>
      </c>
      <c r="L270" s="10">
        <v>6204130</v>
      </c>
      <c r="M270" s="10">
        <v>75425339</v>
      </c>
      <c r="N270" s="10">
        <v>33890688</v>
      </c>
      <c r="O270" s="10">
        <v>15939101</v>
      </c>
      <c r="P270" s="10">
        <v>27468</v>
      </c>
      <c r="Q270" s="10">
        <v>5975284</v>
      </c>
      <c r="R270" s="10">
        <v>211957</v>
      </c>
      <c r="S270" s="10">
        <v>24802</v>
      </c>
      <c r="T270" s="10">
        <v>7914363</v>
      </c>
      <c r="U270" s="10">
        <v>27411011</v>
      </c>
      <c r="V270" s="10">
        <v>103266877</v>
      </c>
      <c r="W270" s="10">
        <v>175149</v>
      </c>
      <c r="X270" s="10">
        <v>6962000</v>
      </c>
      <c r="Y270" s="10">
        <v>3567000</v>
      </c>
      <c r="Z270" s="10">
        <v>1762586</v>
      </c>
      <c r="AA270" s="10">
        <v>5887015</v>
      </c>
      <c r="AB270" s="10">
        <v>274309</v>
      </c>
      <c r="AC270" s="10">
        <v>3679785</v>
      </c>
      <c r="AD270" s="10">
        <v>74957</v>
      </c>
      <c r="AE270" s="10">
        <v>15</v>
      </c>
      <c r="AF270" s="10">
        <v>2134493</v>
      </c>
    </row>
    <row r="271" spans="3:32">
      <c r="C271">
        <f t="shared" si="8"/>
        <v>2033</v>
      </c>
      <c r="D271">
        <f t="shared" si="9"/>
        <v>11</v>
      </c>
      <c r="E271" s="10">
        <v>361730151</v>
      </c>
      <c r="F271" s="10">
        <v>714615</v>
      </c>
      <c r="G271" s="10">
        <v>17857516</v>
      </c>
      <c r="H271" s="10">
        <v>24101711</v>
      </c>
      <c r="I271" s="10">
        <v>156594</v>
      </c>
      <c r="J271" s="10">
        <v>228308718</v>
      </c>
      <c r="K271" s="10">
        <v>1159521</v>
      </c>
      <c r="L271" s="10">
        <v>4799558</v>
      </c>
      <c r="M271" s="10">
        <v>62948154</v>
      </c>
      <c r="N271" s="10">
        <v>30552992</v>
      </c>
      <c r="O271" s="10">
        <v>14201428</v>
      </c>
      <c r="P271" s="10">
        <v>22628</v>
      </c>
      <c r="Q271" s="10">
        <v>4970275</v>
      </c>
      <c r="R271" s="10">
        <v>190106</v>
      </c>
      <c r="S271" s="10">
        <v>20292</v>
      </c>
      <c r="T271" s="10">
        <v>7082761</v>
      </c>
      <c r="U271" s="10">
        <v>24583699</v>
      </c>
      <c r="V271" s="10">
        <v>88722634</v>
      </c>
      <c r="W271" s="10">
        <v>166196</v>
      </c>
      <c r="X271" s="10">
        <v>6738000</v>
      </c>
      <c r="Y271" s="10">
        <v>3452000</v>
      </c>
      <c r="Z271" s="10">
        <v>1762586</v>
      </c>
      <c r="AA271" s="10">
        <v>5891920</v>
      </c>
      <c r="AB271" s="10">
        <v>274309</v>
      </c>
      <c r="AC271" s="10">
        <v>3679785</v>
      </c>
      <c r="AD271" s="10">
        <v>74957</v>
      </c>
      <c r="AE271" s="10">
        <v>15</v>
      </c>
      <c r="AF271" s="10">
        <v>2134493</v>
      </c>
    </row>
    <row r="272" spans="3:32">
      <c r="C272">
        <f t="shared" si="8"/>
        <v>2033</v>
      </c>
      <c r="D272">
        <f t="shared" si="9"/>
        <v>12</v>
      </c>
      <c r="E272" s="10">
        <v>435812815</v>
      </c>
      <c r="F272" s="10">
        <v>853023</v>
      </c>
      <c r="G272" s="10">
        <v>21508242</v>
      </c>
      <c r="H272" s="10">
        <v>26286101</v>
      </c>
      <c r="I272" s="10">
        <v>170756</v>
      </c>
      <c r="J272" s="10">
        <v>231078554</v>
      </c>
      <c r="K272" s="10">
        <v>1240272</v>
      </c>
      <c r="L272" s="10">
        <v>4547484</v>
      </c>
      <c r="M272" s="10">
        <v>64975478</v>
      </c>
      <c r="N272" s="10">
        <v>31787475</v>
      </c>
      <c r="O272" s="10">
        <v>14070341</v>
      </c>
      <c r="P272" s="10">
        <v>25901</v>
      </c>
      <c r="Q272" s="10">
        <v>5255535</v>
      </c>
      <c r="R272" s="10">
        <v>181604</v>
      </c>
      <c r="S272" s="10">
        <v>18983</v>
      </c>
      <c r="T272" s="10">
        <v>7325392</v>
      </c>
      <c r="U272" s="10">
        <v>26500293</v>
      </c>
      <c r="V272" s="10">
        <v>89132869</v>
      </c>
      <c r="W272" s="10">
        <v>171659</v>
      </c>
      <c r="X272" s="10">
        <v>0</v>
      </c>
      <c r="Y272" s="10">
        <v>3568000</v>
      </c>
      <c r="Z272" s="10">
        <v>1762586</v>
      </c>
      <c r="AA272" s="10">
        <v>5896830</v>
      </c>
      <c r="AB272" s="10">
        <v>274309</v>
      </c>
      <c r="AC272" s="10">
        <v>3679785</v>
      </c>
      <c r="AD272" s="10">
        <v>74957</v>
      </c>
      <c r="AE272" s="10">
        <v>15</v>
      </c>
      <c r="AF272" s="10">
        <v>2134493</v>
      </c>
    </row>
    <row r="273" spans="3:32">
      <c r="C273">
        <f t="shared" si="8"/>
        <v>2034</v>
      </c>
      <c r="D273">
        <f t="shared" si="9"/>
        <v>1</v>
      </c>
      <c r="E273" s="10">
        <v>537817337</v>
      </c>
      <c r="F273" s="10">
        <v>1042497</v>
      </c>
      <c r="G273" s="10">
        <v>26524637</v>
      </c>
      <c r="H273" s="10">
        <v>30261918</v>
      </c>
      <c r="I273" s="10">
        <v>196511</v>
      </c>
      <c r="J273" s="10">
        <v>237171830</v>
      </c>
      <c r="K273" s="10">
        <v>1268719</v>
      </c>
      <c r="L273" s="10">
        <v>4712179</v>
      </c>
      <c r="M273" s="10">
        <v>65135690</v>
      </c>
      <c r="N273" s="10">
        <v>32283126</v>
      </c>
      <c r="O273" s="10">
        <v>14764822</v>
      </c>
      <c r="P273" s="10">
        <v>31047</v>
      </c>
      <c r="Q273" s="10">
        <v>5397050</v>
      </c>
      <c r="R273" s="10">
        <v>178888</v>
      </c>
      <c r="S273" s="10">
        <v>17568</v>
      </c>
      <c r="T273" s="10">
        <v>7220181</v>
      </c>
      <c r="U273" s="10">
        <v>23639533</v>
      </c>
      <c r="V273" s="10">
        <v>93242203</v>
      </c>
      <c r="W273" s="10">
        <v>174072</v>
      </c>
      <c r="X273" s="10">
        <v>0</v>
      </c>
      <c r="Y273" s="10">
        <v>3567000</v>
      </c>
      <c r="Z273" s="10">
        <v>1762586</v>
      </c>
      <c r="AA273" s="10">
        <v>5901744</v>
      </c>
      <c r="AB273" s="10">
        <v>274309</v>
      </c>
      <c r="AC273" s="10">
        <v>3679785</v>
      </c>
      <c r="AD273" s="10">
        <v>74957</v>
      </c>
      <c r="AE273" s="10">
        <v>15</v>
      </c>
      <c r="AF273" s="10">
        <v>2134493</v>
      </c>
    </row>
    <row r="274" spans="3:32">
      <c r="C274">
        <f t="shared" si="8"/>
        <v>2034</v>
      </c>
      <c r="D274">
        <f t="shared" si="9"/>
        <v>2</v>
      </c>
      <c r="E274" s="10">
        <v>484832982</v>
      </c>
      <c r="F274" s="10">
        <v>930689</v>
      </c>
      <c r="G274" s="10">
        <v>23897103</v>
      </c>
      <c r="H274" s="10">
        <v>28336232</v>
      </c>
      <c r="I274" s="10">
        <v>183940</v>
      </c>
      <c r="J274" s="10">
        <v>227896509</v>
      </c>
      <c r="K274" s="10">
        <v>1200276</v>
      </c>
      <c r="L274" s="10">
        <v>4666772</v>
      </c>
      <c r="M274" s="10">
        <v>63010220</v>
      </c>
      <c r="N274" s="10">
        <v>30527279</v>
      </c>
      <c r="O274" s="10">
        <v>13992206</v>
      </c>
      <c r="P274" s="10">
        <v>30865</v>
      </c>
      <c r="Q274" s="10">
        <v>5181249</v>
      </c>
      <c r="R274" s="10">
        <v>168828</v>
      </c>
      <c r="S274" s="10">
        <v>22690</v>
      </c>
      <c r="T274" s="10">
        <v>6605695</v>
      </c>
      <c r="U274" s="10">
        <v>24579145</v>
      </c>
      <c r="V274" s="10">
        <v>77384551</v>
      </c>
      <c r="W274" s="10">
        <v>154379</v>
      </c>
      <c r="X274" s="10">
        <v>0</v>
      </c>
      <c r="Y274" s="10">
        <v>3222000</v>
      </c>
      <c r="Z274" s="10">
        <v>1762586</v>
      </c>
      <c r="AA274" s="10">
        <v>5906662</v>
      </c>
      <c r="AB274" s="10">
        <v>274309</v>
      </c>
      <c r="AC274" s="10">
        <v>3679785</v>
      </c>
      <c r="AD274" s="10">
        <v>74957</v>
      </c>
      <c r="AE274" s="10">
        <v>15</v>
      </c>
      <c r="AF274" s="10">
        <v>2134493</v>
      </c>
    </row>
    <row r="275" spans="3:32">
      <c r="C275">
        <f t="shared" si="8"/>
        <v>2034</v>
      </c>
      <c r="D275">
        <f t="shared" si="9"/>
        <v>3</v>
      </c>
      <c r="E275" s="10">
        <v>402981490</v>
      </c>
      <c r="F275" s="10">
        <v>766065</v>
      </c>
      <c r="G275" s="10">
        <v>19852221</v>
      </c>
      <c r="H275" s="10">
        <v>24976598</v>
      </c>
      <c r="I275" s="10">
        <v>162082</v>
      </c>
      <c r="J275" s="10">
        <v>219016181</v>
      </c>
      <c r="K275" s="10">
        <v>1066312</v>
      </c>
      <c r="L275" s="10">
        <v>4665209</v>
      </c>
      <c r="M275" s="10">
        <v>64539641</v>
      </c>
      <c r="N275" s="10">
        <v>31808133</v>
      </c>
      <c r="O275" s="10">
        <v>14628838</v>
      </c>
      <c r="P275" s="10">
        <v>30740</v>
      </c>
      <c r="Q275" s="10">
        <v>5190846</v>
      </c>
      <c r="R275" s="10">
        <v>169325</v>
      </c>
      <c r="S275" s="10">
        <v>21547</v>
      </c>
      <c r="T275" s="10">
        <v>7191175</v>
      </c>
      <c r="U275" s="10">
        <v>24159915</v>
      </c>
      <c r="V275" s="10">
        <v>95423638</v>
      </c>
      <c r="W275" s="10">
        <v>170816</v>
      </c>
      <c r="X275" s="10">
        <v>0</v>
      </c>
      <c r="Y275" s="10">
        <v>3567000</v>
      </c>
      <c r="Z275" s="10">
        <v>1762586</v>
      </c>
      <c r="AA275" s="10">
        <v>5911585</v>
      </c>
      <c r="AB275" s="10">
        <v>274309</v>
      </c>
      <c r="AC275" s="10">
        <v>3679785</v>
      </c>
      <c r="AD275" s="10">
        <v>74957</v>
      </c>
      <c r="AE275" s="10">
        <v>15</v>
      </c>
      <c r="AF275" s="10">
        <v>2134493</v>
      </c>
    </row>
    <row r="276" spans="3:32">
      <c r="C276">
        <f t="shared" si="8"/>
        <v>2034</v>
      </c>
      <c r="D276">
        <f t="shared" si="9"/>
        <v>4</v>
      </c>
      <c r="E276" s="10">
        <v>375946524</v>
      </c>
      <c r="F276" s="10">
        <v>707686</v>
      </c>
      <c r="G276" s="10">
        <v>18510747</v>
      </c>
      <c r="H276" s="10">
        <v>24884450</v>
      </c>
      <c r="I276" s="10">
        <v>161431</v>
      </c>
      <c r="J276" s="10">
        <v>231291820</v>
      </c>
      <c r="K276" s="10">
        <v>1257850</v>
      </c>
      <c r="L276" s="10">
        <v>5060460</v>
      </c>
      <c r="M276" s="10">
        <v>70851080</v>
      </c>
      <c r="N276" s="10">
        <v>33169893</v>
      </c>
      <c r="O276" s="10">
        <v>15186342</v>
      </c>
      <c r="P276" s="10">
        <v>30366</v>
      </c>
      <c r="Q276" s="10">
        <v>5515983</v>
      </c>
      <c r="R276" s="10">
        <v>177198</v>
      </c>
      <c r="S276" s="10">
        <v>20458</v>
      </c>
      <c r="T276" s="10">
        <v>7432222</v>
      </c>
      <c r="U276" s="10">
        <v>25424180</v>
      </c>
      <c r="V276" s="10">
        <v>96644036</v>
      </c>
      <c r="W276" s="10">
        <v>251077</v>
      </c>
      <c r="X276" s="10">
        <v>0</v>
      </c>
      <c r="Y276" s="10">
        <v>3452000</v>
      </c>
      <c r="Z276" s="10">
        <v>1762586</v>
      </c>
      <c r="AA276" s="10">
        <v>5916511</v>
      </c>
      <c r="AB276" s="10">
        <v>274309</v>
      </c>
      <c r="AC276" s="10">
        <v>3679785</v>
      </c>
      <c r="AD276" s="10">
        <v>74957</v>
      </c>
      <c r="AE276" s="10">
        <v>15</v>
      </c>
      <c r="AF276" s="10">
        <v>2134493</v>
      </c>
    </row>
    <row r="277" spans="3:32">
      <c r="C277">
        <f t="shared" si="8"/>
        <v>2034</v>
      </c>
      <c r="D277">
        <f t="shared" si="9"/>
        <v>5</v>
      </c>
      <c r="E277" s="10">
        <v>413739569</v>
      </c>
      <c r="F277" s="10">
        <v>772054</v>
      </c>
      <c r="G277" s="10">
        <v>20360903</v>
      </c>
      <c r="H277" s="10">
        <v>27017843</v>
      </c>
      <c r="I277" s="10">
        <v>175218</v>
      </c>
      <c r="J277" s="10">
        <v>250820616</v>
      </c>
      <c r="K277" s="10">
        <v>1369062</v>
      </c>
      <c r="L277" s="10">
        <v>5410860</v>
      </c>
      <c r="M277" s="10">
        <v>71401869</v>
      </c>
      <c r="N277" s="10">
        <v>34040043</v>
      </c>
      <c r="O277" s="10">
        <v>15799522</v>
      </c>
      <c r="P277" s="10">
        <v>23886</v>
      </c>
      <c r="Q277" s="10">
        <v>5653153</v>
      </c>
      <c r="R277" s="10">
        <v>196089</v>
      </c>
      <c r="S277" s="10">
        <v>30666</v>
      </c>
      <c r="T277" s="10">
        <v>7684475</v>
      </c>
      <c r="U277" s="10">
        <v>29382586</v>
      </c>
      <c r="V277" s="10">
        <v>109919610</v>
      </c>
      <c r="W277" s="10">
        <v>178244</v>
      </c>
      <c r="X277" s="10">
        <v>0</v>
      </c>
      <c r="Y277" s="10">
        <v>3567000</v>
      </c>
      <c r="Z277" s="10">
        <v>1762586</v>
      </c>
      <c r="AA277" s="10">
        <v>5921441</v>
      </c>
      <c r="AB277" s="10">
        <v>274309</v>
      </c>
      <c r="AC277" s="10">
        <v>3679785</v>
      </c>
      <c r="AD277" s="10">
        <v>74957</v>
      </c>
      <c r="AE277" s="10">
        <v>15</v>
      </c>
      <c r="AF277" s="10">
        <v>2134493</v>
      </c>
    </row>
    <row r="278" spans="3:32">
      <c r="C278">
        <f t="shared" si="8"/>
        <v>2034</v>
      </c>
      <c r="D278">
        <f t="shared" si="9"/>
        <v>6</v>
      </c>
      <c r="E278" s="10">
        <v>594619947</v>
      </c>
      <c r="F278" s="10">
        <v>1099702</v>
      </c>
      <c r="G278" s="10">
        <v>29242872</v>
      </c>
      <c r="H278" s="10">
        <v>34432214</v>
      </c>
      <c r="I278" s="10">
        <v>223214</v>
      </c>
      <c r="J278" s="10">
        <v>303506772</v>
      </c>
      <c r="K278" s="10">
        <v>1786657</v>
      </c>
      <c r="L278" s="10">
        <v>6809574</v>
      </c>
      <c r="M278" s="10">
        <v>83039295</v>
      </c>
      <c r="N278" s="10">
        <v>37325160</v>
      </c>
      <c r="O278" s="10">
        <v>17235797</v>
      </c>
      <c r="P278" s="10">
        <v>27478</v>
      </c>
      <c r="Q278" s="10">
        <v>6357639</v>
      </c>
      <c r="R278" s="10">
        <v>215037</v>
      </c>
      <c r="S278" s="10">
        <v>29180</v>
      </c>
      <c r="T278" s="10">
        <v>8288420</v>
      </c>
      <c r="U278" s="10">
        <v>28147877</v>
      </c>
      <c r="V278" s="10">
        <v>111556532</v>
      </c>
      <c r="W278" s="10">
        <v>165353</v>
      </c>
      <c r="X278" s="10">
        <v>0</v>
      </c>
      <c r="Y278" s="10">
        <v>3452000</v>
      </c>
      <c r="Z278" s="10">
        <v>1762586</v>
      </c>
      <c r="AA278" s="10">
        <v>5926376</v>
      </c>
      <c r="AB278" s="10">
        <v>274309</v>
      </c>
      <c r="AC278" s="10">
        <v>3679785</v>
      </c>
      <c r="AD278" s="10">
        <v>74957</v>
      </c>
      <c r="AE278" s="10">
        <v>15</v>
      </c>
      <c r="AF278" s="10">
        <v>2134493</v>
      </c>
    </row>
    <row r="279" spans="3:32">
      <c r="C279">
        <f t="shared" si="8"/>
        <v>2034</v>
      </c>
      <c r="D279">
        <f t="shared" si="9"/>
        <v>7</v>
      </c>
      <c r="E279" s="10">
        <v>697195964</v>
      </c>
      <c r="F279" s="10">
        <v>1278057</v>
      </c>
      <c r="G279" s="10">
        <v>34270549</v>
      </c>
      <c r="H279" s="10">
        <v>38174065</v>
      </c>
      <c r="I279" s="10">
        <v>247397</v>
      </c>
      <c r="J279" s="10">
        <v>328236397</v>
      </c>
      <c r="K279" s="10">
        <v>1901393</v>
      </c>
      <c r="L279" s="10">
        <v>7370605</v>
      </c>
      <c r="M279" s="10">
        <v>86518373</v>
      </c>
      <c r="N279" s="10">
        <v>38924698</v>
      </c>
      <c r="O279" s="10">
        <v>18330136</v>
      </c>
      <c r="P279" s="10">
        <v>29609</v>
      </c>
      <c r="Q279" s="10">
        <v>6784159</v>
      </c>
      <c r="R279" s="10">
        <v>227822</v>
      </c>
      <c r="S279" s="10">
        <v>27398</v>
      </c>
      <c r="T279" s="10">
        <v>8394416</v>
      </c>
      <c r="U279" s="10">
        <v>31158716</v>
      </c>
      <c r="V279" s="10">
        <v>126129413</v>
      </c>
      <c r="W279" s="10">
        <v>173688</v>
      </c>
      <c r="X279" s="10">
        <v>0</v>
      </c>
      <c r="Y279" s="10">
        <v>3567000</v>
      </c>
      <c r="Z279" s="10">
        <v>1762586</v>
      </c>
      <c r="AA279" s="10">
        <v>5931315</v>
      </c>
      <c r="AB279" s="10">
        <v>274309</v>
      </c>
      <c r="AC279" s="10">
        <v>3679785</v>
      </c>
      <c r="AD279" s="10">
        <v>74957</v>
      </c>
      <c r="AE279" s="10">
        <v>15</v>
      </c>
      <c r="AF279" s="10">
        <v>2134493</v>
      </c>
    </row>
    <row r="280" spans="3:32">
      <c r="C280">
        <f t="shared" si="8"/>
        <v>2034</v>
      </c>
      <c r="D280">
        <f t="shared" si="9"/>
        <v>8</v>
      </c>
      <c r="E280" s="10">
        <v>701569114</v>
      </c>
      <c r="F280" s="10">
        <v>1274803</v>
      </c>
      <c r="G280" s="10">
        <v>34472263</v>
      </c>
      <c r="H280" s="10">
        <v>38364226</v>
      </c>
      <c r="I280" s="10">
        <v>248570</v>
      </c>
      <c r="J280" s="10">
        <v>326633872</v>
      </c>
      <c r="K280" s="10">
        <v>1962982</v>
      </c>
      <c r="L280" s="10">
        <v>7319530</v>
      </c>
      <c r="M280" s="10">
        <v>88872101</v>
      </c>
      <c r="N280" s="10">
        <v>39495370</v>
      </c>
      <c r="O280" s="10">
        <v>18550920</v>
      </c>
      <c r="P280" s="10">
        <v>31421</v>
      </c>
      <c r="Q280" s="10">
        <v>6777353</v>
      </c>
      <c r="R280" s="10">
        <v>219993</v>
      </c>
      <c r="S280" s="10">
        <v>31219</v>
      </c>
      <c r="T280" s="10">
        <v>8542909</v>
      </c>
      <c r="U280" s="10">
        <v>35002272</v>
      </c>
      <c r="V280" s="10">
        <v>124529335</v>
      </c>
      <c r="W280" s="10">
        <v>186777</v>
      </c>
      <c r="X280" s="10">
        <v>0</v>
      </c>
      <c r="Y280" s="10">
        <v>3567000</v>
      </c>
      <c r="Z280" s="10">
        <v>1762586</v>
      </c>
      <c r="AA280" s="10">
        <v>5936257</v>
      </c>
      <c r="AB280" s="10">
        <v>274309</v>
      </c>
      <c r="AC280" s="10">
        <v>3679785</v>
      </c>
      <c r="AD280" s="10">
        <v>74957</v>
      </c>
      <c r="AE280" s="10">
        <v>15</v>
      </c>
      <c r="AF280" s="10">
        <v>2134493</v>
      </c>
    </row>
    <row r="281" spans="3:32">
      <c r="C281">
        <f t="shared" si="8"/>
        <v>2034</v>
      </c>
      <c r="D281">
        <f t="shared" si="9"/>
        <v>9</v>
      </c>
      <c r="E281" s="10">
        <v>660207985</v>
      </c>
      <c r="F281" s="10">
        <v>1189476</v>
      </c>
      <c r="G281" s="10">
        <v>32439163</v>
      </c>
      <c r="H281" s="10">
        <v>37422350</v>
      </c>
      <c r="I281" s="10">
        <v>242467</v>
      </c>
      <c r="J281" s="10">
        <v>329694835</v>
      </c>
      <c r="K281" s="10">
        <v>1797635</v>
      </c>
      <c r="L281" s="10">
        <v>7270738</v>
      </c>
      <c r="M281" s="10">
        <v>87824213</v>
      </c>
      <c r="N281" s="10">
        <v>37245859</v>
      </c>
      <c r="O281" s="10">
        <v>17685508</v>
      </c>
      <c r="P281" s="10">
        <v>33622</v>
      </c>
      <c r="Q281" s="10">
        <v>6572886</v>
      </c>
      <c r="R281" s="10">
        <v>218563</v>
      </c>
      <c r="S281" s="10">
        <v>29188</v>
      </c>
      <c r="T281" s="10">
        <v>8564039</v>
      </c>
      <c r="U281" s="10">
        <v>29681955</v>
      </c>
      <c r="V281" s="10">
        <v>113445200</v>
      </c>
      <c r="W281" s="10">
        <v>169241</v>
      </c>
      <c r="X281" s="10">
        <v>0</v>
      </c>
      <c r="Y281" s="10">
        <v>3452000</v>
      </c>
      <c r="Z281" s="10">
        <v>1762586</v>
      </c>
      <c r="AA281" s="10">
        <v>5941204</v>
      </c>
      <c r="AB281" s="10">
        <v>274309</v>
      </c>
      <c r="AC281" s="10">
        <v>3679785</v>
      </c>
      <c r="AD281" s="10">
        <v>74957</v>
      </c>
      <c r="AE281" s="10">
        <v>15</v>
      </c>
      <c r="AF281" s="10">
        <v>2134493</v>
      </c>
    </row>
    <row r="282" spans="3:32">
      <c r="C282">
        <f t="shared" si="8"/>
        <v>2034</v>
      </c>
      <c r="D282">
        <f t="shared" si="9"/>
        <v>10</v>
      </c>
      <c r="E282" s="10">
        <v>522547693</v>
      </c>
      <c r="F282" s="10">
        <v>934514</v>
      </c>
      <c r="G282" s="10">
        <v>25673519</v>
      </c>
      <c r="H282" s="10">
        <v>32274407</v>
      </c>
      <c r="I282" s="10">
        <v>209106</v>
      </c>
      <c r="J282" s="10">
        <v>297141830</v>
      </c>
      <c r="K282" s="10">
        <v>1463022</v>
      </c>
      <c r="L282" s="10">
        <v>6458398</v>
      </c>
      <c r="M282" s="10">
        <v>78158779</v>
      </c>
      <c r="N282" s="10">
        <v>33890688</v>
      </c>
      <c r="O282" s="10">
        <v>15939101</v>
      </c>
      <c r="P282" s="10">
        <v>27468</v>
      </c>
      <c r="Q282" s="10">
        <v>6009343</v>
      </c>
      <c r="R282" s="10">
        <v>211957</v>
      </c>
      <c r="S282" s="10">
        <v>24802</v>
      </c>
      <c r="T282" s="10">
        <v>7914363</v>
      </c>
      <c r="U282" s="10">
        <v>27411011</v>
      </c>
      <c r="V282" s="10">
        <v>103266877</v>
      </c>
      <c r="W282" s="10">
        <v>175149</v>
      </c>
      <c r="X282" s="10">
        <v>6962000</v>
      </c>
      <c r="Y282" s="10">
        <v>3567000</v>
      </c>
      <c r="Z282" s="10">
        <v>1762586</v>
      </c>
      <c r="AA282" s="10">
        <v>5946155</v>
      </c>
      <c r="AB282" s="10">
        <v>274309</v>
      </c>
      <c r="AC282" s="10">
        <v>3679785</v>
      </c>
      <c r="AD282" s="10">
        <v>74957</v>
      </c>
      <c r="AE282" s="10">
        <v>15</v>
      </c>
      <c r="AF282" s="10">
        <v>2134493</v>
      </c>
    </row>
    <row r="283" spans="3:32">
      <c r="C283">
        <f t="shared" si="8"/>
        <v>2034</v>
      </c>
      <c r="D283">
        <f t="shared" si="9"/>
        <v>11</v>
      </c>
      <c r="E283" s="10">
        <v>364554939</v>
      </c>
      <c r="F283" s="10">
        <v>647043</v>
      </c>
      <c r="G283" s="10">
        <v>17907785</v>
      </c>
      <c r="H283" s="10">
        <v>24307319</v>
      </c>
      <c r="I283" s="10">
        <v>157473</v>
      </c>
      <c r="J283" s="10">
        <v>228396648</v>
      </c>
      <c r="K283" s="10">
        <v>1129790</v>
      </c>
      <c r="L283" s="10">
        <v>4991967</v>
      </c>
      <c r="M283" s="10">
        <v>65608410</v>
      </c>
      <c r="N283" s="10">
        <v>30552992</v>
      </c>
      <c r="O283" s="10">
        <v>14201428</v>
      </c>
      <c r="P283" s="10">
        <v>22628</v>
      </c>
      <c r="Q283" s="10">
        <v>4998522</v>
      </c>
      <c r="R283" s="10">
        <v>190106</v>
      </c>
      <c r="S283" s="10">
        <v>20292</v>
      </c>
      <c r="T283" s="10">
        <v>7082761</v>
      </c>
      <c r="U283" s="10">
        <v>24583699</v>
      </c>
      <c r="V283" s="10">
        <v>88722634</v>
      </c>
      <c r="W283" s="10">
        <v>166196</v>
      </c>
      <c r="X283" s="10">
        <v>6738000</v>
      </c>
      <c r="Y283" s="10">
        <v>3452000</v>
      </c>
      <c r="Z283" s="10">
        <v>1762586</v>
      </c>
      <c r="AA283" s="10">
        <v>5951110</v>
      </c>
      <c r="AB283" s="10">
        <v>274309</v>
      </c>
      <c r="AC283" s="10">
        <v>3679785</v>
      </c>
      <c r="AD283" s="10">
        <v>74957</v>
      </c>
      <c r="AE283" s="10">
        <v>15</v>
      </c>
      <c r="AF283" s="10">
        <v>2134493</v>
      </c>
    </row>
    <row r="284" spans="3:32">
      <c r="C284">
        <f t="shared" si="8"/>
        <v>2034</v>
      </c>
      <c r="D284">
        <f t="shared" si="9"/>
        <v>12</v>
      </c>
      <c r="E284" s="10">
        <v>439212731</v>
      </c>
      <c r="F284" s="10">
        <v>773590</v>
      </c>
      <c r="G284" s="10">
        <v>21570113</v>
      </c>
      <c r="H284" s="10">
        <v>26510334</v>
      </c>
      <c r="I284" s="10">
        <v>171724</v>
      </c>
      <c r="J284" s="10">
        <v>231513586</v>
      </c>
      <c r="K284" s="10">
        <v>1208470</v>
      </c>
      <c r="L284" s="10">
        <v>4732615</v>
      </c>
      <c r="M284" s="10">
        <v>67346748</v>
      </c>
      <c r="N284" s="10">
        <v>31787475</v>
      </c>
      <c r="O284" s="10">
        <v>14070341</v>
      </c>
      <c r="P284" s="10">
        <v>25901</v>
      </c>
      <c r="Q284" s="10">
        <v>5285407</v>
      </c>
      <c r="R284" s="10">
        <v>181604</v>
      </c>
      <c r="S284" s="10">
        <v>18983</v>
      </c>
      <c r="T284" s="10">
        <v>7325392</v>
      </c>
      <c r="U284" s="10">
        <v>26500293</v>
      </c>
      <c r="V284" s="10">
        <v>89132869</v>
      </c>
      <c r="W284" s="10">
        <v>171659</v>
      </c>
      <c r="X284" s="10">
        <v>0</v>
      </c>
      <c r="Y284" s="10">
        <v>3568000</v>
      </c>
      <c r="Z284" s="10">
        <v>1762586</v>
      </c>
      <c r="AA284" s="10">
        <v>5956070</v>
      </c>
      <c r="AB284" s="10">
        <v>274309</v>
      </c>
      <c r="AC284" s="10">
        <v>3679785</v>
      </c>
      <c r="AD284" s="10">
        <v>74957</v>
      </c>
      <c r="AE284" s="10">
        <v>15</v>
      </c>
      <c r="AF284" s="10">
        <v>2134493</v>
      </c>
    </row>
    <row r="285" spans="3:32">
      <c r="C285">
        <f t="shared" si="8"/>
        <v>2035</v>
      </c>
      <c r="D285">
        <f t="shared" si="9"/>
        <v>1</v>
      </c>
      <c r="E285" s="10">
        <v>540773811</v>
      </c>
      <c r="F285" s="10">
        <v>944886</v>
      </c>
      <c r="G285" s="10">
        <v>26544720</v>
      </c>
      <c r="H285" s="10">
        <v>30522644</v>
      </c>
      <c r="I285" s="10">
        <v>197655</v>
      </c>
      <c r="J285" s="10">
        <v>237681293</v>
      </c>
      <c r="K285" s="10">
        <v>1236187</v>
      </c>
      <c r="L285" s="10">
        <v>4903307</v>
      </c>
      <c r="M285" s="10">
        <v>67522679</v>
      </c>
      <c r="N285" s="10">
        <v>32283126</v>
      </c>
      <c r="O285" s="10">
        <v>14764822</v>
      </c>
      <c r="P285" s="10">
        <v>31047</v>
      </c>
      <c r="Q285" s="10">
        <v>5427700</v>
      </c>
      <c r="R285" s="10">
        <v>178888</v>
      </c>
      <c r="S285" s="10">
        <v>17568</v>
      </c>
      <c r="T285" s="10">
        <v>7220181</v>
      </c>
      <c r="U285" s="10">
        <v>23639533</v>
      </c>
      <c r="V285" s="10">
        <v>93242203</v>
      </c>
      <c r="W285" s="10">
        <v>174072</v>
      </c>
      <c r="X285" s="10">
        <v>0</v>
      </c>
      <c r="Y285" s="10">
        <v>3567000</v>
      </c>
      <c r="Z285" s="10">
        <v>1762586</v>
      </c>
      <c r="AA285" s="10">
        <v>5961033</v>
      </c>
      <c r="AB285" s="10">
        <v>274309</v>
      </c>
      <c r="AC285" s="10">
        <v>3679785</v>
      </c>
      <c r="AD285" s="10">
        <v>74957</v>
      </c>
      <c r="AE285" s="10">
        <v>15</v>
      </c>
      <c r="AF285" s="10">
        <v>2134493</v>
      </c>
    </row>
    <row r="286" spans="3:32">
      <c r="C286">
        <f t="shared" si="8"/>
        <v>2035</v>
      </c>
      <c r="D286">
        <f t="shared" si="9"/>
        <v>2</v>
      </c>
      <c r="E286" s="10">
        <v>487492299</v>
      </c>
      <c r="F286" s="10">
        <v>844999</v>
      </c>
      <c r="G286" s="10">
        <v>23918676</v>
      </c>
      <c r="H286" s="10">
        <v>28580351</v>
      </c>
      <c r="I286" s="10">
        <v>185027</v>
      </c>
      <c r="J286" s="10">
        <v>228764552</v>
      </c>
      <c r="K286" s="10">
        <v>1169500</v>
      </c>
      <c r="L286" s="10">
        <v>4858933</v>
      </c>
      <c r="M286" s="10">
        <v>64915103</v>
      </c>
      <c r="N286" s="10">
        <v>30527279</v>
      </c>
      <c r="O286" s="10">
        <v>13992206</v>
      </c>
      <c r="P286" s="10">
        <v>30865</v>
      </c>
      <c r="Q286" s="10">
        <v>5210691</v>
      </c>
      <c r="R286" s="10">
        <v>168828</v>
      </c>
      <c r="S286" s="10">
        <v>22690</v>
      </c>
      <c r="T286" s="10">
        <v>6605695</v>
      </c>
      <c r="U286" s="10">
        <v>24579145</v>
      </c>
      <c r="V286" s="10">
        <v>77384551</v>
      </c>
      <c r="W286" s="10">
        <v>154379</v>
      </c>
      <c r="X286" s="10">
        <v>0</v>
      </c>
      <c r="Y286" s="10">
        <v>3222000</v>
      </c>
      <c r="Z286" s="10">
        <v>1762586</v>
      </c>
      <c r="AA286" s="10">
        <v>5966001</v>
      </c>
      <c r="AB286" s="10">
        <v>274309</v>
      </c>
      <c r="AC286" s="10">
        <v>3679785</v>
      </c>
      <c r="AD286" s="10">
        <v>74957</v>
      </c>
      <c r="AE286" s="10">
        <v>15</v>
      </c>
      <c r="AF286" s="10">
        <v>2134493</v>
      </c>
    </row>
    <row r="287" spans="3:32">
      <c r="C287">
        <f t="shared" si="8"/>
        <v>2035</v>
      </c>
      <c r="D287">
        <f t="shared" si="9"/>
        <v>3</v>
      </c>
      <c r="E287" s="10">
        <v>405187362</v>
      </c>
      <c r="F287" s="10">
        <v>696736</v>
      </c>
      <c r="G287" s="10">
        <v>19872654</v>
      </c>
      <c r="H287" s="10">
        <v>25191761</v>
      </c>
      <c r="I287" s="10">
        <v>163051</v>
      </c>
      <c r="J287" s="10">
        <v>219440541</v>
      </c>
      <c r="K287" s="10">
        <v>1038970</v>
      </c>
      <c r="L287" s="10">
        <v>4856603</v>
      </c>
      <c r="M287" s="10">
        <v>66837660</v>
      </c>
      <c r="N287" s="10">
        <v>31808133</v>
      </c>
      <c r="O287" s="10">
        <v>14628838</v>
      </c>
      <c r="P287" s="10">
        <v>30740</v>
      </c>
      <c r="Q287" s="10">
        <v>5220348</v>
      </c>
      <c r="R287" s="10">
        <v>169325</v>
      </c>
      <c r="S287" s="10">
        <v>21547</v>
      </c>
      <c r="T287" s="10">
        <v>7191175</v>
      </c>
      <c r="U287" s="10">
        <v>24159915</v>
      </c>
      <c r="V287" s="10">
        <v>95423638</v>
      </c>
      <c r="W287" s="10">
        <v>170816</v>
      </c>
      <c r="X287" s="10">
        <v>0</v>
      </c>
      <c r="Y287" s="10">
        <v>3567000</v>
      </c>
      <c r="Z287" s="10">
        <v>1762586</v>
      </c>
      <c r="AA287" s="10">
        <v>5970972</v>
      </c>
      <c r="AB287" s="10">
        <v>274309</v>
      </c>
      <c r="AC287" s="10">
        <v>3679785</v>
      </c>
      <c r="AD287" s="10">
        <v>74957</v>
      </c>
      <c r="AE287" s="10">
        <v>15</v>
      </c>
      <c r="AF287" s="10">
        <v>2134493</v>
      </c>
    </row>
    <row r="288" spans="3:32">
      <c r="C288">
        <f t="shared" si="8"/>
        <v>2035</v>
      </c>
      <c r="D288">
        <f t="shared" si="9"/>
        <v>4</v>
      </c>
      <c r="E288" s="10">
        <v>378000312</v>
      </c>
      <c r="F288" s="10">
        <v>644769</v>
      </c>
      <c r="G288" s="10">
        <v>18532062</v>
      </c>
      <c r="H288" s="10">
        <v>25098801</v>
      </c>
      <c r="I288" s="10">
        <v>162415</v>
      </c>
      <c r="J288" s="10">
        <v>232040509</v>
      </c>
      <c r="K288" s="10">
        <v>1225597</v>
      </c>
      <c r="L288" s="10">
        <v>5267462</v>
      </c>
      <c r="M288" s="10">
        <v>72995424</v>
      </c>
      <c r="N288" s="10">
        <v>33169893</v>
      </c>
      <c r="O288" s="10">
        <v>15186342</v>
      </c>
      <c r="P288" s="10">
        <v>30366</v>
      </c>
      <c r="Q288" s="10">
        <v>5515983</v>
      </c>
      <c r="R288" s="10">
        <v>177198</v>
      </c>
      <c r="S288" s="10">
        <v>20458</v>
      </c>
      <c r="T288" s="10">
        <v>7432222</v>
      </c>
      <c r="U288" s="10">
        <v>25424180</v>
      </c>
      <c r="V288" s="10">
        <v>96644036</v>
      </c>
      <c r="W288" s="10">
        <v>251077</v>
      </c>
      <c r="X288" s="10">
        <v>0</v>
      </c>
      <c r="Y288" s="10">
        <v>3452000</v>
      </c>
      <c r="Z288" s="10">
        <v>1762586</v>
      </c>
      <c r="AA288" s="10">
        <v>5975948</v>
      </c>
      <c r="AB288" s="10">
        <v>274309</v>
      </c>
      <c r="AC288" s="10">
        <v>3679785</v>
      </c>
      <c r="AD288" s="10">
        <v>74957</v>
      </c>
      <c r="AE288" s="10">
        <v>15</v>
      </c>
      <c r="AF288" s="10">
        <v>2134493</v>
      </c>
    </row>
    <row r="289" spans="3:32">
      <c r="C289">
        <f t="shared" si="8"/>
        <v>2035</v>
      </c>
      <c r="D289">
        <f t="shared" si="9"/>
        <v>5</v>
      </c>
      <c r="E289" s="10">
        <v>415996143</v>
      </c>
      <c r="F289" s="10">
        <v>703840</v>
      </c>
      <c r="G289" s="10">
        <v>20386921</v>
      </c>
      <c r="H289" s="10">
        <v>27250561</v>
      </c>
      <c r="I289" s="10">
        <v>176296</v>
      </c>
      <c r="J289" s="10">
        <v>251714355</v>
      </c>
      <c r="K289" s="10">
        <v>1333958</v>
      </c>
      <c r="L289" s="10">
        <v>5631390</v>
      </c>
      <c r="M289" s="10">
        <v>73579844</v>
      </c>
      <c r="N289" s="10">
        <v>34040043</v>
      </c>
      <c r="O289" s="10">
        <v>15799522</v>
      </c>
      <c r="P289" s="10">
        <v>23886</v>
      </c>
      <c r="Q289" s="10">
        <v>5653153</v>
      </c>
      <c r="R289" s="10">
        <v>196089</v>
      </c>
      <c r="S289" s="10">
        <v>30666</v>
      </c>
      <c r="T289" s="10">
        <v>7684475</v>
      </c>
      <c r="U289" s="10">
        <v>29382586</v>
      </c>
      <c r="V289" s="10">
        <v>109919610</v>
      </c>
      <c r="W289" s="10">
        <v>178244</v>
      </c>
      <c r="X289" s="10">
        <v>0</v>
      </c>
      <c r="Y289" s="10">
        <v>3567000</v>
      </c>
      <c r="Z289" s="10">
        <v>1762586</v>
      </c>
      <c r="AA289" s="10">
        <v>5980928</v>
      </c>
      <c r="AB289" s="10">
        <v>274309</v>
      </c>
      <c r="AC289" s="10">
        <v>3679785</v>
      </c>
      <c r="AD289" s="10">
        <v>74957</v>
      </c>
      <c r="AE289" s="10">
        <v>15</v>
      </c>
      <c r="AF289" s="10">
        <v>2134493</v>
      </c>
    </row>
    <row r="290" spans="3:32">
      <c r="C290">
        <f t="shared" si="8"/>
        <v>2035</v>
      </c>
      <c r="D290">
        <f t="shared" si="9"/>
        <v>6</v>
      </c>
      <c r="E290" s="10">
        <v>597856736</v>
      </c>
      <c r="F290" s="10">
        <v>1003188</v>
      </c>
      <c r="G290" s="10">
        <v>29284915</v>
      </c>
      <c r="H290" s="10">
        <v>34728780</v>
      </c>
      <c r="I290" s="10">
        <v>224602</v>
      </c>
      <c r="J290" s="10">
        <v>303927632</v>
      </c>
      <c r="K290" s="10">
        <v>1717940</v>
      </c>
      <c r="L290" s="10">
        <v>7081167</v>
      </c>
      <c r="M290" s="10">
        <v>86281938</v>
      </c>
      <c r="N290" s="10">
        <v>37325160</v>
      </c>
      <c r="O290" s="10">
        <v>17235797</v>
      </c>
      <c r="P290" s="10">
        <v>27478</v>
      </c>
      <c r="Q290" s="10">
        <v>6357639</v>
      </c>
      <c r="R290" s="10">
        <v>215037</v>
      </c>
      <c r="S290" s="10">
        <v>29180</v>
      </c>
      <c r="T290" s="10">
        <v>8288420</v>
      </c>
      <c r="U290" s="10">
        <v>28147877</v>
      </c>
      <c r="V290" s="10">
        <v>111556532</v>
      </c>
      <c r="W290" s="10">
        <v>165353</v>
      </c>
      <c r="X290" s="10">
        <v>0</v>
      </c>
      <c r="Y290" s="10">
        <v>3452000</v>
      </c>
      <c r="Z290" s="10">
        <v>1762586</v>
      </c>
      <c r="AA290" s="10">
        <v>5985912</v>
      </c>
      <c r="AB290" s="10">
        <v>274309</v>
      </c>
      <c r="AC290" s="10">
        <v>3679785</v>
      </c>
      <c r="AD290" s="10">
        <v>74957</v>
      </c>
      <c r="AE290" s="10">
        <v>15</v>
      </c>
      <c r="AF290" s="10">
        <v>2134493</v>
      </c>
    </row>
    <row r="291" spans="3:32">
      <c r="C291">
        <f t="shared" si="8"/>
        <v>2035</v>
      </c>
      <c r="D291">
        <f t="shared" si="9"/>
        <v>7</v>
      </c>
      <c r="E291" s="10">
        <v>700985256</v>
      </c>
      <c r="F291" s="10">
        <v>1166604</v>
      </c>
      <c r="G291" s="10">
        <v>34323856</v>
      </c>
      <c r="H291" s="10">
        <v>38502838</v>
      </c>
      <c r="I291" s="10">
        <v>248958</v>
      </c>
      <c r="J291" s="10">
        <v>329007017</v>
      </c>
      <c r="K291" s="10">
        <v>1828262</v>
      </c>
      <c r="L291" s="10">
        <v>7679935</v>
      </c>
      <c r="M291" s="10">
        <v>89649432</v>
      </c>
      <c r="N291" s="10">
        <v>38924698</v>
      </c>
      <c r="O291" s="10">
        <v>18330136</v>
      </c>
      <c r="P291" s="10">
        <v>29609</v>
      </c>
      <c r="Q291" s="10">
        <v>6822602</v>
      </c>
      <c r="R291" s="10">
        <v>227822</v>
      </c>
      <c r="S291" s="10">
        <v>27398</v>
      </c>
      <c r="T291" s="10">
        <v>8394416</v>
      </c>
      <c r="U291" s="10">
        <v>31158716</v>
      </c>
      <c r="V291" s="10">
        <v>126129413</v>
      </c>
      <c r="W291" s="10">
        <v>173688</v>
      </c>
      <c r="X291" s="10">
        <v>0</v>
      </c>
      <c r="Y291" s="10">
        <v>3567000</v>
      </c>
      <c r="Z291" s="10">
        <v>1762586</v>
      </c>
      <c r="AA291" s="10">
        <v>5990900</v>
      </c>
      <c r="AB291" s="10">
        <v>274309</v>
      </c>
      <c r="AC291" s="10">
        <v>3679785</v>
      </c>
      <c r="AD291" s="10">
        <v>74957</v>
      </c>
      <c r="AE291" s="10">
        <v>15</v>
      </c>
      <c r="AF291" s="10">
        <v>2134493</v>
      </c>
    </row>
    <row r="292" spans="3:32">
      <c r="C292">
        <f t="shared" si="8"/>
        <v>2035</v>
      </c>
      <c r="D292">
        <f t="shared" si="9"/>
        <v>8</v>
      </c>
      <c r="E292" s="10">
        <v>705377357</v>
      </c>
      <c r="F292" s="10">
        <v>1164321</v>
      </c>
      <c r="G292" s="10">
        <v>34528927</v>
      </c>
      <c r="H292" s="10">
        <v>38694614</v>
      </c>
      <c r="I292" s="10">
        <v>250160</v>
      </c>
      <c r="J292" s="10">
        <v>327851135</v>
      </c>
      <c r="K292" s="10">
        <v>1887483</v>
      </c>
      <c r="L292" s="10">
        <v>7620116</v>
      </c>
      <c r="M292" s="10">
        <v>91580982</v>
      </c>
      <c r="N292" s="10">
        <v>39495370</v>
      </c>
      <c r="O292" s="10">
        <v>18550920</v>
      </c>
      <c r="P292" s="10">
        <v>31421</v>
      </c>
      <c r="Q292" s="10">
        <v>6815756</v>
      </c>
      <c r="R292" s="10">
        <v>219993</v>
      </c>
      <c r="S292" s="10">
        <v>31219</v>
      </c>
      <c r="T292" s="10">
        <v>8542909</v>
      </c>
      <c r="U292" s="10">
        <v>35002272</v>
      </c>
      <c r="V292" s="10">
        <v>124529335</v>
      </c>
      <c r="W292" s="10">
        <v>186777</v>
      </c>
      <c r="X292" s="10">
        <v>0</v>
      </c>
      <c r="Y292" s="10">
        <v>3567000</v>
      </c>
      <c r="Z292" s="10">
        <v>1762586</v>
      </c>
      <c r="AA292" s="10">
        <v>5995893</v>
      </c>
      <c r="AB292" s="10">
        <v>274309</v>
      </c>
      <c r="AC292" s="10">
        <v>3679785</v>
      </c>
      <c r="AD292" s="10">
        <v>74957</v>
      </c>
      <c r="AE292" s="10">
        <v>15</v>
      </c>
      <c r="AF292" s="10">
        <v>2134493</v>
      </c>
    </row>
    <row r="293" spans="3:32">
      <c r="C293">
        <f t="shared" si="8"/>
        <v>2035</v>
      </c>
      <c r="D293">
        <f t="shared" si="9"/>
        <v>9</v>
      </c>
      <c r="E293" s="10">
        <v>663790151</v>
      </c>
      <c r="F293" s="10">
        <v>1086947</v>
      </c>
      <c r="G293" s="10">
        <v>32492553</v>
      </c>
      <c r="H293" s="10">
        <v>37744627</v>
      </c>
      <c r="I293" s="10">
        <v>244018</v>
      </c>
      <c r="J293" s="10">
        <v>330691401</v>
      </c>
      <c r="K293" s="10">
        <v>1750944</v>
      </c>
      <c r="L293" s="10">
        <v>7563239</v>
      </c>
      <c r="M293" s="10">
        <v>90721754</v>
      </c>
      <c r="N293" s="10">
        <v>37245859</v>
      </c>
      <c r="O293" s="10">
        <v>17685508</v>
      </c>
      <c r="P293" s="10">
        <v>33622</v>
      </c>
      <c r="Q293" s="10">
        <v>6610126</v>
      </c>
      <c r="R293" s="10">
        <v>218563</v>
      </c>
      <c r="S293" s="10">
        <v>29188</v>
      </c>
      <c r="T293" s="10">
        <v>8564039</v>
      </c>
      <c r="U293" s="10">
        <v>29681955</v>
      </c>
      <c r="V293" s="10">
        <v>113445200</v>
      </c>
      <c r="W293" s="10">
        <v>169241</v>
      </c>
      <c r="X293" s="10">
        <v>0</v>
      </c>
      <c r="Y293" s="10">
        <v>3452000</v>
      </c>
      <c r="Z293" s="10">
        <v>1762586</v>
      </c>
      <c r="AA293" s="10">
        <v>6000889</v>
      </c>
      <c r="AB293" s="10">
        <v>274309</v>
      </c>
      <c r="AC293" s="10">
        <v>3679785</v>
      </c>
      <c r="AD293" s="10">
        <v>74957</v>
      </c>
      <c r="AE293" s="10">
        <v>15</v>
      </c>
      <c r="AF293" s="10">
        <v>2134493</v>
      </c>
    </row>
    <row r="294" spans="3:32">
      <c r="C294">
        <f t="shared" si="8"/>
        <v>2035</v>
      </c>
      <c r="D294">
        <f t="shared" si="9"/>
        <v>10</v>
      </c>
      <c r="E294" s="10">
        <v>525382569</v>
      </c>
      <c r="F294" s="10">
        <v>853369</v>
      </c>
      <c r="G294" s="10">
        <v>25716097</v>
      </c>
      <c r="H294" s="10">
        <v>32552350</v>
      </c>
      <c r="I294" s="10">
        <v>210444</v>
      </c>
      <c r="J294" s="10">
        <v>297838537</v>
      </c>
      <c r="K294" s="10">
        <v>1443772</v>
      </c>
      <c r="L294" s="10">
        <v>6721912</v>
      </c>
      <c r="M294" s="10">
        <v>80941025</v>
      </c>
      <c r="N294" s="10">
        <v>33890688</v>
      </c>
      <c r="O294" s="10">
        <v>15939101</v>
      </c>
      <c r="P294" s="10">
        <v>27468</v>
      </c>
      <c r="Q294" s="10">
        <v>6043401</v>
      </c>
      <c r="R294" s="10">
        <v>211957</v>
      </c>
      <c r="S294" s="10">
        <v>24802</v>
      </c>
      <c r="T294" s="10">
        <v>7914363</v>
      </c>
      <c r="U294" s="10">
        <v>27411011</v>
      </c>
      <c r="V294" s="10">
        <v>103266877</v>
      </c>
      <c r="W294" s="10">
        <v>175149</v>
      </c>
      <c r="X294" s="10">
        <v>6962000</v>
      </c>
      <c r="Y294" s="10">
        <v>3567000</v>
      </c>
      <c r="Z294" s="10">
        <v>1762586</v>
      </c>
      <c r="AA294" s="10">
        <v>6005890</v>
      </c>
      <c r="AB294" s="10">
        <v>274309</v>
      </c>
      <c r="AC294" s="10">
        <v>3679785</v>
      </c>
      <c r="AD294" s="10">
        <v>74957</v>
      </c>
      <c r="AE294" s="10">
        <v>15</v>
      </c>
      <c r="AF294" s="10">
        <v>2134493</v>
      </c>
    </row>
    <row r="295" spans="3:32">
      <c r="C295">
        <f t="shared" si="8"/>
        <v>2035</v>
      </c>
      <c r="D295">
        <f t="shared" si="9"/>
        <v>11</v>
      </c>
      <c r="E295" s="10">
        <v>366531871</v>
      </c>
      <c r="F295" s="10">
        <v>590459</v>
      </c>
      <c r="G295" s="10">
        <v>17938237</v>
      </c>
      <c r="H295" s="10">
        <v>24516650</v>
      </c>
      <c r="I295" s="10">
        <v>158481</v>
      </c>
      <c r="J295" s="10">
        <v>229053039</v>
      </c>
      <c r="K295" s="10">
        <v>1114924</v>
      </c>
      <c r="L295" s="10">
        <v>5195067</v>
      </c>
      <c r="M295" s="10">
        <v>67728944</v>
      </c>
      <c r="N295" s="10">
        <v>30552992</v>
      </c>
      <c r="O295" s="10">
        <v>14201428</v>
      </c>
      <c r="P295" s="10">
        <v>22628</v>
      </c>
      <c r="Q295" s="10">
        <v>5026769</v>
      </c>
      <c r="R295" s="10">
        <v>190106</v>
      </c>
      <c r="S295" s="10">
        <v>20292</v>
      </c>
      <c r="T295" s="10">
        <v>7082761</v>
      </c>
      <c r="U295" s="10">
        <v>24583699</v>
      </c>
      <c r="V295" s="10">
        <v>88722634</v>
      </c>
      <c r="W295" s="10">
        <v>166196</v>
      </c>
      <c r="X295" s="10">
        <v>6738000</v>
      </c>
      <c r="Y295" s="10">
        <v>3452000</v>
      </c>
      <c r="Z295" s="10">
        <v>1762586</v>
      </c>
      <c r="AA295" s="10">
        <v>6010895</v>
      </c>
      <c r="AB295" s="10">
        <v>274309</v>
      </c>
      <c r="AC295" s="10">
        <v>3679785</v>
      </c>
      <c r="AD295" s="10">
        <v>74957</v>
      </c>
      <c r="AE295" s="10">
        <v>15</v>
      </c>
      <c r="AF295" s="10">
        <v>2134493</v>
      </c>
    </row>
    <row r="296" spans="3:32">
      <c r="C296">
        <f t="shared" si="8"/>
        <v>2035</v>
      </c>
      <c r="D296">
        <f t="shared" si="9"/>
        <v>12</v>
      </c>
      <c r="E296" s="10">
        <v>441593208</v>
      </c>
      <c r="F296" s="10">
        <v>705464</v>
      </c>
      <c r="G296" s="10">
        <v>21608014</v>
      </c>
      <c r="H296" s="10">
        <v>26738632</v>
      </c>
      <c r="I296" s="10">
        <v>172828</v>
      </c>
      <c r="J296" s="10">
        <v>232367441</v>
      </c>
      <c r="K296" s="10">
        <v>1192569</v>
      </c>
      <c r="L296" s="10">
        <v>4927844</v>
      </c>
      <c r="M296" s="10">
        <v>69328401</v>
      </c>
      <c r="N296" s="10">
        <v>31787475</v>
      </c>
      <c r="O296" s="10">
        <v>14070341</v>
      </c>
      <c r="P296" s="10">
        <v>25901</v>
      </c>
      <c r="Q296" s="10">
        <v>5315278</v>
      </c>
      <c r="R296" s="10">
        <v>181604</v>
      </c>
      <c r="S296" s="10">
        <v>18983</v>
      </c>
      <c r="T296" s="10">
        <v>7325392</v>
      </c>
      <c r="U296" s="10">
        <v>26500293</v>
      </c>
      <c r="V296" s="10">
        <v>89132869</v>
      </c>
      <c r="W296" s="10">
        <v>171659</v>
      </c>
      <c r="X296" s="10">
        <v>0</v>
      </c>
      <c r="Y296" s="10">
        <v>3568000</v>
      </c>
      <c r="Z296" s="10">
        <v>1762586</v>
      </c>
      <c r="AA296" s="10">
        <v>6015904</v>
      </c>
      <c r="AB296" s="10">
        <v>274309</v>
      </c>
      <c r="AC296" s="10">
        <v>3679785</v>
      </c>
      <c r="AD296" s="10">
        <v>74957</v>
      </c>
      <c r="AE296" s="10">
        <v>15</v>
      </c>
      <c r="AF296" s="10">
        <v>2134493</v>
      </c>
    </row>
    <row r="297" spans="3:32">
      <c r="C297">
        <f t="shared" si="8"/>
        <v>2036</v>
      </c>
      <c r="D297">
        <f t="shared" si="9"/>
        <v>1</v>
      </c>
      <c r="E297" s="10">
        <v>543930714</v>
      </c>
      <c r="F297" s="10">
        <v>862627</v>
      </c>
      <c r="G297" s="10">
        <v>26603792</v>
      </c>
      <c r="H297" s="10">
        <v>30768947</v>
      </c>
      <c r="I297" s="10">
        <v>198825</v>
      </c>
      <c r="J297" s="10">
        <v>237457913</v>
      </c>
      <c r="K297" s="10">
        <v>1219922</v>
      </c>
      <c r="L297" s="10">
        <v>5104861</v>
      </c>
      <c r="M297" s="10">
        <v>70447858</v>
      </c>
      <c r="N297" s="10">
        <v>32283126</v>
      </c>
      <c r="O297" s="10">
        <v>14764822</v>
      </c>
      <c r="P297" s="10">
        <v>31047</v>
      </c>
      <c r="Q297" s="10">
        <v>5458351</v>
      </c>
      <c r="R297" s="10">
        <v>178888</v>
      </c>
      <c r="S297" s="10">
        <v>17568</v>
      </c>
      <c r="T297" s="10">
        <v>7211181</v>
      </c>
      <c r="U297" s="10">
        <v>23632533</v>
      </c>
      <c r="V297" s="10">
        <v>93106203</v>
      </c>
      <c r="W297" s="10">
        <v>173072</v>
      </c>
      <c r="X297" s="10">
        <v>0</v>
      </c>
      <c r="Y297" s="10">
        <v>3557000</v>
      </c>
      <c r="Z297" s="10">
        <v>1762586</v>
      </c>
      <c r="AA297" s="10">
        <v>6020917</v>
      </c>
      <c r="AB297" s="10">
        <v>274309</v>
      </c>
      <c r="AC297" s="10">
        <v>3679785</v>
      </c>
      <c r="AD297" s="10">
        <v>74957</v>
      </c>
      <c r="AE297" s="10">
        <v>15</v>
      </c>
      <c r="AF297" s="10">
        <v>2134493</v>
      </c>
    </row>
    <row r="298" spans="3:32">
      <c r="C298">
        <f t="shared" si="8"/>
        <v>2036</v>
      </c>
      <c r="D298">
        <f t="shared" si="9"/>
        <v>2</v>
      </c>
      <c r="E298" s="10">
        <v>490335992</v>
      </c>
      <c r="F298" s="10">
        <v>771966</v>
      </c>
      <c r="G298" s="10">
        <v>23972877</v>
      </c>
      <c r="H298" s="10">
        <v>28810974</v>
      </c>
      <c r="I298" s="10">
        <v>186128</v>
      </c>
      <c r="J298" s="10">
        <v>227150504</v>
      </c>
      <c r="K298" s="10">
        <v>1173469</v>
      </c>
      <c r="L298" s="10">
        <v>5142793</v>
      </c>
      <c r="M298" s="10">
        <v>68662156</v>
      </c>
      <c r="N298" s="10">
        <v>30728760</v>
      </c>
      <c r="O298" s="10">
        <v>14142880</v>
      </c>
      <c r="P298" s="10">
        <v>31383</v>
      </c>
      <c r="Q298" s="10">
        <v>5329254</v>
      </c>
      <c r="R298" s="10">
        <v>171660</v>
      </c>
      <c r="S298" s="10">
        <v>23070</v>
      </c>
      <c r="T298" s="10">
        <v>6758851</v>
      </c>
      <c r="U298" s="10">
        <v>24702507</v>
      </c>
      <c r="V298" s="10">
        <v>78915489</v>
      </c>
      <c r="W298" s="10">
        <v>159379</v>
      </c>
      <c r="X298" s="10">
        <v>0</v>
      </c>
      <c r="Y298" s="10">
        <v>3328000</v>
      </c>
      <c r="Z298" s="10">
        <v>1762586</v>
      </c>
      <c r="AA298" s="10">
        <v>6025935</v>
      </c>
      <c r="AB298" s="10">
        <v>274309</v>
      </c>
      <c r="AC298" s="10">
        <v>3679785</v>
      </c>
      <c r="AD298" s="10">
        <v>74957</v>
      </c>
      <c r="AE298" s="10">
        <v>15</v>
      </c>
      <c r="AF298" s="10">
        <v>2134493</v>
      </c>
    </row>
    <row r="299" spans="3:32">
      <c r="C299">
        <f t="shared" si="8"/>
        <v>2036</v>
      </c>
      <c r="D299">
        <f t="shared" si="9"/>
        <v>3</v>
      </c>
      <c r="E299" s="10">
        <v>407549285</v>
      </c>
      <c r="F299" s="10">
        <v>636956</v>
      </c>
      <c r="G299" s="10">
        <v>19918368</v>
      </c>
      <c r="H299" s="10">
        <v>25395042</v>
      </c>
      <c r="I299" s="10">
        <v>164021</v>
      </c>
      <c r="J299" s="10">
        <v>217849747</v>
      </c>
      <c r="K299" s="10">
        <v>1042663</v>
      </c>
      <c r="L299" s="10">
        <v>5136961</v>
      </c>
      <c r="M299" s="10">
        <v>70520313</v>
      </c>
      <c r="N299" s="10">
        <v>32011783</v>
      </c>
      <c r="O299" s="10">
        <v>14777020</v>
      </c>
      <c r="P299" s="10">
        <v>31261</v>
      </c>
      <c r="Q299" s="10">
        <v>5337894</v>
      </c>
      <c r="R299" s="10">
        <v>172193</v>
      </c>
      <c r="S299" s="10">
        <v>21912</v>
      </c>
      <c r="T299" s="10">
        <v>7250039</v>
      </c>
      <c r="U299" s="10">
        <v>24190104</v>
      </c>
      <c r="V299" s="10">
        <v>95289715</v>
      </c>
      <c r="W299" s="10">
        <v>169816</v>
      </c>
      <c r="X299" s="10">
        <v>0</v>
      </c>
      <c r="Y299" s="10">
        <v>3557000</v>
      </c>
      <c r="Z299" s="10">
        <v>1762586</v>
      </c>
      <c r="AA299" s="10">
        <v>6030956</v>
      </c>
      <c r="AB299" s="10">
        <v>274309</v>
      </c>
      <c r="AC299" s="10">
        <v>3679785</v>
      </c>
      <c r="AD299" s="10">
        <v>74957</v>
      </c>
      <c r="AE299" s="10">
        <v>15</v>
      </c>
      <c r="AF299" s="10">
        <v>2134493</v>
      </c>
    </row>
    <row r="300" spans="3:32">
      <c r="C300">
        <f t="shared" si="8"/>
        <v>2036</v>
      </c>
      <c r="D300">
        <f t="shared" si="9"/>
        <v>4</v>
      </c>
      <c r="E300" s="10">
        <v>380202129</v>
      </c>
      <c r="F300" s="10">
        <v>589862</v>
      </c>
      <c r="G300" s="10">
        <v>18575405</v>
      </c>
      <c r="H300" s="10">
        <v>25301331</v>
      </c>
      <c r="I300" s="10">
        <v>163381</v>
      </c>
      <c r="J300" s="10">
        <v>232041090</v>
      </c>
      <c r="K300" s="10">
        <v>1193345</v>
      </c>
      <c r="L300" s="10">
        <v>5481857</v>
      </c>
      <c r="M300" s="10">
        <v>75711822</v>
      </c>
      <c r="N300" s="10">
        <v>33169893</v>
      </c>
      <c r="O300" s="10">
        <v>15186342</v>
      </c>
      <c r="P300" s="10">
        <v>30366</v>
      </c>
      <c r="Q300" s="10">
        <v>5547190</v>
      </c>
      <c r="R300" s="10">
        <v>177198</v>
      </c>
      <c r="S300" s="10">
        <v>20458</v>
      </c>
      <c r="T300" s="10">
        <v>7424222</v>
      </c>
      <c r="U300" s="10">
        <v>25419180</v>
      </c>
      <c r="V300" s="10">
        <v>96508036</v>
      </c>
      <c r="W300" s="10">
        <v>251077</v>
      </c>
      <c r="X300" s="10">
        <v>0</v>
      </c>
      <c r="Y300" s="10">
        <v>3443000</v>
      </c>
      <c r="Z300" s="10">
        <v>1762586</v>
      </c>
      <c r="AA300" s="10">
        <v>6035982</v>
      </c>
      <c r="AB300" s="10">
        <v>274309</v>
      </c>
      <c r="AC300" s="10">
        <v>3679785</v>
      </c>
      <c r="AD300" s="10">
        <v>74957</v>
      </c>
      <c r="AE300" s="10">
        <v>15</v>
      </c>
      <c r="AF300" s="10">
        <v>2134493</v>
      </c>
    </row>
    <row r="301" spans="3:32">
      <c r="C301">
        <f t="shared" si="8"/>
        <v>2036</v>
      </c>
      <c r="D301">
        <f t="shared" si="9"/>
        <v>5</v>
      </c>
      <c r="E301" s="10">
        <v>418417581</v>
      </c>
      <c r="F301" s="10">
        <v>644360</v>
      </c>
      <c r="G301" s="10">
        <v>20435300</v>
      </c>
      <c r="H301" s="10">
        <v>27470448</v>
      </c>
      <c r="I301" s="10">
        <v>177351</v>
      </c>
      <c r="J301" s="10">
        <v>251687644</v>
      </c>
      <c r="K301" s="10">
        <v>1298854</v>
      </c>
      <c r="L301" s="10">
        <v>5859796</v>
      </c>
      <c r="M301" s="10">
        <v>76491323</v>
      </c>
      <c r="N301" s="10">
        <v>34040043</v>
      </c>
      <c r="O301" s="10">
        <v>15799522</v>
      </c>
      <c r="P301" s="10">
        <v>23886</v>
      </c>
      <c r="Q301" s="10">
        <v>5685127</v>
      </c>
      <c r="R301" s="10">
        <v>196089</v>
      </c>
      <c r="S301" s="10">
        <v>30666</v>
      </c>
      <c r="T301" s="10">
        <v>7675475</v>
      </c>
      <c r="U301" s="10">
        <v>29375586</v>
      </c>
      <c r="V301" s="10">
        <v>109783610</v>
      </c>
      <c r="W301" s="10">
        <v>177244</v>
      </c>
      <c r="X301" s="10">
        <v>0</v>
      </c>
      <c r="Y301" s="10">
        <v>3557000</v>
      </c>
      <c r="Z301" s="10">
        <v>1762586</v>
      </c>
      <c r="AA301" s="10">
        <v>6041012</v>
      </c>
      <c r="AB301" s="10">
        <v>274309</v>
      </c>
      <c r="AC301" s="10">
        <v>3679785</v>
      </c>
      <c r="AD301" s="10">
        <v>74957</v>
      </c>
      <c r="AE301" s="10">
        <v>15</v>
      </c>
      <c r="AF301" s="10">
        <v>2134493</v>
      </c>
    </row>
    <row r="302" spans="3:32">
      <c r="C302">
        <f t="shared" si="8"/>
        <v>2036</v>
      </c>
      <c r="D302">
        <f t="shared" si="9"/>
        <v>6</v>
      </c>
      <c r="E302" s="10">
        <v>601333846</v>
      </c>
      <c r="F302" s="10">
        <v>919084</v>
      </c>
      <c r="G302" s="10">
        <v>29355845</v>
      </c>
      <c r="H302" s="10">
        <v>35008997</v>
      </c>
      <c r="I302" s="10">
        <v>225959</v>
      </c>
      <c r="J302" s="10">
        <v>304392804</v>
      </c>
      <c r="K302" s="10">
        <v>1695034</v>
      </c>
      <c r="L302" s="10">
        <v>7372512</v>
      </c>
      <c r="M302" s="10">
        <v>89202141</v>
      </c>
      <c r="N302" s="10">
        <v>37325160</v>
      </c>
      <c r="O302" s="10">
        <v>17235797</v>
      </c>
      <c r="P302" s="10">
        <v>27478</v>
      </c>
      <c r="Q302" s="10">
        <v>6393622</v>
      </c>
      <c r="R302" s="10">
        <v>215037</v>
      </c>
      <c r="S302" s="10">
        <v>29180</v>
      </c>
      <c r="T302" s="10">
        <v>8280420</v>
      </c>
      <c r="U302" s="10">
        <v>28142877</v>
      </c>
      <c r="V302" s="10">
        <v>111420532</v>
      </c>
      <c r="W302" s="10">
        <v>165353</v>
      </c>
      <c r="X302" s="10">
        <v>0</v>
      </c>
      <c r="Y302" s="10">
        <v>3443000</v>
      </c>
      <c r="Z302" s="10">
        <v>1762586</v>
      </c>
      <c r="AA302" s="10">
        <v>6046046</v>
      </c>
      <c r="AB302" s="10">
        <v>274309</v>
      </c>
      <c r="AC302" s="10">
        <v>3679785</v>
      </c>
      <c r="AD302" s="10">
        <v>74957</v>
      </c>
      <c r="AE302" s="10">
        <v>15</v>
      </c>
      <c r="AF302" s="10">
        <v>2134493</v>
      </c>
    </row>
    <row r="303" spans="3:32">
      <c r="C303">
        <f t="shared" si="8"/>
        <v>2036</v>
      </c>
      <c r="D303">
        <f t="shared" si="9"/>
        <v>7</v>
      </c>
      <c r="E303" s="10">
        <v>705059304</v>
      </c>
      <c r="F303" s="10">
        <v>1069581</v>
      </c>
      <c r="G303" s="10">
        <v>34408162</v>
      </c>
      <c r="H303" s="10">
        <v>38813499</v>
      </c>
      <c r="I303" s="10">
        <v>250469</v>
      </c>
      <c r="J303" s="10">
        <v>329604982</v>
      </c>
      <c r="K303" s="10">
        <v>1803886</v>
      </c>
      <c r="L303" s="10">
        <v>7994599</v>
      </c>
      <c r="M303" s="10">
        <v>92671565</v>
      </c>
      <c r="N303" s="10">
        <v>38924698</v>
      </c>
      <c r="O303" s="10">
        <v>18330136</v>
      </c>
      <c r="P303" s="10">
        <v>29609</v>
      </c>
      <c r="Q303" s="10">
        <v>6822602</v>
      </c>
      <c r="R303" s="10">
        <v>227822</v>
      </c>
      <c r="S303" s="10">
        <v>27398</v>
      </c>
      <c r="T303" s="10">
        <v>8385416</v>
      </c>
      <c r="U303" s="10">
        <v>31151716</v>
      </c>
      <c r="V303" s="10">
        <v>125993413</v>
      </c>
      <c r="W303" s="10">
        <v>172688</v>
      </c>
      <c r="X303" s="10">
        <v>0</v>
      </c>
      <c r="Y303" s="10">
        <v>3557000</v>
      </c>
      <c r="Z303" s="10">
        <v>1762586</v>
      </c>
      <c r="AA303" s="10">
        <v>6051085</v>
      </c>
      <c r="AB303" s="10">
        <v>274309</v>
      </c>
      <c r="AC303" s="10">
        <v>3679785</v>
      </c>
      <c r="AD303" s="10">
        <v>74957</v>
      </c>
      <c r="AE303" s="10">
        <v>15</v>
      </c>
      <c r="AF303" s="10">
        <v>2134493</v>
      </c>
    </row>
    <row r="304" spans="3:32">
      <c r="C304">
        <f t="shared" si="8"/>
        <v>2036</v>
      </c>
      <c r="D304">
        <f t="shared" si="9"/>
        <v>8</v>
      </c>
      <c r="E304" s="10">
        <v>709474312</v>
      </c>
      <c r="F304" s="10">
        <v>1068271</v>
      </c>
      <c r="G304" s="10">
        <v>34614692</v>
      </c>
      <c r="H304" s="10">
        <v>39006822</v>
      </c>
      <c r="I304" s="10">
        <v>251679</v>
      </c>
      <c r="J304" s="10">
        <v>327660439</v>
      </c>
      <c r="K304" s="10">
        <v>1862316</v>
      </c>
      <c r="L304" s="10">
        <v>7925975</v>
      </c>
      <c r="M304" s="10">
        <v>95413992</v>
      </c>
      <c r="N304" s="10">
        <v>39495370</v>
      </c>
      <c r="O304" s="10">
        <v>18550920</v>
      </c>
      <c r="P304" s="10">
        <v>31421</v>
      </c>
      <c r="Q304" s="10">
        <v>6815756</v>
      </c>
      <c r="R304" s="10">
        <v>219993</v>
      </c>
      <c r="S304" s="10">
        <v>31219</v>
      </c>
      <c r="T304" s="10">
        <v>8533909</v>
      </c>
      <c r="U304" s="10">
        <v>34995272</v>
      </c>
      <c r="V304" s="10">
        <v>124393335</v>
      </c>
      <c r="W304" s="10">
        <v>185777</v>
      </c>
      <c r="X304" s="10">
        <v>0</v>
      </c>
      <c r="Y304" s="10">
        <v>3557000</v>
      </c>
      <c r="Z304" s="10">
        <v>1762586</v>
      </c>
      <c r="AA304" s="10">
        <v>6056127</v>
      </c>
      <c r="AB304" s="10">
        <v>274309</v>
      </c>
      <c r="AC304" s="10">
        <v>3679785</v>
      </c>
      <c r="AD304" s="10">
        <v>74957</v>
      </c>
      <c r="AE304" s="10">
        <v>15</v>
      </c>
      <c r="AF304" s="10">
        <v>2134493</v>
      </c>
    </row>
    <row r="305" spans="3:32">
      <c r="C305">
        <f t="shared" si="8"/>
        <v>2036</v>
      </c>
      <c r="D305">
        <f t="shared" si="9"/>
        <v>9</v>
      </c>
      <c r="E305" s="10">
        <v>667644003</v>
      </c>
      <c r="F305" s="10">
        <v>997997</v>
      </c>
      <c r="G305" s="10">
        <v>32573329</v>
      </c>
      <c r="H305" s="10">
        <v>38049170</v>
      </c>
      <c r="I305" s="10">
        <v>245500</v>
      </c>
      <c r="J305" s="10">
        <v>331012162</v>
      </c>
      <c r="K305" s="10">
        <v>1727598</v>
      </c>
      <c r="L305" s="10">
        <v>7876633</v>
      </c>
      <c r="M305" s="10">
        <v>94023258</v>
      </c>
      <c r="N305" s="10">
        <v>37245859</v>
      </c>
      <c r="O305" s="10">
        <v>17685508</v>
      </c>
      <c r="P305" s="10">
        <v>33622</v>
      </c>
      <c r="Q305" s="10">
        <v>6610126</v>
      </c>
      <c r="R305" s="10">
        <v>218563</v>
      </c>
      <c r="S305" s="10">
        <v>29188</v>
      </c>
      <c r="T305" s="10">
        <v>8556039</v>
      </c>
      <c r="U305" s="10">
        <v>29676955</v>
      </c>
      <c r="V305" s="10">
        <v>113309200</v>
      </c>
      <c r="W305" s="10">
        <v>169241</v>
      </c>
      <c r="X305" s="10">
        <v>0</v>
      </c>
      <c r="Y305" s="10">
        <v>3443000</v>
      </c>
      <c r="Z305" s="10">
        <v>1762586</v>
      </c>
      <c r="AA305" s="10">
        <v>6061174</v>
      </c>
      <c r="AB305" s="10">
        <v>274309</v>
      </c>
      <c r="AC305" s="10">
        <v>3679785</v>
      </c>
      <c r="AD305" s="10">
        <v>74957</v>
      </c>
      <c r="AE305" s="10">
        <v>15</v>
      </c>
      <c r="AF305" s="10">
        <v>2134493</v>
      </c>
    </row>
    <row r="306" spans="3:32">
      <c r="C306">
        <f t="shared" si="8"/>
        <v>2036</v>
      </c>
      <c r="D306">
        <f t="shared" si="9"/>
        <v>10</v>
      </c>
      <c r="E306" s="10">
        <v>528431559</v>
      </c>
      <c r="F306" s="10">
        <v>784107</v>
      </c>
      <c r="G306" s="10">
        <v>25780136</v>
      </c>
      <c r="H306" s="10">
        <v>32814998</v>
      </c>
      <c r="I306" s="10">
        <v>211722</v>
      </c>
      <c r="J306" s="10">
        <v>298156091</v>
      </c>
      <c r="K306" s="10">
        <v>1424522</v>
      </c>
      <c r="L306" s="10">
        <v>6994671</v>
      </c>
      <c r="M306" s="10">
        <v>83888484</v>
      </c>
      <c r="N306" s="10">
        <v>33890688</v>
      </c>
      <c r="O306" s="10">
        <v>15939101</v>
      </c>
      <c r="P306" s="10">
        <v>27468</v>
      </c>
      <c r="Q306" s="10">
        <v>6043401</v>
      </c>
      <c r="R306" s="10">
        <v>211957</v>
      </c>
      <c r="S306" s="10">
        <v>24802</v>
      </c>
      <c r="T306" s="10">
        <v>7905363</v>
      </c>
      <c r="U306" s="10">
        <v>27404011</v>
      </c>
      <c r="V306" s="10">
        <v>103130877</v>
      </c>
      <c r="W306" s="10">
        <v>174149</v>
      </c>
      <c r="X306" s="10">
        <v>6962000</v>
      </c>
      <c r="Y306" s="10">
        <v>3557000</v>
      </c>
      <c r="Z306" s="10">
        <v>1762586</v>
      </c>
      <c r="AA306" s="10">
        <v>6066225</v>
      </c>
      <c r="AB306" s="10">
        <v>274309</v>
      </c>
      <c r="AC306" s="10">
        <v>3679785</v>
      </c>
      <c r="AD306" s="10">
        <v>74957</v>
      </c>
      <c r="AE306" s="10">
        <v>15</v>
      </c>
      <c r="AF306" s="10">
        <v>2134493</v>
      </c>
    </row>
    <row r="307" spans="3:32">
      <c r="C307">
        <f t="shared" si="8"/>
        <v>2036</v>
      </c>
      <c r="D307">
        <f t="shared" si="9"/>
        <v>11</v>
      </c>
      <c r="E307" s="10">
        <v>368657923</v>
      </c>
      <c r="F307" s="10">
        <v>542944</v>
      </c>
      <c r="G307" s="10">
        <v>17983136</v>
      </c>
      <c r="H307" s="10">
        <v>24714458</v>
      </c>
      <c r="I307" s="10">
        <v>159448</v>
      </c>
      <c r="J307" s="10">
        <v>229172712</v>
      </c>
      <c r="K307" s="10">
        <v>1100059</v>
      </c>
      <c r="L307" s="10">
        <v>5408855</v>
      </c>
      <c r="M307" s="10">
        <v>70212489</v>
      </c>
      <c r="N307" s="10">
        <v>30552992</v>
      </c>
      <c r="O307" s="10">
        <v>14201428</v>
      </c>
      <c r="P307" s="10">
        <v>22628</v>
      </c>
      <c r="Q307" s="10">
        <v>5026769</v>
      </c>
      <c r="R307" s="10">
        <v>190106</v>
      </c>
      <c r="S307" s="10">
        <v>20292</v>
      </c>
      <c r="T307" s="10">
        <v>7074761</v>
      </c>
      <c r="U307" s="10">
        <v>24578699</v>
      </c>
      <c r="V307" s="10">
        <v>88586634</v>
      </c>
      <c r="W307" s="10">
        <v>166196</v>
      </c>
      <c r="X307" s="10">
        <v>6738000</v>
      </c>
      <c r="Y307" s="10">
        <v>3443000</v>
      </c>
      <c r="Z307" s="10">
        <v>1762586</v>
      </c>
      <c r="AA307" s="10">
        <v>6071280</v>
      </c>
      <c r="AB307" s="10">
        <v>274309</v>
      </c>
      <c r="AC307" s="10">
        <v>3679785</v>
      </c>
      <c r="AD307" s="10">
        <v>74957</v>
      </c>
      <c r="AE307" s="10">
        <v>15</v>
      </c>
      <c r="AF307" s="10">
        <v>2134493</v>
      </c>
    </row>
    <row r="308" spans="3:32">
      <c r="C308">
        <f t="shared" si="8"/>
        <v>2036</v>
      </c>
      <c r="D308">
        <f t="shared" si="9"/>
        <v>12</v>
      </c>
      <c r="E308" s="10">
        <v>444153309</v>
      </c>
      <c r="F308" s="10">
        <v>649191</v>
      </c>
      <c r="G308" s="10">
        <v>21662422</v>
      </c>
      <c r="H308" s="10">
        <v>26954368</v>
      </c>
      <c r="I308" s="10">
        <v>173883</v>
      </c>
      <c r="J308" s="10">
        <v>232122114</v>
      </c>
      <c r="K308" s="10">
        <v>1176668</v>
      </c>
      <c r="L308" s="10">
        <v>5126438</v>
      </c>
      <c r="M308" s="10">
        <v>72240122</v>
      </c>
      <c r="N308" s="10">
        <v>31787475</v>
      </c>
      <c r="O308" s="10">
        <v>14070341</v>
      </c>
      <c r="P308" s="10">
        <v>25901</v>
      </c>
      <c r="Q308" s="10">
        <v>5313278</v>
      </c>
      <c r="R308" s="10">
        <v>181604</v>
      </c>
      <c r="S308" s="10">
        <v>18983</v>
      </c>
      <c r="T308" s="10">
        <v>7320392</v>
      </c>
      <c r="U308" s="10">
        <v>26477293</v>
      </c>
      <c r="V308" s="10">
        <v>88963869</v>
      </c>
      <c r="W308" s="10">
        <v>172659</v>
      </c>
      <c r="X308" s="10">
        <v>0</v>
      </c>
      <c r="Y308" s="10">
        <v>3558000</v>
      </c>
      <c r="Z308" s="10">
        <v>1762586</v>
      </c>
      <c r="AA308" s="10">
        <v>6076340</v>
      </c>
      <c r="AB308" s="10">
        <v>274309</v>
      </c>
      <c r="AC308" s="10">
        <v>3679785</v>
      </c>
      <c r="AD308" s="10">
        <v>74957</v>
      </c>
      <c r="AE308" s="10">
        <v>15</v>
      </c>
      <c r="AF308" s="10">
        <v>2134493</v>
      </c>
    </row>
    <row r="309" spans="3:32">
      <c r="C309">
        <f t="shared" si="8"/>
        <v>2037</v>
      </c>
      <c r="D309">
        <f t="shared" si="9"/>
        <v>1</v>
      </c>
      <c r="E309" s="10">
        <v>546472839</v>
      </c>
      <c r="F309" s="10">
        <v>792441</v>
      </c>
      <c r="G309" s="10">
        <v>26640959</v>
      </c>
      <c r="H309" s="10">
        <v>31019627</v>
      </c>
      <c r="I309" s="10">
        <v>200054</v>
      </c>
      <c r="J309" s="10">
        <v>238234630</v>
      </c>
      <c r="K309" s="10">
        <v>1203656</v>
      </c>
      <c r="L309" s="10">
        <v>5309889</v>
      </c>
      <c r="M309" s="10">
        <v>72421223</v>
      </c>
      <c r="N309" s="10">
        <v>32283126</v>
      </c>
      <c r="O309" s="10">
        <v>14764822</v>
      </c>
      <c r="P309" s="10">
        <v>31047</v>
      </c>
      <c r="Q309" s="10">
        <v>5458351</v>
      </c>
      <c r="R309" s="10">
        <v>178888</v>
      </c>
      <c r="S309" s="10">
        <v>17568</v>
      </c>
      <c r="T309" s="10">
        <v>7220181</v>
      </c>
      <c r="U309" s="10">
        <v>23639533</v>
      </c>
      <c r="V309" s="10">
        <v>93242203</v>
      </c>
      <c r="W309" s="10">
        <v>174072</v>
      </c>
      <c r="X309" s="10">
        <v>0</v>
      </c>
      <c r="Y309" s="10">
        <v>3567000</v>
      </c>
      <c r="Z309" s="10">
        <v>1762586</v>
      </c>
      <c r="AA309" s="10">
        <v>6081403</v>
      </c>
      <c r="AB309" s="10">
        <v>274309</v>
      </c>
      <c r="AC309" s="10">
        <v>3679785</v>
      </c>
      <c r="AD309" s="10">
        <v>74957</v>
      </c>
      <c r="AE309" s="10">
        <v>15</v>
      </c>
      <c r="AF309" s="10">
        <v>2134493</v>
      </c>
    </row>
    <row r="310" spans="3:32">
      <c r="C310">
        <f t="shared" si="8"/>
        <v>2037</v>
      </c>
      <c r="D310">
        <f t="shared" si="9"/>
        <v>2</v>
      </c>
      <c r="E310" s="10">
        <v>492627638</v>
      </c>
      <c r="F310" s="10">
        <v>708711</v>
      </c>
      <c r="G310" s="10">
        <v>24006297</v>
      </c>
      <c r="H310" s="10">
        <v>29045708</v>
      </c>
      <c r="I310" s="10">
        <v>187273</v>
      </c>
      <c r="J310" s="10">
        <v>229105827</v>
      </c>
      <c r="K310" s="10">
        <v>1138723</v>
      </c>
      <c r="L310" s="10">
        <v>5263844</v>
      </c>
      <c r="M310" s="10">
        <v>69795382</v>
      </c>
      <c r="N310" s="10">
        <v>30527279</v>
      </c>
      <c r="O310" s="10">
        <v>13992206</v>
      </c>
      <c r="P310" s="10">
        <v>30865</v>
      </c>
      <c r="Q310" s="10">
        <v>5240133</v>
      </c>
      <c r="R310" s="10">
        <v>168828</v>
      </c>
      <c r="S310" s="10">
        <v>22690</v>
      </c>
      <c r="T310" s="10">
        <v>6605695</v>
      </c>
      <c r="U310" s="10">
        <v>24579145</v>
      </c>
      <c r="V310" s="10">
        <v>77384551</v>
      </c>
      <c r="W310" s="10">
        <v>154379</v>
      </c>
      <c r="X310" s="10">
        <v>0</v>
      </c>
      <c r="Y310" s="10">
        <v>3222000</v>
      </c>
      <c r="Z310" s="10">
        <v>1762586</v>
      </c>
      <c r="AA310" s="10">
        <v>6086471</v>
      </c>
      <c r="AB310" s="10">
        <v>274309</v>
      </c>
      <c r="AC310" s="10">
        <v>3679785</v>
      </c>
      <c r="AD310" s="10">
        <v>74957</v>
      </c>
      <c r="AE310" s="10">
        <v>15</v>
      </c>
      <c r="AF310" s="10">
        <v>2134493</v>
      </c>
    </row>
    <row r="311" spans="3:32">
      <c r="C311">
        <f t="shared" si="8"/>
        <v>2037</v>
      </c>
      <c r="D311">
        <f t="shared" si="9"/>
        <v>3</v>
      </c>
      <c r="E311" s="10">
        <v>409453985</v>
      </c>
      <c r="F311" s="10">
        <v>584393</v>
      </c>
      <c r="G311" s="10">
        <v>19946114</v>
      </c>
      <c r="H311" s="10">
        <v>25601940</v>
      </c>
      <c r="I311" s="10">
        <v>165035</v>
      </c>
      <c r="J311" s="10">
        <v>219747945</v>
      </c>
      <c r="K311" s="10">
        <v>1011629</v>
      </c>
      <c r="L311" s="10">
        <v>5259895</v>
      </c>
      <c r="M311" s="10">
        <v>71658687</v>
      </c>
      <c r="N311" s="10">
        <v>31808133</v>
      </c>
      <c r="O311" s="10">
        <v>14628838</v>
      </c>
      <c r="P311" s="10">
        <v>30740</v>
      </c>
      <c r="Q311" s="10">
        <v>5279351</v>
      </c>
      <c r="R311" s="10">
        <v>169325</v>
      </c>
      <c r="S311" s="10">
        <v>21547</v>
      </c>
      <c r="T311" s="10">
        <v>7191175</v>
      </c>
      <c r="U311" s="10">
        <v>24159915</v>
      </c>
      <c r="V311" s="10">
        <v>95423638</v>
      </c>
      <c r="W311" s="10">
        <v>170816</v>
      </c>
      <c r="X311" s="10">
        <v>0</v>
      </c>
      <c r="Y311" s="10">
        <v>3567000</v>
      </c>
      <c r="Z311" s="10">
        <v>1762586</v>
      </c>
      <c r="AA311" s="10">
        <v>6091543</v>
      </c>
      <c r="AB311" s="10">
        <v>274309</v>
      </c>
      <c r="AC311" s="10">
        <v>3679785</v>
      </c>
      <c r="AD311" s="10">
        <v>74957</v>
      </c>
      <c r="AE311" s="10">
        <v>15</v>
      </c>
      <c r="AF311" s="10">
        <v>2134493</v>
      </c>
    </row>
    <row r="312" spans="3:32">
      <c r="C312">
        <f t="shared" si="8"/>
        <v>2037</v>
      </c>
      <c r="D312">
        <f t="shared" si="9"/>
        <v>4</v>
      </c>
      <c r="E312" s="10">
        <v>381978993</v>
      </c>
      <c r="F312" s="10">
        <v>540837</v>
      </c>
      <c r="G312" s="10">
        <v>18601259</v>
      </c>
      <c r="H312" s="10">
        <v>25507466</v>
      </c>
      <c r="I312" s="10">
        <v>164391</v>
      </c>
      <c r="J312" s="10">
        <v>232427414</v>
      </c>
      <c r="K312" s="10">
        <v>1193345</v>
      </c>
      <c r="L312" s="10">
        <v>5707341</v>
      </c>
      <c r="M312" s="10">
        <v>78051107</v>
      </c>
      <c r="N312" s="10">
        <v>33169893</v>
      </c>
      <c r="O312" s="10">
        <v>15186342</v>
      </c>
      <c r="P312" s="10">
        <v>30366</v>
      </c>
      <c r="Q312" s="10">
        <v>5578397</v>
      </c>
      <c r="R312" s="10">
        <v>177198</v>
      </c>
      <c r="S312" s="10">
        <v>20458</v>
      </c>
      <c r="T312" s="10">
        <v>7432222</v>
      </c>
      <c r="U312" s="10">
        <v>25424180</v>
      </c>
      <c r="V312" s="10">
        <v>96644036</v>
      </c>
      <c r="W312" s="10">
        <v>251077</v>
      </c>
      <c r="X312" s="10">
        <v>0</v>
      </c>
      <c r="Y312" s="10">
        <v>3452000</v>
      </c>
      <c r="Z312" s="10">
        <v>1762586</v>
      </c>
      <c r="AA312" s="10">
        <v>6096619</v>
      </c>
      <c r="AB312" s="10">
        <v>274309</v>
      </c>
      <c r="AC312" s="10">
        <v>3679785</v>
      </c>
      <c r="AD312" s="10">
        <v>74957</v>
      </c>
      <c r="AE312" s="10">
        <v>15</v>
      </c>
      <c r="AF312" s="10">
        <v>2134493</v>
      </c>
    </row>
    <row r="313" spans="3:32">
      <c r="C313">
        <f t="shared" si="8"/>
        <v>2037</v>
      </c>
      <c r="D313">
        <f t="shared" si="9"/>
        <v>5</v>
      </c>
      <c r="E313" s="10">
        <v>420373013</v>
      </c>
      <c r="F313" s="10">
        <v>590418</v>
      </c>
      <c r="G313" s="10">
        <v>20463720</v>
      </c>
      <c r="H313" s="10">
        <v>27694255</v>
      </c>
      <c r="I313" s="10">
        <v>178447</v>
      </c>
      <c r="J313" s="10">
        <v>252010640</v>
      </c>
      <c r="K313" s="10">
        <v>1298854</v>
      </c>
      <c r="L313" s="10">
        <v>6096078</v>
      </c>
      <c r="M313" s="10">
        <v>79065294</v>
      </c>
      <c r="N313" s="10">
        <v>34040043</v>
      </c>
      <c r="O313" s="10">
        <v>15799522</v>
      </c>
      <c r="P313" s="10">
        <v>23886</v>
      </c>
      <c r="Q313" s="10">
        <v>5717102</v>
      </c>
      <c r="R313" s="10">
        <v>196089</v>
      </c>
      <c r="S313" s="10">
        <v>30666</v>
      </c>
      <c r="T313" s="10">
        <v>7684475</v>
      </c>
      <c r="U313" s="10">
        <v>29382586</v>
      </c>
      <c r="V313" s="10">
        <v>109919610</v>
      </c>
      <c r="W313" s="10">
        <v>178244</v>
      </c>
      <c r="X313" s="10">
        <v>0</v>
      </c>
      <c r="Y313" s="10">
        <v>3567000</v>
      </c>
      <c r="Z313" s="10">
        <v>1762586</v>
      </c>
      <c r="AA313" s="10">
        <v>6101700</v>
      </c>
      <c r="AB313" s="10">
        <v>274309</v>
      </c>
      <c r="AC313" s="10">
        <v>3679785</v>
      </c>
      <c r="AD313" s="10">
        <v>74957</v>
      </c>
      <c r="AE313" s="10">
        <v>15</v>
      </c>
      <c r="AF313" s="10">
        <v>2134493</v>
      </c>
    </row>
    <row r="314" spans="3:32">
      <c r="C314">
        <f t="shared" si="8"/>
        <v>2037</v>
      </c>
      <c r="D314">
        <f t="shared" si="9"/>
        <v>6</v>
      </c>
      <c r="E314" s="10">
        <v>604144170</v>
      </c>
      <c r="F314" s="10">
        <v>841583</v>
      </c>
      <c r="G314" s="10">
        <v>29396527</v>
      </c>
      <c r="H314" s="10">
        <v>35294221</v>
      </c>
      <c r="I314" s="10">
        <v>227356</v>
      </c>
      <c r="J314" s="10">
        <v>304799871</v>
      </c>
      <c r="K314" s="10">
        <v>1695034</v>
      </c>
      <c r="L314" s="10">
        <v>7673733</v>
      </c>
      <c r="M314" s="10">
        <v>92213167</v>
      </c>
      <c r="N314" s="10">
        <v>37325160</v>
      </c>
      <c r="O314" s="10">
        <v>17235797</v>
      </c>
      <c r="P314" s="10">
        <v>27478</v>
      </c>
      <c r="Q314" s="10">
        <v>6429605</v>
      </c>
      <c r="R314" s="10">
        <v>215037</v>
      </c>
      <c r="S314" s="10">
        <v>29180</v>
      </c>
      <c r="T314" s="10">
        <v>8288420</v>
      </c>
      <c r="U314" s="10">
        <v>28147877</v>
      </c>
      <c r="V314" s="10">
        <v>111556532</v>
      </c>
      <c r="W314" s="10">
        <v>165353</v>
      </c>
      <c r="X314" s="10">
        <v>0</v>
      </c>
      <c r="Y314" s="10">
        <v>3452000</v>
      </c>
      <c r="Z314" s="10">
        <v>1762586</v>
      </c>
      <c r="AA314" s="10">
        <v>6106785</v>
      </c>
      <c r="AB314" s="10">
        <v>274309</v>
      </c>
      <c r="AC314" s="10">
        <v>3679785</v>
      </c>
      <c r="AD314" s="10">
        <v>74957</v>
      </c>
      <c r="AE314" s="10">
        <v>15</v>
      </c>
      <c r="AF314" s="10">
        <v>2134493</v>
      </c>
    </row>
    <row r="315" spans="3:32">
      <c r="C315">
        <f t="shared" si="8"/>
        <v>2037</v>
      </c>
      <c r="D315">
        <f t="shared" si="9"/>
        <v>7</v>
      </c>
      <c r="E315" s="10">
        <v>708354415</v>
      </c>
      <c r="F315" s="10">
        <v>978727</v>
      </c>
      <c r="G315" s="10">
        <v>34455734</v>
      </c>
      <c r="H315" s="10">
        <v>39129725</v>
      </c>
      <c r="I315" s="10">
        <v>252011</v>
      </c>
      <c r="J315" s="10">
        <v>329893560</v>
      </c>
      <c r="K315" s="10">
        <v>1803886</v>
      </c>
      <c r="L315" s="10">
        <v>8314597</v>
      </c>
      <c r="M315" s="10">
        <v>96043475</v>
      </c>
      <c r="N315" s="10">
        <v>38924698</v>
      </c>
      <c r="O315" s="10">
        <v>18330136</v>
      </c>
      <c r="P315" s="10">
        <v>29609</v>
      </c>
      <c r="Q315" s="10">
        <v>6861044</v>
      </c>
      <c r="R315" s="10">
        <v>227822</v>
      </c>
      <c r="S315" s="10">
        <v>27398</v>
      </c>
      <c r="T315" s="10">
        <v>8394416</v>
      </c>
      <c r="U315" s="10">
        <v>31158716</v>
      </c>
      <c r="V315" s="10">
        <v>126129413</v>
      </c>
      <c r="W315" s="10">
        <v>173688</v>
      </c>
      <c r="X315" s="10">
        <v>0</v>
      </c>
      <c r="Y315" s="10">
        <v>3567000</v>
      </c>
      <c r="Z315" s="10">
        <v>1762586</v>
      </c>
      <c r="AA315" s="10">
        <v>6111874</v>
      </c>
      <c r="AB315" s="10">
        <v>274309</v>
      </c>
      <c r="AC315" s="10">
        <v>3679785</v>
      </c>
      <c r="AD315" s="10">
        <v>74957</v>
      </c>
      <c r="AE315" s="10">
        <v>15</v>
      </c>
      <c r="AF315" s="10">
        <v>2134493</v>
      </c>
    </row>
    <row r="316" spans="3:32">
      <c r="C316">
        <f t="shared" si="8"/>
        <v>2037</v>
      </c>
      <c r="D316">
        <f t="shared" si="9"/>
        <v>8</v>
      </c>
      <c r="E316" s="10">
        <v>712789956</v>
      </c>
      <c r="F316" s="10">
        <v>976861</v>
      </c>
      <c r="G316" s="10">
        <v>34662575</v>
      </c>
      <c r="H316" s="10">
        <v>39324624</v>
      </c>
      <c r="I316" s="10">
        <v>253228</v>
      </c>
      <c r="J316" s="10">
        <v>328617935</v>
      </c>
      <c r="K316" s="10">
        <v>1862316</v>
      </c>
      <c r="L316" s="10">
        <v>8252929</v>
      </c>
      <c r="M316" s="10">
        <v>98122873</v>
      </c>
      <c r="N316" s="10">
        <v>39495370</v>
      </c>
      <c r="O316" s="10">
        <v>18550920</v>
      </c>
      <c r="P316" s="10">
        <v>31421</v>
      </c>
      <c r="Q316" s="10">
        <v>6854159</v>
      </c>
      <c r="R316" s="10">
        <v>219993</v>
      </c>
      <c r="S316" s="10">
        <v>31219</v>
      </c>
      <c r="T316" s="10">
        <v>8542909</v>
      </c>
      <c r="U316" s="10">
        <v>35002272</v>
      </c>
      <c r="V316" s="10">
        <v>124529335</v>
      </c>
      <c r="W316" s="10">
        <v>186777</v>
      </c>
      <c r="X316" s="10">
        <v>0</v>
      </c>
      <c r="Y316" s="10">
        <v>3567000</v>
      </c>
      <c r="Z316" s="10">
        <v>1762586</v>
      </c>
      <c r="AA316" s="10">
        <v>6116967</v>
      </c>
      <c r="AB316" s="10">
        <v>274309</v>
      </c>
      <c r="AC316" s="10">
        <v>3679785</v>
      </c>
      <c r="AD316" s="10">
        <v>74957</v>
      </c>
      <c r="AE316" s="10">
        <v>15</v>
      </c>
      <c r="AF316" s="10">
        <v>2134493</v>
      </c>
    </row>
    <row r="317" spans="3:32">
      <c r="C317">
        <f t="shared" si="8"/>
        <v>2037</v>
      </c>
      <c r="D317">
        <f t="shared" si="9"/>
        <v>9</v>
      </c>
      <c r="E317" s="10">
        <v>670764135</v>
      </c>
      <c r="F317" s="10">
        <v>911968</v>
      </c>
      <c r="G317" s="10">
        <v>32618387</v>
      </c>
      <c r="H317" s="10">
        <v>38359169</v>
      </c>
      <c r="I317" s="10">
        <v>247011</v>
      </c>
      <c r="J317" s="10">
        <v>331536991</v>
      </c>
      <c r="K317" s="10">
        <v>1727598</v>
      </c>
      <c r="L317" s="10">
        <v>8195250</v>
      </c>
      <c r="M317" s="10">
        <v>97162260</v>
      </c>
      <c r="N317" s="10">
        <v>37245859</v>
      </c>
      <c r="O317" s="10">
        <v>17685508</v>
      </c>
      <c r="P317" s="10">
        <v>33622</v>
      </c>
      <c r="Q317" s="10">
        <v>6647366</v>
      </c>
      <c r="R317" s="10">
        <v>218563</v>
      </c>
      <c r="S317" s="10">
        <v>29188</v>
      </c>
      <c r="T317" s="10">
        <v>8564039</v>
      </c>
      <c r="U317" s="10">
        <v>29681955</v>
      </c>
      <c r="V317" s="10">
        <v>113445200</v>
      </c>
      <c r="W317" s="10">
        <v>169241</v>
      </c>
      <c r="X317" s="10">
        <v>0</v>
      </c>
      <c r="Y317" s="10">
        <v>3452000</v>
      </c>
      <c r="Z317" s="10">
        <v>1762586</v>
      </c>
      <c r="AA317" s="10">
        <v>6122064</v>
      </c>
      <c r="AB317" s="10">
        <v>274309</v>
      </c>
      <c r="AC317" s="10">
        <v>3679785</v>
      </c>
      <c r="AD317" s="10">
        <v>74957</v>
      </c>
      <c r="AE317" s="10">
        <v>15</v>
      </c>
      <c r="AF317" s="10">
        <v>2134493</v>
      </c>
    </row>
    <row r="318" spans="3:32">
      <c r="C318">
        <f t="shared" si="8"/>
        <v>2037</v>
      </c>
      <c r="D318">
        <f t="shared" si="9"/>
        <v>10</v>
      </c>
      <c r="E318" s="10">
        <v>530899921</v>
      </c>
      <c r="F318" s="10">
        <v>717164</v>
      </c>
      <c r="G318" s="10">
        <v>25815801</v>
      </c>
      <c r="H318" s="10">
        <v>33082353</v>
      </c>
      <c r="I318" s="10">
        <v>213025</v>
      </c>
      <c r="J318" s="10">
        <v>298289580</v>
      </c>
      <c r="K318" s="10">
        <v>1424522</v>
      </c>
      <c r="L318" s="10">
        <v>7281300</v>
      </c>
      <c r="M318" s="10">
        <v>87049962</v>
      </c>
      <c r="N318" s="10">
        <v>33890688</v>
      </c>
      <c r="O318" s="10">
        <v>15939101</v>
      </c>
      <c r="P318" s="10">
        <v>27468</v>
      </c>
      <c r="Q318" s="10">
        <v>6077460</v>
      </c>
      <c r="R318" s="10">
        <v>211957</v>
      </c>
      <c r="S318" s="10">
        <v>24802</v>
      </c>
      <c r="T318" s="10">
        <v>7914363</v>
      </c>
      <c r="U318" s="10">
        <v>27411011</v>
      </c>
      <c r="V318" s="10">
        <v>103266877</v>
      </c>
      <c r="W318" s="10">
        <v>175149</v>
      </c>
      <c r="X318" s="10">
        <v>6962000</v>
      </c>
      <c r="Y318" s="10">
        <v>3567000</v>
      </c>
      <c r="Z318" s="10">
        <v>1762586</v>
      </c>
      <c r="AA318" s="10">
        <v>6127166</v>
      </c>
      <c r="AB318" s="10">
        <v>274309</v>
      </c>
      <c r="AC318" s="10">
        <v>3679785</v>
      </c>
      <c r="AD318" s="10">
        <v>74957</v>
      </c>
      <c r="AE318" s="10">
        <v>15</v>
      </c>
      <c r="AF318" s="10">
        <v>2134493</v>
      </c>
    </row>
    <row r="319" spans="3:32">
      <c r="C319">
        <f t="shared" si="8"/>
        <v>2037</v>
      </c>
      <c r="D319">
        <f t="shared" si="9"/>
        <v>11</v>
      </c>
      <c r="E319" s="10">
        <v>370379129</v>
      </c>
      <c r="F319" s="10">
        <v>497047</v>
      </c>
      <c r="G319" s="10">
        <v>18008020</v>
      </c>
      <c r="H319" s="10">
        <v>24915821</v>
      </c>
      <c r="I319" s="10">
        <v>160424</v>
      </c>
      <c r="J319" s="10">
        <v>229143912</v>
      </c>
      <c r="K319" s="10">
        <v>1100059</v>
      </c>
      <c r="L319" s="10">
        <v>5629771</v>
      </c>
      <c r="M319" s="10">
        <v>72872746</v>
      </c>
      <c r="N319" s="10">
        <v>30552992</v>
      </c>
      <c r="O319" s="10">
        <v>14201428</v>
      </c>
      <c r="P319" s="10">
        <v>22628</v>
      </c>
      <c r="Q319" s="10">
        <v>5055016</v>
      </c>
      <c r="R319" s="10">
        <v>190106</v>
      </c>
      <c r="S319" s="10">
        <v>20292</v>
      </c>
      <c r="T319" s="10">
        <v>7082761</v>
      </c>
      <c r="U319" s="10">
        <v>24583699</v>
      </c>
      <c r="V319" s="10">
        <v>88722634</v>
      </c>
      <c r="W319" s="10">
        <v>166196</v>
      </c>
      <c r="X319" s="10">
        <v>6738000</v>
      </c>
      <c r="Y319" s="10">
        <v>3452000</v>
      </c>
      <c r="Z319" s="10">
        <v>1762586</v>
      </c>
      <c r="AA319" s="10">
        <v>6132272</v>
      </c>
      <c r="AB319" s="10">
        <v>274309</v>
      </c>
      <c r="AC319" s="10">
        <v>3679785</v>
      </c>
      <c r="AD319" s="10">
        <v>74957</v>
      </c>
      <c r="AE319" s="10">
        <v>15</v>
      </c>
      <c r="AF319" s="10">
        <v>2134493</v>
      </c>
    </row>
    <row r="320" spans="3:32">
      <c r="C320">
        <f t="shared" si="8"/>
        <v>2037</v>
      </c>
      <c r="D320">
        <f t="shared" si="9"/>
        <v>12</v>
      </c>
      <c r="E320" s="10">
        <v>446226027</v>
      </c>
      <c r="F320" s="10">
        <v>594864</v>
      </c>
      <c r="G320" s="10">
        <v>21692361</v>
      </c>
      <c r="H320" s="10">
        <v>27173974</v>
      </c>
      <c r="I320" s="10">
        <v>174953</v>
      </c>
      <c r="J320" s="10">
        <v>232274697</v>
      </c>
      <c r="K320" s="10">
        <v>1160767</v>
      </c>
      <c r="L320" s="10">
        <v>5338497</v>
      </c>
      <c r="M320" s="10">
        <v>74791542</v>
      </c>
      <c r="N320" s="10">
        <v>31787475</v>
      </c>
      <c r="O320" s="10">
        <v>14070341</v>
      </c>
      <c r="P320" s="10">
        <v>25901</v>
      </c>
      <c r="Q320" s="10">
        <v>5345150</v>
      </c>
      <c r="R320" s="10">
        <v>181604</v>
      </c>
      <c r="S320" s="10">
        <v>18983</v>
      </c>
      <c r="T320" s="10">
        <v>7325392</v>
      </c>
      <c r="U320" s="10">
        <v>26500293</v>
      </c>
      <c r="V320" s="10">
        <v>89132869</v>
      </c>
      <c r="W320" s="10">
        <v>171659</v>
      </c>
      <c r="X320" s="10">
        <v>0</v>
      </c>
      <c r="Y320" s="10">
        <v>3568000</v>
      </c>
      <c r="Z320" s="10">
        <v>1762586</v>
      </c>
      <c r="AA320" s="10">
        <v>6137382</v>
      </c>
      <c r="AB320" s="10">
        <v>274309</v>
      </c>
      <c r="AC320" s="10">
        <v>3679785</v>
      </c>
      <c r="AD320" s="10">
        <v>74957</v>
      </c>
      <c r="AE320" s="10">
        <v>15</v>
      </c>
      <c r="AF320" s="10">
        <v>2134493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C6:AF320"/>
  <sheetViews>
    <sheetView workbookViewId="0"/>
  </sheetViews>
  <sheetFormatPr defaultRowHeight="15"/>
  <cols>
    <col min="1" max="2" width="1.85546875" customWidth="1"/>
    <col min="5" max="32" width="12.7109375" customWidth="1"/>
  </cols>
  <sheetData>
    <row r="6" spans="3:32">
      <c r="E6" s="1" t="s">
        <v>60</v>
      </c>
      <c r="F6" s="1" t="s">
        <v>60</v>
      </c>
      <c r="G6" s="1" t="s">
        <v>60</v>
      </c>
      <c r="H6" s="1" t="s">
        <v>60</v>
      </c>
      <c r="I6" s="1" t="s">
        <v>60</v>
      </c>
      <c r="J6" s="1" t="s">
        <v>60</v>
      </c>
      <c r="K6" s="1" t="s">
        <v>60</v>
      </c>
      <c r="L6" s="1" t="s">
        <v>60</v>
      </c>
      <c r="M6" s="1" t="s">
        <v>60</v>
      </c>
      <c r="N6" s="1" t="s">
        <v>60</v>
      </c>
      <c r="O6" s="1" t="s">
        <v>60</v>
      </c>
      <c r="P6" s="1" t="s">
        <v>60</v>
      </c>
      <c r="Q6" s="1" t="s">
        <v>60</v>
      </c>
      <c r="R6" s="1" t="s">
        <v>60</v>
      </c>
      <c r="S6" s="1" t="s">
        <v>60</v>
      </c>
      <c r="T6" s="1" t="s">
        <v>60</v>
      </c>
      <c r="U6" s="1" t="s">
        <v>60</v>
      </c>
      <c r="V6" s="1" t="s">
        <v>60</v>
      </c>
      <c r="W6" s="1" t="s">
        <v>60</v>
      </c>
      <c r="X6" s="1" t="s">
        <v>60</v>
      </c>
      <c r="Y6" s="1" t="s">
        <v>60</v>
      </c>
      <c r="Z6" s="1" t="s">
        <v>60</v>
      </c>
      <c r="AA6" s="1" t="s">
        <v>60</v>
      </c>
      <c r="AB6" s="1" t="s">
        <v>60</v>
      </c>
      <c r="AC6" s="1" t="s">
        <v>60</v>
      </c>
      <c r="AD6" s="1" t="s">
        <v>60</v>
      </c>
      <c r="AE6" s="1" t="s">
        <v>60</v>
      </c>
      <c r="AF6" s="1" t="s">
        <v>60</v>
      </c>
    </row>
    <row r="7" spans="3:32">
      <c r="E7" s="11" t="str">
        <f>'retail billed'!E7</f>
        <v>Res</v>
      </c>
      <c r="F7" s="11" t="str">
        <f>'retail billed'!F7</f>
        <v>Res</v>
      </c>
      <c r="G7" s="11" t="str">
        <f>'retail billed'!G7</f>
        <v>Res</v>
      </c>
      <c r="H7" s="11" t="str">
        <f>'retail billed'!H7</f>
        <v>COM</v>
      </c>
      <c r="I7" s="11" t="str">
        <f>'retail billed'!I7</f>
        <v>COM</v>
      </c>
      <c r="J7" s="11" t="str">
        <f>'retail billed'!J7</f>
        <v>COM</v>
      </c>
      <c r="K7" s="11" t="str">
        <f>'retail billed'!K7</f>
        <v>COM</v>
      </c>
      <c r="L7" s="11" t="str">
        <f>'retail billed'!L7</f>
        <v>COM</v>
      </c>
      <c r="M7" s="11" t="str">
        <f>'retail billed'!M7</f>
        <v>COM</v>
      </c>
      <c r="N7" s="11" t="str">
        <f>'retail billed'!N7</f>
        <v>COM</v>
      </c>
      <c r="O7" s="11" t="str">
        <f>'retail billed'!O7</f>
        <v>COM</v>
      </c>
      <c r="P7" s="11" t="str">
        <f>'retail billed'!P7</f>
        <v>IND</v>
      </c>
      <c r="Q7" s="11" t="str">
        <f>'retail billed'!Q7</f>
        <v>IND</v>
      </c>
      <c r="R7" s="11" t="str">
        <f>'retail billed'!R7</f>
        <v>IND</v>
      </c>
      <c r="S7" s="11" t="str">
        <f>'retail billed'!S7</f>
        <v>IND</v>
      </c>
      <c r="T7" s="11" t="str">
        <f>'retail billed'!T7</f>
        <v>IND</v>
      </c>
      <c r="U7" s="11" t="str">
        <f>'retail billed'!U7</f>
        <v>IND</v>
      </c>
      <c r="V7" s="11" t="str">
        <f>'retail billed'!V7</f>
        <v>IND</v>
      </c>
      <c r="W7" s="11" t="str">
        <f>'retail billed'!W7</f>
        <v>IND</v>
      </c>
      <c r="X7" s="11" t="str">
        <f>'retail billed'!X7</f>
        <v>IND</v>
      </c>
      <c r="Y7" s="11" t="str">
        <f>'retail billed'!Y7</f>
        <v>IND</v>
      </c>
      <c r="Z7" s="11" t="str">
        <f>'retail billed'!Z7</f>
        <v>RHB</v>
      </c>
      <c r="AA7" s="11" t="str">
        <f>'retail billed'!AA7</f>
        <v>Com</v>
      </c>
      <c r="AB7" s="11" t="str">
        <f>'retail billed'!AB7</f>
        <v>Com</v>
      </c>
      <c r="AC7" s="11" t="str">
        <f>'retail billed'!AC7</f>
        <v>Com</v>
      </c>
      <c r="AD7" s="11" t="str">
        <f>'retail billed'!AD7</f>
        <v>Ind</v>
      </c>
      <c r="AE7" s="11" t="str">
        <f>'retail billed'!AE7</f>
        <v>Ind</v>
      </c>
      <c r="AF7" s="11" t="str">
        <f>'retail billed'!AF7</f>
        <v>Street and Highway Light</v>
      </c>
    </row>
    <row r="8" spans="3:32">
      <c r="C8" t="s">
        <v>3</v>
      </c>
      <c r="D8" t="s">
        <v>4</v>
      </c>
      <c r="E8" s="11" t="str">
        <f>'retail billed'!E8</f>
        <v>RS</v>
      </c>
      <c r="F8" s="11" t="str">
        <f>'retail billed'!F8</f>
        <v>FLAT-RS</v>
      </c>
      <c r="G8" s="11" t="str">
        <f>'retail billed'!G8</f>
        <v>RSVP</v>
      </c>
      <c r="H8" s="11" t="str">
        <f>'retail billed'!H8</f>
        <v>GS</v>
      </c>
      <c r="I8" s="11" t="str">
        <f>'retail billed'!I8</f>
        <v>FLAT-GS</v>
      </c>
      <c r="J8" s="11" t="str">
        <f>'retail billed'!J8</f>
        <v>GSD</v>
      </c>
      <c r="K8" s="11" t="str">
        <f>'retail billed'!K8</f>
        <v>GSDT</v>
      </c>
      <c r="L8" s="11" t="str">
        <f>'retail billed'!L8</f>
        <v>GSTOU</v>
      </c>
      <c r="M8" s="11" t="str">
        <f>'retail billed'!M8</f>
        <v>LP</v>
      </c>
      <c r="N8" s="11" t="str">
        <f>'retail billed'!N8</f>
        <v>LPT</v>
      </c>
      <c r="O8" s="11" t="str">
        <f>'retail billed'!O8</f>
        <v>RTP</v>
      </c>
      <c r="P8" s="11" t="str">
        <f>'retail billed'!P8</f>
        <v>GS</v>
      </c>
      <c r="Q8" s="11" t="str">
        <f>'retail billed'!Q8</f>
        <v>GSD</v>
      </c>
      <c r="R8" s="11" t="str">
        <f>'retail billed'!R8</f>
        <v>GSDT</v>
      </c>
      <c r="S8" s="11" t="str">
        <f>'retail billed'!S8</f>
        <v>GSTOU</v>
      </c>
      <c r="T8" s="11" t="str">
        <f>'retail billed'!T8</f>
        <v>LP</v>
      </c>
      <c r="U8" s="11" t="str">
        <f>'retail billed'!U8</f>
        <v>LPT</v>
      </c>
      <c r="V8" s="11" t="str">
        <f>'retail billed'!V8</f>
        <v>RTP</v>
      </c>
      <c r="W8" s="11" t="str">
        <f>'retail billed'!W8</f>
        <v>SBS1-BT</v>
      </c>
      <c r="X8" s="11" t="str">
        <f>'retail billed'!X8</f>
        <v>SBS1-PE</v>
      </c>
      <c r="Y8" s="11" t="str">
        <f>'retail billed'!Y8</f>
        <v>CSA</v>
      </c>
      <c r="Z8" s="11" t="str">
        <f>'retail billed'!Z8</f>
        <v>OS-I/II</v>
      </c>
      <c r="AA8" s="11" t="str">
        <f>'retail billed'!AA8</f>
        <v>OS-I/II</v>
      </c>
      <c r="AB8" s="11" t="str">
        <f>'retail billed'!AB8</f>
        <v>OS-I/II BB</v>
      </c>
      <c r="AC8" s="11" t="str">
        <f>'retail billed'!AC8</f>
        <v>OS-III</v>
      </c>
      <c r="AD8" s="11" t="str">
        <f>'retail billed'!AD8</f>
        <v>OS-I/II</v>
      </c>
      <c r="AE8" s="11" t="str">
        <f>'retail billed'!AE8</f>
        <v>OS-III</v>
      </c>
      <c r="AF8" s="11" t="str">
        <f>'retail billed'!AF8</f>
        <v>OS-I/II</v>
      </c>
    </row>
    <row r="9" spans="3:32">
      <c r="C9" s="7">
        <f>control!$D$5</f>
        <v>2012</v>
      </c>
      <c r="D9">
        <v>1</v>
      </c>
      <c r="E9" s="3">
        <v>-10573293</v>
      </c>
      <c r="F9" s="3">
        <v>-247528</v>
      </c>
      <c r="G9" s="3">
        <v>-282574</v>
      </c>
      <c r="H9" s="3">
        <v>-1082769</v>
      </c>
      <c r="I9" s="3">
        <v>-10972</v>
      </c>
      <c r="J9" s="3">
        <v>-14232876</v>
      </c>
      <c r="K9" s="3">
        <v>-194780</v>
      </c>
      <c r="L9" s="3">
        <v>-133800</v>
      </c>
      <c r="M9" s="3">
        <v>-2607352</v>
      </c>
      <c r="N9" s="3">
        <v>-1440126</v>
      </c>
      <c r="O9" s="3">
        <v>0</v>
      </c>
      <c r="P9" s="3">
        <v>0</v>
      </c>
      <c r="Q9" s="3">
        <v>-38618</v>
      </c>
      <c r="R9" s="3">
        <v>-15693</v>
      </c>
      <c r="S9" s="3">
        <v>-1379</v>
      </c>
      <c r="T9" s="3">
        <v>437576</v>
      </c>
      <c r="U9" s="3">
        <v>-3209652</v>
      </c>
      <c r="V9" s="3">
        <v>0</v>
      </c>
      <c r="W9" s="3">
        <v>0</v>
      </c>
      <c r="X9" s="3">
        <v>0</v>
      </c>
      <c r="Y9" s="3">
        <v>0</v>
      </c>
      <c r="Z9" s="3">
        <v>-142379</v>
      </c>
      <c r="AA9" s="3">
        <v>-501755</v>
      </c>
      <c r="AB9" s="3">
        <v>0</v>
      </c>
      <c r="AC9" s="3">
        <v>-384218</v>
      </c>
      <c r="AD9" s="3">
        <v>18053</v>
      </c>
      <c r="AE9" s="3">
        <v>0</v>
      </c>
      <c r="AF9" s="3">
        <v>0</v>
      </c>
    </row>
    <row r="10" spans="3:32">
      <c r="C10">
        <f>IF(D10=1,C9+1,C9)</f>
        <v>2012</v>
      </c>
      <c r="D10">
        <f>IF(D9=12,1,D9+1)</f>
        <v>2</v>
      </c>
      <c r="E10" s="3">
        <v>-16485318</v>
      </c>
      <c r="F10" s="3">
        <v>-319048</v>
      </c>
      <c r="G10" s="3">
        <v>-481983</v>
      </c>
      <c r="H10" s="3">
        <v>-297878</v>
      </c>
      <c r="I10" s="3">
        <v>-1040</v>
      </c>
      <c r="J10" s="3">
        <v>252106</v>
      </c>
      <c r="K10" s="3">
        <v>21845</v>
      </c>
      <c r="L10" s="3">
        <v>26536</v>
      </c>
      <c r="M10" s="3">
        <v>209520</v>
      </c>
      <c r="N10" s="3">
        <v>-807769</v>
      </c>
      <c r="O10" s="3">
        <v>0</v>
      </c>
      <c r="P10" s="3">
        <v>0</v>
      </c>
      <c r="Q10" s="3">
        <v>-362742</v>
      </c>
      <c r="R10" s="3">
        <v>1323</v>
      </c>
      <c r="S10" s="3">
        <v>823</v>
      </c>
      <c r="T10" s="3">
        <v>-828621</v>
      </c>
      <c r="U10" s="3">
        <v>1048319</v>
      </c>
      <c r="V10" s="3">
        <v>0</v>
      </c>
      <c r="W10" s="3">
        <v>0</v>
      </c>
      <c r="X10" s="3">
        <v>0</v>
      </c>
      <c r="Y10" s="3">
        <v>0</v>
      </c>
      <c r="Z10" s="3">
        <v>50307</v>
      </c>
      <c r="AA10" s="3">
        <v>201475</v>
      </c>
      <c r="AB10" s="3">
        <v>0</v>
      </c>
      <c r="AC10" s="3">
        <v>172572</v>
      </c>
      <c r="AD10" s="3">
        <v>-26708</v>
      </c>
      <c r="AE10" s="3">
        <v>0</v>
      </c>
      <c r="AF10" s="3">
        <v>0</v>
      </c>
    </row>
    <row r="11" spans="3:32">
      <c r="C11">
        <f t="shared" ref="C11:C74" si="0">IF(D11=1,C10+1,C10)</f>
        <v>2012</v>
      </c>
      <c r="D11">
        <f t="shared" ref="D11:D74" si="1">IF(D10=12,1,D10+1)</f>
        <v>3</v>
      </c>
      <c r="E11" s="3">
        <v>19574433</v>
      </c>
      <c r="F11" s="3">
        <v>250398</v>
      </c>
      <c r="G11" s="3">
        <v>646891</v>
      </c>
      <c r="H11" s="3">
        <v>1344734</v>
      </c>
      <c r="I11" s="3">
        <v>7026</v>
      </c>
      <c r="J11" s="3">
        <v>16983509</v>
      </c>
      <c r="K11" s="3">
        <v>103845</v>
      </c>
      <c r="L11" s="3">
        <v>264934</v>
      </c>
      <c r="M11" s="3">
        <v>3504381</v>
      </c>
      <c r="N11" s="3">
        <v>2385231</v>
      </c>
      <c r="O11" s="3">
        <v>0</v>
      </c>
      <c r="P11" s="3">
        <v>0</v>
      </c>
      <c r="Q11" s="3">
        <v>525686</v>
      </c>
      <c r="R11" s="3">
        <v>20099</v>
      </c>
      <c r="S11" s="3">
        <v>3462</v>
      </c>
      <c r="T11" s="3">
        <v>466062</v>
      </c>
      <c r="U11" s="3">
        <v>1065784</v>
      </c>
      <c r="V11" s="3">
        <v>0</v>
      </c>
      <c r="W11" s="3">
        <v>0</v>
      </c>
      <c r="X11" s="3">
        <v>0</v>
      </c>
      <c r="Y11" s="3">
        <v>0</v>
      </c>
      <c r="Z11" s="3">
        <v>161253</v>
      </c>
      <c r="AA11" s="3">
        <v>436372</v>
      </c>
      <c r="AB11" s="3">
        <v>0</v>
      </c>
      <c r="AC11" s="3">
        <v>347110</v>
      </c>
      <c r="AD11" s="3">
        <v>16332</v>
      </c>
      <c r="AE11" s="3">
        <v>0</v>
      </c>
      <c r="AF11" s="3">
        <v>0</v>
      </c>
    </row>
    <row r="12" spans="3:32">
      <c r="C12">
        <f t="shared" si="0"/>
        <v>2012</v>
      </c>
      <c r="D12">
        <f t="shared" si="1"/>
        <v>4</v>
      </c>
      <c r="E12" s="3">
        <v>-9300855</v>
      </c>
      <c r="F12" s="3">
        <v>-312299</v>
      </c>
      <c r="G12" s="3">
        <v>-278775</v>
      </c>
      <c r="H12" s="3">
        <v>-273279</v>
      </c>
      <c r="I12" s="3">
        <v>-6430</v>
      </c>
      <c r="J12" s="3">
        <v>-1806496</v>
      </c>
      <c r="K12" s="3">
        <v>19322</v>
      </c>
      <c r="L12" s="3">
        <v>-37994</v>
      </c>
      <c r="M12" s="3">
        <v>-829289</v>
      </c>
      <c r="N12" s="3">
        <v>-1034411</v>
      </c>
      <c r="O12" s="3">
        <v>0</v>
      </c>
      <c r="P12" s="3">
        <v>0</v>
      </c>
      <c r="Q12" s="3">
        <v>-159743</v>
      </c>
      <c r="R12" s="3">
        <v>-5547</v>
      </c>
      <c r="S12" s="3">
        <v>-2327</v>
      </c>
      <c r="T12" s="3">
        <v>-72121</v>
      </c>
      <c r="U12" s="3">
        <v>-490427</v>
      </c>
      <c r="V12" s="3">
        <v>0</v>
      </c>
      <c r="W12" s="3">
        <v>0</v>
      </c>
      <c r="X12" s="3">
        <v>0</v>
      </c>
      <c r="Y12" s="3">
        <v>0</v>
      </c>
      <c r="Z12" s="3">
        <v>-127970</v>
      </c>
      <c r="AA12" s="3">
        <v>-353804</v>
      </c>
      <c r="AB12" s="3">
        <v>0</v>
      </c>
      <c r="AC12" s="3">
        <v>-276408</v>
      </c>
      <c r="AD12" s="3">
        <v>-6993</v>
      </c>
      <c r="AE12" s="3">
        <v>0</v>
      </c>
      <c r="AF12" s="3">
        <v>0</v>
      </c>
    </row>
    <row r="13" spans="3:32">
      <c r="C13">
        <f t="shared" si="0"/>
        <v>2012</v>
      </c>
      <c r="D13">
        <f t="shared" si="1"/>
        <v>5</v>
      </c>
      <c r="E13" s="3">
        <v>75639907</v>
      </c>
      <c r="F13" s="3">
        <v>1414721</v>
      </c>
      <c r="G13" s="3">
        <v>2668469</v>
      </c>
      <c r="H13" s="3">
        <v>4070007</v>
      </c>
      <c r="I13" s="3">
        <v>34230</v>
      </c>
      <c r="J13" s="3">
        <v>37373714</v>
      </c>
      <c r="K13" s="3">
        <v>339685</v>
      </c>
      <c r="L13" s="3">
        <v>437294</v>
      </c>
      <c r="M13" s="3">
        <v>6317409</v>
      </c>
      <c r="N13" s="3">
        <v>5567597</v>
      </c>
      <c r="O13" s="3">
        <v>0</v>
      </c>
      <c r="P13" s="3">
        <v>0</v>
      </c>
      <c r="Q13" s="3">
        <v>900268</v>
      </c>
      <c r="R13" s="3">
        <v>40748</v>
      </c>
      <c r="S13" s="3">
        <v>4294</v>
      </c>
      <c r="T13" s="3">
        <v>1124935</v>
      </c>
      <c r="U13" s="3">
        <v>4765424</v>
      </c>
      <c r="V13" s="3">
        <v>0</v>
      </c>
      <c r="W13" s="3">
        <v>0</v>
      </c>
      <c r="X13" s="3">
        <v>0</v>
      </c>
      <c r="Y13" s="3">
        <v>0</v>
      </c>
      <c r="Z13" s="3">
        <v>304932</v>
      </c>
      <c r="AA13" s="3">
        <v>863149</v>
      </c>
      <c r="AB13" s="3">
        <v>0</v>
      </c>
      <c r="AC13" s="3">
        <v>647321</v>
      </c>
      <c r="AD13" s="3">
        <v>15354</v>
      </c>
      <c r="AE13" s="3">
        <v>0</v>
      </c>
      <c r="AF13" s="3">
        <v>0</v>
      </c>
    </row>
    <row r="14" spans="3:32">
      <c r="C14">
        <f t="shared" si="0"/>
        <v>2012</v>
      </c>
      <c r="D14">
        <f t="shared" si="1"/>
        <v>6</v>
      </c>
      <c r="E14" s="3">
        <v>6778674</v>
      </c>
      <c r="F14" s="3">
        <v>196250</v>
      </c>
      <c r="G14" s="3">
        <v>-156931</v>
      </c>
      <c r="H14" s="3">
        <v>-834380</v>
      </c>
      <c r="I14" s="3">
        <v>-10154</v>
      </c>
      <c r="J14" s="3">
        <v>-14703771</v>
      </c>
      <c r="K14" s="3">
        <v>-49788</v>
      </c>
      <c r="L14" s="3">
        <v>-204484</v>
      </c>
      <c r="M14" s="3">
        <v>-4794602</v>
      </c>
      <c r="N14" s="3">
        <v>-1608235</v>
      </c>
      <c r="O14" s="3">
        <v>0</v>
      </c>
      <c r="P14" s="3">
        <v>0</v>
      </c>
      <c r="Q14" s="3">
        <v>-552712</v>
      </c>
      <c r="R14" s="3">
        <v>-28733</v>
      </c>
      <c r="S14" s="3">
        <v>-3980</v>
      </c>
      <c r="T14" s="3">
        <v>-701001</v>
      </c>
      <c r="U14" s="3">
        <v>-3891934</v>
      </c>
      <c r="V14" s="3">
        <v>0</v>
      </c>
      <c r="W14" s="3">
        <v>0</v>
      </c>
      <c r="X14" s="3">
        <v>0</v>
      </c>
      <c r="Y14" s="3">
        <v>0</v>
      </c>
      <c r="Z14" s="3">
        <v>-304034</v>
      </c>
      <c r="AA14" s="3">
        <v>-852190</v>
      </c>
      <c r="AB14" s="3">
        <v>0</v>
      </c>
      <c r="AC14" s="3">
        <v>-633256</v>
      </c>
      <c r="AD14" s="3">
        <v>-16020</v>
      </c>
      <c r="AE14" s="3">
        <v>0</v>
      </c>
      <c r="AF14" s="3">
        <v>0</v>
      </c>
    </row>
    <row r="15" spans="3:32">
      <c r="C15">
        <f t="shared" si="0"/>
        <v>2012</v>
      </c>
      <c r="D15">
        <f t="shared" si="1"/>
        <v>7</v>
      </c>
      <c r="E15" s="3">
        <v>23165821</v>
      </c>
      <c r="F15" s="3">
        <v>513667</v>
      </c>
      <c r="G15" s="3">
        <v>778830</v>
      </c>
      <c r="H15" s="3">
        <v>560416</v>
      </c>
      <c r="I15" s="3">
        <v>7343</v>
      </c>
      <c r="J15" s="3">
        <v>3799227</v>
      </c>
      <c r="K15" s="3">
        <v>6299</v>
      </c>
      <c r="L15" s="3">
        <v>140223</v>
      </c>
      <c r="M15" s="3">
        <v>1130291</v>
      </c>
      <c r="N15" s="3">
        <v>698061</v>
      </c>
      <c r="O15" s="3">
        <v>0</v>
      </c>
      <c r="P15" s="3">
        <v>0</v>
      </c>
      <c r="Q15" s="3">
        <v>172235</v>
      </c>
      <c r="R15" s="3">
        <v>-1144</v>
      </c>
      <c r="S15" s="3">
        <v>-599</v>
      </c>
      <c r="T15" s="3">
        <v>-159235</v>
      </c>
      <c r="U15" s="3">
        <v>1623698</v>
      </c>
      <c r="V15" s="3">
        <v>0</v>
      </c>
      <c r="W15" s="3">
        <v>0</v>
      </c>
      <c r="X15" s="3">
        <v>0</v>
      </c>
      <c r="Y15" s="3">
        <v>0</v>
      </c>
      <c r="Z15" s="3">
        <v>7962</v>
      </c>
      <c r="AA15" s="3">
        <v>27409</v>
      </c>
      <c r="AB15" s="3">
        <v>0</v>
      </c>
      <c r="AC15" s="3">
        <v>16518</v>
      </c>
      <c r="AD15" s="3">
        <v>2167</v>
      </c>
      <c r="AE15" s="3">
        <v>0</v>
      </c>
      <c r="AF15" s="3">
        <v>0</v>
      </c>
    </row>
    <row r="16" spans="3:32">
      <c r="C16">
        <f t="shared" si="0"/>
        <v>2012</v>
      </c>
      <c r="D16">
        <f t="shared" si="1"/>
        <v>8</v>
      </c>
      <c r="E16" s="3">
        <v>-12920661</v>
      </c>
      <c r="F16" s="3">
        <v>-287359</v>
      </c>
      <c r="G16" s="3">
        <v>-30823</v>
      </c>
      <c r="H16" s="3">
        <v>-438353</v>
      </c>
      <c r="I16" s="3">
        <v>-2845</v>
      </c>
      <c r="J16" s="3">
        <v>-3447744</v>
      </c>
      <c r="K16" s="3">
        <v>10077</v>
      </c>
      <c r="L16" s="3">
        <v>-127656</v>
      </c>
      <c r="M16" s="3">
        <v>-780614</v>
      </c>
      <c r="N16" s="3">
        <v>-548316</v>
      </c>
      <c r="O16" s="3">
        <v>0</v>
      </c>
      <c r="P16" s="3">
        <v>0</v>
      </c>
      <c r="Q16" s="3">
        <v>-115237</v>
      </c>
      <c r="R16" s="3">
        <v>-3801</v>
      </c>
      <c r="S16" s="3">
        <v>-85</v>
      </c>
      <c r="T16" s="3">
        <v>185075</v>
      </c>
      <c r="U16" s="3">
        <v>-763463</v>
      </c>
      <c r="V16" s="3">
        <v>0</v>
      </c>
      <c r="W16" s="3">
        <v>0</v>
      </c>
      <c r="X16" s="3">
        <v>0</v>
      </c>
      <c r="Y16" s="3">
        <v>0</v>
      </c>
      <c r="Z16" s="3">
        <v>-14780</v>
      </c>
      <c r="AA16" s="3">
        <v>-66067</v>
      </c>
      <c r="AB16" s="3">
        <v>0</v>
      </c>
      <c r="AC16" s="3">
        <v>-31988</v>
      </c>
      <c r="AD16" s="3">
        <v>-1609</v>
      </c>
      <c r="AE16" s="3">
        <v>0</v>
      </c>
      <c r="AF16" s="3">
        <v>0</v>
      </c>
    </row>
    <row r="17" spans="3:32">
      <c r="C17">
        <f t="shared" si="0"/>
        <v>2012</v>
      </c>
      <c r="D17">
        <f t="shared" si="1"/>
        <v>9</v>
      </c>
      <c r="E17" s="3">
        <v>-43955793</v>
      </c>
      <c r="F17" s="3">
        <v>-886391</v>
      </c>
      <c r="G17" s="3">
        <v>-1096325</v>
      </c>
      <c r="H17" s="3">
        <v>-1943339</v>
      </c>
      <c r="I17" s="3">
        <v>-14619</v>
      </c>
      <c r="J17" s="3">
        <v>-16394509</v>
      </c>
      <c r="K17" s="3">
        <v>-194959</v>
      </c>
      <c r="L17" s="3">
        <v>-187917</v>
      </c>
      <c r="M17" s="3">
        <v>-2446791</v>
      </c>
      <c r="N17" s="3">
        <v>-2181737</v>
      </c>
      <c r="O17" s="3">
        <v>0</v>
      </c>
      <c r="P17" s="3">
        <v>0</v>
      </c>
      <c r="Q17" s="3">
        <v>-305130</v>
      </c>
      <c r="R17" s="3">
        <v>-6295</v>
      </c>
      <c r="S17" s="3">
        <v>-2149</v>
      </c>
      <c r="T17" s="3">
        <v>-579217</v>
      </c>
      <c r="U17" s="3">
        <v>-1210955</v>
      </c>
      <c r="V17" s="3">
        <v>0</v>
      </c>
      <c r="W17" s="3">
        <v>0</v>
      </c>
      <c r="X17" s="3">
        <v>0</v>
      </c>
      <c r="Y17" s="3">
        <v>0</v>
      </c>
      <c r="Z17" s="3">
        <v>-97506</v>
      </c>
      <c r="AA17" s="3">
        <v>-252104</v>
      </c>
      <c r="AB17" s="3">
        <v>0</v>
      </c>
      <c r="AC17" s="3">
        <v>-200746</v>
      </c>
      <c r="AD17" s="3">
        <v>-4366</v>
      </c>
      <c r="AE17" s="3">
        <v>0</v>
      </c>
      <c r="AF17" s="3">
        <v>0</v>
      </c>
    </row>
    <row r="18" spans="3:32">
      <c r="C18">
        <f t="shared" si="0"/>
        <v>2012</v>
      </c>
      <c r="D18">
        <f t="shared" si="1"/>
        <v>10</v>
      </c>
      <c r="E18" s="3">
        <v>-29422058</v>
      </c>
      <c r="F18" s="3">
        <v>-659737</v>
      </c>
      <c r="G18" s="3">
        <v>-983371</v>
      </c>
      <c r="H18" s="3">
        <v>-630784</v>
      </c>
      <c r="I18" s="3">
        <v>-7906</v>
      </c>
      <c r="J18" s="3">
        <v>-4425063</v>
      </c>
      <c r="K18" s="3">
        <v>-38136</v>
      </c>
      <c r="L18" s="3">
        <v>65833</v>
      </c>
      <c r="M18" s="3">
        <v>-657798</v>
      </c>
      <c r="N18" s="3">
        <v>-1638866</v>
      </c>
      <c r="O18" s="3">
        <v>0</v>
      </c>
      <c r="P18" s="3">
        <v>0</v>
      </c>
      <c r="Q18" s="3">
        <v>-29485</v>
      </c>
      <c r="R18" s="3">
        <v>8094</v>
      </c>
      <c r="S18" s="3">
        <v>-57</v>
      </c>
      <c r="T18" s="3">
        <v>-56686</v>
      </c>
      <c r="U18" s="3">
        <v>483545</v>
      </c>
      <c r="V18" s="3">
        <v>0</v>
      </c>
      <c r="W18" s="3">
        <v>0</v>
      </c>
      <c r="X18" s="3">
        <v>0</v>
      </c>
      <c r="Y18" s="3">
        <v>0</v>
      </c>
      <c r="Z18" s="3">
        <v>69963</v>
      </c>
      <c r="AA18" s="3">
        <v>201863</v>
      </c>
      <c r="AB18" s="3">
        <v>0</v>
      </c>
      <c r="AC18" s="3">
        <v>151327</v>
      </c>
      <c r="AD18" s="3">
        <v>3362</v>
      </c>
      <c r="AE18" s="3">
        <v>0</v>
      </c>
      <c r="AF18" s="3">
        <v>0</v>
      </c>
    </row>
    <row r="19" spans="3:32">
      <c r="C19">
        <f t="shared" si="0"/>
        <v>2012</v>
      </c>
      <c r="D19">
        <f t="shared" si="1"/>
        <v>11</v>
      </c>
      <c r="E19" s="10">
        <v>20450383</v>
      </c>
      <c r="F19" s="10">
        <v>387466</v>
      </c>
      <c r="G19" s="10">
        <v>789102</v>
      </c>
      <c r="H19" s="10">
        <v>250120</v>
      </c>
      <c r="I19" s="10">
        <v>1890</v>
      </c>
      <c r="J19" s="10">
        <v>-2051588</v>
      </c>
      <c r="K19" s="10">
        <v>-16482</v>
      </c>
      <c r="L19" s="10">
        <v>-23161</v>
      </c>
      <c r="M19" s="10">
        <v>-342477</v>
      </c>
      <c r="N19" s="10">
        <v>-321644</v>
      </c>
      <c r="O19" s="10">
        <v>0</v>
      </c>
      <c r="P19" s="10">
        <v>0</v>
      </c>
      <c r="Q19" s="10">
        <v>197451</v>
      </c>
      <c r="R19" s="10">
        <v>19996</v>
      </c>
      <c r="S19" s="10">
        <v>1497</v>
      </c>
      <c r="T19" s="10">
        <v>313227</v>
      </c>
      <c r="U19" s="10">
        <v>385236</v>
      </c>
      <c r="V19" s="10">
        <v>0</v>
      </c>
      <c r="W19" s="10">
        <v>0</v>
      </c>
      <c r="X19" s="10">
        <v>0</v>
      </c>
      <c r="Y19" s="10">
        <v>0</v>
      </c>
      <c r="Z19" s="10">
        <v>196953</v>
      </c>
      <c r="AA19" s="10">
        <v>569943</v>
      </c>
      <c r="AB19" s="10">
        <v>0</v>
      </c>
      <c r="AC19" s="10">
        <v>404389</v>
      </c>
      <c r="AD19" s="10">
        <v>10001</v>
      </c>
      <c r="AE19" s="10">
        <v>0</v>
      </c>
      <c r="AF19" s="10">
        <v>0</v>
      </c>
    </row>
    <row r="20" spans="3:32">
      <c r="C20">
        <f t="shared" si="0"/>
        <v>2012</v>
      </c>
      <c r="D20">
        <f t="shared" si="1"/>
        <v>12</v>
      </c>
      <c r="E20" s="10">
        <v>40674340</v>
      </c>
      <c r="F20" s="10">
        <v>764352</v>
      </c>
      <c r="G20" s="10">
        <v>1590277</v>
      </c>
      <c r="H20" s="10">
        <v>1315141</v>
      </c>
      <c r="I20" s="10">
        <v>9934</v>
      </c>
      <c r="J20" s="10">
        <v>-307853</v>
      </c>
      <c r="K20" s="10">
        <v>-2601</v>
      </c>
      <c r="L20" s="10">
        <v>-3228</v>
      </c>
      <c r="M20" s="10">
        <v>-52241</v>
      </c>
      <c r="N20" s="10">
        <v>-49713</v>
      </c>
      <c r="O20" s="10">
        <v>0</v>
      </c>
      <c r="P20" s="10">
        <v>0</v>
      </c>
      <c r="Q20" s="10">
        <v>16579</v>
      </c>
      <c r="R20" s="10">
        <v>-8087</v>
      </c>
      <c r="S20" s="10">
        <v>443</v>
      </c>
      <c r="T20" s="10">
        <v>132268</v>
      </c>
      <c r="U20" s="10">
        <v>499195</v>
      </c>
      <c r="V20" s="10">
        <v>0</v>
      </c>
      <c r="W20" s="10">
        <v>0</v>
      </c>
      <c r="X20" s="10">
        <v>0</v>
      </c>
      <c r="Y20" s="10">
        <v>0</v>
      </c>
      <c r="Z20" s="10">
        <v>39335</v>
      </c>
      <c r="AA20" s="10">
        <v>145636</v>
      </c>
      <c r="AB20" s="10">
        <v>0</v>
      </c>
      <c r="AC20" s="10">
        <v>122975</v>
      </c>
      <c r="AD20" s="10">
        <v>937</v>
      </c>
      <c r="AE20" s="10">
        <v>0</v>
      </c>
      <c r="AF20" s="10">
        <v>0</v>
      </c>
    </row>
    <row r="21" spans="3:32">
      <c r="C21">
        <f t="shared" si="0"/>
        <v>2013</v>
      </c>
      <c r="D21">
        <f t="shared" si="1"/>
        <v>1</v>
      </c>
      <c r="E21" s="10">
        <v>-11271866</v>
      </c>
      <c r="F21" s="10">
        <v>-209980</v>
      </c>
      <c r="G21" s="10">
        <v>-441670</v>
      </c>
      <c r="H21" s="10">
        <v>-407590</v>
      </c>
      <c r="I21" s="10">
        <v>-3074</v>
      </c>
      <c r="J21" s="10">
        <v>-1968910</v>
      </c>
      <c r="K21" s="10">
        <v>-16109</v>
      </c>
      <c r="L21" s="10">
        <v>-20211</v>
      </c>
      <c r="M21" s="10">
        <v>-311687</v>
      </c>
      <c r="N21" s="10">
        <v>-307304</v>
      </c>
      <c r="O21" s="10">
        <v>0</v>
      </c>
      <c r="P21" s="10">
        <v>0</v>
      </c>
      <c r="Q21" s="10">
        <v>-155985</v>
      </c>
      <c r="R21" s="10">
        <v>-13750</v>
      </c>
      <c r="S21" s="10">
        <v>-915</v>
      </c>
      <c r="T21" s="10">
        <v>-410993</v>
      </c>
      <c r="U21" s="10">
        <v>-522714</v>
      </c>
      <c r="V21" s="10">
        <v>0</v>
      </c>
      <c r="W21" s="10">
        <v>0</v>
      </c>
      <c r="X21" s="10">
        <v>0</v>
      </c>
      <c r="Y21" s="10">
        <v>0</v>
      </c>
      <c r="Z21" s="10">
        <v>-148757</v>
      </c>
      <c r="AA21" s="10">
        <v>-403716</v>
      </c>
      <c r="AB21" s="10">
        <v>0</v>
      </c>
      <c r="AC21" s="10">
        <v>-322918</v>
      </c>
      <c r="AD21" s="10">
        <v>-7189</v>
      </c>
      <c r="AE21" s="10">
        <v>0</v>
      </c>
      <c r="AF21" s="10">
        <v>0</v>
      </c>
    </row>
    <row r="22" spans="3:32">
      <c r="C22">
        <f t="shared" si="0"/>
        <v>2013</v>
      </c>
      <c r="D22">
        <f t="shared" si="1"/>
        <v>2</v>
      </c>
      <c r="E22" s="10">
        <v>-49421587</v>
      </c>
      <c r="F22" s="10">
        <v>-912219</v>
      </c>
      <c r="G22" s="10">
        <v>-1940836</v>
      </c>
      <c r="H22" s="10">
        <v>-2293671</v>
      </c>
      <c r="I22" s="10">
        <v>-17301</v>
      </c>
      <c r="J22" s="10">
        <v>-12547442</v>
      </c>
      <c r="K22" s="10">
        <v>-103033</v>
      </c>
      <c r="L22" s="10">
        <v>-135151</v>
      </c>
      <c r="M22" s="10">
        <v>-2016666</v>
      </c>
      <c r="N22" s="10">
        <v>-1964848</v>
      </c>
      <c r="O22" s="10">
        <v>0</v>
      </c>
      <c r="P22" s="10">
        <v>0</v>
      </c>
      <c r="Q22" s="10">
        <v>-255580</v>
      </c>
      <c r="R22" s="10">
        <v>-5601</v>
      </c>
      <c r="S22" s="10">
        <v>-772</v>
      </c>
      <c r="T22" s="10">
        <v>-463049</v>
      </c>
      <c r="U22" s="10">
        <v>-667220</v>
      </c>
      <c r="V22" s="10">
        <v>0</v>
      </c>
      <c r="W22" s="10">
        <v>0</v>
      </c>
      <c r="X22" s="10">
        <v>0</v>
      </c>
      <c r="Y22" s="10">
        <v>0</v>
      </c>
      <c r="Z22" s="10">
        <v>-103150</v>
      </c>
      <c r="AA22" s="10">
        <v>-317099</v>
      </c>
      <c r="AB22" s="10">
        <v>0</v>
      </c>
      <c r="AC22" s="10">
        <v>-214697</v>
      </c>
      <c r="AD22" s="10">
        <v>-3751</v>
      </c>
      <c r="AE22" s="10">
        <v>0</v>
      </c>
      <c r="AF22" s="10">
        <v>0</v>
      </c>
    </row>
    <row r="23" spans="3:32">
      <c r="C23">
        <f t="shared" si="0"/>
        <v>2013</v>
      </c>
      <c r="D23">
        <f t="shared" si="1"/>
        <v>3</v>
      </c>
      <c r="E23" s="10">
        <v>-5785826</v>
      </c>
      <c r="F23" s="10">
        <v>-105808</v>
      </c>
      <c r="G23" s="10">
        <v>-227483</v>
      </c>
      <c r="H23" s="10">
        <v>274030</v>
      </c>
      <c r="I23" s="10">
        <v>2063</v>
      </c>
      <c r="J23" s="10">
        <v>11041165</v>
      </c>
      <c r="K23" s="10">
        <v>84053</v>
      </c>
      <c r="L23" s="10">
        <v>122614</v>
      </c>
      <c r="M23" s="10">
        <v>1887998</v>
      </c>
      <c r="N23" s="10">
        <v>1861121</v>
      </c>
      <c r="O23" s="10">
        <v>0</v>
      </c>
      <c r="P23" s="10">
        <v>0</v>
      </c>
      <c r="Q23" s="10">
        <v>94701</v>
      </c>
      <c r="R23" s="10">
        <v>13954</v>
      </c>
      <c r="S23" s="10">
        <v>-437</v>
      </c>
      <c r="T23" s="10">
        <v>130614</v>
      </c>
      <c r="U23" s="10">
        <v>208165</v>
      </c>
      <c r="V23" s="10">
        <v>0</v>
      </c>
      <c r="W23" s="10">
        <v>0</v>
      </c>
      <c r="X23" s="10">
        <v>0</v>
      </c>
      <c r="Y23" s="10">
        <v>0</v>
      </c>
      <c r="Z23" s="10">
        <v>45357</v>
      </c>
      <c r="AA23" s="10">
        <v>72184</v>
      </c>
      <c r="AB23" s="10">
        <v>0</v>
      </c>
      <c r="AC23" s="10">
        <v>111998</v>
      </c>
      <c r="AD23" s="10">
        <v>1589</v>
      </c>
      <c r="AE23" s="10">
        <v>0</v>
      </c>
      <c r="AF23" s="10">
        <v>0</v>
      </c>
    </row>
    <row r="24" spans="3:32">
      <c r="C24">
        <f t="shared" si="0"/>
        <v>2013</v>
      </c>
      <c r="D24">
        <f t="shared" si="1"/>
        <v>4</v>
      </c>
      <c r="E24" s="10">
        <v>-3055400</v>
      </c>
      <c r="F24" s="10">
        <v>-55342</v>
      </c>
      <c r="G24" s="10">
        <v>-120514</v>
      </c>
      <c r="H24" s="10">
        <v>339844</v>
      </c>
      <c r="I24" s="10">
        <v>2554</v>
      </c>
      <c r="J24" s="10">
        <v>2803236</v>
      </c>
      <c r="K24" s="10">
        <v>23188</v>
      </c>
      <c r="L24" s="10">
        <v>31014</v>
      </c>
      <c r="M24" s="10">
        <v>481624</v>
      </c>
      <c r="N24" s="10">
        <v>453875</v>
      </c>
      <c r="O24" s="10">
        <v>0</v>
      </c>
      <c r="P24" s="10">
        <v>0</v>
      </c>
      <c r="Q24" s="10">
        <v>248378</v>
      </c>
      <c r="R24" s="10">
        <v>11107</v>
      </c>
      <c r="S24" s="10">
        <v>1804</v>
      </c>
      <c r="T24" s="10">
        <v>345610</v>
      </c>
      <c r="U24" s="10">
        <v>668555</v>
      </c>
      <c r="V24" s="10">
        <v>0</v>
      </c>
      <c r="W24" s="10">
        <v>0</v>
      </c>
      <c r="X24" s="10">
        <v>0</v>
      </c>
      <c r="Y24" s="10">
        <v>0</v>
      </c>
      <c r="Z24" s="10">
        <v>98429</v>
      </c>
      <c r="AA24" s="10">
        <v>331120</v>
      </c>
      <c r="AB24" s="10">
        <v>0</v>
      </c>
      <c r="AC24" s="10">
        <v>206175</v>
      </c>
      <c r="AD24" s="10">
        <v>4964</v>
      </c>
      <c r="AE24" s="10">
        <v>0</v>
      </c>
      <c r="AF24" s="10">
        <v>0</v>
      </c>
    </row>
    <row r="25" spans="3:32">
      <c r="C25">
        <f t="shared" si="0"/>
        <v>2013</v>
      </c>
      <c r="D25">
        <f t="shared" si="1"/>
        <v>5</v>
      </c>
      <c r="E25" s="10">
        <v>85838750</v>
      </c>
      <c r="F25" s="10">
        <v>1540426</v>
      </c>
      <c r="G25" s="10">
        <v>3394803</v>
      </c>
      <c r="H25" s="10">
        <v>3585841</v>
      </c>
      <c r="I25" s="10">
        <v>26938</v>
      </c>
      <c r="J25" s="10">
        <v>28218317</v>
      </c>
      <c r="K25" s="10">
        <v>235332</v>
      </c>
      <c r="L25" s="10">
        <v>308085</v>
      </c>
      <c r="M25" s="10">
        <v>4535721</v>
      </c>
      <c r="N25" s="10">
        <v>4343391</v>
      </c>
      <c r="O25" s="10">
        <v>0</v>
      </c>
      <c r="P25" s="10">
        <v>0</v>
      </c>
      <c r="Q25" s="10">
        <v>650621</v>
      </c>
      <c r="R25" s="10">
        <v>23230</v>
      </c>
      <c r="S25" s="10">
        <v>5345</v>
      </c>
      <c r="T25" s="10">
        <v>873193</v>
      </c>
      <c r="U25" s="10">
        <v>986872</v>
      </c>
      <c r="V25" s="10">
        <v>0</v>
      </c>
      <c r="W25" s="10">
        <v>0</v>
      </c>
      <c r="X25" s="10">
        <v>0</v>
      </c>
      <c r="Y25" s="10">
        <v>0</v>
      </c>
      <c r="Z25" s="10">
        <v>186273</v>
      </c>
      <c r="AA25" s="10">
        <v>562118</v>
      </c>
      <c r="AB25" s="10">
        <v>0</v>
      </c>
      <c r="AC25" s="10">
        <v>412302</v>
      </c>
      <c r="AD25" s="10">
        <v>8870</v>
      </c>
      <c r="AE25" s="10">
        <v>0</v>
      </c>
      <c r="AF25" s="10">
        <v>0</v>
      </c>
    </row>
    <row r="26" spans="3:32">
      <c r="C26">
        <f t="shared" si="0"/>
        <v>2013</v>
      </c>
      <c r="D26">
        <f t="shared" si="1"/>
        <v>6</v>
      </c>
      <c r="E26" s="10">
        <v>42714775</v>
      </c>
      <c r="F26" s="10">
        <v>758838</v>
      </c>
      <c r="G26" s="10">
        <v>1693472</v>
      </c>
      <c r="H26" s="10">
        <v>1311585</v>
      </c>
      <c r="I26" s="10">
        <v>9842</v>
      </c>
      <c r="J26" s="10">
        <v>6349951</v>
      </c>
      <c r="K26" s="10">
        <v>57280</v>
      </c>
      <c r="L26" s="10">
        <v>72292</v>
      </c>
      <c r="M26" s="10">
        <v>982134</v>
      </c>
      <c r="N26" s="10">
        <v>888380</v>
      </c>
      <c r="O26" s="10">
        <v>0</v>
      </c>
      <c r="P26" s="10">
        <v>0</v>
      </c>
      <c r="Q26" s="10">
        <v>-22453</v>
      </c>
      <c r="R26" s="10">
        <v>-5815</v>
      </c>
      <c r="S26" s="10">
        <v>-1300</v>
      </c>
      <c r="T26" s="10">
        <v>29327</v>
      </c>
      <c r="U26" s="10">
        <v>27682</v>
      </c>
      <c r="V26" s="10">
        <v>0</v>
      </c>
      <c r="W26" s="10">
        <v>0</v>
      </c>
      <c r="X26" s="10">
        <v>0</v>
      </c>
      <c r="Y26" s="10">
        <v>0</v>
      </c>
      <c r="Z26" s="10">
        <v>-95583</v>
      </c>
      <c r="AA26" s="10">
        <v>-291546</v>
      </c>
      <c r="AB26" s="10">
        <v>0</v>
      </c>
      <c r="AC26" s="10">
        <v>-191812</v>
      </c>
      <c r="AD26" s="10">
        <v>-4625</v>
      </c>
      <c r="AE26" s="10">
        <v>0</v>
      </c>
      <c r="AF26" s="10">
        <v>0</v>
      </c>
    </row>
    <row r="27" spans="3:32">
      <c r="C27">
        <f t="shared" si="0"/>
        <v>2013</v>
      </c>
      <c r="D27">
        <f t="shared" si="1"/>
        <v>7</v>
      </c>
      <c r="E27" s="10">
        <v>17407776</v>
      </c>
      <c r="F27" s="10">
        <v>306468</v>
      </c>
      <c r="G27" s="10">
        <v>693126</v>
      </c>
      <c r="H27" s="10">
        <v>768385</v>
      </c>
      <c r="I27" s="10">
        <v>5754</v>
      </c>
      <c r="J27" s="10">
        <v>6017878</v>
      </c>
      <c r="K27" s="10">
        <v>52921</v>
      </c>
      <c r="L27" s="10">
        <v>68675</v>
      </c>
      <c r="M27" s="10">
        <v>896253</v>
      </c>
      <c r="N27" s="10">
        <v>812227</v>
      </c>
      <c r="O27" s="10">
        <v>0</v>
      </c>
      <c r="P27" s="10">
        <v>0</v>
      </c>
      <c r="Q27" s="10">
        <v>-48296</v>
      </c>
      <c r="R27" s="10">
        <v>-8450</v>
      </c>
      <c r="S27" s="10">
        <v>-2055</v>
      </c>
      <c r="T27" s="10">
        <v>-151928</v>
      </c>
      <c r="U27" s="10">
        <v>-32529</v>
      </c>
      <c r="V27" s="10">
        <v>0</v>
      </c>
      <c r="W27" s="10">
        <v>0</v>
      </c>
      <c r="X27" s="10">
        <v>0</v>
      </c>
      <c r="Y27" s="10">
        <v>0</v>
      </c>
      <c r="Z27" s="10">
        <v>-96039</v>
      </c>
      <c r="AA27" s="10">
        <v>-256386</v>
      </c>
      <c r="AB27" s="10">
        <v>0</v>
      </c>
      <c r="AC27" s="10">
        <v>-182165</v>
      </c>
      <c r="AD27" s="10">
        <v>-4113</v>
      </c>
      <c r="AE27" s="10">
        <v>0</v>
      </c>
      <c r="AF27" s="10">
        <v>0</v>
      </c>
    </row>
    <row r="28" spans="3:32">
      <c r="C28">
        <f t="shared" si="0"/>
        <v>2013</v>
      </c>
      <c r="D28">
        <f t="shared" si="1"/>
        <v>8</v>
      </c>
      <c r="E28" s="10">
        <v>-3099471</v>
      </c>
      <c r="F28" s="10">
        <v>-54079</v>
      </c>
      <c r="G28" s="10">
        <v>-124140</v>
      </c>
      <c r="H28" s="10">
        <v>198748</v>
      </c>
      <c r="I28" s="10">
        <v>1486</v>
      </c>
      <c r="J28" s="10">
        <v>3979438</v>
      </c>
      <c r="K28" s="10">
        <v>36164</v>
      </c>
      <c r="L28" s="10">
        <v>45022</v>
      </c>
      <c r="M28" s="10">
        <v>604948</v>
      </c>
      <c r="N28" s="10">
        <v>545663</v>
      </c>
      <c r="O28" s="10">
        <v>0</v>
      </c>
      <c r="P28" s="10">
        <v>0</v>
      </c>
      <c r="Q28" s="10">
        <v>-83635</v>
      </c>
      <c r="R28" s="10">
        <v>1580</v>
      </c>
      <c r="S28" s="10">
        <v>-1814</v>
      </c>
      <c r="T28" s="10">
        <v>82750</v>
      </c>
      <c r="U28" s="10">
        <v>-98057</v>
      </c>
      <c r="V28" s="10">
        <v>0</v>
      </c>
      <c r="W28" s="10">
        <v>0</v>
      </c>
      <c r="X28" s="10">
        <v>0</v>
      </c>
      <c r="Y28" s="10">
        <v>0</v>
      </c>
      <c r="Z28" s="10">
        <v>-25483</v>
      </c>
      <c r="AA28" s="10">
        <v>-106163</v>
      </c>
      <c r="AB28" s="10">
        <v>0</v>
      </c>
      <c r="AC28" s="10">
        <v>-67480</v>
      </c>
      <c r="AD28" s="10">
        <v>-341</v>
      </c>
      <c r="AE28" s="10">
        <v>0</v>
      </c>
      <c r="AF28" s="10">
        <v>0</v>
      </c>
    </row>
    <row r="29" spans="3:32">
      <c r="C29">
        <f t="shared" si="0"/>
        <v>2013</v>
      </c>
      <c r="D29">
        <f t="shared" si="1"/>
        <v>9</v>
      </c>
      <c r="E29" s="10">
        <v>-60436881</v>
      </c>
      <c r="F29" s="10">
        <v>-1046075</v>
      </c>
      <c r="G29" s="10">
        <v>-2434177</v>
      </c>
      <c r="H29" s="10">
        <v>-2454084</v>
      </c>
      <c r="I29" s="10">
        <v>-18338</v>
      </c>
      <c r="J29" s="10">
        <v>-19595269</v>
      </c>
      <c r="K29" s="10">
        <v>-165718</v>
      </c>
      <c r="L29" s="10">
        <v>-218140</v>
      </c>
      <c r="M29" s="10">
        <v>-2917695</v>
      </c>
      <c r="N29" s="10">
        <v>-2516698</v>
      </c>
      <c r="O29" s="10">
        <v>0</v>
      </c>
      <c r="P29" s="10">
        <v>0</v>
      </c>
      <c r="Q29" s="10">
        <v>-382324</v>
      </c>
      <c r="R29" s="10">
        <v>-17508</v>
      </c>
      <c r="S29" s="10">
        <v>-260</v>
      </c>
      <c r="T29" s="10">
        <v>-500123</v>
      </c>
      <c r="U29" s="10">
        <v>-799776</v>
      </c>
      <c r="V29" s="10">
        <v>0</v>
      </c>
      <c r="W29" s="10">
        <v>0</v>
      </c>
      <c r="X29" s="10">
        <v>0</v>
      </c>
      <c r="Y29" s="10">
        <v>0</v>
      </c>
      <c r="Z29" s="10">
        <v>-97365</v>
      </c>
      <c r="AA29" s="10">
        <v>-289936</v>
      </c>
      <c r="AB29" s="10">
        <v>0</v>
      </c>
      <c r="AC29" s="10">
        <v>-165472</v>
      </c>
      <c r="AD29" s="10">
        <v>-4227</v>
      </c>
      <c r="AE29" s="10">
        <v>0</v>
      </c>
      <c r="AF29" s="10">
        <v>0</v>
      </c>
    </row>
    <row r="30" spans="3:32">
      <c r="C30">
        <f t="shared" si="0"/>
        <v>2013</v>
      </c>
      <c r="D30">
        <f t="shared" si="1"/>
        <v>10</v>
      </c>
      <c r="E30" s="10">
        <v>-70236234</v>
      </c>
      <c r="F30" s="10">
        <v>-1206154</v>
      </c>
      <c r="G30" s="10">
        <v>-2844552</v>
      </c>
      <c r="H30" s="10">
        <v>-2694771</v>
      </c>
      <c r="I30" s="10">
        <v>-20147</v>
      </c>
      <c r="J30" s="10">
        <v>-19352406</v>
      </c>
      <c r="K30" s="10">
        <v>-151546</v>
      </c>
      <c r="L30" s="10">
        <v>-212417</v>
      </c>
      <c r="M30" s="10">
        <v>-2851588</v>
      </c>
      <c r="N30" s="10">
        <v>-2514814</v>
      </c>
      <c r="O30" s="10">
        <v>0</v>
      </c>
      <c r="P30" s="10">
        <v>0</v>
      </c>
      <c r="Q30" s="10">
        <v>-198345</v>
      </c>
      <c r="R30" s="10">
        <v>-3099</v>
      </c>
      <c r="S30" s="10">
        <v>-2592</v>
      </c>
      <c r="T30" s="10">
        <v>-377294</v>
      </c>
      <c r="U30" s="10">
        <v>-226843</v>
      </c>
      <c r="V30" s="10">
        <v>0</v>
      </c>
      <c r="W30" s="10">
        <v>0</v>
      </c>
      <c r="X30" s="10">
        <v>0</v>
      </c>
      <c r="Y30" s="10">
        <v>0</v>
      </c>
      <c r="Z30" s="10">
        <v>11852</v>
      </c>
      <c r="AA30" s="10">
        <v>44903</v>
      </c>
      <c r="AB30" s="10">
        <v>0</v>
      </c>
      <c r="AC30" s="10">
        <v>26326</v>
      </c>
      <c r="AD30" s="10">
        <v>-490</v>
      </c>
      <c r="AE30" s="10">
        <v>0</v>
      </c>
      <c r="AF30" s="10">
        <v>0</v>
      </c>
    </row>
    <row r="31" spans="3:32">
      <c r="C31">
        <f t="shared" si="0"/>
        <v>2013</v>
      </c>
      <c r="D31">
        <f t="shared" si="1"/>
        <v>11</v>
      </c>
      <c r="E31" s="10">
        <v>21163933</v>
      </c>
      <c r="F31" s="10">
        <v>360517</v>
      </c>
      <c r="G31" s="10">
        <v>860481</v>
      </c>
      <c r="H31" s="10">
        <v>270366</v>
      </c>
      <c r="I31" s="10">
        <v>2022</v>
      </c>
      <c r="J31" s="10">
        <v>-2139310</v>
      </c>
      <c r="K31" s="10">
        <v>-16721</v>
      </c>
      <c r="L31" s="10">
        <v>-23392</v>
      </c>
      <c r="M31" s="10">
        <v>-339896</v>
      </c>
      <c r="N31" s="10">
        <v>-326880</v>
      </c>
      <c r="O31" s="10">
        <v>0</v>
      </c>
      <c r="P31" s="10">
        <v>0</v>
      </c>
      <c r="Q31" s="10">
        <v>207045</v>
      </c>
      <c r="R31" s="10">
        <v>19896</v>
      </c>
      <c r="S31" s="10">
        <v>1490</v>
      </c>
      <c r="T31" s="10">
        <v>288157</v>
      </c>
      <c r="U31" s="10">
        <v>282629</v>
      </c>
      <c r="V31" s="10">
        <v>0</v>
      </c>
      <c r="W31" s="10">
        <v>0</v>
      </c>
      <c r="X31" s="10">
        <v>0</v>
      </c>
      <c r="Y31" s="10">
        <v>0</v>
      </c>
      <c r="Z31" s="10">
        <v>196953</v>
      </c>
      <c r="AA31" s="10">
        <v>575669</v>
      </c>
      <c r="AB31" s="10">
        <v>0</v>
      </c>
      <c r="AC31" s="10">
        <v>404389</v>
      </c>
      <c r="AD31" s="10">
        <v>10001</v>
      </c>
      <c r="AE31" s="10">
        <v>0</v>
      </c>
      <c r="AF31" s="10">
        <v>0</v>
      </c>
    </row>
    <row r="32" spans="3:32">
      <c r="C32">
        <f t="shared" si="0"/>
        <v>2013</v>
      </c>
      <c r="D32">
        <f t="shared" si="1"/>
        <v>12</v>
      </c>
      <c r="E32" s="10">
        <v>42354298</v>
      </c>
      <c r="F32" s="10">
        <v>715241</v>
      </c>
      <c r="G32" s="10">
        <v>1726701</v>
      </c>
      <c r="H32" s="10">
        <v>1417259</v>
      </c>
      <c r="I32" s="10">
        <v>10594</v>
      </c>
      <c r="J32" s="10">
        <v>-323841</v>
      </c>
      <c r="K32" s="10">
        <v>-2706</v>
      </c>
      <c r="L32" s="10">
        <v>-3317</v>
      </c>
      <c r="M32" s="10">
        <v>-52133</v>
      </c>
      <c r="N32" s="10">
        <v>-50959</v>
      </c>
      <c r="O32" s="10">
        <v>0</v>
      </c>
      <c r="P32" s="10">
        <v>0</v>
      </c>
      <c r="Q32" s="10">
        <v>17994</v>
      </c>
      <c r="R32" s="10">
        <v>-8174</v>
      </c>
      <c r="S32" s="10">
        <v>447</v>
      </c>
      <c r="T32" s="10">
        <v>121858</v>
      </c>
      <c r="U32" s="10">
        <v>369045</v>
      </c>
      <c r="V32" s="10">
        <v>0</v>
      </c>
      <c r="W32" s="10">
        <v>0</v>
      </c>
      <c r="X32" s="10">
        <v>0</v>
      </c>
      <c r="Y32" s="10">
        <v>0</v>
      </c>
      <c r="Z32" s="10">
        <v>39335</v>
      </c>
      <c r="AA32" s="10">
        <v>147099</v>
      </c>
      <c r="AB32" s="10">
        <v>0</v>
      </c>
      <c r="AC32" s="10">
        <v>122975</v>
      </c>
      <c r="AD32" s="10">
        <v>937</v>
      </c>
      <c r="AE32" s="10">
        <v>0</v>
      </c>
      <c r="AF32" s="10">
        <v>0</v>
      </c>
    </row>
    <row r="33" spans="3:32">
      <c r="C33">
        <f t="shared" si="0"/>
        <v>2014</v>
      </c>
      <c r="D33">
        <f t="shared" si="1"/>
        <v>1</v>
      </c>
      <c r="E33" s="10">
        <v>-11568441</v>
      </c>
      <c r="F33" s="10">
        <v>-193415</v>
      </c>
      <c r="G33" s="10">
        <v>-472608</v>
      </c>
      <c r="H33" s="10">
        <v>-426932</v>
      </c>
      <c r="I33" s="10">
        <v>-3188</v>
      </c>
      <c r="J33" s="10">
        <v>-2035403</v>
      </c>
      <c r="K33" s="10">
        <v>-16583</v>
      </c>
      <c r="L33" s="10">
        <v>-20582</v>
      </c>
      <c r="M33" s="10">
        <v>-313428</v>
      </c>
      <c r="N33" s="10">
        <v>-313448</v>
      </c>
      <c r="O33" s="10">
        <v>0</v>
      </c>
      <c r="P33" s="10">
        <v>0</v>
      </c>
      <c r="Q33" s="10">
        <v>-166411</v>
      </c>
      <c r="R33" s="10">
        <v>-13750</v>
      </c>
      <c r="S33" s="10">
        <v>-915</v>
      </c>
      <c r="T33" s="10">
        <v>-399918</v>
      </c>
      <c r="U33" s="10">
        <v>-522918</v>
      </c>
      <c r="V33" s="10">
        <v>0</v>
      </c>
      <c r="W33" s="10">
        <v>0</v>
      </c>
      <c r="X33" s="10">
        <v>0</v>
      </c>
      <c r="Y33" s="10">
        <v>0</v>
      </c>
      <c r="Z33" s="10">
        <v>-148757</v>
      </c>
      <c r="AA33" s="10">
        <v>-407772</v>
      </c>
      <c r="AB33" s="10">
        <v>0</v>
      </c>
      <c r="AC33" s="10">
        <v>-322918</v>
      </c>
      <c r="AD33" s="10">
        <v>-7189</v>
      </c>
      <c r="AE33" s="10">
        <v>0</v>
      </c>
      <c r="AF33" s="10">
        <v>0</v>
      </c>
    </row>
    <row r="34" spans="3:32">
      <c r="C34">
        <f t="shared" si="0"/>
        <v>2014</v>
      </c>
      <c r="D34">
        <f t="shared" si="1"/>
        <v>2</v>
      </c>
      <c r="E34" s="10">
        <v>-50609360</v>
      </c>
      <c r="F34" s="10">
        <v>-837866</v>
      </c>
      <c r="G34" s="10">
        <v>-2073807</v>
      </c>
      <c r="H34" s="10">
        <v>-2385317</v>
      </c>
      <c r="I34" s="10">
        <v>-17792</v>
      </c>
      <c r="J34" s="10">
        <v>-12936394</v>
      </c>
      <c r="K34" s="10">
        <v>-106063</v>
      </c>
      <c r="L34" s="10">
        <v>-137854</v>
      </c>
      <c r="M34" s="10">
        <v>-2028034</v>
      </c>
      <c r="N34" s="10">
        <v>-2003906</v>
      </c>
      <c r="O34" s="10">
        <v>0</v>
      </c>
      <c r="P34" s="10">
        <v>0</v>
      </c>
      <c r="Q34" s="10">
        <v>-269076</v>
      </c>
      <c r="R34" s="10">
        <v>-5601</v>
      </c>
      <c r="S34" s="10">
        <v>-772</v>
      </c>
      <c r="T34" s="10">
        <v>-463049</v>
      </c>
      <c r="U34" s="10">
        <v>-667439</v>
      </c>
      <c r="V34" s="10">
        <v>0</v>
      </c>
      <c r="W34" s="10">
        <v>0</v>
      </c>
      <c r="X34" s="10">
        <v>0</v>
      </c>
      <c r="Y34" s="10">
        <v>0</v>
      </c>
      <c r="Z34" s="10">
        <v>-103150</v>
      </c>
      <c r="AA34" s="10">
        <v>-320285</v>
      </c>
      <c r="AB34" s="10">
        <v>0</v>
      </c>
      <c r="AC34" s="10">
        <v>-214697</v>
      </c>
      <c r="AD34" s="10">
        <v>-3751</v>
      </c>
      <c r="AE34" s="10">
        <v>0</v>
      </c>
      <c r="AF34" s="10">
        <v>0</v>
      </c>
    </row>
    <row r="35" spans="3:32">
      <c r="C35">
        <f t="shared" si="0"/>
        <v>2014</v>
      </c>
      <c r="D35">
        <f t="shared" si="1"/>
        <v>3</v>
      </c>
      <c r="E35" s="10">
        <v>-5907044</v>
      </c>
      <c r="F35" s="10">
        <v>-96880</v>
      </c>
      <c r="G35" s="10">
        <v>-242471</v>
      </c>
      <c r="H35" s="10">
        <v>283416</v>
      </c>
      <c r="I35" s="10">
        <v>2112</v>
      </c>
      <c r="J35" s="10">
        <v>11355352</v>
      </c>
      <c r="K35" s="10">
        <v>85685</v>
      </c>
      <c r="L35" s="10">
        <v>125267</v>
      </c>
      <c r="M35" s="10">
        <v>1898550</v>
      </c>
      <c r="N35" s="10">
        <v>1898746</v>
      </c>
      <c r="O35" s="10">
        <v>0</v>
      </c>
      <c r="P35" s="10">
        <v>0</v>
      </c>
      <c r="Q35" s="10">
        <v>99702</v>
      </c>
      <c r="R35" s="10">
        <v>13954</v>
      </c>
      <c r="S35" s="10">
        <v>-437</v>
      </c>
      <c r="T35" s="10">
        <v>130614</v>
      </c>
      <c r="U35" s="10">
        <v>208246</v>
      </c>
      <c r="V35" s="10">
        <v>0</v>
      </c>
      <c r="W35" s="10">
        <v>0</v>
      </c>
      <c r="X35" s="10">
        <v>0</v>
      </c>
      <c r="Y35" s="10">
        <v>0</v>
      </c>
      <c r="Z35" s="10">
        <v>45357</v>
      </c>
      <c r="AA35" s="10">
        <v>72909</v>
      </c>
      <c r="AB35" s="10">
        <v>0</v>
      </c>
      <c r="AC35" s="10">
        <v>111998</v>
      </c>
      <c r="AD35" s="10">
        <v>1589</v>
      </c>
      <c r="AE35" s="10">
        <v>0</v>
      </c>
      <c r="AF35" s="10">
        <v>0</v>
      </c>
    </row>
    <row r="36" spans="3:32">
      <c r="C36">
        <f t="shared" si="0"/>
        <v>2014</v>
      </c>
      <c r="D36">
        <f t="shared" si="1"/>
        <v>4</v>
      </c>
      <c r="E36" s="10">
        <v>-3104862</v>
      </c>
      <c r="F36" s="10">
        <v>-50450</v>
      </c>
      <c r="G36" s="10">
        <v>-128098</v>
      </c>
      <c r="H36" s="10">
        <v>349471</v>
      </c>
      <c r="I36" s="10">
        <v>2602</v>
      </c>
      <c r="J36" s="10">
        <v>2870251</v>
      </c>
      <c r="K36" s="10">
        <v>23639</v>
      </c>
      <c r="L36" s="10">
        <v>31736</v>
      </c>
      <c r="M36" s="10">
        <v>489788</v>
      </c>
      <c r="N36" s="10">
        <v>463064</v>
      </c>
      <c r="O36" s="10">
        <v>0</v>
      </c>
      <c r="P36" s="10">
        <v>0</v>
      </c>
      <c r="Q36" s="10">
        <v>259792</v>
      </c>
      <c r="R36" s="10">
        <v>11107</v>
      </c>
      <c r="S36" s="10">
        <v>1804</v>
      </c>
      <c r="T36" s="10">
        <v>345610</v>
      </c>
      <c r="U36" s="10">
        <v>668798</v>
      </c>
      <c r="V36" s="10">
        <v>0</v>
      </c>
      <c r="W36" s="10">
        <v>0</v>
      </c>
      <c r="X36" s="10">
        <v>0</v>
      </c>
      <c r="Y36" s="10">
        <v>0</v>
      </c>
      <c r="Z36" s="10">
        <v>98429</v>
      </c>
      <c r="AA36" s="10">
        <v>334446</v>
      </c>
      <c r="AB36" s="10">
        <v>0</v>
      </c>
      <c r="AC36" s="10">
        <v>206175</v>
      </c>
      <c r="AD36" s="10">
        <v>4964</v>
      </c>
      <c r="AE36" s="10">
        <v>0</v>
      </c>
      <c r="AF36" s="10">
        <v>0</v>
      </c>
    </row>
    <row r="37" spans="3:32">
      <c r="C37">
        <f t="shared" si="0"/>
        <v>2014</v>
      </c>
      <c r="D37">
        <f t="shared" si="1"/>
        <v>5</v>
      </c>
      <c r="E37" s="10">
        <v>86771015</v>
      </c>
      <c r="F37" s="10">
        <v>1396695</v>
      </c>
      <c r="G37" s="10">
        <v>3593989</v>
      </c>
      <c r="H37" s="10">
        <v>3666345</v>
      </c>
      <c r="I37" s="10">
        <v>27276</v>
      </c>
      <c r="J37" s="10">
        <v>28785185</v>
      </c>
      <c r="K37" s="10">
        <v>239902</v>
      </c>
      <c r="L37" s="10">
        <v>317312</v>
      </c>
      <c r="M37" s="10">
        <v>4613042</v>
      </c>
      <c r="N37" s="10">
        <v>4431044</v>
      </c>
      <c r="O37" s="10">
        <v>0</v>
      </c>
      <c r="P37" s="10">
        <v>0</v>
      </c>
      <c r="Q37" s="10">
        <v>663104</v>
      </c>
      <c r="R37" s="10">
        <v>23230</v>
      </c>
      <c r="S37" s="10">
        <v>5345</v>
      </c>
      <c r="T37" s="10">
        <v>873193</v>
      </c>
      <c r="U37" s="10">
        <v>987172</v>
      </c>
      <c r="V37" s="10">
        <v>0</v>
      </c>
      <c r="W37" s="10">
        <v>0</v>
      </c>
      <c r="X37" s="10">
        <v>0</v>
      </c>
      <c r="Y37" s="10">
        <v>0</v>
      </c>
      <c r="Z37" s="10">
        <v>186273</v>
      </c>
      <c r="AA37" s="10">
        <v>567765</v>
      </c>
      <c r="AB37" s="10">
        <v>0</v>
      </c>
      <c r="AC37" s="10">
        <v>412302</v>
      </c>
      <c r="AD37" s="10">
        <v>8870</v>
      </c>
      <c r="AE37" s="10">
        <v>0</v>
      </c>
      <c r="AF37" s="10">
        <v>0</v>
      </c>
    </row>
    <row r="38" spans="3:32">
      <c r="C38">
        <f t="shared" si="0"/>
        <v>2014</v>
      </c>
      <c r="D38">
        <f t="shared" si="1"/>
        <v>6</v>
      </c>
      <c r="E38" s="10">
        <v>43046819</v>
      </c>
      <c r="F38" s="10">
        <v>686088</v>
      </c>
      <c r="G38" s="10">
        <v>1790979</v>
      </c>
      <c r="H38" s="10">
        <v>1333614</v>
      </c>
      <c r="I38" s="10">
        <v>9910</v>
      </c>
      <c r="J38" s="10">
        <v>6463360</v>
      </c>
      <c r="K38" s="10">
        <v>58392</v>
      </c>
      <c r="L38" s="10">
        <v>74450</v>
      </c>
      <c r="M38" s="10">
        <v>999004</v>
      </c>
      <c r="N38" s="10">
        <v>906186</v>
      </c>
      <c r="O38" s="10">
        <v>0</v>
      </c>
      <c r="P38" s="10">
        <v>0</v>
      </c>
      <c r="Q38" s="10">
        <v>-22884</v>
      </c>
      <c r="R38" s="10">
        <v>-5815</v>
      </c>
      <c r="S38" s="10">
        <v>-1300</v>
      </c>
      <c r="T38" s="10">
        <v>29327</v>
      </c>
      <c r="U38" s="10">
        <v>27691</v>
      </c>
      <c r="V38" s="10">
        <v>0</v>
      </c>
      <c r="W38" s="10">
        <v>0</v>
      </c>
      <c r="X38" s="10">
        <v>0</v>
      </c>
      <c r="Y38" s="10">
        <v>0</v>
      </c>
      <c r="Z38" s="10">
        <v>-95583</v>
      </c>
      <c r="AA38" s="10">
        <v>-294475</v>
      </c>
      <c r="AB38" s="10">
        <v>0</v>
      </c>
      <c r="AC38" s="10">
        <v>-191812</v>
      </c>
      <c r="AD38" s="10">
        <v>-4625</v>
      </c>
      <c r="AE38" s="10">
        <v>0</v>
      </c>
      <c r="AF38" s="10">
        <v>0</v>
      </c>
    </row>
    <row r="39" spans="3:32">
      <c r="C39">
        <f t="shared" si="0"/>
        <v>2014</v>
      </c>
      <c r="D39">
        <f t="shared" si="1"/>
        <v>7</v>
      </c>
      <c r="E39" s="10">
        <v>17516344</v>
      </c>
      <c r="F39" s="10">
        <v>276573</v>
      </c>
      <c r="G39" s="10">
        <v>733200</v>
      </c>
      <c r="H39" s="10">
        <v>777876</v>
      </c>
      <c r="I39" s="10">
        <v>5776</v>
      </c>
      <c r="J39" s="10">
        <v>6109248</v>
      </c>
      <c r="K39" s="10">
        <v>53958</v>
      </c>
      <c r="L39" s="10">
        <v>70604</v>
      </c>
      <c r="M39" s="10">
        <v>911631</v>
      </c>
      <c r="N39" s="10">
        <v>828461</v>
      </c>
      <c r="O39" s="10">
        <v>0</v>
      </c>
      <c r="P39" s="10">
        <v>0</v>
      </c>
      <c r="Q39" s="10">
        <v>-49225</v>
      </c>
      <c r="R39" s="10">
        <v>-8450</v>
      </c>
      <c r="S39" s="10">
        <v>-2055</v>
      </c>
      <c r="T39" s="10">
        <v>-151928</v>
      </c>
      <c r="U39" s="10">
        <v>-32538</v>
      </c>
      <c r="V39" s="10">
        <v>0</v>
      </c>
      <c r="W39" s="10">
        <v>0</v>
      </c>
      <c r="X39" s="10">
        <v>0</v>
      </c>
      <c r="Y39" s="10">
        <v>0</v>
      </c>
      <c r="Z39" s="10">
        <v>-96039</v>
      </c>
      <c r="AA39" s="10">
        <v>-258961</v>
      </c>
      <c r="AB39" s="10">
        <v>0</v>
      </c>
      <c r="AC39" s="10">
        <v>-182165</v>
      </c>
      <c r="AD39" s="10">
        <v>-4113</v>
      </c>
      <c r="AE39" s="10">
        <v>0</v>
      </c>
      <c r="AF39" s="10">
        <v>0</v>
      </c>
    </row>
    <row r="40" spans="3:32">
      <c r="C40">
        <f t="shared" si="0"/>
        <v>2014</v>
      </c>
      <c r="D40">
        <f t="shared" si="1"/>
        <v>8</v>
      </c>
      <c r="E40" s="10">
        <v>-3113778</v>
      </c>
      <c r="F40" s="10">
        <v>-48730</v>
      </c>
      <c r="G40" s="10">
        <v>-131401</v>
      </c>
      <c r="H40" s="10">
        <v>200863</v>
      </c>
      <c r="I40" s="10">
        <v>1490</v>
      </c>
      <c r="J40" s="10">
        <v>4033578</v>
      </c>
      <c r="K40" s="10">
        <v>36873</v>
      </c>
      <c r="L40" s="10">
        <v>46434</v>
      </c>
      <c r="M40" s="10">
        <v>618826</v>
      </c>
      <c r="N40" s="10">
        <v>556422</v>
      </c>
      <c r="O40" s="10">
        <v>0</v>
      </c>
      <c r="P40" s="10">
        <v>0</v>
      </c>
      <c r="Q40" s="10">
        <v>-85243</v>
      </c>
      <c r="R40" s="10">
        <v>1580</v>
      </c>
      <c r="S40" s="10">
        <v>-1814</v>
      </c>
      <c r="T40" s="10">
        <v>82750</v>
      </c>
      <c r="U40" s="10">
        <v>-98081</v>
      </c>
      <c r="V40" s="10">
        <v>0</v>
      </c>
      <c r="W40" s="10">
        <v>0</v>
      </c>
      <c r="X40" s="10">
        <v>0</v>
      </c>
      <c r="Y40" s="10">
        <v>0</v>
      </c>
      <c r="Z40" s="10">
        <v>-25483</v>
      </c>
      <c r="AA40" s="10">
        <v>-107229</v>
      </c>
      <c r="AB40" s="10">
        <v>0</v>
      </c>
      <c r="AC40" s="10">
        <v>-67480</v>
      </c>
      <c r="AD40" s="10">
        <v>-341</v>
      </c>
      <c r="AE40" s="10">
        <v>0</v>
      </c>
      <c r="AF40" s="10">
        <v>0</v>
      </c>
    </row>
    <row r="41" spans="3:32">
      <c r="C41">
        <f t="shared" si="0"/>
        <v>2014</v>
      </c>
      <c r="D41">
        <f t="shared" si="1"/>
        <v>9</v>
      </c>
      <c r="E41" s="10">
        <v>-60537740</v>
      </c>
      <c r="F41" s="10">
        <v>-939907</v>
      </c>
      <c r="G41" s="10">
        <v>-2573681</v>
      </c>
      <c r="H41" s="10">
        <v>-2476125</v>
      </c>
      <c r="I41" s="10">
        <v>-18373</v>
      </c>
      <c r="J41" s="10">
        <v>-19859474</v>
      </c>
      <c r="K41" s="10">
        <v>-167327</v>
      </c>
      <c r="L41" s="10">
        <v>-225339</v>
      </c>
      <c r="M41" s="10">
        <v>-2984258</v>
      </c>
      <c r="N41" s="10">
        <v>-2566852</v>
      </c>
      <c r="O41" s="10">
        <v>0</v>
      </c>
      <c r="P41" s="10">
        <v>0</v>
      </c>
      <c r="Q41" s="10">
        <v>-389673</v>
      </c>
      <c r="R41" s="10">
        <v>-17508</v>
      </c>
      <c r="S41" s="10">
        <v>-260</v>
      </c>
      <c r="T41" s="10">
        <v>-500123</v>
      </c>
      <c r="U41" s="10">
        <v>-800020</v>
      </c>
      <c r="V41" s="10">
        <v>0</v>
      </c>
      <c r="W41" s="10">
        <v>0</v>
      </c>
      <c r="X41" s="10">
        <v>0</v>
      </c>
      <c r="Y41" s="10">
        <v>0</v>
      </c>
      <c r="Z41" s="10">
        <v>-97365</v>
      </c>
      <c r="AA41" s="10">
        <v>-292848</v>
      </c>
      <c r="AB41" s="10">
        <v>0</v>
      </c>
      <c r="AC41" s="10">
        <v>-165472</v>
      </c>
      <c r="AD41" s="10">
        <v>-4227</v>
      </c>
      <c r="AE41" s="10">
        <v>0</v>
      </c>
      <c r="AF41" s="10">
        <v>0</v>
      </c>
    </row>
    <row r="42" spans="3:32">
      <c r="C42">
        <f t="shared" si="0"/>
        <v>2014</v>
      </c>
      <c r="D42">
        <f t="shared" si="1"/>
        <v>10</v>
      </c>
      <c r="E42" s="10">
        <v>-69978418</v>
      </c>
      <c r="F42" s="10">
        <v>-1077851</v>
      </c>
      <c r="G42" s="10">
        <v>-2996591</v>
      </c>
      <c r="H42" s="10">
        <v>-2719763</v>
      </c>
      <c r="I42" s="10">
        <v>-20180</v>
      </c>
      <c r="J42" s="10">
        <v>-19599028</v>
      </c>
      <c r="K42" s="10">
        <v>-151546</v>
      </c>
      <c r="L42" s="10">
        <v>-219766</v>
      </c>
      <c r="M42" s="10">
        <v>-2916389</v>
      </c>
      <c r="N42" s="10">
        <v>-2565387</v>
      </c>
      <c r="O42" s="10">
        <v>0</v>
      </c>
      <c r="P42" s="10">
        <v>0</v>
      </c>
      <c r="Q42" s="10">
        <v>-202158</v>
      </c>
      <c r="R42" s="10">
        <v>-3099</v>
      </c>
      <c r="S42" s="10">
        <v>-2592</v>
      </c>
      <c r="T42" s="10">
        <v>-377294</v>
      </c>
      <c r="U42" s="10">
        <v>-226917</v>
      </c>
      <c r="V42" s="10">
        <v>0</v>
      </c>
      <c r="W42" s="10">
        <v>0</v>
      </c>
      <c r="X42" s="10">
        <v>0</v>
      </c>
      <c r="Y42" s="10">
        <v>0</v>
      </c>
      <c r="Z42" s="10">
        <v>11852</v>
      </c>
      <c r="AA42" s="10">
        <v>45354</v>
      </c>
      <c r="AB42" s="10">
        <v>0</v>
      </c>
      <c r="AC42" s="10">
        <v>26326</v>
      </c>
      <c r="AD42" s="10">
        <v>-490</v>
      </c>
      <c r="AE42" s="10">
        <v>0</v>
      </c>
      <c r="AF42" s="10">
        <v>0</v>
      </c>
    </row>
    <row r="43" spans="3:32">
      <c r="C43">
        <f t="shared" si="0"/>
        <v>2014</v>
      </c>
      <c r="D43">
        <f t="shared" si="1"/>
        <v>11</v>
      </c>
      <c r="E43" s="10">
        <v>20911244</v>
      </c>
      <c r="F43" s="10">
        <v>319376</v>
      </c>
      <c r="G43" s="10">
        <v>899992</v>
      </c>
      <c r="H43" s="10">
        <v>272931</v>
      </c>
      <c r="I43" s="10">
        <v>2024</v>
      </c>
      <c r="J43" s="10">
        <v>-2167523</v>
      </c>
      <c r="K43" s="10">
        <v>-16721</v>
      </c>
      <c r="L43" s="10">
        <v>-24317</v>
      </c>
      <c r="M43" s="10">
        <v>-349452</v>
      </c>
      <c r="N43" s="10">
        <v>-330449</v>
      </c>
      <c r="O43" s="10">
        <v>0</v>
      </c>
      <c r="P43" s="10">
        <v>0</v>
      </c>
      <c r="Q43" s="10">
        <v>211014</v>
      </c>
      <c r="R43" s="10">
        <v>19896</v>
      </c>
      <c r="S43" s="10">
        <v>1490</v>
      </c>
      <c r="T43" s="10">
        <v>288157</v>
      </c>
      <c r="U43" s="10">
        <v>282733</v>
      </c>
      <c r="V43" s="10">
        <v>0</v>
      </c>
      <c r="W43" s="10">
        <v>0</v>
      </c>
      <c r="X43" s="10">
        <v>0</v>
      </c>
      <c r="Y43" s="10">
        <v>0</v>
      </c>
      <c r="Z43" s="10">
        <v>196953</v>
      </c>
      <c r="AA43" s="10">
        <v>581452</v>
      </c>
      <c r="AB43" s="10">
        <v>0</v>
      </c>
      <c r="AC43" s="10">
        <v>404389</v>
      </c>
      <c r="AD43" s="10">
        <v>10001</v>
      </c>
      <c r="AE43" s="10">
        <v>0</v>
      </c>
      <c r="AF43" s="10">
        <v>0</v>
      </c>
    </row>
    <row r="44" spans="3:32">
      <c r="C44">
        <f t="shared" si="0"/>
        <v>2014</v>
      </c>
      <c r="D44">
        <f t="shared" si="1"/>
        <v>12</v>
      </c>
      <c r="E44" s="10">
        <v>41807741</v>
      </c>
      <c r="F44" s="10">
        <v>632991</v>
      </c>
      <c r="G44" s="10">
        <v>1806246</v>
      </c>
      <c r="H44" s="10">
        <v>1429500</v>
      </c>
      <c r="I44" s="10">
        <v>10599</v>
      </c>
      <c r="J44" s="10">
        <v>-327498</v>
      </c>
      <c r="K44" s="10">
        <v>-2680</v>
      </c>
      <c r="L44" s="10">
        <v>-3448</v>
      </c>
      <c r="M44" s="10">
        <v>-54177</v>
      </c>
      <c r="N44" s="10">
        <v>-51524</v>
      </c>
      <c r="O44" s="10">
        <v>0</v>
      </c>
      <c r="P44" s="10">
        <v>0</v>
      </c>
      <c r="Q44" s="10">
        <v>17994</v>
      </c>
      <c r="R44" s="10">
        <v>-8174</v>
      </c>
      <c r="S44" s="10">
        <v>447</v>
      </c>
      <c r="T44" s="10">
        <v>121858</v>
      </c>
      <c r="U44" s="10">
        <v>369248</v>
      </c>
      <c r="V44" s="10">
        <v>0</v>
      </c>
      <c r="W44" s="10">
        <v>0</v>
      </c>
      <c r="X44" s="10">
        <v>0</v>
      </c>
      <c r="Y44" s="10">
        <v>0</v>
      </c>
      <c r="Z44" s="10">
        <v>39335</v>
      </c>
      <c r="AA44" s="10">
        <v>148577</v>
      </c>
      <c r="AB44" s="10">
        <v>0</v>
      </c>
      <c r="AC44" s="10">
        <v>122975</v>
      </c>
      <c r="AD44" s="10">
        <v>937</v>
      </c>
      <c r="AE44" s="10">
        <v>0</v>
      </c>
      <c r="AF44" s="10">
        <v>0</v>
      </c>
    </row>
    <row r="45" spans="3:32">
      <c r="C45">
        <f t="shared" si="0"/>
        <v>2015</v>
      </c>
      <c r="D45">
        <f t="shared" si="1"/>
        <v>1</v>
      </c>
      <c r="E45" s="10">
        <v>-11452876</v>
      </c>
      <c r="F45" s="10">
        <v>-171576</v>
      </c>
      <c r="G45" s="10">
        <v>-495777</v>
      </c>
      <c r="H45" s="10">
        <v>-430587</v>
      </c>
      <c r="I45" s="10">
        <v>-3188</v>
      </c>
      <c r="J45" s="10">
        <v>-2063831</v>
      </c>
      <c r="K45" s="10">
        <v>-16425</v>
      </c>
      <c r="L45" s="10">
        <v>-21459</v>
      </c>
      <c r="M45" s="10">
        <v>-325621</v>
      </c>
      <c r="N45" s="10">
        <v>-313448</v>
      </c>
      <c r="O45" s="10">
        <v>0</v>
      </c>
      <c r="P45" s="10">
        <v>0</v>
      </c>
      <c r="Q45" s="10">
        <v>-166411</v>
      </c>
      <c r="R45" s="10">
        <v>-13750</v>
      </c>
      <c r="S45" s="10">
        <v>-915</v>
      </c>
      <c r="T45" s="10">
        <v>-399918</v>
      </c>
      <c r="U45" s="10">
        <v>-522918</v>
      </c>
      <c r="V45" s="10">
        <v>0</v>
      </c>
      <c r="W45" s="10">
        <v>0</v>
      </c>
      <c r="X45" s="10">
        <v>0</v>
      </c>
      <c r="Y45" s="10">
        <v>0</v>
      </c>
      <c r="Z45" s="10">
        <v>-148757</v>
      </c>
      <c r="AA45" s="10">
        <v>-411868</v>
      </c>
      <c r="AB45" s="10">
        <v>0</v>
      </c>
      <c r="AC45" s="10">
        <v>-322918</v>
      </c>
      <c r="AD45" s="10">
        <v>-7189</v>
      </c>
      <c r="AE45" s="10">
        <v>0</v>
      </c>
      <c r="AF45" s="10">
        <v>0</v>
      </c>
    </row>
    <row r="46" spans="3:32">
      <c r="C46">
        <f t="shared" si="0"/>
        <v>2015</v>
      </c>
      <c r="D46">
        <f t="shared" si="1"/>
        <v>2</v>
      </c>
      <c r="E46" s="10">
        <v>-50256450</v>
      </c>
      <c r="F46" s="10">
        <v>-745157</v>
      </c>
      <c r="G46" s="10">
        <v>-2182094</v>
      </c>
      <c r="H46" s="10">
        <v>-2410723</v>
      </c>
      <c r="I46" s="10">
        <v>-17820</v>
      </c>
      <c r="J46" s="10">
        <v>-13154374</v>
      </c>
      <c r="K46" s="10">
        <v>-105053</v>
      </c>
      <c r="L46" s="10">
        <v>-143485</v>
      </c>
      <c r="M46" s="10">
        <v>-2107606</v>
      </c>
      <c r="N46" s="10">
        <v>-2003906</v>
      </c>
      <c r="O46" s="10">
        <v>0</v>
      </c>
      <c r="P46" s="10">
        <v>0</v>
      </c>
      <c r="Q46" s="10">
        <v>-269076</v>
      </c>
      <c r="R46" s="10">
        <v>-5601</v>
      </c>
      <c r="S46" s="10">
        <v>-772</v>
      </c>
      <c r="T46" s="10">
        <v>-463049</v>
      </c>
      <c r="U46" s="10">
        <v>-667439</v>
      </c>
      <c r="V46" s="10">
        <v>0</v>
      </c>
      <c r="W46" s="10">
        <v>0</v>
      </c>
      <c r="X46" s="10">
        <v>0</v>
      </c>
      <c r="Y46" s="10">
        <v>0</v>
      </c>
      <c r="Z46" s="10">
        <v>-103150</v>
      </c>
      <c r="AA46" s="10">
        <v>-323502</v>
      </c>
      <c r="AB46" s="10">
        <v>0</v>
      </c>
      <c r="AC46" s="10">
        <v>-214697</v>
      </c>
      <c r="AD46" s="10">
        <v>-3751</v>
      </c>
      <c r="AE46" s="10">
        <v>0</v>
      </c>
      <c r="AF46" s="10">
        <v>0</v>
      </c>
    </row>
    <row r="47" spans="3:32">
      <c r="C47">
        <f t="shared" si="0"/>
        <v>2015</v>
      </c>
      <c r="D47">
        <f t="shared" si="1"/>
        <v>3</v>
      </c>
      <c r="E47" s="10">
        <v>-5867141</v>
      </c>
      <c r="F47" s="10">
        <v>-86116</v>
      </c>
      <c r="G47" s="10">
        <v>-255149</v>
      </c>
      <c r="H47" s="10">
        <v>287171</v>
      </c>
      <c r="I47" s="10">
        <v>2120</v>
      </c>
      <c r="J47" s="10">
        <v>11590760</v>
      </c>
      <c r="K47" s="10">
        <v>84053</v>
      </c>
      <c r="L47" s="10">
        <v>130367</v>
      </c>
      <c r="M47" s="10">
        <v>1961863</v>
      </c>
      <c r="N47" s="10">
        <v>1898746</v>
      </c>
      <c r="O47" s="10">
        <v>0</v>
      </c>
      <c r="P47" s="10">
        <v>0</v>
      </c>
      <c r="Q47" s="10">
        <v>99702</v>
      </c>
      <c r="R47" s="10">
        <v>13954</v>
      </c>
      <c r="S47" s="10">
        <v>-437</v>
      </c>
      <c r="T47" s="10">
        <v>130614</v>
      </c>
      <c r="U47" s="10">
        <v>208246</v>
      </c>
      <c r="V47" s="10">
        <v>0</v>
      </c>
      <c r="W47" s="10">
        <v>0</v>
      </c>
      <c r="X47" s="10">
        <v>0</v>
      </c>
      <c r="Y47" s="10">
        <v>0</v>
      </c>
      <c r="Z47" s="10">
        <v>45357</v>
      </c>
      <c r="AA47" s="10">
        <v>73642</v>
      </c>
      <c r="AB47" s="10">
        <v>0</v>
      </c>
      <c r="AC47" s="10">
        <v>111998</v>
      </c>
      <c r="AD47" s="10">
        <v>1589</v>
      </c>
      <c r="AE47" s="10">
        <v>0</v>
      </c>
      <c r="AF47" s="10">
        <v>0</v>
      </c>
    </row>
    <row r="48" spans="3:32">
      <c r="C48">
        <f t="shared" si="0"/>
        <v>2015</v>
      </c>
      <c r="D48">
        <f t="shared" si="1"/>
        <v>4</v>
      </c>
      <c r="E48" s="10">
        <v>-3090893</v>
      </c>
      <c r="F48" s="10">
        <v>-44915</v>
      </c>
      <c r="G48" s="10">
        <v>-135132</v>
      </c>
      <c r="H48" s="10">
        <v>354980</v>
      </c>
      <c r="I48" s="10">
        <v>2617</v>
      </c>
      <c r="J48" s="10">
        <v>2942781</v>
      </c>
      <c r="K48" s="10">
        <v>23188</v>
      </c>
      <c r="L48" s="10">
        <v>33130</v>
      </c>
      <c r="M48" s="10">
        <v>500674</v>
      </c>
      <c r="N48" s="10">
        <v>463064</v>
      </c>
      <c r="O48" s="10">
        <v>0</v>
      </c>
      <c r="P48" s="10">
        <v>0</v>
      </c>
      <c r="Q48" s="10">
        <v>259792</v>
      </c>
      <c r="R48" s="10">
        <v>11107</v>
      </c>
      <c r="S48" s="10">
        <v>1804</v>
      </c>
      <c r="T48" s="10">
        <v>345610</v>
      </c>
      <c r="U48" s="10">
        <v>668798</v>
      </c>
      <c r="V48" s="10">
        <v>0</v>
      </c>
      <c r="W48" s="10">
        <v>0</v>
      </c>
      <c r="X48" s="10">
        <v>0</v>
      </c>
      <c r="Y48" s="10">
        <v>0</v>
      </c>
      <c r="Z48" s="10">
        <v>98429</v>
      </c>
      <c r="AA48" s="10">
        <v>337806</v>
      </c>
      <c r="AB48" s="10">
        <v>0</v>
      </c>
      <c r="AC48" s="10">
        <v>206175</v>
      </c>
      <c r="AD48" s="10">
        <v>4964</v>
      </c>
      <c r="AE48" s="10">
        <v>0</v>
      </c>
      <c r="AF48" s="10">
        <v>0</v>
      </c>
    </row>
    <row r="49" spans="3:32">
      <c r="C49">
        <f t="shared" si="0"/>
        <v>2015</v>
      </c>
      <c r="D49">
        <f t="shared" si="1"/>
        <v>5</v>
      </c>
      <c r="E49" s="10">
        <v>86912034</v>
      </c>
      <c r="F49" s="10">
        <v>1250206</v>
      </c>
      <c r="G49" s="10">
        <v>3815773</v>
      </c>
      <c r="H49" s="10">
        <v>3728659</v>
      </c>
      <c r="I49" s="10">
        <v>27459</v>
      </c>
      <c r="J49" s="10">
        <v>29544236</v>
      </c>
      <c r="K49" s="10">
        <v>235332</v>
      </c>
      <c r="L49" s="10">
        <v>329615</v>
      </c>
      <c r="M49" s="10">
        <v>4741911</v>
      </c>
      <c r="N49" s="10">
        <v>4431044</v>
      </c>
      <c r="O49" s="10">
        <v>0</v>
      </c>
      <c r="P49" s="10">
        <v>0</v>
      </c>
      <c r="Q49" s="10">
        <v>663104</v>
      </c>
      <c r="R49" s="10">
        <v>23230</v>
      </c>
      <c r="S49" s="10">
        <v>5345</v>
      </c>
      <c r="T49" s="10">
        <v>873193</v>
      </c>
      <c r="U49" s="10">
        <v>987172</v>
      </c>
      <c r="V49" s="10">
        <v>0</v>
      </c>
      <c r="W49" s="10">
        <v>0</v>
      </c>
      <c r="X49" s="10">
        <v>0</v>
      </c>
      <c r="Y49" s="10">
        <v>0</v>
      </c>
      <c r="Z49" s="10">
        <v>186273</v>
      </c>
      <c r="AA49" s="10">
        <v>573469</v>
      </c>
      <c r="AB49" s="10">
        <v>0</v>
      </c>
      <c r="AC49" s="10">
        <v>412302</v>
      </c>
      <c r="AD49" s="10">
        <v>8870</v>
      </c>
      <c r="AE49" s="10">
        <v>0</v>
      </c>
      <c r="AF49" s="10">
        <v>0</v>
      </c>
    </row>
    <row r="50" spans="3:32">
      <c r="C50">
        <f t="shared" si="0"/>
        <v>2015</v>
      </c>
      <c r="D50">
        <f t="shared" si="1"/>
        <v>6</v>
      </c>
      <c r="E50" s="10">
        <v>43411755</v>
      </c>
      <c r="F50" s="10">
        <v>617772</v>
      </c>
      <c r="G50" s="10">
        <v>1914694</v>
      </c>
      <c r="H50" s="10">
        <v>1356745</v>
      </c>
      <c r="I50" s="10">
        <v>9975</v>
      </c>
      <c r="J50" s="10">
        <v>6636267</v>
      </c>
      <c r="K50" s="10">
        <v>57280</v>
      </c>
      <c r="L50" s="10">
        <v>77327</v>
      </c>
      <c r="M50" s="10">
        <v>1032743</v>
      </c>
      <c r="N50" s="10">
        <v>906186</v>
      </c>
      <c r="O50" s="10">
        <v>0</v>
      </c>
      <c r="P50" s="10">
        <v>0</v>
      </c>
      <c r="Q50" s="10">
        <v>-22884</v>
      </c>
      <c r="R50" s="10">
        <v>-5815</v>
      </c>
      <c r="S50" s="10">
        <v>-1300</v>
      </c>
      <c r="T50" s="10">
        <v>29327</v>
      </c>
      <c r="U50" s="10">
        <v>27691</v>
      </c>
      <c r="V50" s="10">
        <v>0</v>
      </c>
      <c r="W50" s="10">
        <v>0</v>
      </c>
      <c r="X50" s="10">
        <v>0</v>
      </c>
      <c r="Y50" s="10">
        <v>0</v>
      </c>
      <c r="Z50" s="10">
        <v>-95583</v>
      </c>
      <c r="AA50" s="10">
        <v>-297433</v>
      </c>
      <c r="AB50" s="10">
        <v>0</v>
      </c>
      <c r="AC50" s="10">
        <v>-191812</v>
      </c>
      <c r="AD50" s="10">
        <v>-4625</v>
      </c>
      <c r="AE50" s="10">
        <v>0</v>
      </c>
      <c r="AF50" s="10">
        <v>0</v>
      </c>
    </row>
    <row r="51" spans="3:32">
      <c r="C51">
        <f t="shared" si="0"/>
        <v>2015</v>
      </c>
      <c r="D51">
        <f t="shared" si="1"/>
        <v>7</v>
      </c>
      <c r="E51" s="10">
        <v>17724734</v>
      </c>
      <c r="F51" s="10">
        <v>249764</v>
      </c>
      <c r="G51" s="10">
        <v>786904</v>
      </c>
      <c r="H51" s="10">
        <v>791837</v>
      </c>
      <c r="I51" s="10">
        <v>5815</v>
      </c>
      <c r="J51" s="10">
        <v>6274974</v>
      </c>
      <c r="K51" s="10">
        <v>53439</v>
      </c>
      <c r="L51" s="10">
        <v>73442</v>
      </c>
      <c r="M51" s="10">
        <v>947515</v>
      </c>
      <c r="N51" s="10">
        <v>828461</v>
      </c>
      <c r="O51" s="10">
        <v>0</v>
      </c>
      <c r="P51" s="10">
        <v>0</v>
      </c>
      <c r="Q51" s="10">
        <v>-49534</v>
      </c>
      <c r="R51" s="10">
        <v>-8450</v>
      </c>
      <c r="S51" s="10">
        <v>-2055</v>
      </c>
      <c r="T51" s="10">
        <v>-151928</v>
      </c>
      <c r="U51" s="10">
        <v>-32538</v>
      </c>
      <c r="V51" s="10">
        <v>0</v>
      </c>
      <c r="W51" s="10">
        <v>0</v>
      </c>
      <c r="X51" s="10">
        <v>0</v>
      </c>
      <c r="Y51" s="10">
        <v>0</v>
      </c>
      <c r="Z51" s="10">
        <v>-96039</v>
      </c>
      <c r="AA51" s="10">
        <v>-261563</v>
      </c>
      <c r="AB51" s="10">
        <v>0</v>
      </c>
      <c r="AC51" s="10">
        <v>-182165</v>
      </c>
      <c r="AD51" s="10">
        <v>-4113</v>
      </c>
      <c r="AE51" s="10">
        <v>0</v>
      </c>
      <c r="AF51" s="10">
        <v>0</v>
      </c>
    </row>
    <row r="52" spans="3:32">
      <c r="C52">
        <f t="shared" si="0"/>
        <v>2015</v>
      </c>
      <c r="D52">
        <f t="shared" si="1"/>
        <v>8</v>
      </c>
      <c r="E52" s="10">
        <v>-3157370</v>
      </c>
      <c r="F52" s="10">
        <v>-44077</v>
      </c>
      <c r="G52" s="10">
        <v>-141414</v>
      </c>
      <c r="H52" s="10">
        <v>204660</v>
      </c>
      <c r="I52" s="10">
        <v>1502</v>
      </c>
      <c r="J52" s="10">
        <v>4152530</v>
      </c>
      <c r="K52" s="10">
        <v>36519</v>
      </c>
      <c r="L52" s="10">
        <v>48291</v>
      </c>
      <c r="M52" s="10">
        <v>639642</v>
      </c>
      <c r="N52" s="10">
        <v>556422</v>
      </c>
      <c r="O52" s="10">
        <v>0</v>
      </c>
      <c r="P52" s="10">
        <v>0</v>
      </c>
      <c r="Q52" s="10">
        <v>-86315</v>
      </c>
      <c r="R52" s="10">
        <v>1580</v>
      </c>
      <c r="S52" s="10">
        <v>-1814</v>
      </c>
      <c r="T52" s="10">
        <v>82750</v>
      </c>
      <c r="U52" s="10">
        <v>-98081</v>
      </c>
      <c r="V52" s="10">
        <v>0</v>
      </c>
      <c r="W52" s="10">
        <v>0</v>
      </c>
      <c r="X52" s="10">
        <v>0</v>
      </c>
      <c r="Y52" s="10">
        <v>0</v>
      </c>
      <c r="Z52" s="10">
        <v>-25483</v>
      </c>
      <c r="AA52" s="10">
        <v>-108306</v>
      </c>
      <c r="AB52" s="10">
        <v>0</v>
      </c>
      <c r="AC52" s="10">
        <v>-67480</v>
      </c>
      <c r="AD52" s="10">
        <v>-341</v>
      </c>
      <c r="AE52" s="10">
        <v>0</v>
      </c>
      <c r="AF52" s="10">
        <v>0</v>
      </c>
    </row>
    <row r="53" spans="3:32">
      <c r="C53">
        <f t="shared" si="0"/>
        <v>2015</v>
      </c>
      <c r="D53">
        <f t="shared" si="1"/>
        <v>9</v>
      </c>
      <c r="E53" s="10">
        <v>-61472315</v>
      </c>
      <c r="F53" s="10">
        <v>-851388</v>
      </c>
      <c r="G53" s="10">
        <v>-2776855</v>
      </c>
      <c r="H53" s="10">
        <v>-2525777</v>
      </c>
      <c r="I53" s="10">
        <v>-18531</v>
      </c>
      <c r="J53" s="10">
        <v>-20463562</v>
      </c>
      <c r="K53" s="10">
        <v>-162501</v>
      </c>
      <c r="L53" s="10">
        <v>-234698</v>
      </c>
      <c r="M53" s="10">
        <v>-3084102</v>
      </c>
      <c r="N53" s="10">
        <v>-2566852</v>
      </c>
      <c r="O53" s="10">
        <v>0</v>
      </c>
      <c r="P53" s="10">
        <v>0</v>
      </c>
      <c r="Q53" s="10">
        <v>-394573</v>
      </c>
      <c r="R53" s="10">
        <v>-17508</v>
      </c>
      <c r="S53" s="10">
        <v>-260</v>
      </c>
      <c r="T53" s="10">
        <v>-500123</v>
      </c>
      <c r="U53" s="10">
        <v>-800020</v>
      </c>
      <c r="V53" s="10">
        <v>0</v>
      </c>
      <c r="W53" s="10">
        <v>0</v>
      </c>
      <c r="X53" s="10">
        <v>0</v>
      </c>
      <c r="Y53" s="10">
        <v>0</v>
      </c>
      <c r="Z53" s="10">
        <v>-97365</v>
      </c>
      <c r="AA53" s="10">
        <v>-295790</v>
      </c>
      <c r="AB53" s="10">
        <v>0</v>
      </c>
      <c r="AC53" s="10">
        <v>-165472</v>
      </c>
      <c r="AD53" s="10">
        <v>-4227</v>
      </c>
      <c r="AE53" s="10">
        <v>0</v>
      </c>
      <c r="AF53" s="10">
        <v>0</v>
      </c>
    </row>
    <row r="54" spans="3:32">
      <c r="C54">
        <f t="shared" si="0"/>
        <v>2015</v>
      </c>
      <c r="D54">
        <f t="shared" si="1"/>
        <v>10</v>
      </c>
      <c r="E54" s="10">
        <v>-71181317</v>
      </c>
      <c r="F54" s="10">
        <v>-978004</v>
      </c>
      <c r="G54" s="10">
        <v>-3242359</v>
      </c>
      <c r="H54" s="10">
        <v>-2780391</v>
      </c>
      <c r="I54" s="10">
        <v>-20397</v>
      </c>
      <c r="J54" s="10">
        <v>-20190845</v>
      </c>
      <c r="K54" s="10">
        <v>-147174</v>
      </c>
      <c r="L54" s="10">
        <v>-228865</v>
      </c>
      <c r="M54" s="10">
        <v>-3058498</v>
      </c>
      <c r="N54" s="10">
        <v>-2565387</v>
      </c>
      <c r="O54" s="10">
        <v>0</v>
      </c>
      <c r="P54" s="10">
        <v>0</v>
      </c>
      <c r="Q54" s="10">
        <v>-204700</v>
      </c>
      <c r="R54" s="10">
        <v>-3099</v>
      </c>
      <c r="S54" s="10">
        <v>-2592</v>
      </c>
      <c r="T54" s="10">
        <v>-377294</v>
      </c>
      <c r="U54" s="10">
        <v>-226917</v>
      </c>
      <c r="V54" s="10">
        <v>0</v>
      </c>
      <c r="W54" s="10">
        <v>0</v>
      </c>
      <c r="X54" s="10">
        <v>0</v>
      </c>
      <c r="Y54" s="10">
        <v>0</v>
      </c>
      <c r="Z54" s="10">
        <v>11852</v>
      </c>
      <c r="AA54" s="10">
        <v>45810</v>
      </c>
      <c r="AB54" s="10">
        <v>0</v>
      </c>
      <c r="AC54" s="10">
        <v>26326</v>
      </c>
      <c r="AD54" s="10">
        <v>-490</v>
      </c>
      <c r="AE54" s="10">
        <v>0</v>
      </c>
      <c r="AF54" s="10">
        <v>0</v>
      </c>
    </row>
    <row r="55" spans="3:32">
      <c r="C55">
        <f t="shared" si="0"/>
        <v>2015</v>
      </c>
      <c r="D55">
        <f t="shared" si="1"/>
        <v>11</v>
      </c>
      <c r="E55" s="10">
        <v>21335284</v>
      </c>
      <c r="F55" s="10">
        <v>290613</v>
      </c>
      <c r="G55" s="10">
        <v>977414</v>
      </c>
      <c r="H55" s="10">
        <v>280086</v>
      </c>
      <c r="I55" s="10">
        <v>2054</v>
      </c>
      <c r="J55" s="10">
        <v>-2242028</v>
      </c>
      <c r="K55" s="10">
        <v>-16239</v>
      </c>
      <c r="L55" s="10">
        <v>-25281</v>
      </c>
      <c r="M55" s="10">
        <v>-364846</v>
      </c>
      <c r="N55" s="10">
        <v>-330449</v>
      </c>
      <c r="O55" s="10">
        <v>0</v>
      </c>
      <c r="P55" s="10">
        <v>0</v>
      </c>
      <c r="Q55" s="10">
        <v>213660</v>
      </c>
      <c r="R55" s="10">
        <v>19896</v>
      </c>
      <c r="S55" s="10">
        <v>1490</v>
      </c>
      <c r="T55" s="10">
        <v>288157</v>
      </c>
      <c r="U55" s="10">
        <v>282733</v>
      </c>
      <c r="V55" s="10">
        <v>0</v>
      </c>
      <c r="W55" s="10">
        <v>0</v>
      </c>
      <c r="X55" s="10">
        <v>0</v>
      </c>
      <c r="Y55" s="10">
        <v>0</v>
      </c>
      <c r="Z55" s="10">
        <v>196953</v>
      </c>
      <c r="AA55" s="10">
        <v>587293</v>
      </c>
      <c r="AB55" s="10">
        <v>0</v>
      </c>
      <c r="AC55" s="10">
        <v>404389</v>
      </c>
      <c r="AD55" s="10">
        <v>10001</v>
      </c>
      <c r="AE55" s="10">
        <v>0</v>
      </c>
      <c r="AF55" s="10">
        <v>0</v>
      </c>
    </row>
    <row r="56" spans="3:32">
      <c r="C56">
        <f t="shared" si="0"/>
        <v>2015</v>
      </c>
      <c r="D56">
        <f t="shared" si="1"/>
        <v>12</v>
      </c>
      <c r="E56" s="10">
        <v>42775133</v>
      </c>
      <c r="F56" s="10">
        <v>577553</v>
      </c>
      <c r="G56" s="10">
        <v>1967961</v>
      </c>
      <c r="H56" s="10">
        <v>1468990</v>
      </c>
      <c r="I56" s="10">
        <v>10766</v>
      </c>
      <c r="J56" s="10">
        <v>-340287</v>
      </c>
      <c r="K56" s="10">
        <v>-2603</v>
      </c>
      <c r="L56" s="10">
        <v>-3595</v>
      </c>
      <c r="M56" s="10">
        <v>-55977</v>
      </c>
      <c r="N56" s="10">
        <v>-51524</v>
      </c>
      <c r="O56" s="10">
        <v>0</v>
      </c>
      <c r="P56" s="10">
        <v>0</v>
      </c>
      <c r="Q56" s="10">
        <v>18220</v>
      </c>
      <c r="R56" s="10">
        <v>-8174</v>
      </c>
      <c r="S56" s="10">
        <v>447</v>
      </c>
      <c r="T56" s="10">
        <v>121858</v>
      </c>
      <c r="U56" s="10">
        <v>369248</v>
      </c>
      <c r="V56" s="10">
        <v>0</v>
      </c>
      <c r="W56" s="10">
        <v>0</v>
      </c>
      <c r="X56" s="10">
        <v>0</v>
      </c>
      <c r="Y56" s="10">
        <v>0</v>
      </c>
      <c r="Z56" s="10">
        <v>39335</v>
      </c>
      <c r="AA56" s="10">
        <v>150070</v>
      </c>
      <c r="AB56" s="10">
        <v>0</v>
      </c>
      <c r="AC56" s="10">
        <v>122975</v>
      </c>
      <c r="AD56" s="10">
        <v>937</v>
      </c>
      <c r="AE56" s="10">
        <v>0</v>
      </c>
      <c r="AF56" s="10">
        <v>0</v>
      </c>
    </row>
    <row r="57" spans="3:32">
      <c r="C57">
        <f t="shared" si="0"/>
        <v>2016</v>
      </c>
      <c r="D57">
        <f t="shared" si="1"/>
        <v>1</v>
      </c>
      <c r="E57" s="10">
        <v>-11734971</v>
      </c>
      <c r="F57" s="10">
        <v>-156771</v>
      </c>
      <c r="G57" s="10">
        <v>-540724</v>
      </c>
      <c r="H57" s="10">
        <v>-442191</v>
      </c>
      <c r="I57" s="10">
        <v>-3235</v>
      </c>
      <c r="J57" s="10">
        <v>-2144529</v>
      </c>
      <c r="K57" s="10">
        <v>-15951</v>
      </c>
      <c r="L57" s="10">
        <v>-22303</v>
      </c>
      <c r="M57" s="10">
        <v>-338346</v>
      </c>
      <c r="N57" s="10">
        <v>-313448</v>
      </c>
      <c r="O57" s="10">
        <v>0</v>
      </c>
      <c r="P57" s="10">
        <v>0</v>
      </c>
      <c r="Q57" s="10">
        <v>-168497</v>
      </c>
      <c r="R57" s="10">
        <v>-13750</v>
      </c>
      <c r="S57" s="10">
        <v>-915</v>
      </c>
      <c r="T57" s="10">
        <v>-399402</v>
      </c>
      <c r="U57" s="10">
        <v>-522739</v>
      </c>
      <c r="V57" s="10">
        <v>0</v>
      </c>
      <c r="W57" s="10">
        <v>0</v>
      </c>
      <c r="X57" s="10">
        <v>0</v>
      </c>
      <c r="Y57" s="10">
        <v>0</v>
      </c>
      <c r="Z57" s="10">
        <v>-148757</v>
      </c>
      <c r="AA57" s="10">
        <v>-416006</v>
      </c>
      <c r="AB57" s="10">
        <v>0</v>
      </c>
      <c r="AC57" s="10">
        <v>-322918</v>
      </c>
      <c r="AD57" s="10">
        <v>-7189</v>
      </c>
      <c r="AE57" s="10">
        <v>0</v>
      </c>
      <c r="AF57" s="10">
        <v>0</v>
      </c>
    </row>
    <row r="58" spans="3:32">
      <c r="C58">
        <f t="shared" si="0"/>
        <v>2016</v>
      </c>
      <c r="D58">
        <f t="shared" si="1"/>
        <v>2</v>
      </c>
      <c r="E58" s="10">
        <v>-39600073</v>
      </c>
      <c r="F58" s="10">
        <v>-523573</v>
      </c>
      <c r="G58" s="10">
        <v>-1829346</v>
      </c>
      <c r="H58" s="10">
        <v>-1764285</v>
      </c>
      <c r="I58" s="10">
        <v>-12890</v>
      </c>
      <c r="J58" s="10">
        <v>-6756048</v>
      </c>
      <c r="K58" s="10">
        <v>-50471</v>
      </c>
      <c r="L58" s="10">
        <v>-73880</v>
      </c>
      <c r="M58" s="10">
        <v>-1093797</v>
      </c>
      <c r="N58" s="10">
        <v>-981419</v>
      </c>
      <c r="O58" s="10">
        <v>0</v>
      </c>
      <c r="P58" s="10">
        <v>0</v>
      </c>
      <c r="Q58" s="10">
        <v>-277090</v>
      </c>
      <c r="R58" s="10">
        <v>-5695</v>
      </c>
      <c r="S58" s="10">
        <v>-785</v>
      </c>
      <c r="T58" s="10">
        <v>-474089</v>
      </c>
      <c r="U58" s="10">
        <v>-671295</v>
      </c>
      <c r="V58" s="10">
        <v>0</v>
      </c>
      <c r="W58" s="10">
        <v>0</v>
      </c>
      <c r="X58" s="10">
        <v>0</v>
      </c>
      <c r="Y58" s="10">
        <v>0</v>
      </c>
      <c r="Z58" s="10">
        <v>-103150</v>
      </c>
      <c r="AA58" s="10">
        <v>-326752</v>
      </c>
      <c r="AB58" s="10">
        <v>0</v>
      </c>
      <c r="AC58" s="10">
        <v>-214697</v>
      </c>
      <c r="AD58" s="10">
        <v>-3751</v>
      </c>
      <c r="AE58" s="10">
        <v>0</v>
      </c>
      <c r="AF58" s="10">
        <v>0</v>
      </c>
    </row>
    <row r="59" spans="3:32">
      <c r="C59">
        <f t="shared" si="0"/>
        <v>2016</v>
      </c>
      <c r="D59">
        <f t="shared" si="1"/>
        <v>3</v>
      </c>
      <c r="E59" s="10">
        <v>-17824262</v>
      </c>
      <c r="F59" s="10">
        <v>-233282</v>
      </c>
      <c r="G59" s="10">
        <v>-824432</v>
      </c>
      <c r="H59" s="10">
        <v>-396944</v>
      </c>
      <c r="I59" s="10">
        <v>-2896</v>
      </c>
      <c r="J59" s="10">
        <v>5176054</v>
      </c>
      <c r="K59" s="10">
        <v>35448</v>
      </c>
      <c r="L59" s="10">
        <v>58438</v>
      </c>
      <c r="M59" s="10">
        <v>885477</v>
      </c>
      <c r="N59" s="10">
        <v>808169</v>
      </c>
      <c r="O59" s="10">
        <v>0</v>
      </c>
      <c r="P59" s="10">
        <v>0</v>
      </c>
      <c r="Q59" s="10">
        <v>102643</v>
      </c>
      <c r="R59" s="10">
        <v>14190</v>
      </c>
      <c r="S59" s="10">
        <v>-445</v>
      </c>
      <c r="T59" s="10">
        <v>131709</v>
      </c>
      <c r="U59" s="10">
        <v>208550</v>
      </c>
      <c r="V59" s="10">
        <v>0</v>
      </c>
      <c r="W59" s="10">
        <v>0</v>
      </c>
      <c r="X59" s="10">
        <v>0</v>
      </c>
      <c r="Y59" s="10">
        <v>0</v>
      </c>
      <c r="Z59" s="10">
        <v>45357</v>
      </c>
      <c r="AA59" s="10">
        <v>74382</v>
      </c>
      <c r="AB59" s="10">
        <v>0</v>
      </c>
      <c r="AC59" s="10">
        <v>111998</v>
      </c>
      <c r="AD59" s="10">
        <v>1589</v>
      </c>
      <c r="AE59" s="10">
        <v>0</v>
      </c>
      <c r="AF59" s="10">
        <v>0</v>
      </c>
    </row>
    <row r="60" spans="3:32">
      <c r="C60">
        <f t="shared" si="0"/>
        <v>2016</v>
      </c>
      <c r="D60">
        <f t="shared" si="1"/>
        <v>4</v>
      </c>
      <c r="E60" s="10">
        <v>-3165532</v>
      </c>
      <c r="F60" s="10">
        <v>-41016</v>
      </c>
      <c r="G60" s="10">
        <v>-147108</v>
      </c>
      <c r="H60" s="10">
        <v>364924</v>
      </c>
      <c r="I60" s="10">
        <v>2659</v>
      </c>
      <c r="J60" s="10">
        <v>3047407</v>
      </c>
      <c r="K60" s="10">
        <v>22738</v>
      </c>
      <c r="L60" s="10">
        <v>34420</v>
      </c>
      <c r="M60" s="10">
        <v>524989</v>
      </c>
      <c r="N60" s="10">
        <v>463064</v>
      </c>
      <c r="O60" s="10">
        <v>0</v>
      </c>
      <c r="P60" s="10">
        <v>0</v>
      </c>
      <c r="Q60" s="10">
        <v>263054</v>
      </c>
      <c r="R60" s="10">
        <v>11107</v>
      </c>
      <c r="S60" s="10">
        <v>1804</v>
      </c>
      <c r="T60" s="10">
        <v>345227</v>
      </c>
      <c r="U60" s="10">
        <v>668646</v>
      </c>
      <c r="V60" s="10">
        <v>0</v>
      </c>
      <c r="W60" s="10">
        <v>0</v>
      </c>
      <c r="X60" s="10">
        <v>0</v>
      </c>
      <c r="Y60" s="10">
        <v>0</v>
      </c>
      <c r="Z60" s="10">
        <v>98429</v>
      </c>
      <c r="AA60" s="10">
        <v>341199</v>
      </c>
      <c r="AB60" s="10">
        <v>0</v>
      </c>
      <c r="AC60" s="10">
        <v>206175</v>
      </c>
      <c r="AD60" s="10">
        <v>4964</v>
      </c>
      <c r="AE60" s="10">
        <v>0</v>
      </c>
      <c r="AF60" s="10">
        <v>0</v>
      </c>
    </row>
    <row r="61" spans="3:32">
      <c r="C61">
        <f t="shared" si="0"/>
        <v>2016</v>
      </c>
      <c r="D61">
        <f t="shared" si="1"/>
        <v>5</v>
      </c>
      <c r="E61" s="10">
        <v>88894687</v>
      </c>
      <c r="F61" s="10">
        <v>1140165</v>
      </c>
      <c r="G61" s="10">
        <v>4146378</v>
      </c>
      <c r="H61" s="10">
        <v>3824310</v>
      </c>
      <c r="I61" s="10">
        <v>27833</v>
      </c>
      <c r="J61" s="10">
        <v>30571280</v>
      </c>
      <c r="K61" s="10">
        <v>230763</v>
      </c>
      <c r="L61" s="10">
        <v>342943</v>
      </c>
      <c r="M61" s="10">
        <v>4940487</v>
      </c>
      <c r="N61" s="10">
        <v>4431044</v>
      </c>
      <c r="O61" s="10">
        <v>0</v>
      </c>
      <c r="P61" s="10">
        <v>0</v>
      </c>
      <c r="Q61" s="10">
        <v>671426</v>
      </c>
      <c r="R61" s="10">
        <v>23230</v>
      </c>
      <c r="S61" s="10">
        <v>5345</v>
      </c>
      <c r="T61" s="10">
        <v>872126</v>
      </c>
      <c r="U61" s="10">
        <v>986910</v>
      </c>
      <c r="V61" s="10">
        <v>0</v>
      </c>
      <c r="W61" s="10">
        <v>0</v>
      </c>
      <c r="X61" s="10">
        <v>0</v>
      </c>
      <c r="Y61" s="10">
        <v>0</v>
      </c>
      <c r="Z61" s="10">
        <v>186273</v>
      </c>
      <c r="AA61" s="10">
        <v>579230</v>
      </c>
      <c r="AB61" s="10">
        <v>0</v>
      </c>
      <c r="AC61" s="10">
        <v>412302</v>
      </c>
      <c r="AD61" s="10">
        <v>8870</v>
      </c>
      <c r="AE61" s="10">
        <v>0</v>
      </c>
      <c r="AF61" s="10">
        <v>0</v>
      </c>
    </row>
    <row r="62" spans="3:32">
      <c r="C62">
        <f t="shared" si="0"/>
        <v>2016</v>
      </c>
      <c r="D62">
        <f t="shared" si="1"/>
        <v>6</v>
      </c>
      <c r="E62" s="10">
        <v>44328657</v>
      </c>
      <c r="F62" s="10">
        <v>562442</v>
      </c>
      <c r="G62" s="10">
        <v>2075903</v>
      </c>
      <c r="H62" s="10">
        <v>1387566</v>
      </c>
      <c r="I62" s="10">
        <v>10082</v>
      </c>
      <c r="J62" s="10">
        <v>6857330</v>
      </c>
      <c r="K62" s="10">
        <v>56167</v>
      </c>
      <c r="L62" s="10">
        <v>80564</v>
      </c>
      <c r="M62" s="10">
        <v>1069901</v>
      </c>
      <c r="N62" s="10">
        <v>906186</v>
      </c>
      <c r="O62" s="10">
        <v>0</v>
      </c>
      <c r="P62" s="10">
        <v>0</v>
      </c>
      <c r="Q62" s="10">
        <v>-23171</v>
      </c>
      <c r="R62" s="10">
        <v>-5815</v>
      </c>
      <c r="S62" s="10">
        <v>-1300</v>
      </c>
      <c r="T62" s="10">
        <v>29297</v>
      </c>
      <c r="U62" s="10">
        <v>27685</v>
      </c>
      <c r="V62" s="10">
        <v>0</v>
      </c>
      <c r="W62" s="10">
        <v>0</v>
      </c>
      <c r="X62" s="10">
        <v>0</v>
      </c>
      <c r="Y62" s="10">
        <v>0</v>
      </c>
      <c r="Z62" s="10">
        <v>-95583</v>
      </c>
      <c r="AA62" s="10">
        <v>-300421</v>
      </c>
      <c r="AB62" s="10">
        <v>0</v>
      </c>
      <c r="AC62" s="10">
        <v>-191812</v>
      </c>
      <c r="AD62" s="10">
        <v>-4625</v>
      </c>
      <c r="AE62" s="10">
        <v>0</v>
      </c>
      <c r="AF62" s="10">
        <v>0</v>
      </c>
    </row>
    <row r="63" spans="3:32">
      <c r="C63">
        <f t="shared" si="0"/>
        <v>2016</v>
      </c>
      <c r="D63">
        <f t="shared" si="1"/>
        <v>7</v>
      </c>
      <c r="E63" s="10">
        <v>18084037</v>
      </c>
      <c r="F63" s="10">
        <v>227203</v>
      </c>
      <c r="G63" s="10">
        <v>851877</v>
      </c>
      <c r="H63" s="10">
        <v>808711</v>
      </c>
      <c r="I63" s="10">
        <v>5869</v>
      </c>
      <c r="J63" s="10">
        <v>6477520</v>
      </c>
      <c r="K63" s="10">
        <v>52402</v>
      </c>
      <c r="L63" s="10">
        <v>76507</v>
      </c>
      <c r="M63" s="10">
        <v>981080</v>
      </c>
      <c r="N63" s="10">
        <v>828461</v>
      </c>
      <c r="O63" s="10">
        <v>0</v>
      </c>
      <c r="P63" s="10">
        <v>0</v>
      </c>
      <c r="Q63" s="10">
        <v>-49844</v>
      </c>
      <c r="R63" s="10">
        <v>-8450</v>
      </c>
      <c r="S63" s="10">
        <v>-2055</v>
      </c>
      <c r="T63" s="10">
        <v>-151756</v>
      </c>
      <c r="U63" s="10">
        <v>-32530</v>
      </c>
      <c r="V63" s="10">
        <v>0</v>
      </c>
      <c r="W63" s="10">
        <v>0</v>
      </c>
      <c r="X63" s="10">
        <v>0</v>
      </c>
      <c r="Y63" s="10">
        <v>0</v>
      </c>
      <c r="Z63" s="10">
        <v>-96039</v>
      </c>
      <c r="AA63" s="10">
        <v>-264190</v>
      </c>
      <c r="AB63" s="10">
        <v>0</v>
      </c>
      <c r="AC63" s="10">
        <v>-182165</v>
      </c>
      <c r="AD63" s="10">
        <v>-4113</v>
      </c>
      <c r="AE63" s="10">
        <v>0</v>
      </c>
      <c r="AF63" s="10">
        <v>0</v>
      </c>
    </row>
    <row r="64" spans="3:32">
      <c r="C64">
        <f t="shared" si="0"/>
        <v>2016</v>
      </c>
      <c r="D64">
        <f t="shared" si="1"/>
        <v>8</v>
      </c>
      <c r="E64" s="10">
        <v>-3219582</v>
      </c>
      <c r="F64" s="10">
        <v>-40074</v>
      </c>
      <c r="G64" s="10">
        <v>-152886</v>
      </c>
      <c r="H64" s="10">
        <v>208888</v>
      </c>
      <c r="I64" s="10">
        <v>1514</v>
      </c>
      <c r="J64" s="10">
        <v>4280335</v>
      </c>
      <c r="K64" s="10">
        <v>35810</v>
      </c>
      <c r="L64" s="10">
        <v>50297</v>
      </c>
      <c r="M64" s="10">
        <v>665887</v>
      </c>
      <c r="N64" s="10">
        <v>556422</v>
      </c>
      <c r="O64" s="10">
        <v>0</v>
      </c>
      <c r="P64" s="10">
        <v>0</v>
      </c>
      <c r="Q64" s="10">
        <v>-86315</v>
      </c>
      <c r="R64" s="10">
        <v>1580</v>
      </c>
      <c r="S64" s="10">
        <v>-1814</v>
      </c>
      <c r="T64" s="10">
        <v>82658</v>
      </c>
      <c r="U64" s="10">
        <v>-98060</v>
      </c>
      <c r="V64" s="10">
        <v>0</v>
      </c>
      <c r="W64" s="10">
        <v>0</v>
      </c>
      <c r="X64" s="10">
        <v>0</v>
      </c>
      <c r="Y64" s="10">
        <v>0</v>
      </c>
      <c r="Z64" s="10">
        <v>-25483</v>
      </c>
      <c r="AA64" s="10">
        <v>-109394</v>
      </c>
      <c r="AB64" s="10">
        <v>0</v>
      </c>
      <c r="AC64" s="10">
        <v>-67480</v>
      </c>
      <c r="AD64" s="10">
        <v>-341</v>
      </c>
      <c r="AE64" s="10">
        <v>0</v>
      </c>
      <c r="AF64" s="10">
        <v>0</v>
      </c>
    </row>
    <row r="65" spans="3:32">
      <c r="C65">
        <f t="shared" si="0"/>
        <v>2016</v>
      </c>
      <c r="D65">
        <f t="shared" si="1"/>
        <v>9</v>
      </c>
      <c r="E65" s="10">
        <v>-62648948</v>
      </c>
      <c r="F65" s="10">
        <v>-773657</v>
      </c>
      <c r="G65" s="10">
        <v>-2998637</v>
      </c>
      <c r="H65" s="10">
        <v>-2577437</v>
      </c>
      <c r="I65" s="10">
        <v>-18686</v>
      </c>
      <c r="J65" s="10">
        <v>-21062453</v>
      </c>
      <c r="K65" s="10">
        <v>-162501</v>
      </c>
      <c r="L65" s="10">
        <v>-244057</v>
      </c>
      <c r="M65" s="10">
        <v>-3228426</v>
      </c>
      <c r="N65" s="10">
        <v>-2566852</v>
      </c>
      <c r="O65" s="10">
        <v>0</v>
      </c>
      <c r="P65" s="10">
        <v>0</v>
      </c>
      <c r="Q65" s="10">
        <v>-394573</v>
      </c>
      <c r="R65" s="10">
        <v>-17508</v>
      </c>
      <c r="S65" s="10">
        <v>-260</v>
      </c>
      <c r="T65" s="10">
        <v>-499626</v>
      </c>
      <c r="U65" s="10">
        <v>-799868</v>
      </c>
      <c r="V65" s="10">
        <v>0</v>
      </c>
      <c r="W65" s="10">
        <v>0</v>
      </c>
      <c r="X65" s="10">
        <v>0</v>
      </c>
      <c r="Y65" s="10">
        <v>0</v>
      </c>
      <c r="Z65" s="10">
        <v>-97365</v>
      </c>
      <c r="AA65" s="10">
        <v>-298762</v>
      </c>
      <c r="AB65" s="10">
        <v>0</v>
      </c>
      <c r="AC65" s="10">
        <v>-165472</v>
      </c>
      <c r="AD65" s="10">
        <v>-4227</v>
      </c>
      <c r="AE65" s="10">
        <v>0</v>
      </c>
      <c r="AF65" s="10">
        <v>0</v>
      </c>
    </row>
    <row r="66" spans="3:32">
      <c r="C66">
        <f t="shared" si="0"/>
        <v>2016</v>
      </c>
      <c r="D66">
        <f t="shared" si="1"/>
        <v>10</v>
      </c>
      <c r="E66" s="10">
        <v>-72488701</v>
      </c>
      <c r="F66" s="10">
        <v>-887891</v>
      </c>
      <c r="G66" s="10">
        <v>-3496517</v>
      </c>
      <c r="H66" s="10">
        <v>-2838613</v>
      </c>
      <c r="I66" s="10">
        <v>-20577</v>
      </c>
      <c r="J66" s="10">
        <v>-20825893</v>
      </c>
      <c r="K66" s="10">
        <v>-147174</v>
      </c>
      <c r="L66" s="10">
        <v>-237963</v>
      </c>
      <c r="M66" s="10">
        <v>-3155700</v>
      </c>
      <c r="N66" s="10">
        <v>-2565387</v>
      </c>
      <c r="O66" s="10">
        <v>0</v>
      </c>
      <c r="P66" s="10">
        <v>0</v>
      </c>
      <c r="Q66" s="10">
        <v>-204700</v>
      </c>
      <c r="R66" s="10">
        <v>-3099</v>
      </c>
      <c r="S66" s="10">
        <v>-2592</v>
      </c>
      <c r="T66" s="10">
        <v>-376845</v>
      </c>
      <c r="U66" s="10">
        <v>-226852</v>
      </c>
      <c r="V66" s="10">
        <v>0</v>
      </c>
      <c r="W66" s="10">
        <v>0</v>
      </c>
      <c r="X66" s="10">
        <v>0</v>
      </c>
      <c r="Y66" s="10">
        <v>0</v>
      </c>
      <c r="Z66" s="10">
        <v>11852</v>
      </c>
      <c r="AA66" s="10">
        <v>46270</v>
      </c>
      <c r="AB66" s="10">
        <v>0</v>
      </c>
      <c r="AC66" s="10">
        <v>26326</v>
      </c>
      <c r="AD66" s="10">
        <v>-490</v>
      </c>
      <c r="AE66" s="10">
        <v>0</v>
      </c>
      <c r="AF66" s="10">
        <v>0</v>
      </c>
    </row>
    <row r="67" spans="3:32">
      <c r="C67">
        <f t="shared" si="0"/>
        <v>2016</v>
      </c>
      <c r="D67">
        <f t="shared" si="1"/>
        <v>11</v>
      </c>
      <c r="E67" s="10">
        <v>21698004</v>
      </c>
      <c r="F67" s="10">
        <v>263434</v>
      </c>
      <c r="G67" s="10">
        <v>1052117</v>
      </c>
      <c r="H67" s="10">
        <v>286273</v>
      </c>
      <c r="I67" s="10">
        <v>2074</v>
      </c>
      <c r="J67" s="10">
        <v>-2313361</v>
      </c>
      <c r="K67" s="10">
        <v>-16239</v>
      </c>
      <c r="L67" s="10">
        <v>-26360</v>
      </c>
      <c r="M67" s="10">
        <v>-378224</v>
      </c>
      <c r="N67" s="10">
        <v>-330449</v>
      </c>
      <c r="O67" s="10">
        <v>0</v>
      </c>
      <c r="P67" s="10">
        <v>0</v>
      </c>
      <c r="Q67" s="10">
        <v>213660</v>
      </c>
      <c r="R67" s="10">
        <v>19896</v>
      </c>
      <c r="S67" s="10">
        <v>1490</v>
      </c>
      <c r="T67" s="10">
        <v>287819</v>
      </c>
      <c r="U67" s="10">
        <v>282668</v>
      </c>
      <c r="V67" s="10">
        <v>0</v>
      </c>
      <c r="W67" s="10">
        <v>0</v>
      </c>
      <c r="X67" s="10">
        <v>0</v>
      </c>
      <c r="Y67" s="10">
        <v>0</v>
      </c>
      <c r="Z67" s="10">
        <v>196953</v>
      </c>
      <c r="AA67" s="10">
        <v>593193</v>
      </c>
      <c r="AB67" s="10">
        <v>0</v>
      </c>
      <c r="AC67" s="10">
        <v>404389</v>
      </c>
      <c r="AD67" s="10">
        <v>10001</v>
      </c>
      <c r="AE67" s="10">
        <v>0</v>
      </c>
      <c r="AF67" s="10">
        <v>0</v>
      </c>
    </row>
    <row r="68" spans="3:32">
      <c r="C68">
        <f t="shared" si="0"/>
        <v>2016</v>
      </c>
      <c r="D68">
        <f t="shared" si="1"/>
        <v>12</v>
      </c>
      <c r="E68" s="10">
        <v>43452369</v>
      </c>
      <c r="F68" s="10">
        <v>522854</v>
      </c>
      <c r="G68" s="10">
        <v>2115135</v>
      </c>
      <c r="H68" s="10">
        <v>1500109</v>
      </c>
      <c r="I68" s="10">
        <v>10864</v>
      </c>
      <c r="J68" s="10">
        <v>-351122</v>
      </c>
      <c r="K68" s="10">
        <v>-2577</v>
      </c>
      <c r="L68" s="10">
        <v>-3737</v>
      </c>
      <c r="M68" s="10">
        <v>-58021</v>
      </c>
      <c r="N68" s="10">
        <v>-51524</v>
      </c>
      <c r="O68" s="10">
        <v>0</v>
      </c>
      <c r="P68" s="10">
        <v>0</v>
      </c>
      <c r="Q68" s="10">
        <v>18325</v>
      </c>
      <c r="R68" s="10">
        <v>-8174</v>
      </c>
      <c r="S68" s="10">
        <v>447</v>
      </c>
      <c r="T68" s="10">
        <v>121772</v>
      </c>
      <c r="U68" s="10">
        <v>368888</v>
      </c>
      <c r="V68" s="10">
        <v>0</v>
      </c>
      <c r="W68" s="10">
        <v>0</v>
      </c>
      <c r="X68" s="10">
        <v>0</v>
      </c>
      <c r="Y68" s="10">
        <v>0</v>
      </c>
      <c r="Z68" s="10">
        <v>39335</v>
      </c>
      <c r="AA68" s="10">
        <v>151577</v>
      </c>
      <c r="AB68" s="10">
        <v>0</v>
      </c>
      <c r="AC68" s="10">
        <v>122975</v>
      </c>
      <c r="AD68" s="10">
        <v>937</v>
      </c>
      <c r="AE68" s="10">
        <v>0</v>
      </c>
      <c r="AF68" s="10">
        <v>0</v>
      </c>
    </row>
    <row r="69" spans="3:32">
      <c r="C69">
        <f t="shared" si="0"/>
        <v>2017</v>
      </c>
      <c r="D69">
        <f t="shared" si="1"/>
        <v>1</v>
      </c>
      <c r="E69" s="10">
        <v>-11835684</v>
      </c>
      <c r="F69" s="10">
        <v>-140918</v>
      </c>
      <c r="G69" s="10">
        <v>-576942</v>
      </c>
      <c r="H69" s="10">
        <v>-450359</v>
      </c>
      <c r="I69" s="10">
        <v>-3256</v>
      </c>
      <c r="J69" s="10">
        <v>-2185470</v>
      </c>
      <c r="K69" s="10">
        <v>-15793</v>
      </c>
      <c r="L69" s="10">
        <v>-23180</v>
      </c>
      <c r="M69" s="10">
        <v>-348797</v>
      </c>
      <c r="N69" s="10">
        <v>-313448</v>
      </c>
      <c r="O69" s="10">
        <v>0</v>
      </c>
      <c r="P69" s="10">
        <v>0</v>
      </c>
      <c r="Q69" s="10">
        <v>-169540</v>
      </c>
      <c r="R69" s="10">
        <v>-13750</v>
      </c>
      <c r="S69" s="10">
        <v>-915</v>
      </c>
      <c r="T69" s="10">
        <v>-414083</v>
      </c>
      <c r="U69" s="10">
        <v>-605023</v>
      </c>
      <c r="V69" s="10">
        <v>0</v>
      </c>
      <c r="W69" s="10">
        <v>0</v>
      </c>
      <c r="X69" s="10">
        <v>0</v>
      </c>
      <c r="Y69" s="10">
        <v>0</v>
      </c>
      <c r="Z69" s="10">
        <v>-148757</v>
      </c>
      <c r="AA69" s="10">
        <v>-420185</v>
      </c>
      <c r="AB69" s="10">
        <v>0</v>
      </c>
      <c r="AC69" s="10">
        <v>-322918</v>
      </c>
      <c r="AD69" s="10">
        <v>-7189</v>
      </c>
      <c r="AE69" s="10">
        <v>0</v>
      </c>
      <c r="AF69" s="10">
        <v>0</v>
      </c>
    </row>
    <row r="70" spans="3:32">
      <c r="C70">
        <f t="shared" si="0"/>
        <v>2017</v>
      </c>
      <c r="D70">
        <f t="shared" si="1"/>
        <v>2</v>
      </c>
      <c r="E70" s="10">
        <v>-52776386</v>
      </c>
      <c r="F70" s="10">
        <v>-622050</v>
      </c>
      <c r="G70" s="10">
        <v>-2578698</v>
      </c>
      <c r="H70" s="10">
        <v>-2562926</v>
      </c>
      <c r="I70" s="10">
        <v>-18506</v>
      </c>
      <c r="J70" s="10">
        <v>-14215897</v>
      </c>
      <c r="K70" s="10">
        <v>-101013</v>
      </c>
      <c r="L70" s="10">
        <v>-155423</v>
      </c>
      <c r="M70" s="10">
        <v>-2268818</v>
      </c>
      <c r="N70" s="10">
        <v>-2003906</v>
      </c>
      <c r="O70" s="10">
        <v>0</v>
      </c>
      <c r="P70" s="10">
        <v>0</v>
      </c>
      <c r="Q70" s="10">
        <v>-274137</v>
      </c>
      <c r="R70" s="10">
        <v>-5601</v>
      </c>
      <c r="S70" s="10">
        <v>-772</v>
      </c>
      <c r="T70" s="10">
        <v>-476168</v>
      </c>
      <c r="U70" s="10">
        <v>-768310</v>
      </c>
      <c r="V70" s="10">
        <v>0</v>
      </c>
      <c r="W70" s="10">
        <v>0</v>
      </c>
      <c r="X70" s="10">
        <v>0</v>
      </c>
      <c r="Y70" s="10">
        <v>0</v>
      </c>
      <c r="Z70" s="10">
        <v>-103150</v>
      </c>
      <c r="AA70" s="10">
        <v>-330035</v>
      </c>
      <c r="AB70" s="10">
        <v>0</v>
      </c>
      <c r="AC70" s="10">
        <v>-214697</v>
      </c>
      <c r="AD70" s="10">
        <v>-3751</v>
      </c>
      <c r="AE70" s="10">
        <v>0</v>
      </c>
      <c r="AF70" s="10">
        <v>0</v>
      </c>
    </row>
    <row r="71" spans="3:32">
      <c r="C71">
        <f t="shared" si="0"/>
        <v>2017</v>
      </c>
      <c r="D71">
        <f t="shared" si="1"/>
        <v>3</v>
      </c>
      <c r="E71" s="10">
        <v>-6163910</v>
      </c>
      <c r="F71" s="10">
        <v>-71934</v>
      </c>
      <c r="G71" s="10">
        <v>-301521</v>
      </c>
      <c r="H71" s="10">
        <v>305764</v>
      </c>
      <c r="I71" s="10">
        <v>2205</v>
      </c>
      <c r="J71" s="10">
        <v>12512893</v>
      </c>
      <c r="K71" s="10">
        <v>81605</v>
      </c>
      <c r="L71" s="10">
        <v>141180</v>
      </c>
      <c r="M71" s="10">
        <v>2133575</v>
      </c>
      <c r="N71" s="10">
        <v>1898746</v>
      </c>
      <c r="O71" s="10">
        <v>0</v>
      </c>
      <c r="P71" s="10">
        <v>0</v>
      </c>
      <c r="Q71" s="10">
        <v>101577</v>
      </c>
      <c r="R71" s="10">
        <v>13954</v>
      </c>
      <c r="S71" s="10">
        <v>-437</v>
      </c>
      <c r="T71" s="10">
        <v>133852</v>
      </c>
      <c r="U71" s="10">
        <v>243348</v>
      </c>
      <c r="V71" s="10">
        <v>0</v>
      </c>
      <c r="W71" s="10">
        <v>0</v>
      </c>
      <c r="X71" s="10">
        <v>0</v>
      </c>
      <c r="Y71" s="10">
        <v>0</v>
      </c>
      <c r="Z71" s="10">
        <v>45357</v>
      </c>
      <c r="AA71" s="10">
        <v>75129</v>
      </c>
      <c r="AB71" s="10">
        <v>0</v>
      </c>
      <c r="AC71" s="10">
        <v>111998</v>
      </c>
      <c r="AD71" s="10">
        <v>1589</v>
      </c>
      <c r="AE71" s="10">
        <v>0</v>
      </c>
      <c r="AF71" s="10">
        <v>0</v>
      </c>
    </row>
    <row r="72" spans="3:32">
      <c r="C72">
        <f t="shared" si="0"/>
        <v>2017</v>
      </c>
      <c r="D72">
        <f t="shared" si="1"/>
        <v>4</v>
      </c>
      <c r="E72" s="10">
        <v>-3192566</v>
      </c>
      <c r="F72" s="10">
        <v>-36895</v>
      </c>
      <c r="G72" s="10">
        <v>-156857</v>
      </c>
      <c r="H72" s="10">
        <v>371664</v>
      </c>
      <c r="I72" s="10">
        <v>2677</v>
      </c>
      <c r="J72" s="10">
        <v>3102378</v>
      </c>
      <c r="K72" s="10">
        <v>22513</v>
      </c>
      <c r="L72" s="10">
        <v>35865</v>
      </c>
      <c r="M72" s="10">
        <v>544039</v>
      </c>
      <c r="N72" s="10">
        <v>463064</v>
      </c>
      <c r="O72" s="10">
        <v>0</v>
      </c>
      <c r="P72" s="10">
        <v>0</v>
      </c>
      <c r="Q72" s="10">
        <v>264685</v>
      </c>
      <c r="R72" s="10">
        <v>11107</v>
      </c>
      <c r="S72" s="10">
        <v>1804</v>
      </c>
      <c r="T72" s="10">
        <v>355660</v>
      </c>
      <c r="U72" s="10">
        <v>771308</v>
      </c>
      <c r="V72" s="10">
        <v>0</v>
      </c>
      <c r="W72" s="10">
        <v>0</v>
      </c>
      <c r="X72" s="10">
        <v>0</v>
      </c>
      <c r="Y72" s="10">
        <v>0</v>
      </c>
      <c r="Z72" s="10">
        <v>98429</v>
      </c>
      <c r="AA72" s="10">
        <v>344627</v>
      </c>
      <c r="AB72" s="10">
        <v>0</v>
      </c>
      <c r="AC72" s="10">
        <v>206175</v>
      </c>
      <c r="AD72" s="10">
        <v>4964</v>
      </c>
      <c r="AE72" s="10">
        <v>0</v>
      </c>
      <c r="AF72" s="10">
        <v>0</v>
      </c>
    </row>
    <row r="73" spans="3:32">
      <c r="C73">
        <f t="shared" si="0"/>
        <v>2017</v>
      </c>
      <c r="D73">
        <f t="shared" si="1"/>
        <v>5</v>
      </c>
      <c r="E73" s="10">
        <v>89652671</v>
      </c>
      <c r="F73" s="10">
        <v>1025830</v>
      </c>
      <c r="G73" s="10">
        <v>4419948</v>
      </c>
      <c r="H73" s="10">
        <v>3894943</v>
      </c>
      <c r="I73" s="10">
        <v>28020</v>
      </c>
      <c r="J73" s="10">
        <v>31123667</v>
      </c>
      <c r="K73" s="10">
        <v>228478</v>
      </c>
      <c r="L73" s="10">
        <v>357296</v>
      </c>
      <c r="M73" s="10">
        <v>5120902</v>
      </c>
      <c r="N73" s="10">
        <v>4431044</v>
      </c>
      <c r="O73" s="10">
        <v>0</v>
      </c>
      <c r="P73" s="10">
        <v>0</v>
      </c>
      <c r="Q73" s="10">
        <v>675587</v>
      </c>
      <c r="R73" s="10">
        <v>23230</v>
      </c>
      <c r="S73" s="10">
        <v>5345</v>
      </c>
      <c r="T73" s="10">
        <v>911135</v>
      </c>
      <c r="U73" s="10">
        <v>1100133</v>
      </c>
      <c r="V73" s="10">
        <v>0</v>
      </c>
      <c r="W73" s="10">
        <v>0</v>
      </c>
      <c r="X73" s="10">
        <v>0</v>
      </c>
      <c r="Y73" s="10">
        <v>0</v>
      </c>
      <c r="Z73" s="10">
        <v>186273</v>
      </c>
      <c r="AA73" s="10">
        <v>585049</v>
      </c>
      <c r="AB73" s="10">
        <v>0</v>
      </c>
      <c r="AC73" s="10">
        <v>412302</v>
      </c>
      <c r="AD73" s="10">
        <v>8870</v>
      </c>
      <c r="AE73" s="10">
        <v>0</v>
      </c>
      <c r="AF73" s="10">
        <v>0</v>
      </c>
    </row>
    <row r="74" spans="3:32">
      <c r="C74">
        <f t="shared" si="0"/>
        <v>2017</v>
      </c>
      <c r="D74">
        <f t="shared" si="1"/>
        <v>6</v>
      </c>
      <c r="E74" s="10">
        <v>44706017</v>
      </c>
      <c r="F74" s="10">
        <v>506178</v>
      </c>
      <c r="G74" s="10">
        <v>2212213</v>
      </c>
      <c r="H74" s="10">
        <v>1413192</v>
      </c>
      <c r="I74" s="10">
        <v>10151</v>
      </c>
      <c r="J74" s="10">
        <v>6980317</v>
      </c>
      <c r="K74" s="10">
        <v>55611</v>
      </c>
      <c r="L74" s="10">
        <v>83681</v>
      </c>
      <c r="M74" s="10">
        <v>1109264</v>
      </c>
      <c r="N74" s="10">
        <v>906186</v>
      </c>
      <c r="O74" s="10">
        <v>0</v>
      </c>
      <c r="P74" s="10">
        <v>0</v>
      </c>
      <c r="Q74" s="10">
        <v>-23315</v>
      </c>
      <c r="R74" s="10">
        <v>-5815</v>
      </c>
      <c r="S74" s="10">
        <v>-1300</v>
      </c>
      <c r="T74" s="10">
        <v>30814</v>
      </c>
      <c r="U74" s="10">
        <v>31394</v>
      </c>
      <c r="V74" s="10">
        <v>0</v>
      </c>
      <c r="W74" s="10">
        <v>0</v>
      </c>
      <c r="X74" s="10">
        <v>0</v>
      </c>
      <c r="Y74" s="10">
        <v>0</v>
      </c>
      <c r="Z74" s="10">
        <v>-95583</v>
      </c>
      <c r="AA74" s="10">
        <v>-303439</v>
      </c>
      <c r="AB74" s="10">
        <v>0</v>
      </c>
      <c r="AC74" s="10">
        <v>-191812</v>
      </c>
      <c r="AD74" s="10">
        <v>-4625</v>
      </c>
      <c r="AE74" s="10">
        <v>0</v>
      </c>
      <c r="AF74" s="10">
        <v>0</v>
      </c>
    </row>
    <row r="75" spans="3:32">
      <c r="C75">
        <f t="shared" ref="C75:C138" si="2">IF(D75=1,C74+1,C74)</f>
        <v>2017</v>
      </c>
      <c r="D75">
        <f t="shared" ref="D75:D138" si="3">IF(D74=12,1,D74+1)</f>
        <v>7</v>
      </c>
      <c r="E75" s="10">
        <v>18237829</v>
      </c>
      <c r="F75" s="10">
        <v>204477</v>
      </c>
      <c r="G75" s="10">
        <v>907438</v>
      </c>
      <c r="H75" s="10">
        <v>823646</v>
      </c>
      <c r="I75" s="10">
        <v>5909</v>
      </c>
      <c r="J75" s="10">
        <v>6598826</v>
      </c>
      <c r="K75" s="10">
        <v>51883</v>
      </c>
      <c r="L75" s="10">
        <v>79685</v>
      </c>
      <c r="M75" s="10">
        <v>1011837</v>
      </c>
      <c r="N75" s="10">
        <v>828461</v>
      </c>
      <c r="O75" s="10">
        <v>0</v>
      </c>
      <c r="P75" s="10">
        <v>0</v>
      </c>
      <c r="Q75" s="10">
        <v>-50153</v>
      </c>
      <c r="R75" s="10">
        <v>-8450</v>
      </c>
      <c r="S75" s="10">
        <v>-2055</v>
      </c>
      <c r="T75" s="10">
        <v>-160797</v>
      </c>
      <c r="U75" s="10">
        <v>-36720</v>
      </c>
      <c r="V75" s="10">
        <v>0</v>
      </c>
      <c r="W75" s="10">
        <v>0</v>
      </c>
      <c r="X75" s="10">
        <v>0</v>
      </c>
      <c r="Y75" s="10">
        <v>0</v>
      </c>
      <c r="Z75" s="10">
        <v>-96039</v>
      </c>
      <c r="AA75" s="10">
        <v>-266845</v>
      </c>
      <c r="AB75" s="10">
        <v>0</v>
      </c>
      <c r="AC75" s="10">
        <v>-182165</v>
      </c>
      <c r="AD75" s="10">
        <v>-4113</v>
      </c>
      <c r="AE75" s="10">
        <v>0</v>
      </c>
      <c r="AF75" s="10">
        <v>0</v>
      </c>
    </row>
    <row r="76" spans="3:32">
      <c r="C76">
        <f t="shared" si="2"/>
        <v>2017</v>
      </c>
      <c r="D76">
        <f t="shared" si="3"/>
        <v>8</v>
      </c>
      <c r="E76" s="10">
        <v>-3246944</v>
      </c>
      <c r="F76" s="10">
        <v>-36065</v>
      </c>
      <c r="G76" s="10">
        <v>-162768</v>
      </c>
      <c r="H76" s="10">
        <v>212745</v>
      </c>
      <c r="I76" s="10">
        <v>1525</v>
      </c>
      <c r="J76" s="10">
        <v>4360613</v>
      </c>
      <c r="K76" s="10">
        <v>35455</v>
      </c>
      <c r="L76" s="10">
        <v>52303</v>
      </c>
      <c r="M76" s="10">
        <v>686704</v>
      </c>
      <c r="N76" s="10">
        <v>556422</v>
      </c>
      <c r="O76" s="10">
        <v>0</v>
      </c>
      <c r="P76" s="10">
        <v>0</v>
      </c>
      <c r="Q76" s="10">
        <v>-86851</v>
      </c>
      <c r="R76" s="10">
        <v>1580</v>
      </c>
      <c r="S76" s="10">
        <v>-1814</v>
      </c>
      <c r="T76" s="10">
        <v>87319</v>
      </c>
      <c r="U76" s="10">
        <v>-109169</v>
      </c>
      <c r="V76" s="10">
        <v>0</v>
      </c>
      <c r="W76" s="10">
        <v>0</v>
      </c>
      <c r="X76" s="10">
        <v>0</v>
      </c>
      <c r="Y76" s="10">
        <v>0</v>
      </c>
      <c r="Z76" s="10">
        <v>-25483</v>
      </c>
      <c r="AA76" s="10">
        <v>-110493</v>
      </c>
      <c r="AB76" s="10">
        <v>0</v>
      </c>
      <c r="AC76" s="10">
        <v>-67480</v>
      </c>
      <c r="AD76" s="10">
        <v>-341</v>
      </c>
      <c r="AE76" s="10">
        <v>0</v>
      </c>
      <c r="AF76" s="10">
        <v>0</v>
      </c>
    </row>
    <row r="77" spans="3:32">
      <c r="C77">
        <f t="shared" si="2"/>
        <v>2017</v>
      </c>
      <c r="D77">
        <f t="shared" si="3"/>
        <v>9</v>
      </c>
      <c r="E77" s="10">
        <v>-63180996</v>
      </c>
      <c r="F77" s="10">
        <v>-696346</v>
      </c>
      <c r="G77" s="10">
        <v>-3190769</v>
      </c>
      <c r="H77" s="10">
        <v>-2625034</v>
      </c>
      <c r="I77" s="10">
        <v>-18817</v>
      </c>
      <c r="J77" s="10">
        <v>-21456985</v>
      </c>
      <c r="K77" s="10">
        <v>-159283</v>
      </c>
      <c r="L77" s="10">
        <v>-254136</v>
      </c>
      <c r="M77" s="10">
        <v>-3328270</v>
      </c>
      <c r="N77" s="10">
        <v>-2566852</v>
      </c>
      <c r="O77" s="10">
        <v>0</v>
      </c>
      <c r="P77" s="10">
        <v>0</v>
      </c>
      <c r="Q77" s="10">
        <v>-397023</v>
      </c>
      <c r="R77" s="10">
        <v>-17508</v>
      </c>
      <c r="S77" s="10">
        <v>-260</v>
      </c>
      <c r="T77" s="10">
        <v>-531990</v>
      </c>
      <c r="U77" s="10">
        <v>-903309</v>
      </c>
      <c r="V77" s="10">
        <v>0</v>
      </c>
      <c r="W77" s="10">
        <v>0</v>
      </c>
      <c r="X77" s="10">
        <v>0</v>
      </c>
      <c r="Y77" s="10">
        <v>0</v>
      </c>
      <c r="Z77" s="10">
        <v>-97365</v>
      </c>
      <c r="AA77" s="10">
        <v>-301763</v>
      </c>
      <c r="AB77" s="10">
        <v>0</v>
      </c>
      <c r="AC77" s="10">
        <v>-165472</v>
      </c>
      <c r="AD77" s="10">
        <v>-4227</v>
      </c>
      <c r="AE77" s="10">
        <v>0</v>
      </c>
      <c r="AF77" s="10">
        <v>0</v>
      </c>
    </row>
    <row r="78" spans="3:32">
      <c r="C78">
        <f t="shared" si="2"/>
        <v>2017</v>
      </c>
      <c r="D78">
        <f t="shared" si="3"/>
        <v>10</v>
      </c>
      <c r="E78" s="10">
        <v>-73103851</v>
      </c>
      <c r="F78" s="10">
        <v>-799272</v>
      </c>
      <c r="G78" s="10">
        <v>-3718643</v>
      </c>
      <c r="H78" s="10">
        <v>-2891034</v>
      </c>
      <c r="I78" s="10">
        <v>-20720</v>
      </c>
      <c r="J78" s="10">
        <v>-21200736</v>
      </c>
      <c r="K78" s="10">
        <v>-144260</v>
      </c>
      <c r="L78" s="10">
        <v>-247762</v>
      </c>
      <c r="M78" s="10">
        <v>-3269103</v>
      </c>
      <c r="N78" s="10">
        <v>-2565387</v>
      </c>
      <c r="O78" s="10">
        <v>0</v>
      </c>
      <c r="P78" s="10">
        <v>0</v>
      </c>
      <c r="Q78" s="10">
        <v>-205972</v>
      </c>
      <c r="R78" s="10">
        <v>-3099</v>
      </c>
      <c r="S78" s="10">
        <v>-2592</v>
      </c>
      <c r="T78" s="10">
        <v>-394908</v>
      </c>
      <c r="U78" s="10">
        <v>-254200</v>
      </c>
      <c r="V78" s="10">
        <v>0</v>
      </c>
      <c r="W78" s="10">
        <v>0</v>
      </c>
      <c r="X78" s="10">
        <v>0</v>
      </c>
      <c r="Y78" s="10">
        <v>0</v>
      </c>
      <c r="Z78" s="10">
        <v>11852</v>
      </c>
      <c r="AA78" s="10">
        <v>46735</v>
      </c>
      <c r="AB78" s="10">
        <v>0</v>
      </c>
      <c r="AC78" s="10">
        <v>26326</v>
      </c>
      <c r="AD78" s="10">
        <v>-490</v>
      </c>
      <c r="AE78" s="10">
        <v>0</v>
      </c>
      <c r="AF78" s="10">
        <v>0</v>
      </c>
    </row>
    <row r="79" spans="3:32">
      <c r="C79">
        <f t="shared" si="2"/>
        <v>2017</v>
      </c>
      <c r="D79">
        <f t="shared" si="3"/>
        <v>11</v>
      </c>
      <c r="E79" s="10">
        <v>21881937</v>
      </c>
      <c r="F79" s="10">
        <v>237181</v>
      </c>
      <c r="G79" s="10">
        <v>1118563</v>
      </c>
      <c r="H79" s="10">
        <v>291560</v>
      </c>
      <c r="I79" s="10">
        <v>2089</v>
      </c>
      <c r="J79" s="10">
        <v>-2357516</v>
      </c>
      <c r="K79" s="10">
        <v>-15917</v>
      </c>
      <c r="L79" s="10">
        <v>-27400</v>
      </c>
      <c r="M79" s="10">
        <v>-389692</v>
      </c>
      <c r="N79" s="10">
        <v>-330449</v>
      </c>
      <c r="O79" s="10">
        <v>0</v>
      </c>
      <c r="P79" s="10">
        <v>0</v>
      </c>
      <c r="Q79" s="10">
        <v>214983</v>
      </c>
      <c r="R79" s="10">
        <v>19896</v>
      </c>
      <c r="S79" s="10">
        <v>1490</v>
      </c>
      <c r="T79" s="10">
        <v>299094</v>
      </c>
      <c r="U79" s="10">
        <v>319397</v>
      </c>
      <c r="V79" s="10">
        <v>0</v>
      </c>
      <c r="W79" s="10">
        <v>0</v>
      </c>
      <c r="X79" s="10">
        <v>0</v>
      </c>
      <c r="Y79" s="10">
        <v>0</v>
      </c>
      <c r="Z79" s="10">
        <v>196953</v>
      </c>
      <c r="AA79" s="10">
        <v>599153</v>
      </c>
      <c r="AB79" s="10">
        <v>0</v>
      </c>
      <c r="AC79" s="10">
        <v>404389</v>
      </c>
      <c r="AD79" s="10">
        <v>10001</v>
      </c>
      <c r="AE79" s="10">
        <v>0</v>
      </c>
      <c r="AF79" s="10">
        <v>0</v>
      </c>
    </row>
    <row r="80" spans="3:32">
      <c r="C80">
        <f t="shared" si="2"/>
        <v>2017</v>
      </c>
      <c r="D80">
        <f t="shared" si="3"/>
        <v>12</v>
      </c>
      <c r="E80" s="10">
        <v>43820357</v>
      </c>
      <c r="F80" s="10">
        <v>470732</v>
      </c>
      <c r="G80" s="10">
        <v>2248136</v>
      </c>
      <c r="H80" s="10">
        <v>1527810</v>
      </c>
      <c r="I80" s="10">
        <v>10940</v>
      </c>
      <c r="J80" s="10">
        <v>-357536</v>
      </c>
      <c r="K80" s="10">
        <v>-2552</v>
      </c>
      <c r="L80" s="10">
        <v>-3890</v>
      </c>
      <c r="M80" s="10">
        <v>-60065</v>
      </c>
      <c r="N80" s="10">
        <v>-51524</v>
      </c>
      <c r="O80" s="10">
        <v>0</v>
      </c>
      <c r="P80" s="10">
        <v>0</v>
      </c>
      <c r="Q80" s="10">
        <v>18333</v>
      </c>
      <c r="R80" s="10">
        <v>-8174</v>
      </c>
      <c r="S80" s="10">
        <v>447</v>
      </c>
      <c r="T80" s="10">
        <v>125844</v>
      </c>
      <c r="U80" s="10">
        <v>414657</v>
      </c>
      <c r="V80" s="10">
        <v>0</v>
      </c>
      <c r="W80" s="10">
        <v>0</v>
      </c>
      <c r="X80" s="10">
        <v>0</v>
      </c>
      <c r="Y80" s="10">
        <v>0</v>
      </c>
      <c r="Z80" s="10">
        <v>39335</v>
      </c>
      <c r="AA80" s="10">
        <v>153100</v>
      </c>
      <c r="AB80" s="10">
        <v>0</v>
      </c>
      <c r="AC80" s="10">
        <v>122975</v>
      </c>
      <c r="AD80" s="10">
        <v>937</v>
      </c>
      <c r="AE80" s="10">
        <v>0</v>
      </c>
      <c r="AF80" s="10">
        <v>0</v>
      </c>
    </row>
    <row r="81" spans="3:32">
      <c r="C81">
        <f t="shared" si="2"/>
        <v>2018</v>
      </c>
      <c r="D81">
        <f t="shared" si="3"/>
        <v>1</v>
      </c>
      <c r="E81" s="10">
        <v>-11913059</v>
      </c>
      <c r="F81" s="10">
        <v>-126614</v>
      </c>
      <c r="G81" s="10">
        <v>-612010</v>
      </c>
      <c r="H81" s="10">
        <v>-455434</v>
      </c>
      <c r="I81" s="10">
        <v>-3256</v>
      </c>
      <c r="J81" s="10">
        <v>-2204788</v>
      </c>
      <c r="K81" s="10">
        <v>-15635</v>
      </c>
      <c r="L81" s="10">
        <v>-24125</v>
      </c>
      <c r="M81" s="10">
        <v>-360990</v>
      </c>
      <c r="N81" s="10">
        <v>-313448</v>
      </c>
      <c r="O81" s="10">
        <v>0</v>
      </c>
      <c r="P81" s="10">
        <v>0</v>
      </c>
      <c r="Q81" s="10">
        <v>-169540</v>
      </c>
      <c r="R81" s="10">
        <v>-13750</v>
      </c>
      <c r="S81" s="10">
        <v>-915</v>
      </c>
      <c r="T81" s="10">
        <v>-414083</v>
      </c>
      <c r="U81" s="10">
        <v>-605023</v>
      </c>
      <c r="V81" s="10">
        <v>0</v>
      </c>
      <c r="W81" s="10">
        <v>0</v>
      </c>
      <c r="X81" s="10">
        <v>0</v>
      </c>
      <c r="Y81" s="10">
        <v>0</v>
      </c>
      <c r="Z81" s="10">
        <v>-148757</v>
      </c>
      <c r="AA81" s="10">
        <v>-424406</v>
      </c>
      <c r="AB81" s="10">
        <v>0</v>
      </c>
      <c r="AC81" s="10">
        <v>-322918</v>
      </c>
      <c r="AD81" s="10">
        <v>-7189</v>
      </c>
      <c r="AE81" s="10">
        <v>0</v>
      </c>
      <c r="AF81" s="10">
        <v>0</v>
      </c>
    </row>
    <row r="82" spans="3:32">
      <c r="C82">
        <f t="shared" si="2"/>
        <v>2018</v>
      </c>
      <c r="D82">
        <f t="shared" si="3"/>
        <v>2</v>
      </c>
      <c r="E82" s="10">
        <v>-53120964</v>
      </c>
      <c r="F82" s="10">
        <v>-558704</v>
      </c>
      <c r="G82" s="10">
        <v>-2735073</v>
      </c>
      <c r="H82" s="10">
        <v>-2591806</v>
      </c>
      <c r="I82" s="10">
        <v>-18508</v>
      </c>
      <c r="J82" s="10">
        <v>-14352904</v>
      </c>
      <c r="K82" s="10">
        <v>-98992</v>
      </c>
      <c r="L82" s="10">
        <v>-161955</v>
      </c>
      <c r="M82" s="10">
        <v>-2337023</v>
      </c>
      <c r="N82" s="10">
        <v>-2003906</v>
      </c>
      <c r="O82" s="10">
        <v>0</v>
      </c>
      <c r="P82" s="10">
        <v>0</v>
      </c>
      <c r="Q82" s="10">
        <v>-274137</v>
      </c>
      <c r="R82" s="10">
        <v>-5601</v>
      </c>
      <c r="S82" s="10">
        <v>-772</v>
      </c>
      <c r="T82" s="10">
        <v>-476168</v>
      </c>
      <c r="U82" s="10">
        <v>-768310</v>
      </c>
      <c r="V82" s="10">
        <v>0</v>
      </c>
      <c r="W82" s="10">
        <v>0</v>
      </c>
      <c r="X82" s="10">
        <v>0</v>
      </c>
      <c r="Y82" s="10">
        <v>0</v>
      </c>
      <c r="Z82" s="10">
        <v>-103150</v>
      </c>
      <c r="AA82" s="10">
        <v>-333350</v>
      </c>
      <c r="AB82" s="10">
        <v>0</v>
      </c>
      <c r="AC82" s="10">
        <v>-214697</v>
      </c>
      <c r="AD82" s="10">
        <v>-3751</v>
      </c>
      <c r="AE82" s="10">
        <v>0</v>
      </c>
      <c r="AF82" s="10">
        <v>0</v>
      </c>
    </row>
    <row r="83" spans="3:32">
      <c r="C83">
        <f t="shared" si="2"/>
        <v>2018</v>
      </c>
      <c r="D83">
        <f t="shared" si="3"/>
        <v>3</v>
      </c>
      <c r="E83" s="10">
        <v>-6204071</v>
      </c>
      <c r="F83" s="10">
        <v>-64615</v>
      </c>
      <c r="G83" s="10">
        <v>-319786</v>
      </c>
      <c r="H83" s="10">
        <v>309209</v>
      </c>
      <c r="I83" s="10">
        <v>2206</v>
      </c>
      <c r="J83" s="10">
        <v>12643453</v>
      </c>
      <c r="K83" s="10">
        <v>79973</v>
      </c>
      <c r="L83" s="10">
        <v>147097</v>
      </c>
      <c r="M83" s="10">
        <v>2186335</v>
      </c>
      <c r="N83" s="10">
        <v>1898746</v>
      </c>
      <c r="O83" s="10">
        <v>0</v>
      </c>
      <c r="P83" s="10">
        <v>0</v>
      </c>
      <c r="Q83" s="10">
        <v>101577</v>
      </c>
      <c r="R83" s="10">
        <v>13954</v>
      </c>
      <c r="S83" s="10">
        <v>-437</v>
      </c>
      <c r="T83" s="10">
        <v>133852</v>
      </c>
      <c r="U83" s="10">
        <v>243348</v>
      </c>
      <c r="V83" s="10">
        <v>0</v>
      </c>
      <c r="W83" s="10">
        <v>0</v>
      </c>
      <c r="X83" s="10">
        <v>0</v>
      </c>
      <c r="Y83" s="10">
        <v>0</v>
      </c>
      <c r="Z83" s="10">
        <v>45357</v>
      </c>
      <c r="AA83" s="10">
        <v>75884</v>
      </c>
      <c r="AB83" s="10">
        <v>0</v>
      </c>
      <c r="AC83" s="10">
        <v>111998</v>
      </c>
      <c r="AD83" s="10">
        <v>1589</v>
      </c>
      <c r="AE83" s="10">
        <v>0</v>
      </c>
      <c r="AF83" s="10">
        <v>0</v>
      </c>
    </row>
    <row r="84" spans="3:32">
      <c r="C84">
        <f t="shared" si="2"/>
        <v>2018</v>
      </c>
      <c r="D84">
        <f t="shared" si="3"/>
        <v>4</v>
      </c>
      <c r="E84" s="10">
        <v>-3213324</v>
      </c>
      <c r="F84" s="10">
        <v>-33152</v>
      </c>
      <c r="G84" s="10">
        <v>-166315</v>
      </c>
      <c r="H84" s="10">
        <v>375852</v>
      </c>
      <c r="I84" s="10">
        <v>2678</v>
      </c>
      <c r="J84" s="10">
        <v>3129015</v>
      </c>
      <c r="K84" s="10">
        <v>22063</v>
      </c>
      <c r="L84" s="10">
        <v>37258</v>
      </c>
      <c r="M84" s="10">
        <v>563089</v>
      </c>
      <c r="N84" s="10">
        <v>463064</v>
      </c>
      <c r="O84" s="10">
        <v>0</v>
      </c>
      <c r="P84" s="10">
        <v>0</v>
      </c>
      <c r="Q84" s="10">
        <v>264685</v>
      </c>
      <c r="R84" s="10">
        <v>11107</v>
      </c>
      <c r="S84" s="10">
        <v>1804</v>
      </c>
      <c r="T84" s="10">
        <v>355660</v>
      </c>
      <c r="U84" s="10">
        <v>771308</v>
      </c>
      <c r="V84" s="10">
        <v>0</v>
      </c>
      <c r="W84" s="10">
        <v>0</v>
      </c>
      <c r="X84" s="10">
        <v>0</v>
      </c>
      <c r="Y84" s="10">
        <v>0</v>
      </c>
      <c r="Z84" s="10">
        <v>98429</v>
      </c>
      <c r="AA84" s="10">
        <v>348089</v>
      </c>
      <c r="AB84" s="10">
        <v>0</v>
      </c>
      <c r="AC84" s="10">
        <v>206175</v>
      </c>
      <c r="AD84" s="10">
        <v>4964</v>
      </c>
      <c r="AE84" s="10">
        <v>0</v>
      </c>
      <c r="AF84" s="10">
        <v>0</v>
      </c>
    </row>
    <row r="85" spans="3:32">
      <c r="C85">
        <f t="shared" si="2"/>
        <v>2018</v>
      </c>
      <c r="D85">
        <f t="shared" si="3"/>
        <v>5</v>
      </c>
      <c r="E85" s="10">
        <v>90234301</v>
      </c>
      <c r="F85" s="10">
        <v>922090</v>
      </c>
      <c r="G85" s="10">
        <v>4685500</v>
      </c>
      <c r="H85" s="10">
        <v>3938822</v>
      </c>
      <c r="I85" s="10">
        <v>28032</v>
      </c>
      <c r="J85" s="10">
        <v>31395111</v>
      </c>
      <c r="K85" s="10">
        <v>223908</v>
      </c>
      <c r="L85" s="10">
        <v>371649</v>
      </c>
      <c r="M85" s="10">
        <v>5301318</v>
      </c>
      <c r="N85" s="10">
        <v>4431044</v>
      </c>
      <c r="O85" s="10">
        <v>0</v>
      </c>
      <c r="P85" s="10">
        <v>0</v>
      </c>
      <c r="Q85" s="10">
        <v>675587</v>
      </c>
      <c r="R85" s="10">
        <v>23230</v>
      </c>
      <c r="S85" s="10">
        <v>5345</v>
      </c>
      <c r="T85" s="10">
        <v>911135</v>
      </c>
      <c r="U85" s="10">
        <v>1100133</v>
      </c>
      <c r="V85" s="10">
        <v>0</v>
      </c>
      <c r="W85" s="10">
        <v>0</v>
      </c>
      <c r="X85" s="10">
        <v>0</v>
      </c>
      <c r="Y85" s="10">
        <v>0</v>
      </c>
      <c r="Z85" s="10">
        <v>186273</v>
      </c>
      <c r="AA85" s="10">
        <v>590926</v>
      </c>
      <c r="AB85" s="10">
        <v>0</v>
      </c>
      <c r="AC85" s="10">
        <v>412302</v>
      </c>
      <c r="AD85" s="10">
        <v>8870</v>
      </c>
      <c r="AE85" s="10">
        <v>0</v>
      </c>
      <c r="AF85" s="10">
        <v>0</v>
      </c>
    </row>
    <row r="86" spans="3:32">
      <c r="C86">
        <f t="shared" si="2"/>
        <v>2018</v>
      </c>
      <c r="D86">
        <f t="shared" si="3"/>
        <v>6</v>
      </c>
      <c r="E86" s="10">
        <v>44995365</v>
      </c>
      <c r="F86" s="10">
        <v>455167</v>
      </c>
      <c r="G86" s="10">
        <v>2344622</v>
      </c>
      <c r="H86" s="10">
        <v>1429111</v>
      </c>
      <c r="I86" s="10">
        <v>10156</v>
      </c>
      <c r="J86" s="10">
        <v>7040675</v>
      </c>
      <c r="K86" s="10">
        <v>54499</v>
      </c>
      <c r="L86" s="10">
        <v>87278</v>
      </c>
      <c r="M86" s="10">
        <v>1148626</v>
      </c>
      <c r="N86" s="10">
        <v>906186</v>
      </c>
      <c r="O86" s="10">
        <v>0</v>
      </c>
      <c r="P86" s="10">
        <v>0</v>
      </c>
      <c r="Q86" s="10">
        <v>-23459</v>
      </c>
      <c r="R86" s="10">
        <v>-5815</v>
      </c>
      <c r="S86" s="10">
        <v>-1300</v>
      </c>
      <c r="T86" s="10">
        <v>30814</v>
      </c>
      <c r="U86" s="10">
        <v>31394</v>
      </c>
      <c r="V86" s="10">
        <v>0</v>
      </c>
      <c r="W86" s="10">
        <v>0</v>
      </c>
      <c r="X86" s="10">
        <v>0</v>
      </c>
      <c r="Y86" s="10">
        <v>0</v>
      </c>
      <c r="Z86" s="10">
        <v>-95583</v>
      </c>
      <c r="AA86" s="10">
        <v>-306488</v>
      </c>
      <c r="AB86" s="10">
        <v>0</v>
      </c>
      <c r="AC86" s="10">
        <v>-191812</v>
      </c>
      <c r="AD86" s="10">
        <v>-4625</v>
      </c>
      <c r="AE86" s="10">
        <v>0</v>
      </c>
      <c r="AF86" s="10">
        <v>0</v>
      </c>
    </row>
    <row r="87" spans="3:32">
      <c r="C87">
        <f t="shared" si="2"/>
        <v>2018</v>
      </c>
      <c r="D87">
        <f t="shared" si="3"/>
        <v>7</v>
      </c>
      <c r="E87" s="10">
        <v>18355643</v>
      </c>
      <c r="F87" s="10">
        <v>183934</v>
      </c>
      <c r="G87" s="10">
        <v>961436</v>
      </c>
      <c r="H87" s="10">
        <v>832923</v>
      </c>
      <c r="I87" s="10">
        <v>5913</v>
      </c>
      <c r="J87" s="10">
        <v>6656693</v>
      </c>
      <c r="K87" s="10">
        <v>50845</v>
      </c>
      <c r="L87" s="10">
        <v>82864</v>
      </c>
      <c r="M87" s="10">
        <v>1047720</v>
      </c>
      <c r="N87" s="10">
        <v>828461</v>
      </c>
      <c r="O87" s="10">
        <v>0</v>
      </c>
      <c r="P87" s="10">
        <v>0</v>
      </c>
      <c r="Q87" s="10">
        <v>-50463</v>
      </c>
      <c r="R87" s="10">
        <v>-8450</v>
      </c>
      <c r="S87" s="10">
        <v>-2055</v>
      </c>
      <c r="T87" s="10">
        <v>-160797</v>
      </c>
      <c r="U87" s="10">
        <v>-36720</v>
      </c>
      <c r="V87" s="10">
        <v>0</v>
      </c>
      <c r="W87" s="10">
        <v>0</v>
      </c>
      <c r="X87" s="10">
        <v>0</v>
      </c>
      <c r="Y87" s="10">
        <v>0</v>
      </c>
      <c r="Z87" s="10">
        <v>-96039</v>
      </c>
      <c r="AA87" s="10">
        <v>-269525</v>
      </c>
      <c r="AB87" s="10">
        <v>0</v>
      </c>
      <c r="AC87" s="10">
        <v>-182165</v>
      </c>
      <c r="AD87" s="10">
        <v>-4113</v>
      </c>
      <c r="AE87" s="10">
        <v>0</v>
      </c>
      <c r="AF87" s="10">
        <v>0</v>
      </c>
    </row>
    <row r="88" spans="3:32">
      <c r="C88">
        <f t="shared" si="2"/>
        <v>2018</v>
      </c>
      <c r="D88">
        <f t="shared" si="3"/>
        <v>8</v>
      </c>
      <c r="E88" s="10">
        <v>-3267887</v>
      </c>
      <c r="F88" s="10">
        <v>-32451</v>
      </c>
      <c r="G88" s="10">
        <v>-172376</v>
      </c>
      <c r="H88" s="10">
        <v>215142</v>
      </c>
      <c r="I88" s="10">
        <v>1526</v>
      </c>
      <c r="J88" s="10">
        <v>4398634</v>
      </c>
      <c r="K88" s="10">
        <v>34746</v>
      </c>
      <c r="L88" s="10">
        <v>54383</v>
      </c>
      <c r="M88" s="10">
        <v>710990</v>
      </c>
      <c r="N88" s="10">
        <v>556422</v>
      </c>
      <c r="O88" s="10">
        <v>0</v>
      </c>
      <c r="P88" s="10">
        <v>0</v>
      </c>
      <c r="Q88" s="10">
        <v>-87387</v>
      </c>
      <c r="R88" s="10">
        <v>1580</v>
      </c>
      <c r="S88" s="10">
        <v>-1814</v>
      </c>
      <c r="T88" s="10">
        <v>87319</v>
      </c>
      <c r="U88" s="10">
        <v>-109169</v>
      </c>
      <c r="V88" s="10">
        <v>0</v>
      </c>
      <c r="W88" s="10">
        <v>0</v>
      </c>
      <c r="X88" s="10">
        <v>0</v>
      </c>
      <c r="Y88" s="10">
        <v>0</v>
      </c>
      <c r="Z88" s="10">
        <v>-25483</v>
      </c>
      <c r="AA88" s="10">
        <v>-111603</v>
      </c>
      <c r="AB88" s="10">
        <v>0</v>
      </c>
      <c r="AC88" s="10">
        <v>-67480</v>
      </c>
      <c r="AD88" s="10">
        <v>-341</v>
      </c>
      <c r="AE88" s="10">
        <v>0</v>
      </c>
      <c r="AF88" s="10">
        <v>0</v>
      </c>
    </row>
    <row r="89" spans="3:32">
      <c r="C89">
        <f t="shared" si="2"/>
        <v>2018</v>
      </c>
      <c r="D89">
        <f t="shared" si="3"/>
        <v>9</v>
      </c>
      <c r="E89" s="10">
        <v>-63588304</v>
      </c>
      <c r="F89" s="10">
        <v>-626563</v>
      </c>
      <c r="G89" s="10">
        <v>-3377555</v>
      </c>
      <c r="H89" s="10">
        <v>-2654602</v>
      </c>
      <c r="I89" s="10">
        <v>-18829</v>
      </c>
      <c r="J89" s="10">
        <v>-21658599</v>
      </c>
      <c r="K89" s="10">
        <v>-157674</v>
      </c>
      <c r="L89" s="10">
        <v>-264935</v>
      </c>
      <c r="M89" s="10">
        <v>-3428114</v>
      </c>
      <c r="N89" s="10">
        <v>-2566852</v>
      </c>
      <c r="O89" s="10">
        <v>0</v>
      </c>
      <c r="P89" s="10">
        <v>0</v>
      </c>
      <c r="Q89" s="10">
        <v>-399472</v>
      </c>
      <c r="R89" s="10">
        <v>-17508</v>
      </c>
      <c r="S89" s="10">
        <v>-260</v>
      </c>
      <c r="T89" s="10">
        <v>-531990</v>
      </c>
      <c r="U89" s="10">
        <v>-903309</v>
      </c>
      <c r="V89" s="10">
        <v>0</v>
      </c>
      <c r="W89" s="10">
        <v>0</v>
      </c>
      <c r="X89" s="10">
        <v>0</v>
      </c>
      <c r="Y89" s="10">
        <v>0</v>
      </c>
      <c r="Z89" s="10">
        <v>-97365</v>
      </c>
      <c r="AA89" s="10">
        <v>-304795</v>
      </c>
      <c r="AB89" s="10">
        <v>0</v>
      </c>
      <c r="AC89" s="10">
        <v>-165472</v>
      </c>
      <c r="AD89" s="10">
        <v>-4227</v>
      </c>
      <c r="AE89" s="10">
        <v>0</v>
      </c>
      <c r="AF89" s="10">
        <v>0</v>
      </c>
    </row>
    <row r="90" spans="3:32">
      <c r="C90">
        <f t="shared" si="2"/>
        <v>2018</v>
      </c>
      <c r="D90">
        <f t="shared" si="3"/>
        <v>10</v>
      </c>
      <c r="E90" s="10">
        <v>-73574810</v>
      </c>
      <c r="F90" s="10">
        <v>-719167</v>
      </c>
      <c r="G90" s="10">
        <v>-3934605</v>
      </c>
      <c r="H90" s="10">
        <v>-2923597</v>
      </c>
      <c r="I90" s="10">
        <v>-20735</v>
      </c>
      <c r="J90" s="10">
        <v>-21401707</v>
      </c>
      <c r="K90" s="10">
        <v>-142803</v>
      </c>
      <c r="L90" s="10">
        <v>-257910</v>
      </c>
      <c r="M90" s="10">
        <v>-3366305</v>
      </c>
      <c r="N90" s="10">
        <v>-2565387</v>
      </c>
      <c r="O90" s="10">
        <v>0</v>
      </c>
      <c r="P90" s="10">
        <v>0</v>
      </c>
      <c r="Q90" s="10">
        <v>-207243</v>
      </c>
      <c r="R90" s="10">
        <v>-3099</v>
      </c>
      <c r="S90" s="10">
        <v>-2592</v>
      </c>
      <c r="T90" s="10">
        <v>-394908</v>
      </c>
      <c r="U90" s="10">
        <v>-254200</v>
      </c>
      <c r="V90" s="10">
        <v>0</v>
      </c>
      <c r="W90" s="10">
        <v>0</v>
      </c>
      <c r="X90" s="10">
        <v>0</v>
      </c>
      <c r="Y90" s="10">
        <v>0</v>
      </c>
      <c r="Z90" s="10">
        <v>11852</v>
      </c>
      <c r="AA90" s="10">
        <v>47204</v>
      </c>
      <c r="AB90" s="10">
        <v>0</v>
      </c>
      <c r="AC90" s="10">
        <v>26326</v>
      </c>
      <c r="AD90" s="10">
        <v>-490</v>
      </c>
      <c r="AE90" s="10">
        <v>0</v>
      </c>
      <c r="AF90" s="10">
        <v>0</v>
      </c>
    </row>
    <row r="91" spans="3:32">
      <c r="C91">
        <f t="shared" si="2"/>
        <v>2018</v>
      </c>
      <c r="D91">
        <f t="shared" si="3"/>
        <v>11</v>
      </c>
      <c r="E91" s="10">
        <v>22022753</v>
      </c>
      <c r="F91" s="10">
        <v>213415</v>
      </c>
      <c r="G91" s="10">
        <v>1183177</v>
      </c>
      <c r="H91" s="10">
        <v>294844</v>
      </c>
      <c r="I91" s="10">
        <v>2090</v>
      </c>
      <c r="J91" s="10">
        <v>-2378137</v>
      </c>
      <c r="K91" s="10">
        <v>-15757</v>
      </c>
      <c r="L91" s="10">
        <v>-28479</v>
      </c>
      <c r="M91" s="10">
        <v>-403071</v>
      </c>
      <c r="N91" s="10">
        <v>-330449</v>
      </c>
      <c r="O91" s="10">
        <v>0</v>
      </c>
      <c r="P91" s="10">
        <v>0</v>
      </c>
      <c r="Q91" s="10">
        <v>217628</v>
      </c>
      <c r="R91" s="10">
        <v>19896</v>
      </c>
      <c r="S91" s="10">
        <v>1490</v>
      </c>
      <c r="T91" s="10">
        <v>299094</v>
      </c>
      <c r="U91" s="10">
        <v>319397</v>
      </c>
      <c r="V91" s="10">
        <v>0</v>
      </c>
      <c r="W91" s="10">
        <v>0</v>
      </c>
      <c r="X91" s="10">
        <v>0</v>
      </c>
      <c r="Y91" s="10">
        <v>0</v>
      </c>
      <c r="Z91" s="10">
        <v>196953</v>
      </c>
      <c r="AA91" s="10">
        <v>605172</v>
      </c>
      <c r="AB91" s="10">
        <v>0</v>
      </c>
      <c r="AC91" s="10">
        <v>404389</v>
      </c>
      <c r="AD91" s="10">
        <v>10001</v>
      </c>
      <c r="AE91" s="10">
        <v>0</v>
      </c>
      <c r="AF91" s="10">
        <v>0</v>
      </c>
    </row>
    <row r="92" spans="3:32">
      <c r="C92">
        <f t="shared" si="2"/>
        <v>2018</v>
      </c>
      <c r="D92">
        <f t="shared" si="3"/>
        <v>12</v>
      </c>
      <c r="E92" s="10">
        <v>44101875</v>
      </c>
      <c r="F92" s="10">
        <v>423689</v>
      </c>
      <c r="G92" s="10">
        <v>2377487</v>
      </c>
      <c r="H92" s="10">
        <v>1545018</v>
      </c>
      <c r="I92" s="10">
        <v>10948</v>
      </c>
      <c r="J92" s="10">
        <v>-360675</v>
      </c>
      <c r="K92" s="10">
        <v>-2526</v>
      </c>
      <c r="L92" s="10">
        <v>-4054</v>
      </c>
      <c r="M92" s="10">
        <v>-62109</v>
      </c>
      <c r="N92" s="10">
        <v>-51524</v>
      </c>
      <c r="O92" s="10">
        <v>0</v>
      </c>
      <c r="P92" s="10">
        <v>0</v>
      </c>
      <c r="Q92" s="10">
        <v>18558</v>
      </c>
      <c r="R92" s="10">
        <v>-8174</v>
      </c>
      <c r="S92" s="10">
        <v>447</v>
      </c>
      <c r="T92" s="10">
        <v>125844</v>
      </c>
      <c r="U92" s="10">
        <v>414657</v>
      </c>
      <c r="V92" s="10">
        <v>0</v>
      </c>
      <c r="W92" s="10">
        <v>0</v>
      </c>
      <c r="X92" s="10">
        <v>0</v>
      </c>
      <c r="Y92" s="10">
        <v>0</v>
      </c>
      <c r="Z92" s="10">
        <v>39335</v>
      </c>
      <c r="AA92" s="10">
        <v>154638</v>
      </c>
      <c r="AB92" s="10">
        <v>0</v>
      </c>
      <c r="AC92" s="10">
        <v>122975</v>
      </c>
      <c r="AD92" s="10">
        <v>937</v>
      </c>
      <c r="AE92" s="10">
        <v>0</v>
      </c>
      <c r="AF92" s="10">
        <v>0</v>
      </c>
    </row>
    <row r="93" spans="3:32">
      <c r="C93">
        <f t="shared" si="2"/>
        <v>2019</v>
      </c>
      <c r="D93">
        <f t="shared" si="3"/>
        <v>1</v>
      </c>
      <c r="E93" s="10">
        <v>-12029401</v>
      </c>
      <c r="F93" s="10">
        <v>-114390</v>
      </c>
      <c r="G93" s="10">
        <v>-649347</v>
      </c>
      <c r="H93" s="10">
        <v>-462021</v>
      </c>
      <c r="I93" s="10">
        <v>-3269</v>
      </c>
      <c r="J93" s="10">
        <v>-2233743</v>
      </c>
      <c r="K93" s="10">
        <v>-15477</v>
      </c>
      <c r="L93" s="10">
        <v>-25137</v>
      </c>
      <c r="M93" s="10">
        <v>-373183</v>
      </c>
      <c r="N93" s="10">
        <v>-313448</v>
      </c>
      <c r="O93" s="10">
        <v>0</v>
      </c>
      <c r="P93" s="10">
        <v>0</v>
      </c>
      <c r="Q93" s="10">
        <v>-171625</v>
      </c>
      <c r="R93" s="10">
        <v>-13750</v>
      </c>
      <c r="S93" s="10">
        <v>-915</v>
      </c>
      <c r="T93" s="10">
        <v>-414083</v>
      </c>
      <c r="U93" s="10">
        <v>-605023</v>
      </c>
      <c r="V93" s="10">
        <v>0</v>
      </c>
      <c r="W93" s="10">
        <v>0</v>
      </c>
      <c r="X93" s="10">
        <v>0</v>
      </c>
      <c r="Y93" s="10">
        <v>0</v>
      </c>
      <c r="Z93" s="10">
        <v>-148757</v>
      </c>
      <c r="AA93" s="10">
        <v>-428670</v>
      </c>
      <c r="AB93" s="10">
        <v>0</v>
      </c>
      <c r="AC93" s="10">
        <v>-322918</v>
      </c>
      <c r="AD93" s="10">
        <v>-7189</v>
      </c>
      <c r="AE93" s="10">
        <v>0</v>
      </c>
      <c r="AF93" s="10">
        <v>0</v>
      </c>
    </row>
    <row r="94" spans="3:32">
      <c r="C94">
        <f t="shared" si="2"/>
        <v>2019</v>
      </c>
      <c r="D94">
        <f t="shared" si="3"/>
        <v>2</v>
      </c>
      <c r="E94" s="10">
        <v>-53638922</v>
      </c>
      <c r="F94" s="10">
        <v>-504965</v>
      </c>
      <c r="G94" s="10">
        <v>-2901611</v>
      </c>
      <c r="H94" s="10">
        <v>-2629291</v>
      </c>
      <c r="I94" s="10">
        <v>-18583</v>
      </c>
      <c r="J94" s="10">
        <v>-14539770</v>
      </c>
      <c r="K94" s="10">
        <v>-98992</v>
      </c>
      <c r="L94" s="10">
        <v>-168263</v>
      </c>
      <c r="M94" s="10">
        <v>-2416595</v>
      </c>
      <c r="N94" s="10">
        <v>-2003906</v>
      </c>
      <c r="O94" s="10">
        <v>0</v>
      </c>
      <c r="P94" s="10">
        <v>0</v>
      </c>
      <c r="Q94" s="10">
        <v>-277511</v>
      </c>
      <c r="R94" s="10">
        <v>-5601</v>
      </c>
      <c r="S94" s="10">
        <v>-772</v>
      </c>
      <c r="T94" s="10">
        <v>-476168</v>
      </c>
      <c r="U94" s="10">
        <v>-768310</v>
      </c>
      <c r="V94" s="10">
        <v>0</v>
      </c>
      <c r="W94" s="10">
        <v>0</v>
      </c>
      <c r="X94" s="10">
        <v>0</v>
      </c>
      <c r="Y94" s="10">
        <v>0</v>
      </c>
      <c r="Z94" s="10">
        <v>-103150</v>
      </c>
      <c r="AA94" s="10">
        <v>-336699</v>
      </c>
      <c r="AB94" s="10">
        <v>0</v>
      </c>
      <c r="AC94" s="10">
        <v>-214697</v>
      </c>
      <c r="AD94" s="10">
        <v>-3751</v>
      </c>
      <c r="AE94" s="10">
        <v>0</v>
      </c>
      <c r="AF94" s="10">
        <v>0</v>
      </c>
    </row>
    <row r="95" spans="3:32">
      <c r="C95">
        <f t="shared" si="2"/>
        <v>2019</v>
      </c>
      <c r="D95">
        <f t="shared" si="3"/>
        <v>3</v>
      </c>
      <c r="E95" s="10">
        <v>-6264499</v>
      </c>
      <c r="F95" s="10">
        <v>-58394</v>
      </c>
      <c r="G95" s="10">
        <v>-339243</v>
      </c>
      <c r="H95" s="10">
        <v>313681</v>
      </c>
      <c r="I95" s="10">
        <v>2215</v>
      </c>
      <c r="J95" s="10">
        <v>12819019</v>
      </c>
      <c r="K95" s="10">
        <v>79157</v>
      </c>
      <c r="L95" s="10">
        <v>153013</v>
      </c>
      <c r="M95" s="10">
        <v>2249648</v>
      </c>
      <c r="N95" s="10">
        <v>1898746</v>
      </c>
      <c r="O95" s="10">
        <v>0</v>
      </c>
      <c r="P95" s="10">
        <v>0</v>
      </c>
      <c r="Q95" s="10">
        <v>102827</v>
      </c>
      <c r="R95" s="10">
        <v>13954</v>
      </c>
      <c r="S95" s="10">
        <v>-437</v>
      </c>
      <c r="T95" s="10">
        <v>133852</v>
      </c>
      <c r="U95" s="10">
        <v>243348</v>
      </c>
      <c r="V95" s="10">
        <v>0</v>
      </c>
      <c r="W95" s="10">
        <v>0</v>
      </c>
      <c r="X95" s="10">
        <v>0</v>
      </c>
      <c r="Y95" s="10">
        <v>0</v>
      </c>
      <c r="Z95" s="10">
        <v>45357</v>
      </c>
      <c r="AA95" s="10">
        <v>76646</v>
      </c>
      <c r="AB95" s="10">
        <v>0</v>
      </c>
      <c r="AC95" s="10">
        <v>111998</v>
      </c>
      <c r="AD95" s="10">
        <v>1589</v>
      </c>
      <c r="AE95" s="10">
        <v>0</v>
      </c>
      <c r="AF95" s="10">
        <v>0</v>
      </c>
    </row>
    <row r="96" spans="3:32">
      <c r="C96">
        <f t="shared" si="2"/>
        <v>2019</v>
      </c>
      <c r="D96">
        <f t="shared" si="3"/>
        <v>4</v>
      </c>
      <c r="E96" s="10">
        <v>-3244604</v>
      </c>
      <c r="F96" s="10">
        <v>-29949</v>
      </c>
      <c r="G96" s="10">
        <v>-176395</v>
      </c>
      <c r="H96" s="10">
        <v>381287</v>
      </c>
      <c r="I96" s="10">
        <v>2689</v>
      </c>
      <c r="J96" s="10">
        <v>3166743</v>
      </c>
      <c r="K96" s="10">
        <v>21838</v>
      </c>
      <c r="L96" s="10">
        <v>38806</v>
      </c>
      <c r="M96" s="10">
        <v>584682</v>
      </c>
      <c r="N96" s="10">
        <v>463064</v>
      </c>
      <c r="O96" s="10">
        <v>0</v>
      </c>
      <c r="P96" s="10">
        <v>0</v>
      </c>
      <c r="Q96" s="10">
        <v>267946</v>
      </c>
      <c r="R96" s="10">
        <v>11107</v>
      </c>
      <c r="S96" s="10">
        <v>1804</v>
      </c>
      <c r="T96" s="10">
        <v>355660</v>
      </c>
      <c r="U96" s="10">
        <v>771308</v>
      </c>
      <c r="V96" s="10">
        <v>0</v>
      </c>
      <c r="W96" s="10">
        <v>0</v>
      </c>
      <c r="X96" s="10">
        <v>0</v>
      </c>
      <c r="Y96" s="10">
        <v>0</v>
      </c>
      <c r="Z96" s="10">
        <v>98429</v>
      </c>
      <c r="AA96" s="10">
        <v>351586</v>
      </c>
      <c r="AB96" s="10">
        <v>0</v>
      </c>
      <c r="AC96" s="10">
        <v>206175</v>
      </c>
      <c r="AD96" s="10">
        <v>4964</v>
      </c>
      <c r="AE96" s="10">
        <v>0</v>
      </c>
      <c r="AF96" s="10">
        <v>0</v>
      </c>
    </row>
    <row r="97" spans="3:32">
      <c r="C97">
        <f t="shared" si="2"/>
        <v>2019</v>
      </c>
      <c r="D97">
        <f t="shared" si="3"/>
        <v>5</v>
      </c>
      <c r="E97" s="10">
        <v>91112154</v>
      </c>
      <c r="F97" s="10">
        <v>832700</v>
      </c>
      <c r="G97" s="10">
        <v>4968617</v>
      </c>
      <c r="H97" s="10">
        <v>3995781</v>
      </c>
      <c r="I97" s="10">
        <v>28153</v>
      </c>
      <c r="J97" s="10">
        <v>31760317</v>
      </c>
      <c r="K97" s="10">
        <v>219339</v>
      </c>
      <c r="L97" s="10">
        <v>387028</v>
      </c>
      <c r="M97" s="10">
        <v>5525667</v>
      </c>
      <c r="N97" s="10">
        <v>4431044</v>
      </c>
      <c r="O97" s="10">
        <v>0</v>
      </c>
      <c r="P97" s="10">
        <v>0</v>
      </c>
      <c r="Q97" s="10">
        <v>683909</v>
      </c>
      <c r="R97" s="10">
        <v>23230</v>
      </c>
      <c r="S97" s="10">
        <v>5345</v>
      </c>
      <c r="T97" s="10">
        <v>911135</v>
      </c>
      <c r="U97" s="10">
        <v>1100133</v>
      </c>
      <c r="V97" s="10">
        <v>0</v>
      </c>
      <c r="W97" s="10">
        <v>0</v>
      </c>
      <c r="X97" s="10">
        <v>0</v>
      </c>
      <c r="Y97" s="10">
        <v>0</v>
      </c>
      <c r="Z97" s="10">
        <v>186273</v>
      </c>
      <c r="AA97" s="10">
        <v>596863</v>
      </c>
      <c r="AB97" s="10">
        <v>0</v>
      </c>
      <c r="AC97" s="10">
        <v>412302</v>
      </c>
      <c r="AD97" s="10">
        <v>8870</v>
      </c>
      <c r="AE97" s="10">
        <v>0</v>
      </c>
      <c r="AF97" s="10">
        <v>0</v>
      </c>
    </row>
    <row r="98" spans="3:32">
      <c r="C98">
        <f t="shared" si="2"/>
        <v>2019</v>
      </c>
      <c r="D98">
        <f t="shared" si="3"/>
        <v>6</v>
      </c>
      <c r="E98" s="10">
        <v>45432660</v>
      </c>
      <c r="F98" s="10">
        <v>411018</v>
      </c>
      <c r="G98" s="10">
        <v>2485860</v>
      </c>
      <c r="H98" s="10">
        <v>1449777</v>
      </c>
      <c r="I98" s="10">
        <v>10201</v>
      </c>
      <c r="J98" s="10">
        <v>7122824</v>
      </c>
      <c r="K98" s="10">
        <v>53387</v>
      </c>
      <c r="L98" s="10">
        <v>90754</v>
      </c>
      <c r="M98" s="10">
        <v>1197031</v>
      </c>
      <c r="N98" s="10">
        <v>906186</v>
      </c>
      <c r="O98" s="10">
        <v>0</v>
      </c>
      <c r="P98" s="10">
        <v>0</v>
      </c>
      <c r="Q98" s="10">
        <v>-23602</v>
      </c>
      <c r="R98" s="10">
        <v>-5815</v>
      </c>
      <c r="S98" s="10">
        <v>-1300</v>
      </c>
      <c r="T98" s="10">
        <v>30814</v>
      </c>
      <c r="U98" s="10">
        <v>31394</v>
      </c>
      <c r="V98" s="10">
        <v>0</v>
      </c>
      <c r="W98" s="10">
        <v>0</v>
      </c>
      <c r="X98" s="10">
        <v>0</v>
      </c>
      <c r="Y98" s="10">
        <v>0</v>
      </c>
      <c r="Z98" s="10">
        <v>-95583</v>
      </c>
      <c r="AA98" s="10">
        <v>-309567</v>
      </c>
      <c r="AB98" s="10">
        <v>0</v>
      </c>
      <c r="AC98" s="10">
        <v>-191812</v>
      </c>
      <c r="AD98" s="10">
        <v>-4625</v>
      </c>
      <c r="AE98" s="10">
        <v>0</v>
      </c>
      <c r="AF98" s="10">
        <v>0</v>
      </c>
    </row>
    <row r="99" spans="3:32">
      <c r="C99">
        <f t="shared" si="2"/>
        <v>2019</v>
      </c>
      <c r="D99">
        <f t="shared" si="3"/>
        <v>7</v>
      </c>
      <c r="E99" s="10">
        <v>18533909</v>
      </c>
      <c r="F99" s="10">
        <v>166074</v>
      </c>
      <c r="G99" s="10">
        <v>1019065</v>
      </c>
      <c r="H99" s="10">
        <v>844967</v>
      </c>
      <c r="I99" s="10">
        <v>5939</v>
      </c>
      <c r="J99" s="10">
        <v>6735214</v>
      </c>
      <c r="K99" s="10">
        <v>49808</v>
      </c>
      <c r="L99" s="10">
        <v>86269</v>
      </c>
      <c r="M99" s="10">
        <v>1091537</v>
      </c>
      <c r="N99" s="10">
        <v>828461</v>
      </c>
      <c r="O99" s="10">
        <v>0</v>
      </c>
      <c r="P99" s="10">
        <v>0</v>
      </c>
      <c r="Q99" s="10">
        <v>-50772</v>
      </c>
      <c r="R99" s="10">
        <v>-8450</v>
      </c>
      <c r="S99" s="10">
        <v>-2055</v>
      </c>
      <c r="T99" s="10">
        <v>-160797</v>
      </c>
      <c r="U99" s="10">
        <v>-36720</v>
      </c>
      <c r="V99" s="10">
        <v>0</v>
      </c>
      <c r="W99" s="10">
        <v>0</v>
      </c>
      <c r="X99" s="10">
        <v>0</v>
      </c>
      <c r="Y99" s="10">
        <v>0</v>
      </c>
      <c r="Z99" s="10">
        <v>-96039</v>
      </c>
      <c r="AA99" s="10">
        <v>-272233</v>
      </c>
      <c r="AB99" s="10">
        <v>0</v>
      </c>
      <c r="AC99" s="10">
        <v>-182165</v>
      </c>
      <c r="AD99" s="10">
        <v>-4113</v>
      </c>
      <c r="AE99" s="10">
        <v>0</v>
      </c>
      <c r="AF99" s="10">
        <v>0</v>
      </c>
    </row>
    <row r="100" spans="3:32">
      <c r="C100">
        <f t="shared" si="2"/>
        <v>2019</v>
      </c>
      <c r="D100">
        <f t="shared" si="3"/>
        <v>8</v>
      </c>
      <c r="E100" s="10">
        <v>-3299600</v>
      </c>
      <c r="F100" s="10">
        <v>-29305</v>
      </c>
      <c r="G100" s="10">
        <v>-182636</v>
      </c>
      <c r="H100" s="10">
        <v>218252</v>
      </c>
      <c r="I100" s="10">
        <v>1533</v>
      </c>
      <c r="J100" s="10">
        <v>4450138</v>
      </c>
      <c r="K100" s="10">
        <v>34037</v>
      </c>
      <c r="L100" s="10">
        <v>56686</v>
      </c>
      <c r="M100" s="10">
        <v>740704</v>
      </c>
      <c r="N100" s="10">
        <v>556422</v>
      </c>
      <c r="O100" s="10">
        <v>0</v>
      </c>
      <c r="P100" s="10">
        <v>0</v>
      </c>
      <c r="Q100" s="10">
        <v>-87923</v>
      </c>
      <c r="R100" s="10">
        <v>1580</v>
      </c>
      <c r="S100" s="10">
        <v>-1814</v>
      </c>
      <c r="T100" s="10">
        <v>87319</v>
      </c>
      <c r="U100" s="10">
        <v>-109169</v>
      </c>
      <c r="V100" s="10">
        <v>0</v>
      </c>
      <c r="W100" s="10">
        <v>0</v>
      </c>
      <c r="X100" s="10">
        <v>0</v>
      </c>
      <c r="Y100" s="10">
        <v>0</v>
      </c>
      <c r="Z100" s="10">
        <v>-25483</v>
      </c>
      <c r="AA100" s="10">
        <v>-112724</v>
      </c>
      <c r="AB100" s="10">
        <v>0</v>
      </c>
      <c r="AC100" s="10">
        <v>-67480</v>
      </c>
      <c r="AD100" s="10">
        <v>-341</v>
      </c>
      <c r="AE100" s="10">
        <v>0</v>
      </c>
      <c r="AF100" s="10">
        <v>0</v>
      </c>
    </row>
    <row r="101" spans="3:32">
      <c r="C101">
        <f t="shared" si="2"/>
        <v>2019</v>
      </c>
      <c r="D101">
        <f t="shared" si="3"/>
        <v>9</v>
      </c>
      <c r="E101" s="10">
        <v>-64204985</v>
      </c>
      <c r="F101" s="10">
        <v>-565991</v>
      </c>
      <c r="G101" s="10">
        <v>-3577178</v>
      </c>
      <c r="H101" s="10">
        <v>-2692986</v>
      </c>
      <c r="I101" s="10">
        <v>-18914</v>
      </c>
      <c r="J101" s="10">
        <v>-21911049</v>
      </c>
      <c r="K101" s="10">
        <v>-154456</v>
      </c>
      <c r="L101" s="10">
        <v>-275374</v>
      </c>
      <c r="M101" s="10">
        <v>-3572439</v>
      </c>
      <c r="N101" s="10">
        <v>-2566852</v>
      </c>
      <c r="O101" s="10">
        <v>0</v>
      </c>
      <c r="P101" s="10">
        <v>0</v>
      </c>
      <c r="Q101" s="10">
        <v>-401922</v>
      </c>
      <c r="R101" s="10">
        <v>-17508</v>
      </c>
      <c r="S101" s="10">
        <v>-260</v>
      </c>
      <c r="T101" s="10">
        <v>-531990</v>
      </c>
      <c r="U101" s="10">
        <v>-903309</v>
      </c>
      <c r="V101" s="10">
        <v>0</v>
      </c>
      <c r="W101" s="10">
        <v>0</v>
      </c>
      <c r="X101" s="10">
        <v>0</v>
      </c>
      <c r="Y101" s="10">
        <v>0</v>
      </c>
      <c r="Z101" s="10">
        <v>-97365</v>
      </c>
      <c r="AA101" s="10">
        <v>-307857</v>
      </c>
      <c r="AB101" s="10">
        <v>0</v>
      </c>
      <c r="AC101" s="10">
        <v>-165472</v>
      </c>
      <c r="AD101" s="10">
        <v>-4227</v>
      </c>
      <c r="AE101" s="10">
        <v>0</v>
      </c>
      <c r="AF101" s="10">
        <v>0</v>
      </c>
    </row>
    <row r="102" spans="3:32">
      <c r="C102">
        <f t="shared" si="2"/>
        <v>2019</v>
      </c>
      <c r="D102">
        <f t="shared" si="3"/>
        <v>10</v>
      </c>
      <c r="E102" s="10">
        <v>-74287838</v>
      </c>
      <c r="F102" s="10">
        <v>-649866</v>
      </c>
      <c r="G102" s="10">
        <v>-4165529</v>
      </c>
      <c r="H102" s="10">
        <v>-2965870</v>
      </c>
      <c r="I102" s="10">
        <v>-20829</v>
      </c>
      <c r="J102" s="10">
        <v>-21651087</v>
      </c>
      <c r="K102" s="10">
        <v>-139888</v>
      </c>
      <c r="L102" s="10">
        <v>-268409</v>
      </c>
      <c r="M102" s="10">
        <v>-3508414</v>
      </c>
      <c r="N102" s="10">
        <v>-2565387</v>
      </c>
      <c r="O102" s="10">
        <v>0</v>
      </c>
      <c r="P102" s="10">
        <v>0</v>
      </c>
      <c r="Q102" s="10">
        <v>-208514</v>
      </c>
      <c r="R102" s="10">
        <v>-3099</v>
      </c>
      <c r="S102" s="10">
        <v>-2592</v>
      </c>
      <c r="T102" s="10">
        <v>-394908</v>
      </c>
      <c r="U102" s="10">
        <v>-254200</v>
      </c>
      <c r="V102" s="10">
        <v>0</v>
      </c>
      <c r="W102" s="10">
        <v>0</v>
      </c>
      <c r="X102" s="10">
        <v>0</v>
      </c>
      <c r="Y102" s="10">
        <v>0</v>
      </c>
      <c r="Z102" s="10">
        <v>11852</v>
      </c>
      <c r="AA102" s="10">
        <v>47678</v>
      </c>
      <c r="AB102" s="10">
        <v>0</v>
      </c>
      <c r="AC102" s="10">
        <v>26326</v>
      </c>
      <c r="AD102" s="10">
        <v>-490</v>
      </c>
      <c r="AE102" s="10">
        <v>0</v>
      </c>
      <c r="AF102" s="10">
        <v>0</v>
      </c>
    </row>
    <row r="103" spans="3:32">
      <c r="C103">
        <f t="shared" si="2"/>
        <v>2019</v>
      </c>
      <c r="D103">
        <f t="shared" si="3"/>
        <v>11</v>
      </c>
      <c r="E103" s="10">
        <v>22235973</v>
      </c>
      <c r="F103" s="10">
        <v>192923</v>
      </c>
      <c r="G103" s="10">
        <v>1252294</v>
      </c>
      <c r="H103" s="10">
        <v>299107</v>
      </c>
      <c r="I103" s="10">
        <v>2100</v>
      </c>
      <c r="J103" s="10">
        <v>-2405370</v>
      </c>
      <c r="K103" s="10">
        <v>-15435</v>
      </c>
      <c r="L103" s="10">
        <v>-29674</v>
      </c>
      <c r="M103" s="10">
        <v>-420375</v>
      </c>
      <c r="N103" s="10">
        <v>-330449</v>
      </c>
      <c r="O103" s="10">
        <v>0</v>
      </c>
      <c r="P103" s="10">
        <v>0</v>
      </c>
      <c r="Q103" s="10">
        <v>217628</v>
      </c>
      <c r="R103" s="10">
        <v>19896</v>
      </c>
      <c r="S103" s="10">
        <v>1490</v>
      </c>
      <c r="T103" s="10">
        <v>299094</v>
      </c>
      <c r="U103" s="10">
        <v>319397</v>
      </c>
      <c r="V103" s="10">
        <v>0</v>
      </c>
      <c r="W103" s="10">
        <v>0</v>
      </c>
      <c r="X103" s="10">
        <v>0</v>
      </c>
      <c r="Y103" s="10">
        <v>0</v>
      </c>
      <c r="Z103" s="10">
        <v>196953</v>
      </c>
      <c r="AA103" s="10">
        <v>611251</v>
      </c>
      <c r="AB103" s="10">
        <v>0</v>
      </c>
      <c r="AC103" s="10">
        <v>404389</v>
      </c>
      <c r="AD103" s="10">
        <v>10001</v>
      </c>
      <c r="AE103" s="10">
        <v>0</v>
      </c>
      <c r="AF103" s="10">
        <v>0</v>
      </c>
    </row>
    <row r="104" spans="3:32">
      <c r="C104">
        <f t="shared" si="2"/>
        <v>2019</v>
      </c>
      <c r="D104">
        <f t="shared" si="3"/>
        <v>12</v>
      </c>
      <c r="E104" s="10">
        <v>44528519</v>
      </c>
      <c r="F104" s="10">
        <v>383055</v>
      </c>
      <c r="G104" s="10">
        <v>2515887</v>
      </c>
      <c r="H104" s="10">
        <v>1567357</v>
      </c>
      <c r="I104" s="10">
        <v>10998</v>
      </c>
      <c r="J104" s="10">
        <v>-364806</v>
      </c>
      <c r="K104" s="10">
        <v>-2474</v>
      </c>
      <c r="L104" s="10">
        <v>-4217</v>
      </c>
      <c r="M104" s="10">
        <v>-64784</v>
      </c>
      <c r="N104" s="10">
        <v>-51524</v>
      </c>
      <c r="O104" s="10">
        <v>0</v>
      </c>
      <c r="P104" s="10">
        <v>0</v>
      </c>
      <c r="Q104" s="10">
        <v>18558</v>
      </c>
      <c r="R104" s="10">
        <v>-8174</v>
      </c>
      <c r="S104" s="10">
        <v>447</v>
      </c>
      <c r="T104" s="10">
        <v>125844</v>
      </c>
      <c r="U104" s="10">
        <v>414657</v>
      </c>
      <c r="V104" s="10">
        <v>0</v>
      </c>
      <c r="W104" s="10">
        <v>0</v>
      </c>
      <c r="X104" s="10">
        <v>0</v>
      </c>
      <c r="Y104" s="10">
        <v>0</v>
      </c>
      <c r="Z104" s="10">
        <v>39335</v>
      </c>
      <c r="AA104" s="10">
        <v>156192</v>
      </c>
      <c r="AB104" s="10">
        <v>0</v>
      </c>
      <c r="AC104" s="10">
        <v>122975</v>
      </c>
      <c r="AD104" s="10">
        <v>937</v>
      </c>
      <c r="AE104" s="10">
        <v>0</v>
      </c>
      <c r="AF104" s="10">
        <v>0</v>
      </c>
    </row>
    <row r="105" spans="3:32">
      <c r="C105">
        <f t="shared" si="2"/>
        <v>2020</v>
      </c>
      <c r="D105">
        <f t="shared" si="3"/>
        <v>1</v>
      </c>
      <c r="E105" s="10">
        <v>-12145084</v>
      </c>
      <c r="F105" s="10">
        <v>-103416</v>
      </c>
      <c r="G105" s="10">
        <v>-684653</v>
      </c>
      <c r="H105" s="10">
        <v>-467912</v>
      </c>
      <c r="I105" s="10">
        <v>-3279</v>
      </c>
      <c r="J105" s="10">
        <v>-2254426</v>
      </c>
      <c r="K105" s="10">
        <v>-15161</v>
      </c>
      <c r="L105" s="10">
        <v>-26115</v>
      </c>
      <c r="M105" s="10">
        <v>-389392</v>
      </c>
      <c r="N105" s="10">
        <v>-313448</v>
      </c>
      <c r="O105" s="10">
        <v>0</v>
      </c>
      <c r="P105" s="10">
        <v>0</v>
      </c>
      <c r="Q105" s="10">
        <v>-171625</v>
      </c>
      <c r="R105" s="10">
        <v>-13750</v>
      </c>
      <c r="S105" s="10">
        <v>-915</v>
      </c>
      <c r="T105" s="10">
        <v>-413567</v>
      </c>
      <c r="U105" s="10">
        <v>-604844</v>
      </c>
      <c r="V105" s="10">
        <v>0</v>
      </c>
      <c r="W105" s="10">
        <v>0</v>
      </c>
      <c r="X105" s="10">
        <v>0</v>
      </c>
      <c r="Y105" s="10">
        <v>0</v>
      </c>
      <c r="Z105" s="10">
        <v>-148757</v>
      </c>
      <c r="AA105" s="10">
        <v>-432976</v>
      </c>
      <c r="AB105" s="10">
        <v>0</v>
      </c>
      <c r="AC105" s="10">
        <v>-322918</v>
      </c>
      <c r="AD105" s="10">
        <v>-7189</v>
      </c>
      <c r="AE105" s="10">
        <v>0</v>
      </c>
      <c r="AF105" s="10">
        <v>0</v>
      </c>
    </row>
    <row r="106" spans="3:32">
      <c r="C106">
        <f t="shared" si="2"/>
        <v>2020</v>
      </c>
      <c r="D106">
        <f t="shared" si="3"/>
        <v>2</v>
      </c>
      <c r="E106" s="10">
        <v>-40990934</v>
      </c>
      <c r="F106" s="10">
        <v>-345546</v>
      </c>
      <c r="G106" s="10">
        <v>-2306063</v>
      </c>
      <c r="H106" s="10">
        <v>-1866907</v>
      </c>
      <c r="I106" s="10">
        <v>-13069</v>
      </c>
      <c r="J106" s="10">
        <v>-7110911</v>
      </c>
      <c r="K106" s="10">
        <v>-47972</v>
      </c>
      <c r="L106" s="10">
        <v>-86694</v>
      </c>
      <c r="M106" s="10">
        <v>-1246654</v>
      </c>
      <c r="N106" s="10">
        <v>-981419</v>
      </c>
      <c r="O106" s="10">
        <v>0</v>
      </c>
      <c r="P106" s="10">
        <v>0</v>
      </c>
      <c r="Q106" s="10">
        <v>-282236</v>
      </c>
      <c r="R106" s="10">
        <v>-5695</v>
      </c>
      <c r="S106" s="10">
        <v>-785</v>
      </c>
      <c r="T106" s="10">
        <v>-487208</v>
      </c>
      <c r="U106" s="10">
        <v>-772166</v>
      </c>
      <c r="V106" s="10">
        <v>0</v>
      </c>
      <c r="W106" s="10">
        <v>0</v>
      </c>
      <c r="X106" s="10">
        <v>0</v>
      </c>
      <c r="Y106" s="10">
        <v>0</v>
      </c>
      <c r="Z106" s="10">
        <v>-103150</v>
      </c>
      <c r="AA106" s="10">
        <v>-340082</v>
      </c>
      <c r="AB106" s="10">
        <v>0</v>
      </c>
      <c r="AC106" s="10">
        <v>-214697</v>
      </c>
      <c r="AD106" s="10">
        <v>-3751</v>
      </c>
      <c r="AE106" s="10">
        <v>0</v>
      </c>
      <c r="AF106" s="10">
        <v>0</v>
      </c>
    </row>
    <row r="107" spans="3:32">
      <c r="C107">
        <f t="shared" si="2"/>
        <v>2020</v>
      </c>
      <c r="D107">
        <f t="shared" si="3"/>
        <v>3</v>
      </c>
      <c r="E107" s="10">
        <v>-18452151</v>
      </c>
      <c r="F107" s="10">
        <v>-154021</v>
      </c>
      <c r="G107" s="10">
        <v>-1036227</v>
      </c>
      <c r="H107" s="10">
        <v>-420031</v>
      </c>
      <c r="I107" s="10">
        <v>-2937</v>
      </c>
      <c r="J107" s="10">
        <v>5447193</v>
      </c>
      <c r="K107" s="10">
        <v>33343</v>
      </c>
      <c r="L107" s="10">
        <v>68441</v>
      </c>
      <c r="M107" s="10">
        <v>1009249</v>
      </c>
      <c r="N107" s="10">
        <v>808169</v>
      </c>
      <c r="O107" s="10">
        <v>0</v>
      </c>
      <c r="P107" s="10">
        <v>0</v>
      </c>
      <c r="Q107" s="10">
        <v>104550</v>
      </c>
      <c r="R107" s="10">
        <v>14190</v>
      </c>
      <c r="S107" s="10">
        <v>-445</v>
      </c>
      <c r="T107" s="10">
        <v>134948</v>
      </c>
      <c r="U107" s="10">
        <v>243652</v>
      </c>
      <c r="V107" s="10">
        <v>0</v>
      </c>
      <c r="W107" s="10">
        <v>0</v>
      </c>
      <c r="X107" s="10">
        <v>0</v>
      </c>
      <c r="Y107" s="10">
        <v>0</v>
      </c>
      <c r="Z107" s="10">
        <v>45357</v>
      </c>
      <c r="AA107" s="10">
        <v>77416</v>
      </c>
      <c r="AB107" s="10">
        <v>0</v>
      </c>
      <c r="AC107" s="10">
        <v>111998</v>
      </c>
      <c r="AD107" s="10">
        <v>1589</v>
      </c>
      <c r="AE107" s="10">
        <v>0</v>
      </c>
      <c r="AF107" s="10">
        <v>0</v>
      </c>
    </row>
    <row r="108" spans="3:32">
      <c r="C108">
        <f t="shared" si="2"/>
        <v>2020</v>
      </c>
      <c r="D108">
        <f t="shared" si="3"/>
        <v>4</v>
      </c>
      <c r="E108" s="10">
        <v>-3277873</v>
      </c>
      <c r="F108" s="10">
        <v>-27091</v>
      </c>
      <c r="G108" s="10">
        <v>-183753</v>
      </c>
      <c r="H108" s="10">
        <v>386149</v>
      </c>
      <c r="I108" s="10">
        <v>2698</v>
      </c>
      <c r="J108" s="10">
        <v>3200714</v>
      </c>
      <c r="K108" s="10">
        <v>21387</v>
      </c>
      <c r="L108" s="10">
        <v>40458</v>
      </c>
      <c r="M108" s="10">
        <v>603732</v>
      </c>
      <c r="N108" s="10">
        <v>463064</v>
      </c>
      <c r="O108" s="10">
        <v>0</v>
      </c>
      <c r="P108" s="10">
        <v>0</v>
      </c>
      <c r="Q108" s="10">
        <v>267946</v>
      </c>
      <c r="R108" s="10">
        <v>11107</v>
      </c>
      <c r="S108" s="10">
        <v>1804</v>
      </c>
      <c r="T108" s="10">
        <v>355277</v>
      </c>
      <c r="U108" s="10">
        <v>771157</v>
      </c>
      <c r="V108" s="10">
        <v>0</v>
      </c>
      <c r="W108" s="10">
        <v>0</v>
      </c>
      <c r="X108" s="10">
        <v>0</v>
      </c>
      <c r="Y108" s="10">
        <v>0</v>
      </c>
      <c r="Z108" s="10">
        <v>98429</v>
      </c>
      <c r="AA108" s="10">
        <v>355118</v>
      </c>
      <c r="AB108" s="10">
        <v>0</v>
      </c>
      <c r="AC108" s="10">
        <v>206175</v>
      </c>
      <c r="AD108" s="10">
        <v>4964</v>
      </c>
      <c r="AE108" s="10">
        <v>0</v>
      </c>
      <c r="AF108" s="10">
        <v>0</v>
      </c>
    </row>
    <row r="109" spans="3:32">
      <c r="C109">
        <f t="shared" si="2"/>
        <v>2020</v>
      </c>
      <c r="D109">
        <f t="shared" si="3"/>
        <v>5</v>
      </c>
      <c r="E109" s="10">
        <v>92068474</v>
      </c>
      <c r="F109" s="10">
        <v>753592</v>
      </c>
      <c r="G109" s="10">
        <v>5152075</v>
      </c>
      <c r="H109" s="10">
        <v>4046726</v>
      </c>
      <c r="I109" s="10">
        <v>28245</v>
      </c>
      <c r="J109" s="10">
        <v>32103605</v>
      </c>
      <c r="K109" s="10">
        <v>217054</v>
      </c>
      <c r="L109" s="10">
        <v>402407</v>
      </c>
      <c r="M109" s="10">
        <v>5706083</v>
      </c>
      <c r="N109" s="10">
        <v>4431044</v>
      </c>
      <c r="O109" s="10">
        <v>0</v>
      </c>
      <c r="P109" s="10">
        <v>0</v>
      </c>
      <c r="Q109" s="10">
        <v>683909</v>
      </c>
      <c r="R109" s="10">
        <v>23230</v>
      </c>
      <c r="S109" s="10">
        <v>5345</v>
      </c>
      <c r="T109" s="10">
        <v>910068</v>
      </c>
      <c r="U109" s="10">
        <v>1099871</v>
      </c>
      <c r="V109" s="10">
        <v>0</v>
      </c>
      <c r="W109" s="10">
        <v>0</v>
      </c>
      <c r="X109" s="10">
        <v>0</v>
      </c>
      <c r="Y109" s="10">
        <v>0</v>
      </c>
      <c r="Z109" s="10">
        <v>186273</v>
      </c>
      <c r="AA109" s="10">
        <v>602859</v>
      </c>
      <c r="AB109" s="10">
        <v>0</v>
      </c>
      <c r="AC109" s="10">
        <v>412302</v>
      </c>
      <c r="AD109" s="10">
        <v>8870</v>
      </c>
      <c r="AE109" s="10">
        <v>0</v>
      </c>
      <c r="AF109" s="10">
        <v>0</v>
      </c>
    </row>
    <row r="110" spans="3:32">
      <c r="C110">
        <f t="shared" si="2"/>
        <v>2020</v>
      </c>
      <c r="D110">
        <f t="shared" si="3"/>
        <v>6</v>
      </c>
      <c r="E110" s="10">
        <v>45922415</v>
      </c>
      <c r="F110" s="10">
        <v>372059</v>
      </c>
      <c r="G110" s="10">
        <v>2564006</v>
      </c>
      <c r="H110" s="10">
        <v>1468260</v>
      </c>
      <c r="I110" s="10">
        <v>10235</v>
      </c>
      <c r="J110" s="10">
        <v>7199026</v>
      </c>
      <c r="K110" s="10">
        <v>52831</v>
      </c>
      <c r="L110" s="10">
        <v>94591</v>
      </c>
      <c r="M110" s="10">
        <v>1236393</v>
      </c>
      <c r="N110" s="10">
        <v>906186</v>
      </c>
      <c r="O110" s="10">
        <v>0</v>
      </c>
      <c r="P110" s="10">
        <v>0</v>
      </c>
      <c r="Q110" s="10">
        <v>-23602</v>
      </c>
      <c r="R110" s="10">
        <v>-5815</v>
      </c>
      <c r="S110" s="10">
        <v>-1300</v>
      </c>
      <c r="T110" s="10">
        <v>30784</v>
      </c>
      <c r="U110" s="10">
        <v>31388</v>
      </c>
      <c r="V110" s="10">
        <v>0</v>
      </c>
      <c r="W110" s="10">
        <v>0</v>
      </c>
      <c r="X110" s="10">
        <v>0</v>
      </c>
      <c r="Y110" s="10">
        <v>0</v>
      </c>
      <c r="Z110" s="10">
        <v>-95583</v>
      </c>
      <c r="AA110" s="10">
        <v>-312677</v>
      </c>
      <c r="AB110" s="10">
        <v>0</v>
      </c>
      <c r="AC110" s="10">
        <v>-191812</v>
      </c>
      <c r="AD110" s="10">
        <v>-4625</v>
      </c>
      <c r="AE110" s="10">
        <v>0</v>
      </c>
      <c r="AF110" s="10">
        <v>0</v>
      </c>
    </row>
    <row r="111" spans="3:32">
      <c r="C111">
        <f t="shared" si="2"/>
        <v>2020</v>
      </c>
      <c r="D111">
        <f t="shared" si="3"/>
        <v>7</v>
      </c>
      <c r="E111" s="10">
        <v>18739924</v>
      </c>
      <c r="F111" s="10">
        <v>150364</v>
      </c>
      <c r="G111" s="10">
        <v>1044576</v>
      </c>
      <c r="H111" s="10">
        <v>855739</v>
      </c>
      <c r="I111" s="10">
        <v>5959</v>
      </c>
      <c r="J111" s="10">
        <v>6807833</v>
      </c>
      <c r="K111" s="10">
        <v>49289</v>
      </c>
      <c r="L111" s="10">
        <v>89788</v>
      </c>
      <c r="M111" s="10">
        <v>1127421</v>
      </c>
      <c r="N111" s="10">
        <v>828461</v>
      </c>
      <c r="O111" s="10">
        <v>0</v>
      </c>
      <c r="P111" s="10">
        <v>0</v>
      </c>
      <c r="Q111" s="10">
        <v>-50772</v>
      </c>
      <c r="R111" s="10">
        <v>-8450</v>
      </c>
      <c r="S111" s="10">
        <v>-2055</v>
      </c>
      <c r="T111" s="10">
        <v>-160625</v>
      </c>
      <c r="U111" s="10">
        <v>-36712</v>
      </c>
      <c r="V111" s="10">
        <v>0</v>
      </c>
      <c r="W111" s="10">
        <v>0</v>
      </c>
      <c r="X111" s="10">
        <v>0</v>
      </c>
      <c r="Y111" s="10">
        <v>0</v>
      </c>
      <c r="Z111" s="10">
        <v>-96039</v>
      </c>
      <c r="AA111" s="10">
        <v>-274968</v>
      </c>
      <c r="AB111" s="10">
        <v>0</v>
      </c>
      <c r="AC111" s="10">
        <v>-182165</v>
      </c>
      <c r="AD111" s="10">
        <v>-4113</v>
      </c>
      <c r="AE111" s="10">
        <v>0</v>
      </c>
      <c r="AF111" s="10">
        <v>0</v>
      </c>
    </row>
    <row r="112" spans="3:32">
      <c r="C112">
        <f t="shared" si="2"/>
        <v>2020</v>
      </c>
      <c r="D112">
        <f t="shared" si="3"/>
        <v>8</v>
      </c>
      <c r="E112" s="10">
        <v>-3337642</v>
      </c>
      <c r="F112" s="10">
        <v>-26530</v>
      </c>
      <c r="G112" s="10">
        <v>-185801</v>
      </c>
      <c r="H112" s="10">
        <v>221035</v>
      </c>
      <c r="I112" s="10">
        <v>1538</v>
      </c>
      <c r="J112" s="10">
        <v>4498377</v>
      </c>
      <c r="K112" s="10">
        <v>33328</v>
      </c>
      <c r="L112" s="10">
        <v>58915</v>
      </c>
      <c r="M112" s="10">
        <v>764990</v>
      </c>
      <c r="N112" s="10">
        <v>556422</v>
      </c>
      <c r="O112" s="10">
        <v>0</v>
      </c>
      <c r="P112" s="10">
        <v>0</v>
      </c>
      <c r="Q112" s="10">
        <v>-87923</v>
      </c>
      <c r="R112" s="10">
        <v>1580</v>
      </c>
      <c r="S112" s="10">
        <v>-1814</v>
      </c>
      <c r="T112" s="10">
        <v>87227</v>
      </c>
      <c r="U112" s="10">
        <v>-109147</v>
      </c>
      <c r="V112" s="10">
        <v>0</v>
      </c>
      <c r="W112" s="10">
        <v>0</v>
      </c>
      <c r="X112" s="10">
        <v>0</v>
      </c>
      <c r="Y112" s="10">
        <v>0</v>
      </c>
      <c r="Z112" s="10">
        <v>-25483</v>
      </c>
      <c r="AA112" s="10">
        <v>-113857</v>
      </c>
      <c r="AB112" s="10">
        <v>0</v>
      </c>
      <c r="AC112" s="10">
        <v>-67480</v>
      </c>
      <c r="AD112" s="10">
        <v>-341</v>
      </c>
      <c r="AE112" s="10">
        <v>0</v>
      </c>
      <c r="AF112" s="10">
        <v>0</v>
      </c>
    </row>
    <row r="113" spans="3:32">
      <c r="C113">
        <f t="shared" si="2"/>
        <v>2020</v>
      </c>
      <c r="D113">
        <f t="shared" si="3"/>
        <v>9</v>
      </c>
      <c r="E113" s="10">
        <v>-64967682</v>
      </c>
      <c r="F113" s="10">
        <v>-512164</v>
      </c>
      <c r="G113" s="10">
        <v>-3616344</v>
      </c>
      <c r="H113" s="10">
        <v>-2727317</v>
      </c>
      <c r="I113" s="10">
        <v>-18979</v>
      </c>
      <c r="J113" s="10">
        <v>-22131203</v>
      </c>
      <c r="K113" s="10">
        <v>-151238</v>
      </c>
      <c r="L113" s="10">
        <v>-286533</v>
      </c>
      <c r="M113" s="10">
        <v>-3705564</v>
      </c>
      <c r="N113" s="10">
        <v>-2566852</v>
      </c>
      <c r="O113" s="10">
        <v>0</v>
      </c>
      <c r="P113" s="10">
        <v>0</v>
      </c>
      <c r="Q113" s="10">
        <v>-401922</v>
      </c>
      <c r="R113" s="10">
        <v>-17508</v>
      </c>
      <c r="S113" s="10">
        <v>-260</v>
      </c>
      <c r="T113" s="10">
        <v>-531493</v>
      </c>
      <c r="U113" s="10">
        <v>-903157</v>
      </c>
      <c r="V113" s="10">
        <v>0</v>
      </c>
      <c r="W113" s="10">
        <v>0</v>
      </c>
      <c r="X113" s="10">
        <v>0</v>
      </c>
      <c r="Y113" s="10">
        <v>0</v>
      </c>
      <c r="Z113" s="10">
        <v>-97365</v>
      </c>
      <c r="AA113" s="10">
        <v>-310949</v>
      </c>
      <c r="AB113" s="10">
        <v>0</v>
      </c>
      <c r="AC113" s="10">
        <v>-165472</v>
      </c>
      <c r="AD113" s="10">
        <v>-4227</v>
      </c>
      <c r="AE113" s="10">
        <v>0</v>
      </c>
      <c r="AF113" s="10">
        <v>0</v>
      </c>
    </row>
    <row r="114" spans="3:32">
      <c r="C114">
        <f t="shared" si="2"/>
        <v>2020</v>
      </c>
      <c r="D114">
        <f t="shared" si="3"/>
        <v>10</v>
      </c>
      <c r="E114" s="10">
        <v>-75196513</v>
      </c>
      <c r="F114" s="10">
        <v>-587794</v>
      </c>
      <c r="G114" s="10">
        <v>-4184673</v>
      </c>
      <c r="H114" s="10">
        <v>-3003680</v>
      </c>
      <c r="I114" s="10">
        <v>-20900</v>
      </c>
      <c r="J114" s="10">
        <v>-21886571</v>
      </c>
      <c r="K114" s="10">
        <v>-136974</v>
      </c>
      <c r="L114" s="10">
        <v>-279257</v>
      </c>
      <c r="M114" s="10">
        <v>-3621817</v>
      </c>
      <c r="N114" s="10">
        <v>-2565387</v>
      </c>
      <c r="O114" s="10">
        <v>0</v>
      </c>
      <c r="P114" s="10">
        <v>0</v>
      </c>
      <c r="Q114" s="10">
        <v>-208514</v>
      </c>
      <c r="R114" s="10">
        <v>-3099</v>
      </c>
      <c r="S114" s="10">
        <v>-2592</v>
      </c>
      <c r="T114" s="10">
        <v>-394459</v>
      </c>
      <c r="U114" s="10">
        <v>-254135</v>
      </c>
      <c r="V114" s="10">
        <v>0</v>
      </c>
      <c r="W114" s="10">
        <v>0</v>
      </c>
      <c r="X114" s="10">
        <v>0</v>
      </c>
      <c r="Y114" s="10">
        <v>0</v>
      </c>
      <c r="Z114" s="10">
        <v>11852</v>
      </c>
      <c r="AA114" s="10">
        <v>48157</v>
      </c>
      <c r="AB114" s="10">
        <v>0</v>
      </c>
      <c r="AC114" s="10">
        <v>26326</v>
      </c>
      <c r="AD114" s="10">
        <v>-490</v>
      </c>
      <c r="AE114" s="10">
        <v>0</v>
      </c>
      <c r="AF114" s="10">
        <v>0</v>
      </c>
    </row>
    <row r="115" spans="3:32">
      <c r="C115">
        <f t="shared" si="2"/>
        <v>2020</v>
      </c>
      <c r="D115">
        <f t="shared" si="3"/>
        <v>11</v>
      </c>
      <c r="E115" s="10">
        <v>22513859</v>
      </c>
      <c r="F115" s="10">
        <v>174419</v>
      </c>
      <c r="G115" s="10">
        <v>1252090</v>
      </c>
      <c r="H115" s="10">
        <v>302920</v>
      </c>
      <c r="I115" s="10">
        <v>2107</v>
      </c>
      <c r="J115" s="10">
        <v>-2431683</v>
      </c>
      <c r="K115" s="10">
        <v>-15113</v>
      </c>
      <c r="L115" s="10">
        <v>-30907</v>
      </c>
      <c r="M115" s="10">
        <v>-433754</v>
      </c>
      <c r="N115" s="10">
        <v>-330449</v>
      </c>
      <c r="O115" s="10">
        <v>0</v>
      </c>
      <c r="P115" s="10">
        <v>0</v>
      </c>
      <c r="Q115" s="10">
        <v>217628</v>
      </c>
      <c r="R115" s="10">
        <v>19896</v>
      </c>
      <c r="S115" s="10">
        <v>1490</v>
      </c>
      <c r="T115" s="10">
        <v>298756</v>
      </c>
      <c r="U115" s="10">
        <v>319332</v>
      </c>
      <c r="V115" s="10">
        <v>0</v>
      </c>
      <c r="W115" s="10">
        <v>0</v>
      </c>
      <c r="X115" s="10">
        <v>0</v>
      </c>
      <c r="Y115" s="10">
        <v>0</v>
      </c>
      <c r="Z115" s="10">
        <v>196953</v>
      </c>
      <c r="AA115" s="10">
        <v>617392</v>
      </c>
      <c r="AB115" s="10">
        <v>0</v>
      </c>
      <c r="AC115" s="10">
        <v>404389</v>
      </c>
      <c r="AD115" s="10">
        <v>10001</v>
      </c>
      <c r="AE115" s="10">
        <v>0</v>
      </c>
      <c r="AF115" s="10">
        <v>0</v>
      </c>
    </row>
    <row r="116" spans="3:32">
      <c r="C116">
        <f t="shared" si="2"/>
        <v>2020</v>
      </c>
      <c r="D116">
        <f t="shared" si="3"/>
        <v>12</v>
      </c>
      <c r="E116" s="10">
        <v>45094385</v>
      </c>
      <c r="F116" s="10">
        <v>346275</v>
      </c>
      <c r="G116" s="10">
        <v>2505870</v>
      </c>
      <c r="H116" s="10">
        <v>1587338</v>
      </c>
      <c r="I116" s="10">
        <v>11037</v>
      </c>
      <c r="J116" s="10">
        <v>-368832</v>
      </c>
      <c r="K116" s="10">
        <v>-2423</v>
      </c>
      <c r="L116" s="10">
        <v>-4387</v>
      </c>
      <c r="M116" s="10">
        <v>-66828</v>
      </c>
      <c r="N116" s="10">
        <v>-51524</v>
      </c>
      <c r="O116" s="10">
        <v>0</v>
      </c>
      <c r="P116" s="10">
        <v>0</v>
      </c>
      <c r="Q116" s="10">
        <v>18551</v>
      </c>
      <c r="R116" s="10">
        <v>-8174</v>
      </c>
      <c r="S116" s="10">
        <v>447</v>
      </c>
      <c r="T116" s="10">
        <v>125758</v>
      </c>
      <c r="U116" s="10">
        <v>414297</v>
      </c>
      <c r="V116" s="10">
        <v>0</v>
      </c>
      <c r="W116" s="10">
        <v>0</v>
      </c>
      <c r="X116" s="10">
        <v>0</v>
      </c>
      <c r="Y116" s="10">
        <v>0</v>
      </c>
      <c r="Z116" s="10">
        <v>39335</v>
      </c>
      <c r="AA116" s="10">
        <v>157761</v>
      </c>
      <c r="AB116" s="10">
        <v>0</v>
      </c>
      <c r="AC116" s="10">
        <v>122975</v>
      </c>
      <c r="AD116" s="10">
        <v>937</v>
      </c>
      <c r="AE116" s="10">
        <v>0</v>
      </c>
      <c r="AF116" s="10">
        <v>0</v>
      </c>
    </row>
    <row r="117" spans="3:32">
      <c r="C117">
        <f t="shared" si="2"/>
        <v>2021</v>
      </c>
      <c r="D117">
        <f t="shared" si="3"/>
        <v>1</v>
      </c>
      <c r="E117" s="10">
        <v>-12306826</v>
      </c>
      <c r="F117" s="10">
        <v>-93554</v>
      </c>
      <c r="G117" s="10">
        <v>-682534</v>
      </c>
      <c r="H117" s="10">
        <v>-473931</v>
      </c>
      <c r="I117" s="10">
        <v>-3292</v>
      </c>
      <c r="J117" s="10">
        <v>-2279778</v>
      </c>
      <c r="K117" s="10">
        <v>-14845</v>
      </c>
      <c r="L117" s="10">
        <v>-27262</v>
      </c>
      <c r="M117" s="10">
        <v>-401584</v>
      </c>
      <c r="N117" s="10">
        <v>-313448</v>
      </c>
      <c r="O117" s="10">
        <v>0</v>
      </c>
      <c r="P117" s="10">
        <v>0</v>
      </c>
      <c r="Q117" s="10">
        <v>-171625</v>
      </c>
      <c r="R117" s="10">
        <v>-13750</v>
      </c>
      <c r="S117" s="10">
        <v>-915</v>
      </c>
      <c r="T117" s="10">
        <v>-414083</v>
      </c>
      <c r="U117" s="10">
        <v>-605023</v>
      </c>
      <c r="V117" s="10">
        <v>0</v>
      </c>
      <c r="W117" s="10">
        <v>0</v>
      </c>
      <c r="X117" s="10">
        <v>0</v>
      </c>
      <c r="Y117" s="10">
        <v>0</v>
      </c>
      <c r="Z117" s="10">
        <v>-148757</v>
      </c>
      <c r="AA117" s="10">
        <v>-437326</v>
      </c>
      <c r="AB117" s="10">
        <v>0</v>
      </c>
      <c r="AC117" s="10">
        <v>-322918</v>
      </c>
      <c r="AD117" s="10">
        <v>-7189</v>
      </c>
      <c r="AE117" s="10">
        <v>0</v>
      </c>
      <c r="AF117" s="10">
        <v>0</v>
      </c>
    </row>
    <row r="118" spans="3:32">
      <c r="C118">
        <f t="shared" si="2"/>
        <v>2021</v>
      </c>
      <c r="D118">
        <f t="shared" si="3"/>
        <v>2</v>
      </c>
      <c r="E118" s="10">
        <v>-54885987</v>
      </c>
      <c r="F118" s="10">
        <v>-413098</v>
      </c>
      <c r="G118" s="10">
        <v>-3038546</v>
      </c>
      <c r="H118" s="10">
        <v>-2697063</v>
      </c>
      <c r="I118" s="10">
        <v>-18712</v>
      </c>
      <c r="J118" s="10">
        <v>-14838961</v>
      </c>
      <c r="K118" s="10">
        <v>-94952</v>
      </c>
      <c r="L118" s="10">
        <v>-182228</v>
      </c>
      <c r="M118" s="10">
        <v>-2600542</v>
      </c>
      <c r="N118" s="10">
        <v>-2003906</v>
      </c>
      <c r="O118" s="10">
        <v>0</v>
      </c>
      <c r="P118" s="10">
        <v>0</v>
      </c>
      <c r="Q118" s="10">
        <v>-277511</v>
      </c>
      <c r="R118" s="10">
        <v>-5601</v>
      </c>
      <c r="S118" s="10">
        <v>-772</v>
      </c>
      <c r="T118" s="10">
        <v>-476168</v>
      </c>
      <c r="U118" s="10">
        <v>-768310</v>
      </c>
      <c r="V118" s="10">
        <v>0</v>
      </c>
      <c r="W118" s="10">
        <v>0</v>
      </c>
      <c r="X118" s="10">
        <v>0</v>
      </c>
      <c r="Y118" s="10">
        <v>0</v>
      </c>
      <c r="Z118" s="10">
        <v>-103150</v>
      </c>
      <c r="AA118" s="10">
        <v>-343498</v>
      </c>
      <c r="AB118" s="10">
        <v>0</v>
      </c>
      <c r="AC118" s="10">
        <v>-214697</v>
      </c>
      <c r="AD118" s="10">
        <v>-3751</v>
      </c>
      <c r="AE118" s="10">
        <v>0</v>
      </c>
      <c r="AF118" s="10">
        <v>0</v>
      </c>
    </row>
    <row r="119" spans="3:32">
      <c r="C119">
        <f t="shared" si="2"/>
        <v>2021</v>
      </c>
      <c r="D119">
        <f t="shared" si="3"/>
        <v>3</v>
      </c>
      <c r="E119" s="10">
        <v>-6410882</v>
      </c>
      <c r="F119" s="10">
        <v>-47796</v>
      </c>
      <c r="G119" s="10">
        <v>-354361</v>
      </c>
      <c r="H119" s="10">
        <v>321766</v>
      </c>
      <c r="I119" s="10">
        <v>2231</v>
      </c>
      <c r="J119" s="10">
        <v>13067613</v>
      </c>
      <c r="K119" s="10">
        <v>76709</v>
      </c>
      <c r="L119" s="10">
        <v>165662</v>
      </c>
      <c r="M119" s="10">
        <v>2431912</v>
      </c>
      <c r="N119" s="10">
        <v>1898746</v>
      </c>
      <c r="O119" s="10">
        <v>0</v>
      </c>
      <c r="P119" s="10">
        <v>0</v>
      </c>
      <c r="Q119" s="10">
        <v>102827</v>
      </c>
      <c r="R119" s="10">
        <v>13954</v>
      </c>
      <c r="S119" s="10">
        <v>-437</v>
      </c>
      <c r="T119" s="10">
        <v>133852</v>
      </c>
      <c r="U119" s="10">
        <v>243348</v>
      </c>
      <c r="V119" s="10">
        <v>0</v>
      </c>
      <c r="W119" s="10">
        <v>0</v>
      </c>
      <c r="X119" s="10">
        <v>0</v>
      </c>
      <c r="Y119" s="10">
        <v>0</v>
      </c>
      <c r="Z119" s="10">
        <v>45357</v>
      </c>
      <c r="AA119" s="10">
        <v>78194</v>
      </c>
      <c r="AB119" s="10">
        <v>0</v>
      </c>
      <c r="AC119" s="10">
        <v>111998</v>
      </c>
      <c r="AD119" s="10">
        <v>1589</v>
      </c>
      <c r="AE119" s="10">
        <v>0</v>
      </c>
      <c r="AF119" s="10">
        <v>0</v>
      </c>
    </row>
    <row r="120" spans="3:32">
      <c r="C120">
        <f t="shared" si="2"/>
        <v>2021</v>
      </c>
      <c r="D120">
        <f t="shared" si="3"/>
        <v>4</v>
      </c>
      <c r="E120" s="10">
        <v>-3321286</v>
      </c>
      <c r="F120" s="10">
        <v>-24527</v>
      </c>
      <c r="G120" s="10">
        <v>-183302</v>
      </c>
      <c r="H120" s="10">
        <v>391114</v>
      </c>
      <c r="I120" s="10">
        <v>2709</v>
      </c>
      <c r="J120" s="10">
        <v>3235696</v>
      </c>
      <c r="K120" s="10">
        <v>21162</v>
      </c>
      <c r="L120" s="10">
        <v>42057</v>
      </c>
      <c r="M120" s="10">
        <v>622783</v>
      </c>
      <c r="N120" s="10">
        <v>463064</v>
      </c>
      <c r="O120" s="10">
        <v>0</v>
      </c>
      <c r="P120" s="10">
        <v>0</v>
      </c>
      <c r="Q120" s="10">
        <v>267946</v>
      </c>
      <c r="R120" s="10">
        <v>11107</v>
      </c>
      <c r="S120" s="10">
        <v>1804</v>
      </c>
      <c r="T120" s="10">
        <v>355660</v>
      </c>
      <c r="U120" s="10">
        <v>771308</v>
      </c>
      <c r="V120" s="10">
        <v>0</v>
      </c>
      <c r="W120" s="10">
        <v>0</v>
      </c>
      <c r="X120" s="10">
        <v>0</v>
      </c>
      <c r="Y120" s="10">
        <v>0</v>
      </c>
      <c r="Z120" s="10">
        <v>98429</v>
      </c>
      <c r="AA120" s="10">
        <v>358686</v>
      </c>
      <c r="AB120" s="10">
        <v>0</v>
      </c>
      <c r="AC120" s="10">
        <v>206175</v>
      </c>
      <c r="AD120" s="10">
        <v>4964</v>
      </c>
      <c r="AE120" s="10">
        <v>0</v>
      </c>
      <c r="AF120" s="10">
        <v>0</v>
      </c>
    </row>
    <row r="121" spans="3:32">
      <c r="C121">
        <f t="shared" si="2"/>
        <v>2021</v>
      </c>
      <c r="D121">
        <f t="shared" si="3"/>
        <v>5</v>
      </c>
      <c r="E121" s="10">
        <v>93285860</v>
      </c>
      <c r="F121" s="10">
        <v>682329</v>
      </c>
      <c r="G121" s="10">
        <v>5140461</v>
      </c>
      <c r="H121" s="10">
        <v>4098759</v>
      </c>
      <c r="I121" s="10">
        <v>28364</v>
      </c>
      <c r="J121" s="10">
        <v>32457083</v>
      </c>
      <c r="K121" s="10">
        <v>214769</v>
      </c>
      <c r="L121" s="10">
        <v>419323</v>
      </c>
      <c r="M121" s="10">
        <v>5886499</v>
      </c>
      <c r="N121" s="10">
        <v>4431044</v>
      </c>
      <c r="O121" s="10">
        <v>0</v>
      </c>
      <c r="P121" s="10">
        <v>0</v>
      </c>
      <c r="Q121" s="10">
        <v>683909</v>
      </c>
      <c r="R121" s="10">
        <v>23230</v>
      </c>
      <c r="S121" s="10">
        <v>5345</v>
      </c>
      <c r="T121" s="10">
        <v>911135</v>
      </c>
      <c r="U121" s="10">
        <v>1100133</v>
      </c>
      <c r="V121" s="10">
        <v>0</v>
      </c>
      <c r="W121" s="10">
        <v>0</v>
      </c>
      <c r="X121" s="10">
        <v>0</v>
      </c>
      <c r="Y121" s="10">
        <v>0</v>
      </c>
      <c r="Z121" s="10">
        <v>186273</v>
      </c>
      <c r="AA121" s="10">
        <v>608915</v>
      </c>
      <c r="AB121" s="10">
        <v>0</v>
      </c>
      <c r="AC121" s="10">
        <v>412302</v>
      </c>
      <c r="AD121" s="10">
        <v>8870</v>
      </c>
      <c r="AE121" s="10">
        <v>0</v>
      </c>
      <c r="AF121" s="10">
        <v>0</v>
      </c>
    </row>
    <row r="122" spans="3:32">
      <c r="C122">
        <f t="shared" si="2"/>
        <v>2021</v>
      </c>
      <c r="D122">
        <f t="shared" si="3"/>
        <v>6</v>
      </c>
      <c r="E122" s="10">
        <v>46528329</v>
      </c>
      <c r="F122" s="10">
        <v>337030</v>
      </c>
      <c r="G122" s="10">
        <v>2558886</v>
      </c>
      <c r="H122" s="10">
        <v>1487137</v>
      </c>
      <c r="I122" s="10">
        <v>10279</v>
      </c>
      <c r="J122" s="10">
        <v>7277943</v>
      </c>
      <c r="K122" s="10">
        <v>52275</v>
      </c>
      <c r="L122" s="10">
        <v>98307</v>
      </c>
      <c r="M122" s="10">
        <v>1275756</v>
      </c>
      <c r="N122" s="10">
        <v>906186</v>
      </c>
      <c r="O122" s="10">
        <v>0</v>
      </c>
      <c r="P122" s="10">
        <v>0</v>
      </c>
      <c r="Q122" s="10">
        <v>-23746</v>
      </c>
      <c r="R122" s="10">
        <v>-5815</v>
      </c>
      <c r="S122" s="10">
        <v>-1300</v>
      </c>
      <c r="T122" s="10">
        <v>30814</v>
      </c>
      <c r="U122" s="10">
        <v>31394</v>
      </c>
      <c r="V122" s="10">
        <v>0</v>
      </c>
      <c r="W122" s="10">
        <v>0</v>
      </c>
      <c r="X122" s="10">
        <v>0</v>
      </c>
      <c r="Y122" s="10">
        <v>0</v>
      </c>
      <c r="Z122" s="10">
        <v>-95583</v>
      </c>
      <c r="AA122" s="10">
        <v>-315818</v>
      </c>
      <c r="AB122" s="10">
        <v>0</v>
      </c>
      <c r="AC122" s="10">
        <v>-191812</v>
      </c>
      <c r="AD122" s="10">
        <v>-4625</v>
      </c>
      <c r="AE122" s="10">
        <v>0</v>
      </c>
      <c r="AF122" s="10">
        <v>0</v>
      </c>
    </row>
    <row r="123" spans="3:32">
      <c r="C123">
        <f t="shared" si="2"/>
        <v>2021</v>
      </c>
      <c r="D123">
        <f t="shared" si="3"/>
        <v>7</v>
      </c>
      <c r="E123" s="10">
        <v>18986756</v>
      </c>
      <c r="F123" s="10">
        <v>136261</v>
      </c>
      <c r="G123" s="10">
        <v>1042686</v>
      </c>
      <c r="H123" s="10">
        <v>866741</v>
      </c>
      <c r="I123" s="10">
        <v>5986</v>
      </c>
      <c r="J123" s="10">
        <v>6877761</v>
      </c>
      <c r="K123" s="10">
        <v>48770</v>
      </c>
      <c r="L123" s="10">
        <v>93307</v>
      </c>
      <c r="M123" s="10">
        <v>1168430</v>
      </c>
      <c r="N123" s="10">
        <v>828461</v>
      </c>
      <c r="O123" s="10">
        <v>0</v>
      </c>
      <c r="P123" s="10">
        <v>0</v>
      </c>
      <c r="Q123" s="10">
        <v>-51082</v>
      </c>
      <c r="R123" s="10">
        <v>-8450</v>
      </c>
      <c r="S123" s="10">
        <v>-2055</v>
      </c>
      <c r="T123" s="10">
        <v>-160797</v>
      </c>
      <c r="U123" s="10">
        <v>-36720</v>
      </c>
      <c r="V123" s="10">
        <v>0</v>
      </c>
      <c r="W123" s="10">
        <v>0</v>
      </c>
      <c r="X123" s="10">
        <v>0</v>
      </c>
      <c r="Y123" s="10">
        <v>0</v>
      </c>
      <c r="Z123" s="10">
        <v>-96039</v>
      </c>
      <c r="AA123" s="10">
        <v>-277730</v>
      </c>
      <c r="AB123" s="10">
        <v>0</v>
      </c>
      <c r="AC123" s="10">
        <v>-182165</v>
      </c>
      <c r="AD123" s="10">
        <v>-4113</v>
      </c>
      <c r="AE123" s="10">
        <v>0</v>
      </c>
      <c r="AF123" s="10">
        <v>0</v>
      </c>
    </row>
    <row r="124" spans="3:32">
      <c r="C124">
        <f t="shared" si="2"/>
        <v>2021</v>
      </c>
      <c r="D124">
        <f t="shared" si="3"/>
        <v>8</v>
      </c>
      <c r="E124" s="10">
        <v>-3381539</v>
      </c>
      <c r="F124" s="10">
        <v>-24050</v>
      </c>
      <c r="G124" s="10">
        <v>-185492</v>
      </c>
      <c r="H124" s="10">
        <v>223876</v>
      </c>
      <c r="I124" s="10">
        <v>1545</v>
      </c>
      <c r="J124" s="10">
        <v>4547302</v>
      </c>
      <c r="K124" s="10">
        <v>33328</v>
      </c>
      <c r="L124" s="10">
        <v>61367</v>
      </c>
      <c r="M124" s="10">
        <v>789276</v>
      </c>
      <c r="N124" s="10">
        <v>556422</v>
      </c>
      <c r="O124" s="10">
        <v>0</v>
      </c>
      <c r="P124" s="10">
        <v>0</v>
      </c>
      <c r="Q124" s="10">
        <v>-88459</v>
      </c>
      <c r="R124" s="10">
        <v>1580</v>
      </c>
      <c r="S124" s="10">
        <v>-1814</v>
      </c>
      <c r="T124" s="10">
        <v>87319</v>
      </c>
      <c r="U124" s="10">
        <v>-109169</v>
      </c>
      <c r="V124" s="10">
        <v>0</v>
      </c>
      <c r="W124" s="10">
        <v>0</v>
      </c>
      <c r="X124" s="10">
        <v>0</v>
      </c>
      <c r="Y124" s="10">
        <v>0</v>
      </c>
      <c r="Z124" s="10">
        <v>-25483</v>
      </c>
      <c r="AA124" s="10">
        <v>-115001</v>
      </c>
      <c r="AB124" s="10">
        <v>0</v>
      </c>
      <c r="AC124" s="10">
        <v>-67480</v>
      </c>
      <c r="AD124" s="10">
        <v>-341</v>
      </c>
      <c r="AE124" s="10">
        <v>0</v>
      </c>
      <c r="AF124" s="10">
        <v>0</v>
      </c>
    </row>
    <row r="125" spans="3:32">
      <c r="C125">
        <f t="shared" si="2"/>
        <v>2021</v>
      </c>
      <c r="D125">
        <f t="shared" si="3"/>
        <v>9</v>
      </c>
      <c r="E125" s="10">
        <v>-65821584</v>
      </c>
      <c r="F125" s="10">
        <v>-464389</v>
      </c>
      <c r="G125" s="10">
        <v>-3610329</v>
      </c>
      <c r="H125" s="10">
        <v>-2762377</v>
      </c>
      <c r="I125" s="10">
        <v>-19066</v>
      </c>
      <c r="J125" s="10">
        <v>-22372311</v>
      </c>
      <c r="K125" s="10">
        <v>-151238</v>
      </c>
      <c r="L125" s="10">
        <v>-298052</v>
      </c>
      <c r="M125" s="10">
        <v>-3822049</v>
      </c>
      <c r="N125" s="10">
        <v>-2566852</v>
      </c>
      <c r="O125" s="10">
        <v>0</v>
      </c>
      <c r="P125" s="10">
        <v>0</v>
      </c>
      <c r="Q125" s="10">
        <v>-404372</v>
      </c>
      <c r="R125" s="10">
        <v>-17508</v>
      </c>
      <c r="S125" s="10">
        <v>-260</v>
      </c>
      <c r="T125" s="10">
        <v>-531990</v>
      </c>
      <c r="U125" s="10">
        <v>-903309</v>
      </c>
      <c r="V125" s="10">
        <v>0</v>
      </c>
      <c r="W125" s="10">
        <v>0</v>
      </c>
      <c r="X125" s="10">
        <v>0</v>
      </c>
      <c r="Y125" s="10">
        <v>0</v>
      </c>
      <c r="Z125" s="10">
        <v>-97365</v>
      </c>
      <c r="AA125" s="10">
        <v>-314073</v>
      </c>
      <c r="AB125" s="10">
        <v>0</v>
      </c>
      <c r="AC125" s="10">
        <v>-165472</v>
      </c>
      <c r="AD125" s="10">
        <v>-4227</v>
      </c>
      <c r="AE125" s="10">
        <v>0</v>
      </c>
      <c r="AF125" s="10">
        <v>0</v>
      </c>
    </row>
    <row r="126" spans="3:32">
      <c r="C126">
        <f t="shared" si="2"/>
        <v>2021</v>
      </c>
      <c r="D126">
        <f t="shared" si="3"/>
        <v>10</v>
      </c>
      <c r="E126" s="10">
        <v>-76184106</v>
      </c>
      <c r="F126" s="10">
        <v>-533090</v>
      </c>
      <c r="G126" s="10">
        <v>-4177798</v>
      </c>
      <c r="H126" s="10">
        <v>-3042292</v>
      </c>
      <c r="I126" s="10">
        <v>-20996</v>
      </c>
      <c r="J126" s="10">
        <v>-22125885</v>
      </c>
      <c r="K126" s="10">
        <v>-136974</v>
      </c>
      <c r="L126" s="10">
        <v>-291155</v>
      </c>
      <c r="M126" s="10">
        <v>-3735219</v>
      </c>
      <c r="N126" s="10">
        <v>-2565387</v>
      </c>
      <c r="O126" s="10">
        <v>0</v>
      </c>
      <c r="P126" s="10">
        <v>0</v>
      </c>
      <c r="Q126" s="10">
        <v>-209785</v>
      </c>
      <c r="R126" s="10">
        <v>-3099</v>
      </c>
      <c r="S126" s="10">
        <v>-2592</v>
      </c>
      <c r="T126" s="10">
        <v>-394908</v>
      </c>
      <c r="U126" s="10">
        <v>-254200</v>
      </c>
      <c r="V126" s="10">
        <v>0</v>
      </c>
      <c r="W126" s="10">
        <v>0</v>
      </c>
      <c r="X126" s="10">
        <v>0</v>
      </c>
      <c r="Y126" s="10">
        <v>0</v>
      </c>
      <c r="Z126" s="10">
        <v>11852</v>
      </c>
      <c r="AA126" s="10">
        <v>48641</v>
      </c>
      <c r="AB126" s="10">
        <v>0</v>
      </c>
      <c r="AC126" s="10">
        <v>26326</v>
      </c>
      <c r="AD126" s="10">
        <v>-490</v>
      </c>
      <c r="AE126" s="10">
        <v>0</v>
      </c>
      <c r="AF126" s="10">
        <v>0</v>
      </c>
    </row>
    <row r="127" spans="3:32">
      <c r="C127">
        <f t="shared" si="2"/>
        <v>2021</v>
      </c>
      <c r="D127">
        <f t="shared" si="3"/>
        <v>11</v>
      </c>
      <c r="E127" s="10">
        <v>22809238</v>
      </c>
      <c r="F127" s="10">
        <v>158232</v>
      </c>
      <c r="G127" s="10">
        <v>1250120</v>
      </c>
      <c r="H127" s="10">
        <v>306814</v>
      </c>
      <c r="I127" s="10">
        <v>2117</v>
      </c>
      <c r="J127" s="10">
        <v>-2456688</v>
      </c>
      <c r="K127" s="10">
        <v>-15113</v>
      </c>
      <c r="L127" s="10">
        <v>-32102</v>
      </c>
      <c r="M127" s="10">
        <v>-449044</v>
      </c>
      <c r="N127" s="10">
        <v>-330449</v>
      </c>
      <c r="O127" s="10">
        <v>0</v>
      </c>
      <c r="P127" s="10">
        <v>0</v>
      </c>
      <c r="Q127" s="10">
        <v>218951</v>
      </c>
      <c r="R127" s="10">
        <v>19896</v>
      </c>
      <c r="S127" s="10">
        <v>1490</v>
      </c>
      <c r="T127" s="10">
        <v>299094</v>
      </c>
      <c r="U127" s="10">
        <v>319397</v>
      </c>
      <c r="V127" s="10">
        <v>0</v>
      </c>
      <c r="W127" s="10">
        <v>0</v>
      </c>
      <c r="X127" s="10">
        <v>0</v>
      </c>
      <c r="Y127" s="10">
        <v>0</v>
      </c>
      <c r="Z127" s="10">
        <v>196953</v>
      </c>
      <c r="AA127" s="10">
        <v>623594</v>
      </c>
      <c r="AB127" s="10">
        <v>0</v>
      </c>
      <c r="AC127" s="10">
        <v>404389</v>
      </c>
      <c r="AD127" s="10">
        <v>10001</v>
      </c>
      <c r="AE127" s="10">
        <v>0</v>
      </c>
      <c r="AF127" s="10">
        <v>0</v>
      </c>
    </row>
    <row r="128" spans="3:32">
      <c r="C128">
        <f t="shared" si="2"/>
        <v>2021</v>
      </c>
      <c r="D128">
        <f t="shared" si="3"/>
        <v>12</v>
      </c>
      <c r="E128" s="10">
        <v>45685458</v>
      </c>
      <c r="F128" s="10">
        <v>314135</v>
      </c>
      <c r="G128" s="10">
        <v>2502144</v>
      </c>
      <c r="H128" s="10">
        <v>1607742</v>
      </c>
      <c r="I128" s="10">
        <v>11088</v>
      </c>
      <c r="J128" s="10">
        <v>-372956</v>
      </c>
      <c r="K128" s="10">
        <v>-2397</v>
      </c>
      <c r="L128" s="10">
        <v>-4567</v>
      </c>
      <c r="M128" s="10">
        <v>-68872</v>
      </c>
      <c r="N128" s="10">
        <v>-51524</v>
      </c>
      <c r="O128" s="10">
        <v>0</v>
      </c>
      <c r="P128" s="10">
        <v>0</v>
      </c>
      <c r="Q128" s="10">
        <v>18671</v>
      </c>
      <c r="R128" s="10">
        <v>-8174</v>
      </c>
      <c r="S128" s="10">
        <v>447</v>
      </c>
      <c r="T128" s="10">
        <v>125844</v>
      </c>
      <c r="U128" s="10">
        <v>414657</v>
      </c>
      <c r="V128" s="10">
        <v>0</v>
      </c>
      <c r="W128" s="10">
        <v>0</v>
      </c>
      <c r="X128" s="10">
        <v>0</v>
      </c>
      <c r="Y128" s="10">
        <v>0</v>
      </c>
      <c r="Z128" s="10">
        <v>39335</v>
      </c>
      <c r="AA128" s="10">
        <v>159345</v>
      </c>
      <c r="AB128" s="10">
        <v>0</v>
      </c>
      <c r="AC128" s="10">
        <v>122975</v>
      </c>
      <c r="AD128" s="10">
        <v>937</v>
      </c>
      <c r="AE128" s="10">
        <v>0</v>
      </c>
      <c r="AF128" s="10">
        <v>0</v>
      </c>
    </row>
    <row r="129" spans="3:32">
      <c r="C129">
        <f t="shared" si="2"/>
        <v>2022</v>
      </c>
      <c r="D129">
        <f t="shared" si="3"/>
        <v>1</v>
      </c>
      <c r="E129" s="10">
        <v>-12432910</v>
      </c>
      <c r="F129" s="10">
        <v>-84673</v>
      </c>
      <c r="G129" s="10">
        <v>-679756</v>
      </c>
      <c r="H129" s="10">
        <v>-479264</v>
      </c>
      <c r="I129" s="10">
        <v>-3302</v>
      </c>
      <c r="J129" s="10">
        <v>-2300706</v>
      </c>
      <c r="K129" s="10">
        <v>-14687</v>
      </c>
      <c r="L129" s="10">
        <v>-28308</v>
      </c>
      <c r="M129" s="10">
        <v>-413777</v>
      </c>
      <c r="N129" s="10">
        <v>-313448</v>
      </c>
      <c r="O129" s="10">
        <v>0</v>
      </c>
      <c r="P129" s="10">
        <v>0</v>
      </c>
      <c r="Q129" s="10">
        <v>-173710</v>
      </c>
      <c r="R129" s="10">
        <v>-13750</v>
      </c>
      <c r="S129" s="10">
        <v>-915</v>
      </c>
      <c r="T129" s="10">
        <v>-414083</v>
      </c>
      <c r="U129" s="10">
        <v>-605023</v>
      </c>
      <c r="V129" s="10">
        <v>0</v>
      </c>
      <c r="W129" s="10">
        <v>0</v>
      </c>
      <c r="X129" s="10">
        <v>0</v>
      </c>
      <c r="Y129" s="10">
        <v>0</v>
      </c>
      <c r="Z129" s="10">
        <v>-148757</v>
      </c>
      <c r="AA129" s="10">
        <v>-441719</v>
      </c>
      <c r="AB129" s="10">
        <v>0</v>
      </c>
      <c r="AC129" s="10">
        <v>-322918</v>
      </c>
      <c r="AD129" s="10">
        <v>-7189</v>
      </c>
      <c r="AE129" s="10">
        <v>0</v>
      </c>
      <c r="AF129" s="10">
        <v>0</v>
      </c>
    </row>
    <row r="130" spans="3:32">
      <c r="C130">
        <f t="shared" si="2"/>
        <v>2022</v>
      </c>
      <c r="D130">
        <f t="shared" si="3"/>
        <v>2</v>
      </c>
      <c r="E130" s="10">
        <v>-55447041</v>
      </c>
      <c r="F130" s="10">
        <v>-374051</v>
      </c>
      <c r="G130" s="10">
        <v>-3026768</v>
      </c>
      <c r="H130" s="10">
        <v>-2727414</v>
      </c>
      <c r="I130" s="10">
        <v>-18774</v>
      </c>
      <c r="J130" s="10">
        <v>-14962215</v>
      </c>
      <c r="K130" s="10">
        <v>-93942</v>
      </c>
      <c r="L130" s="10">
        <v>-189887</v>
      </c>
      <c r="M130" s="10">
        <v>-2691482</v>
      </c>
      <c r="N130" s="10">
        <v>-2003906</v>
      </c>
      <c r="O130" s="10">
        <v>0</v>
      </c>
      <c r="P130" s="10">
        <v>0</v>
      </c>
      <c r="Q130" s="10">
        <v>-280885</v>
      </c>
      <c r="R130" s="10">
        <v>-5601</v>
      </c>
      <c r="S130" s="10">
        <v>-772</v>
      </c>
      <c r="T130" s="10">
        <v>-476168</v>
      </c>
      <c r="U130" s="10">
        <v>-768310</v>
      </c>
      <c r="V130" s="10">
        <v>0</v>
      </c>
      <c r="W130" s="10">
        <v>0</v>
      </c>
      <c r="X130" s="10">
        <v>0</v>
      </c>
      <c r="Y130" s="10">
        <v>0</v>
      </c>
      <c r="Z130" s="10">
        <v>-103150</v>
      </c>
      <c r="AA130" s="10">
        <v>-346949</v>
      </c>
      <c r="AB130" s="10">
        <v>0</v>
      </c>
      <c r="AC130" s="10">
        <v>-214697</v>
      </c>
      <c r="AD130" s="10">
        <v>-3751</v>
      </c>
      <c r="AE130" s="10">
        <v>0</v>
      </c>
      <c r="AF130" s="10">
        <v>0</v>
      </c>
    </row>
    <row r="131" spans="3:32">
      <c r="C131">
        <f t="shared" si="2"/>
        <v>2022</v>
      </c>
      <c r="D131">
        <f t="shared" si="3"/>
        <v>3</v>
      </c>
      <c r="E131" s="10">
        <v>-6476297</v>
      </c>
      <c r="F131" s="10">
        <v>-43283</v>
      </c>
      <c r="G131" s="10">
        <v>-353047</v>
      </c>
      <c r="H131" s="10">
        <v>325386</v>
      </c>
      <c r="I131" s="10">
        <v>2238</v>
      </c>
      <c r="J131" s="10">
        <v>13174829</v>
      </c>
      <c r="K131" s="10">
        <v>75893</v>
      </c>
      <c r="L131" s="10">
        <v>172395</v>
      </c>
      <c r="M131" s="10">
        <v>2516329</v>
      </c>
      <c r="N131" s="10">
        <v>1898746</v>
      </c>
      <c r="O131" s="10">
        <v>0</v>
      </c>
      <c r="P131" s="10">
        <v>0</v>
      </c>
      <c r="Q131" s="10">
        <v>104077</v>
      </c>
      <c r="R131" s="10">
        <v>13954</v>
      </c>
      <c r="S131" s="10">
        <v>-437</v>
      </c>
      <c r="T131" s="10">
        <v>133852</v>
      </c>
      <c r="U131" s="10">
        <v>243348</v>
      </c>
      <c r="V131" s="10">
        <v>0</v>
      </c>
      <c r="W131" s="10">
        <v>0</v>
      </c>
      <c r="X131" s="10">
        <v>0</v>
      </c>
      <c r="Y131" s="10">
        <v>0</v>
      </c>
      <c r="Z131" s="10">
        <v>45357</v>
      </c>
      <c r="AA131" s="10">
        <v>78979</v>
      </c>
      <c r="AB131" s="10">
        <v>0</v>
      </c>
      <c r="AC131" s="10">
        <v>111998</v>
      </c>
      <c r="AD131" s="10">
        <v>1589</v>
      </c>
      <c r="AE131" s="10">
        <v>0</v>
      </c>
      <c r="AF131" s="10">
        <v>0</v>
      </c>
    </row>
    <row r="132" spans="3:32">
      <c r="C132">
        <f t="shared" si="2"/>
        <v>2022</v>
      </c>
      <c r="D132">
        <f t="shared" si="3"/>
        <v>4</v>
      </c>
      <c r="E132" s="10">
        <v>-3355115</v>
      </c>
      <c r="F132" s="10">
        <v>-22213</v>
      </c>
      <c r="G132" s="10">
        <v>-182653</v>
      </c>
      <c r="H132" s="10">
        <v>395515</v>
      </c>
      <c r="I132" s="10">
        <v>2718</v>
      </c>
      <c r="J132" s="10">
        <v>3256286</v>
      </c>
      <c r="K132" s="10">
        <v>20937</v>
      </c>
      <c r="L132" s="10">
        <v>43760</v>
      </c>
      <c r="M132" s="10">
        <v>649819</v>
      </c>
      <c r="N132" s="10">
        <v>463064</v>
      </c>
      <c r="O132" s="10">
        <v>0</v>
      </c>
      <c r="P132" s="10">
        <v>0</v>
      </c>
      <c r="Q132" s="10">
        <v>271207</v>
      </c>
      <c r="R132" s="10">
        <v>11107</v>
      </c>
      <c r="S132" s="10">
        <v>1804</v>
      </c>
      <c r="T132" s="10">
        <v>355660</v>
      </c>
      <c r="U132" s="10">
        <v>771308</v>
      </c>
      <c r="V132" s="10">
        <v>0</v>
      </c>
      <c r="W132" s="10">
        <v>0</v>
      </c>
      <c r="X132" s="10">
        <v>0</v>
      </c>
      <c r="Y132" s="10">
        <v>0</v>
      </c>
      <c r="Z132" s="10">
        <v>98429</v>
      </c>
      <c r="AA132" s="10">
        <v>362289</v>
      </c>
      <c r="AB132" s="10">
        <v>0</v>
      </c>
      <c r="AC132" s="10">
        <v>206175</v>
      </c>
      <c r="AD132" s="10">
        <v>4964</v>
      </c>
      <c r="AE132" s="10">
        <v>0</v>
      </c>
      <c r="AF132" s="10">
        <v>0</v>
      </c>
    </row>
    <row r="133" spans="3:32">
      <c r="C133">
        <f t="shared" si="2"/>
        <v>2022</v>
      </c>
      <c r="D133">
        <f t="shared" si="3"/>
        <v>5</v>
      </c>
      <c r="E133" s="10">
        <v>94234325</v>
      </c>
      <c r="F133" s="10">
        <v>618020</v>
      </c>
      <c r="G133" s="10">
        <v>5123124</v>
      </c>
      <c r="H133" s="10">
        <v>4144873</v>
      </c>
      <c r="I133" s="10">
        <v>28467</v>
      </c>
      <c r="J133" s="10">
        <v>32704729</v>
      </c>
      <c r="K133" s="10">
        <v>212485</v>
      </c>
      <c r="L133" s="10">
        <v>435727</v>
      </c>
      <c r="M133" s="10">
        <v>6110848</v>
      </c>
      <c r="N133" s="10">
        <v>4431044</v>
      </c>
      <c r="O133" s="10">
        <v>0</v>
      </c>
      <c r="P133" s="10">
        <v>0</v>
      </c>
      <c r="Q133" s="10">
        <v>692231</v>
      </c>
      <c r="R133" s="10">
        <v>23230</v>
      </c>
      <c r="S133" s="10">
        <v>5345</v>
      </c>
      <c r="T133" s="10">
        <v>911135</v>
      </c>
      <c r="U133" s="10">
        <v>1100133</v>
      </c>
      <c r="V133" s="10">
        <v>0</v>
      </c>
      <c r="W133" s="10">
        <v>0</v>
      </c>
      <c r="X133" s="10">
        <v>0</v>
      </c>
      <c r="Y133" s="10">
        <v>0</v>
      </c>
      <c r="Z133" s="10">
        <v>186273</v>
      </c>
      <c r="AA133" s="10">
        <v>615032</v>
      </c>
      <c r="AB133" s="10">
        <v>0</v>
      </c>
      <c r="AC133" s="10">
        <v>412302</v>
      </c>
      <c r="AD133" s="10">
        <v>8870</v>
      </c>
      <c r="AE133" s="10">
        <v>0</v>
      </c>
      <c r="AF133" s="10">
        <v>0</v>
      </c>
    </row>
    <row r="134" spans="3:32">
      <c r="C134">
        <f t="shared" si="2"/>
        <v>2022</v>
      </c>
      <c r="D134">
        <f t="shared" si="3"/>
        <v>6</v>
      </c>
      <c r="E134" s="10">
        <v>47000502</v>
      </c>
      <c r="F134" s="10">
        <v>305206</v>
      </c>
      <c r="G134" s="10">
        <v>2550809</v>
      </c>
      <c r="H134" s="10">
        <v>1503867</v>
      </c>
      <c r="I134" s="10">
        <v>10318</v>
      </c>
      <c r="J134" s="10">
        <v>7328019</v>
      </c>
      <c r="K134" s="10">
        <v>51718</v>
      </c>
      <c r="L134" s="10">
        <v>102383</v>
      </c>
      <c r="M134" s="10">
        <v>1329783</v>
      </c>
      <c r="N134" s="10">
        <v>906186</v>
      </c>
      <c r="O134" s="10">
        <v>0</v>
      </c>
      <c r="P134" s="10">
        <v>0</v>
      </c>
      <c r="Q134" s="10">
        <v>-23890</v>
      </c>
      <c r="R134" s="10">
        <v>-5815</v>
      </c>
      <c r="S134" s="10">
        <v>-1300</v>
      </c>
      <c r="T134" s="10">
        <v>30814</v>
      </c>
      <c r="U134" s="10">
        <v>31394</v>
      </c>
      <c r="V134" s="10">
        <v>0</v>
      </c>
      <c r="W134" s="10">
        <v>0</v>
      </c>
      <c r="X134" s="10">
        <v>0</v>
      </c>
      <c r="Y134" s="10">
        <v>0</v>
      </c>
      <c r="Z134" s="10">
        <v>-95583</v>
      </c>
      <c r="AA134" s="10">
        <v>-318990</v>
      </c>
      <c r="AB134" s="10">
        <v>0</v>
      </c>
      <c r="AC134" s="10">
        <v>-191812</v>
      </c>
      <c r="AD134" s="10">
        <v>-4625</v>
      </c>
      <c r="AE134" s="10">
        <v>0</v>
      </c>
      <c r="AF134" s="10">
        <v>0</v>
      </c>
    </row>
    <row r="135" spans="3:32">
      <c r="C135">
        <f t="shared" si="2"/>
        <v>2022</v>
      </c>
      <c r="D135">
        <f t="shared" si="3"/>
        <v>7</v>
      </c>
      <c r="E135" s="10">
        <v>19179150</v>
      </c>
      <c r="F135" s="10">
        <v>123363</v>
      </c>
      <c r="G135" s="10">
        <v>1039562</v>
      </c>
      <c r="H135" s="10">
        <v>876491</v>
      </c>
      <c r="I135" s="10">
        <v>6009</v>
      </c>
      <c r="J135" s="10">
        <v>6931464</v>
      </c>
      <c r="K135" s="10">
        <v>48251</v>
      </c>
      <c r="L135" s="10">
        <v>97280</v>
      </c>
      <c r="M135" s="10">
        <v>1212248</v>
      </c>
      <c r="N135" s="10">
        <v>828461</v>
      </c>
      <c r="O135" s="10">
        <v>0</v>
      </c>
      <c r="P135" s="10">
        <v>0</v>
      </c>
      <c r="Q135" s="10">
        <v>-51391</v>
      </c>
      <c r="R135" s="10">
        <v>-8450</v>
      </c>
      <c r="S135" s="10">
        <v>-2055</v>
      </c>
      <c r="T135" s="10">
        <v>-160797</v>
      </c>
      <c r="U135" s="10">
        <v>-36720</v>
      </c>
      <c r="V135" s="10">
        <v>0</v>
      </c>
      <c r="W135" s="10">
        <v>0</v>
      </c>
      <c r="X135" s="10">
        <v>0</v>
      </c>
      <c r="Y135" s="10">
        <v>0</v>
      </c>
      <c r="Z135" s="10">
        <v>-96039</v>
      </c>
      <c r="AA135" s="10">
        <v>-280520</v>
      </c>
      <c r="AB135" s="10">
        <v>0</v>
      </c>
      <c r="AC135" s="10">
        <v>-182165</v>
      </c>
      <c r="AD135" s="10">
        <v>-4113</v>
      </c>
      <c r="AE135" s="10">
        <v>0</v>
      </c>
      <c r="AF135" s="10">
        <v>0</v>
      </c>
    </row>
    <row r="136" spans="3:32">
      <c r="C136">
        <f t="shared" si="2"/>
        <v>2022</v>
      </c>
      <c r="D136">
        <f t="shared" si="3"/>
        <v>8</v>
      </c>
      <c r="E136" s="10">
        <v>-3415764</v>
      </c>
      <c r="F136" s="10">
        <v>-21767</v>
      </c>
      <c r="G136" s="10">
        <v>-184959</v>
      </c>
      <c r="H136" s="10">
        <v>226395</v>
      </c>
      <c r="I136" s="10">
        <v>1551</v>
      </c>
      <c r="J136" s="10">
        <v>4579000</v>
      </c>
      <c r="K136" s="10">
        <v>32973</v>
      </c>
      <c r="L136" s="10">
        <v>63893</v>
      </c>
      <c r="M136" s="10">
        <v>822460</v>
      </c>
      <c r="N136" s="10">
        <v>556422</v>
      </c>
      <c r="O136" s="10">
        <v>0</v>
      </c>
      <c r="P136" s="10">
        <v>0</v>
      </c>
      <c r="Q136" s="10">
        <v>-89225</v>
      </c>
      <c r="R136" s="10">
        <v>1580</v>
      </c>
      <c r="S136" s="10">
        <v>-1814</v>
      </c>
      <c r="T136" s="10">
        <v>87319</v>
      </c>
      <c r="U136" s="10">
        <v>-109169</v>
      </c>
      <c r="V136" s="10">
        <v>0</v>
      </c>
      <c r="W136" s="10">
        <v>0</v>
      </c>
      <c r="X136" s="10">
        <v>0</v>
      </c>
      <c r="Y136" s="10">
        <v>0</v>
      </c>
      <c r="Z136" s="10">
        <v>-25483</v>
      </c>
      <c r="AA136" s="10">
        <v>-116156</v>
      </c>
      <c r="AB136" s="10">
        <v>0</v>
      </c>
      <c r="AC136" s="10">
        <v>-67480</v>
      </c>
      <c r="AD136" s="10">
        <v>-341</v>
      </c>
      <c r="AE136" s="10">
        <v>0</v>
      </c>
      <c r="AF136" s="10">
        <v>0</v>
      </c>
    </row>
    <row r="137" spans="3:32">
      <c r="C137">
        <f t="shared" si="2"/>
        <v>2022</v>
      </c>
      <c r="D137">
        <f t="shared" si="3"/>
        <v>9</v>
      </c>
      <c r="E137" s="10">
        <v>-66487393</v>
      </c>
      <c r="F137" s="10">
        <v>-420286</v>
      </c>
      <c r="G137" s="10">
        <v>-3599947</v>
      </c>
      <c r="H137" s="10">
        <v>-2793449</v>
      </c>
      <c r="I137" s="10">
        <v>-19142</v>
      </c>
      <c r="J137" s="10">
        <v>-22544112</v>
      </c>
      <c r="K137" s="10">
        <v>-149629</v>
      </c>
      <c r="L137" s="10">
        <v>-310651</v>
      </c>
      <c r="M137" s="10">
        <v>-3966374</v>
      </c>
      <c r="N137" s="10">
        <v>-2566852</v>
      </c>
      <c r="O137" s="10">
        <v>0</v>
      </c>
      <c r="P137" s="10">
        <v>0</v>
      </c>
      <c r="Q137" s="10">
        <v>-407893</v>
      </c>
      <c r="R137" s="10">
        <v>-17508</v>
      </c>
      <c r="S137" s="10">
        <v>-260</v>
      </c>
      <c r="T137" s="10">
        <v>-531990</v>
      </c>
      <c r="U137" s="10">
        <v>-903309</v>
      </c>
      <c r="V137" s="10">
        <v>0</v>
      </c>
      <c r="W137" s="10">
        <v>0</v>
      </c>
      <c r="X137" s="10">
        <v>0</v>
      </c>
      <c r="Y137" s="10">
        <v>0</v>
      </c>
      <c r="Z137" s="10">
        <v>-97365</v>
      </c>
      <c r="AA137" s="10">
        <v>-317228</v>
      </c>
      <c r="AB137" s="10">
        <v>0</v>
      </c>
      <c r="AC137" s="10">
        <v>-165472</v>
      </c>
      <c r="AD137" s="10">
        <v>-4227</v>
      </c>
      <c r="AE137" s="10">
        <v>0</v>
      </c>
      <c r="AF137" s="10">
        <v>0</v>
      </c>
    </row>
    <row r="138" spans="3:32">
      <c r="C138">
        <f t="shared" si="2"/>
        <v>2022</v>
      </c>
      <c r="D138">
        <f t="shared" si="3"/>
        <v>10</v>
      </c>
      <c r="E138" s="10">
        <v>-76954199</v>
      </c>
      <c r="F138" s="10">
        <v>-482448</v>
      </c>
      <c r="G138" s="10">
        <v>-4165867</v>
      </c>
      <c r="H138" s="10">
        <v>-3076514</v>
      </c>
      <c r="I138" s="10">
        <v>-21079</v>
      </c>
      <c r="J138" s="10">
        <v>-22264415</v>
      </c>
      <c r="K138" s="10">
        <v>-135517</v>
      </c>
      <c r="L138" s="10">
        <v>-302703</v>
      </c>
      <c r="M138" s="10">
        <v>-3909729</v>
      </c>
      <c r="N138" s="10">
        <v>-2565387</v>
      </c>
      <c r="O138" s="10">
        <v>0</v>
      </c>
      <c r="P138" s="10">
        <v>0</v>
      </c>
      <c r="Q138" s="10">
        <v>-211550</v>
      </c>
      <c r="R138" s="10">
        <v>-3099</v>
      </c>
      <c r="S138" s="10">
        <v>-2592</v>
      </c>
      <c r="T138" s="10">
        <v>-394908</v>
      </c>
      <c r="U138" s="10">
        <v>-254200</v>
      </c>
      <c r="V138" s="10">
        <v>0</v>
      </c>
      <c r="W138" s="10">
        <v>0</v>
      </c>
      <c r="X138" s="10">
        <v>0</v>
      </c>
      <c r="Y138" s="10">
        <v>0</v>
      </c>
      <c r="Z138" s="10">
        <v>11852</v>
      </c>
      <c r="AA138" s="10">
        <v>49130</v>
      </c>
      <c r="AB138" s="10">
        <v>0</v>
      </c>
      <c r="AC138" s="10">
        <v>26326</v>
      </c>
      <c r="AD138" s="10">
        <v>-490</v>
      </c>
      <c r="AE138" s="10">
        <v>0</v>
      </c>
      <c r="AF138" s="10">
        <v>0</v>
      </c>
    </row>
    <row r="139" spans="3:32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23039581</v>
      </c>
      <c r="F139" s="10">
        <v>143201</v>
      </c>
      <c r="G139" s="10">
        <v>1246618</v>
      </c>
      <c r="H139" s="10">
        <v>310265</v>
      </c>
      <c r="I139" s="10">
        <v>2125</v>
      </c>
      <c r="J139" s="10">
        <v>-2475286</v>
      </c>
      <c r="K139" s="10">
        <v>-14631</v>
      </c>
      <c r="L139" s="10">
        <v>-33451</v>
      </c>
      <c r="M139" s="10">
        <v>-466349</v>
      </c>
      <c r="N139" s="10">
        <v>-330449</v>
      </c>
      <c r="O139" s="10">
        <v>0</v>
      </c>
      <c r="P139" s="10">
        <v>0</v>
      </c>
      <c r="Q139" s="10">
        <v>220862</v>
      </c>
      <c r="R139" s="10">
        <v>19896</v>
      </c>
      <c r="S139" s="10">
        <v>1490</v>
      </c>
      <c r="T139" s="10">
        <v>299094</v>
      </c>
      <c r="U139" s="10">
        <v>319397</v>
      </c>
      <c r="V139" s="10">
        <v>0</v>
      </c>
      <c r="W139" s="10">
        <v>0</v>
      </c>
      <c r="X139" s="10">
        <v>0</v>
      </c>
      <c r="Y139" s="10">
        <v>0</v>
      </c>
      <c r="Z139" s="10">
        <v>196953</v>
      </c>
      <c r="AA139" s="10">
        <v>629859</v>
      </c>
      <c r="AB139" s="10">
        <v>0</v>
      </c>
      <c r="AC139" s="10">
        <v>404389</v>
      </c>
      <c r="AD139" s="10">
        <v>10001</v>
      </c>
      <c r="AE139" s="10">
        <v>0</v>
      </c>
      <c r="AF139" s="10">
        <v>0</v>
      </c>
    </row>
    <row r="140" spans="3:32">
      <c r="C140">
        <f t="shared" si="4"/>
        <v>2022</v>
      </c>
      <c r="D140">
        <f t="shared" si="5"/>
        <v>12</v>
      </c>
      <c r="E140" s="10">
        <v>46146191</v>
      </c>
      <c r="F140" s="10">
        <v>284415</v>
      </c>
      <c r="G140" s="10">
        <v>2495334</v>
      </c>
      <c r="H140" s="10">
        <v>1625826</v>
      </c>
      <c r="I140" s="10">
        <v>11133</v>
      </c>
      <c r="J140" s="10">
        <v>-375749</v>
      </c>
      <c r="K140" s="10">
        <v>-2345</v>
      </c>
      <c r="L140" s="10">
        <v>-4752</v>
      </c>
      <c r="M140" s="10">
        <v>-71548</v>
      </c>
      <c r="N140" s="10">
        <v>-51524</v>
      </c>
      <c r="O140" s="10">
        <v>0</v>
      </c>
      <c r="P140" s="10">
        <v>0</v>
      </c>
      <c r="Q140" s="10">
        <v>18833</v>
      </c>
      <c r="R140" s="10">
        <v>-8174</v>
      </c>
      <c r="S140" s="10">
        <v>447</v>
      </c>
      <c r="T140" s="10">
        <v>125844</v>
      </c>
      <c r="U140" s="10">
        <v>414657</v>
      </c>
      <c r="V140" s="10">
        <v>0</v>
      </c>
      <c r="W140" s="10">
        <v>0</v>
      </c>
      <c r="X140" s="10">
        <v>0</v>
      </c>
      <c r="Y140" s="10">
        <v>0</v>
      </c>
      <c r="Z140" s="10">
        <v>39335</v>
      </c>
      <c r="AA140" s="10">
        <v>160946</v>
      </c>
      <c r="AB140" s="10">
        <v>0</v>
      </c>
      <c r="AC140" s="10">
        <v>122975</v>
      </c>
      <c r="AD140" s="10">
        <v>937</v>
      </c>
      <c r="AE140" s="10">
        <v>0</v>
      </c>
      <c r="AF140" s="10">
        <v>0</v>
      </c>
    </row>
    <row r="141" spans="3:32">
      <c r="C141">
        <f t="shared" si="4"/>
        <v>2023</v>
      </c>
      <c r="D141">
        <f t="shared" si="5"/>
        <v>1</v>
      </c>
      <c r="E141" s="10">
        <v>-12552233</v>
      </c>
      <c r="F141" s="10">
        <v>-76636</v>
      </c>
      <c r="G141" s="10">
        <v>-677685</v>
      </c>
      <c r="H141" s="10">
        <v>-484371</v>
      </c>
      <c r="I141" s="10">
        <v>-3314</v>
      </c>
      <c r="J141" s="10">
        <v>-2312723</v>
      </c>
      <c r="K141" s="10">
        <v>-14372</v>
      </c>
      <c r="L141" s="10">
        <v>-29489</v>
      </c>
      <c r="M141" s="10">
        <v>-433470</v>
      </c>
      <c r="N141" s="10">
        <v>-313448</v>
      </c>
      <c r="O141" s="10">
        <v>0</v>
      </c>
      <c r="P141" s="10">
        <v>0</v>
      </c>
      <c r="Q141" s="10">
        <v>-174215</v>
      </c>
      <c r="R141" s="10">
        <v>-13750</v>
      </c>
      <c r="S141" s="10">
        <v>-915</v>
      </c>
      <c r="T141" s="10">
        <v>-414083</v>
      </c>
      <c r="U141" s="10">
        <v>-605023</v>
      </c>
      <c r="V141" s="10">
        <v>0</v>
      </c>
      <c r="W141" s="10">
        <v>0</v>
      </c>
      <c r="X141" s="10">
        <v>0</v>
      </c>
      <c r="Y141" s="10">
        <v>0</v>
      </c>
      <c r="Z141" s="10">
        <v>-148757</v>
      </c>
      <c r="AA141" s="10">
        <v>-446157</v>
      </c>
      <c r="AB141" s="10">
        <v>0</v>
      </c>
      <c r="AC141" s="10">
        <v>-322918</v>
      </c>
      <c r="AD141" s="10">
        <v>-7189</v>
      </c>
      <c r="AE141" s="10">
        <v>0</v>
      </c>
      <c r="AF141" s="10">
        <v>0</v>
      </c>
    </row>
    <row r="142" spans="3:32">
      <c r="C142">
        <f t="shared" si="4"/>
        <v>2023</v>
      </c>
      <c r="D142">
        <f t="shared" si="5"/>
        <v>2</v>
      </c>
      <c r="E142" s="10">
        <v>-55978360</v>
      </c>
      <c r="F142" s="10">
        <v>-338586</v>
      </c>
      <c r="G142" s="10">
        <v>-3017914</v>
      </c>
      <c r="H142" s="10">
        <v>-2756475</v>
      </c>
      <c r="I142" s="10">
        <v>-18843</v>
      </c>
      <c r="J142" s="10">
        <v>-15052360</v>
      </c>
      <c r="K142" s="10">
        <v>-91922</v>
      </c>
      <c r="L142" s="10">
        <v>-197545</v>
      </c>
      <c r="M142" s="10">
        <v>-2807224</v>
      </c>
      <c r="N142" s="10">
        <v>-2003906</v>
      </c>
      <c r="O142" s="10">
        <v>0</v>
      </c>
      <c r="P142" s="10">
        <v>0</v>
      </c>
      <c r="Q142" s="10">
        <v>-281701</v>
      </c>
      <c r="R142" s="10">
        <v>-5601</v>
      </c>
      <c r="S142" s="10">
        <v>-772</v>
      </c>
      <c r="T142" s="10">
        <v>-476168</v>
      </c>
      <c r="U142" s="10">
        <v>-768310</v>
      </c>
      <c r="V142" s="10">
        <v>0</v>
      </c>
      <c r="W142" s="10">
        <v>0</v>
      </c>
      <c r="X142" s="10">
        <v>0</v>
      </c>
      <c r="Y142" s="10">
        <v>0</v>
      </c>
      <c r="Z142" s="10">
        <v>-103150</v>
      </c>
      <c r="AA142" s="10">
        <v>-350434</v>
      </c>
      <c r="AB142" s="10">
        <v>0</v>
      </c>
      <c r="AC142" s="10">
        <v>-214697</v>
      </c>
      <c r="AD142" s="10">
        <v>-3751</v>
      </c>
      <c r="AE142" s="10">
        <v>0</v>
      </c>
      <c r="AF142" s="10">
        <v>0</v>
      </c>
    </row>
    <row r="143" spans="3:32">
      <c r="C143">
        <f t="shared" si="4"/>
        <v>2023</v>
      </c>
      <c r="D143">
        <f t="shared" si="5"/>
        <v>3</v>
      </c>
      <c r="E143" s="10">
        <v>-6538266</v>
      </c>
      <c r="F143" s="10">
        <v>-39183</v>
      </c>
      <c r="G143" s="10">
        <v>-352054</v>
      </c>
      <c r="H143" s="10">
        <v>328853</v>
      </c>
      <c r="I143" s="10">
        <v>2246</v>
      </c>
      <c r="J143" s="10">
        <v>13250953</v>
      </c>
      <c r="K143" s="10">
        <v>73445</v>
      </c>
      <c r="L143" s="10">
        <v>179535</v>
      </c>
      <c r="M143" s="10">
        <v>2624728</v>
      </c>
      <c r="N143" s="10">
        <v>1898746</v>
      </c>
      <c r="O143" s="10">
        <v>0</v>
      </c>
      <c r="P143" s="10">
        <v>0</v>
      </c>
      <c r="Q143" s="10">
        <v>104355</v>
      </c>
      <c r="R143" s="10">
        <v>13954</v>
      </c>
      <c r="S143" s="10">
        <v>-437</v>
      </c>
      <c r="T143" s="10">
        <v>133852</v>
      </c>
      <c r="U143" s="10">
        <v>243348</v>
      </c>
      <c r="V143" s="10">
        <v>0</v>
      </c>
      <c r="W143" s="10">
        <v>0</v>
      </c>
      <c r="X143" s="10">
        <v>0</v>
      </c>
      <c r="Y143" s="10">
        <v>0</v>
      </c>
      <c r="Z143" s="10">
        <v>45357</v>
      </c>
      <c r="AA143" s="10">
        <v>79773</v>
      </c>
      <c r="AB143" s="10">
        <v>0</v>
      </c>
      <c r="AC143" s="10">
        <v>111998</v>
      </c>
      <c r="AD143" s="10">
        <v>1589</v>
      </c>
      <c r="AE143" s="10">
        <v>0</v>
      </c>
      <c r="AF143" s="10">
        <v>0</v>
      </c>
    </row>
    <row r="144" spans="3:32">
      <c r="C144">
        <f t="shared" si="4"/>
        <v>2023</v>
      </c>
      <c r="D144">
        <f t="shared" si="5"/>
        <v>4</v>
      </c>
      <c r="E144" s="10">
        <v>-3387173</v>
      </c>
      <c r="F144" s="10">
        <v>-20111</v>
      </c>
      <c r="G144" s="10">
        <v>-182158</v>
      </c>
      <c r="H144" s="10">
        <v>399729</v>
      </c>
      <c r="I144" s="10">
        <v>2729</v>
      </c>
      <c r="J144" s="10">
        <v>3283136</v>
      </c>
      <c r="K144" s="10">
        <v>20262</v>
      </c>
      <c r="L144" s="10">
        <v>45566</v>
      </c>
      <c r="M144" s="10">
        <v>668869</v>
      </c>
      <c r="N144" s="10">
        <v>463064</v>
      </c>
      <c r="O144" s="10">
        <v>0</v>
      </c>
      <c r="P144" s="10">
        <v>0</v>
      </c>
      <c r="Q144" s="10">
        <v>271919</v>
      </c>
      <c r="R144" s="10">
        <v>11107</v>
      </c>
      <c r="S144" s="10">
        <v>1804</v>
      </c>
      <c r="T144" s="10">
        <v>355660</v>
      </c>
      <c r="U144" s="10">
        <v>771308</v>
      </c>
      <c r="V144" s="10">
        <v>0</v>
      </c>
      <c r="W144" s="10">
        <v>0</v>
      </c>
      <c r="X144" s="10">
        <v>0</v>
      </c>
      <c r="Y144" s="10">
        <v>0</v>
      </c>
      <c r="Z144" s="10">
        <v>98429</v>
      </c>
      <c r="AA144" s="10">
        <v>365928</v>
      </c>
      <c r="AB144" s="10">
        <v>0</v>
      </c>
      <c r="AC144" s="10">
        <v>206175</v>
      </c>
      <c r="AD144" s="10">
        <v>4964</v>
      </c>
      <c r="AE144" s="10">
        <v>0</v>
      </c>
      <c r="AF144" s="10">
        <v>0</v>
      </c>
    </row>
    <row r="145" spans="3:32">
      <c r="C145">
        <f t="shared" si="4"/>
        <v>2023</v>
      </c>
      <c r="D145">
        <f t="shared" si="5"/>
        <v>5</v>
      </c>
      <c r="E145" s="10">
        <v>95133441</v>
      </c>
      <c r="F145" s="10">
        <v>559586</v>
      </c>
      <c r="G145" s="10">
        <v>5109796</v>
      </c>
      <c r="H145" s="10">
        <v>4189033</v>
      </c>
      <c r="I145" s="10">
        <v>28575</v>
      </c>
      <c r="J145" s="10">
        <v>32953060</v>
      </c>
      <c r="K145" s="10">
        <v>205630</v>
      </c>
      <c r="L145" s="10">
        <v>453669</v>
      </c>
      <c r="M145" s="10">
        <v>6317038</v>
      </c>
      <c r="N145" s="10">
        <v>4431044</v>
      </c>
      <c r="O145" s="10">
        <v>0</v>
      </c>
      <c r="P145" s="10">
        <v>0</v>
      </c>
      <c r="Q145" s="10">
        <v>694068</v>
      </c>
      <c r="R145" s="10">
        <v>23230</v>
      </c>
      <c r="S145" s="10">
        <v>5345</v>
      </c>
      <c r="T145" s="10">
        <v>911135</v>
      </c>
      <c r="U145" s="10">
        <v>1100133</v>
      </c>
      <c r="V145" s="10">
        <v>0</v>
      </c>
      <c r="W145" s="10">
        <v>0</v>
      </c>
      <c r="X145" s="10">
        <v>0</v>
      </c>
      <c r="Y145" s="10">
        <v>0</v>
      </c>
      <c r="Z145" s="10">
        <v>186273</v>
      </c>
      <c r="AA145" s="10">
        <v>621211</v>
      </c>
      <c r="AB145" s="10">
        <v>0</v>
      </c>
      <c r="AC145" s="10">
        <v>412302</v>
      </c>
      <c r="AD145" s="10">
        <v>8870</v>
      </c>
      <c r="AE145" s="10">
        <v>0</v>
      </c>
      <c r="AF145" s="10">
        <v>0</v>
      </c>
    </row>
    <row r="146" spans="3:32">
      <c r="C146">
        <f t="shared" si="4"/>
        <v>2023</v>
      </c>
      <c r="D146">
        <f t="shared" si="5"/>
        <v>6</v>
      </c>
      <c r="E146" s="10">
        <v>47448206</v>
      </c>
      <c r="F146" s="10">
        <v>276384</v>
      </c>
      <c r="G146" s="10">
        <v>2544520</v>
      </c>
      <c r="H146" s="10">
        <v>1519889</v>
      </c>
      <c r="I146" s="10">
        <v>10358</v>
      </c>
      <c r="J146" s="10">
        <v>7383589</v>
      </c>
      <c r="K146" s="10">
        <v>50050</v>
      </c>
      <c r="L146" s="10">
        <v>106579</v>
      </c>
      <c r="M146" s="10">
        <v>1374769</v>
      </c>
      <c r="N146" s="10">
        <v>906186</v>
      </c>
      <c r="O146" s="10">
        <v>0</v>
      </c>
      <c r="P146" s="10">
        <v>0</v>
      </c>
      <c r="Q146" s="10">
        <v>-23957</v>
      </c>
      <c r="R146" s="10">
        <v>-5815</v>
      </c>
      <c r="S146" s="10">
        <v>-1300</v>
      </c>
      <c r="T146" s="10">
        <v>30814</v>
      </c>
      <c r="U146" s="10">
        <v>31394</v>
      </c>
      <c r="V146" s="10">
        <v>0</v>
      </c>
      <c r="W146" s="10">
        <v>0</v>
      </c>
      <c r="X146" s="10">
        <v>0</v>
      </c>
      <c r="Y146" s="10">
        <v>0</v>
      </c>
      <c r="Z146" s="10">
        <v>-95583</v>
      </c>
      <c r="AA146" s="10">
        <v>-322195</v>
      </c>
      <c r="AB146" s="10">
        <v>0</v>
      </c>
      <c r="AC146" s="10">
        <v>-191812</v>
      </c>
      <c r="AD146" s="10">
        <v>-4625</v>
      </c>
      <c r="AE146" s="10">
        <v>0</v>
      </c>
      <c r="AF146" s="10">
        <v>0</v>
      </c>
    </row>
    <row r="147" spans="3:32">
      <c r="C147">
        <f t="shared" si="4"/>
        <v>2023</v>
      </c>
      <c r="D147">
        <f t="shared" si="5"/>
        <v>7</v>
      </c>
      <c r="E147" s="10">
        <v>19361549</v>
      </c>
      <c r="F147" s="10">
        <v>111769</v>
      </c>
      <c r="G147" s="10">
        <v>1037100</v>
      </c>
      <c r="H147" s="10">
        <v>885828</v>
      </c>
      <c r="I147" s="10">
        <v>6033</v>
      </c>
      <c r="J147" s="10">
        <v>6984866</v>
      </c>
      <c r="K147" s="10">
        <v>46695</v>
      </c>
      <c r="L147" s="10">
        <v>101139</v>
      </c>
      <c r="M147" s="10">
        <v>1253257</v>
      </c>
      <c r="N147" s="10">
        <v>828461</v>
      </c>
      <c r="O147" s="10">
        <v>0</v>
      </c>
      <c r="P147" s="10">
        <v>0</v>
      </c>
      <c r="Q147" s="10">
        <v>-51524</v>
      </c>
      <c r="R147" s="10">
        <v>-8450</v>
      </c>
      <c r="S147" s="10">
        <v>-2055</v>
      </c>
      <c r="T147" s="10">
        <v>-160797</v>
      </c>
      <c r="U147" s="10">
        <v>-36720</v>
      </c>
      <c r="V147" s="10">
        <v>0</v>
      </c>
      <c r="W147" s="10">
        <v>0</v>
      </c>
      <c r="X147" s="10">
        <v>0</v>
      </c>
      <c r="Y147" s="10">
        <v>0</v>
      </c>
      <c r="Z147" s="10">
        <v>-96039</v>
      </c>
      <c r="AA147" s="10">
        <v>-283338</v>
      </c>
      <c r="AB147" s="10">
        <v>0</v>
      </c>
      <c r="AC147" s="10">
        <v>-182165</v>
      </c>
      <c r="AD147" s="10">
        <v>-4113</v>
      </c>
      <c r="AE147" s="10">
        <v>0</v>
      </c>
      <c r="AF147" s="10">
        <v>0</v>
      </c>
    </row>
    <row r="148" spans="3:32">
      <c r="C148">
        <f t="shared" si="4"/>
        <v>2023</v>
      </c>
      <c r="D148">
        <f t="shared" si="5"/>
        <v>8</v>
      </c>
      <c r="E148" s="10">
        <v>-3448202</v>
      </c>
      <c r="F148" s="10">
        <v>-19731</v>
      </c>
      <c r="G148" s="10">
        <v>-184535</v>
      </c>
      <c r="H148" s="10">
        <v>228806</v>
      </c>
      <c r="I148" s="10">
        <v>1557</v>
      </c>
      <c r="J148" s="10">
        <v>4613933</v>
      </c>
      <c r="K148" s="10">
        <v>31910</v>
      </c>
      <c r="L148" s="10">
        <v>66493</v>
      </c>
      <c r="M148" s="10">
        <v>850215</v>
      </c>
      <c r="N148" s="10">
        <v>556422</v>
      </c>
      <c r="O148" s="10">
        <v>0</v>
      </c>
      <c r="P148" s="10">
        <v>0</v>
      </c>
      <c r="Q148" s="10">
        <v>-89225</v>
      </c>
      <c r="R148" s="10">
        <v>1580</v>
      </c>
      <c r="S148" s="10">
        <v>-1814</v>
      </c>
      <c r="T148" s="10">
        <v>87319</v>
      </c>
      <c r="U148" s="10">
        <v>-109169</v>
      </c>
      <c r="V148" s="10">
        <v>0</v>
      </c>
      <c r="W148" s="10">
        <v>0</v>
      </c>
      <c r="X148" s="10">
        <v>0</v>
      </c>
      <c r="Y148" s="10">
        <v>0</v>
      </c>
      <c r="Z148" s="10">
        <v>-25483</v>
      </c>
      <c r="AA148" s="10">
        <v>-117323</v>
      </c>
      <c r="AB148" s="10">
        <v>0</v>
      </c>
      <c r="AC148" s="10">
        <v>-67480</v>
      </c>
      <c r="AD148" s="10">
        <v>-341</v>
      </c>
      <c r="AE148" s="10">
        <v>0</v>
      </c>
      <c r="AF148" s="10">
        <v>0</v>
      </c>
    </row>
    <row r="149" spans="3:32">
      <c r="C149">
        <f t="shared" si="4"/>
        <v>2023</v>
      </c>
      <c r="D149">
        <f t="shared" si="5"/>
        <v>9</v>
      </c>
      <c r="E149" s="10">
        <v>-67118428</v>
      </c>
      <c r="F149" s="10">
        <v>-380984</v>
      </c>
      <c r="G149" s="10">
        <v>-3591705</v>
      </c>
      <c r="H149" s="10">
        <v>-2823207</v>
      </c>
      <c r="I149" s="10">
        <v>-19218</v>
      </c>
      <c r="J149" s="10">
        <v>-22699890</v>
      </c>
      <c r="K149" s="10">
        <v>-144803</v>
      </c>
      <c r="L149" s="10">
        <v>-323250</v>
      </c>
      <c r="M149" s="10">
        <v>-4116140</v>
      </c>
      <c r="N149" s="10">
        <v>-2566852</v>
      </c>
      <c r="O149" s="10">
        <v>0</v>
      </c>
      <c r="P149" s="10">
        <v>0</v>
      </c>
      <c r="Q149" s="10">
        <v>-407893</v>
      </c>
      <c r="R149" s="10">
        <v>-17508</v>
      </c>
      <c r="S149" s="10">
        <v>-260</v>
      </c>
      <c r="T149" s="10">
        <v>-531990</v>
      </c>
      <c r="U149" s="10">
        <v>-903309</v>
      </c>
      <c r="V149" s="10">
        <v>0</v>
      </c>
      <c r="W149" s="10">
        <v>0</v>
      </c>
      <c r="X149" s="10">
        <v>0</v>
      </c>
      <c r="Y149" s="10">
        <v>0</v>
      </c>
      <c r="Z149" s="10">
        <v>-97365</v>
      </c>
      <c r="AA149" s="10">
        <v>-320415</v>
      </c>
      <c r="AB149" s="10">
        <v>0</v>
      </c>
      <c r="AC149" s="10">
        <v>-165472</v>
      </c>
      <c r="AD149" s="10">
        <v>-4227</v>
      </c>
      <c r="AE149" s="10">
        <v>0</v>
      </c>
      <c r="AF149" s="10">
        <v>0</v>
      </c>
    </row>
    <row r="150" spans="3:32">
      <c r="C150">
        <f t="shared" si="4"/>
        <v>2023</v>
      </c>
      <c r="D150">
        <f t="shared" si="5"/>
        <v>10</v>
      </c>
      <c r="E150" s="10">
        <v>-77684085</v>
      </c>
      <c r="F150" s="10">
        <v>-437354</v>
      </c>
      <c r="G150" s="10">
        <v>-4156382</v>
      </c>
      <c r="H150" s="10">
        <v>-3109286</v>
      </c>
      <c r="I150" s="10">
        <v>-21164</v>
      </c>
      <c r="J150" s="10">
        <v>-22452284</v>
      </c>
      <c r="K150" s="10">
        <v>-131145</v>
      </c>
      <c r="L150" s="10">
        <v>-315301</v>
      </c>
      <c r="M150" s="10">
        <v>-4023131</v>
      </c>
      <c r="N150" s="10">
        <v>-2565387</v>
      </c>
      <c r="O150" s="10">
        <v>0</v>
      </c>
      <c r="P150" s="10">
        <v>0</v>
      </c>
      <c r="Q150" s="10">
        <v>-211550</v>
      </c>
      <c r="R150" s="10">
        <v>-3099</v>
      </c>
      <c r="S150" s="10">
        <v>-2592</v>
      </c>
      <c r="T150" s="10">
        <v>-394908</v>
      </c>
      <c r="U150" s="10">
        <v>-254200</v>
      </c>
      <c r="V150" s="10">
        <v>0</v>
      </c>
      <c r="W150" s="10">
        <v>0</v>
      </c>
      <c r="X150" s="10">
        <v>0</v>
      </c>
      <c r="Y150" s="10">
        <v>0</v>
      </c>
      <c r="Z150" s="10">
        <v>11852</v>
      </c>
      <c r="AA150" s="10">
        <v>49623</v>
      </c>
      <c r="AB150" s="10">
        <v>0</v>
      </c>
      <c r="AC150" s="10">
        <v>26326</v>
      </c>
      <c r="AD150" s="10">
        <v>-490</v>
      </c>
      <c r="AE150" s="10">
        <v>0</v>
      </c>
      <c r="AF150" s="10">
        <v>0</v>
      </c>
    </row>
    <row r="151" spans="3:32">
      <c r="C151">
        <f t="shared" si="4"/>
        <v>2023</v>
      </c>
      <c r="D151">
        <f t="shared" si="5"/>
        <v>11</v>
      </c>
      <c r="E151" s="10">
        <v>23257917</v>
      </c>
      <c r="F151" s="10">
        <v>129826</v>
      </c>
      <c r="G151" s="10">
        <v>1243825</v>
      </c>
      <c r="H151" s="10">
        <v>313570</v>
      </c>
      <c r="I151" s="10">
        <v>2134</v>
      </c>
      <c r="J151" s="10">
        <v>-2495899</v>
      </c>
      <c r="K151" s="10">
        <v>-14470</v>
      </c>
      <c r="L151" s="10">
        <v>-34838</v>
      </c>
      <c r="M151" s="10">
        <v>-479728</v>
      </c>
      <c r="N151" s="10">
        <v>-330449</v>
      </c>
      <c r="O151" s="10">
        <v>0</v>
      </c>
      <c r="P151" s="10">
        <v>0</v>
      </c>
      <c r="Q151" s="10">
        <v>220862</v>
      </c>
      <c r="R151" s="10">
        <v>19896</v>
      </c>
      <c r="S151" s="10">
        <v>1490</v>
      </c>
      <c r="T151" s="10">
        <v>299094</v>
      </c>
      <c r="U151" s="10">
        <v>319397</v>
      </c>
      <c r="V151" s="10">
        <v>0</v>
      </c>
      <c r="W151" s="10">
        <v>0</v>
      </c>
      <c r="X151" s="10">
        <v>0</v>
      </c>
      <c r="Y151" s="10">
        <v>0</v>
      </c>
      <c r="Z151" s="10">
        <v>196953</v>
      </c>
      <c r="AA151" s="10">
        <v>636186</v>
      </c>
      <c r="AB151" s="10">
        <v>0</v>
      </c>
      <c r="AC151" s="10">
        <v>404389</v>
      </c>
      <c r="AD151" s="10">
        <v>10001</v>
      </c>
      <c r="AE151" s="10">
        <v>0</v>
      </c>
      <c r="AF151" s="10">
        <v>0</v>
      </c>
    </row>
    <row r="152" spans="3:32">
      <c r="C152">
        <f t="shared" si="4"/>
        <v>2023</v>
      </c>
      <c r="D152">
        <f t="shared" si="5"/>
        <v>12</v>
      </c>
      <c r="E152" s="10">
        <v>46583205</v>
      </c>
      <c r="F152" s="10">
        <v>257769</v>
      </c>
      <c r="G152" s="10">
        <v>2489856</v>
      </c>
      <c r="H152" s="10">
        <v>1643145</v>
      </c>
      <c r="I152" s="10">
        <v>11178</v>
      </c>
      <c r="J152" s="10">
        <v>-378322</v>
      </c>
      <c r="K152" s="10">
        <v>-2320</v>
      </c>
      <c r="L152" s="10">
        <v>-4943</v>
      </c>
      <c r="M152" s="10">
        <v>-74176</v>
      </c>
      <c r="N152" s="10">
        <v>-51524</v>
      </c>
      <c r="O152" s="10">
        <v>0</v>
      </c>
      <c r="P152" s="10">
        <v>0</v>
      </c>
      <c r="Q152" s="10">
        <v>18833</v>
      </c>
      <c r="R152" s="10">
        <v>-8174</v>
      </c>
      <c r="S152" s="10">
        <v>447</v>
      </c>
      <c r="T152" s="10">
        <v>125844</v>
      </c>
      <c r="U152" s="10">
        <v>414657</v>
      </c>
      <c r="V152" s="10">
        <v>0</v>
      </c>
      <c r="W152" s="10">
        <v>0</v>
      </c>
      <c r="X152" s="10">
        <v>0</v>
      </c>
      <c r="Y152" s="10">
        <v>0</v>
      </c>
      <c r="Z152" s="10">
        <v>39335</v>
      </c>
      <c r="AA152" s="10">
        <v>162563</v>
      </c>
      <c r="AB152" s="10">
        <v>0</v>
      </c>
      <c r="AC152" s="10">
        <v>122975</v>
      </c>
      <c r="AD152" s="10">
        <v>937</v>
      </c>
      <c r="AE152" s="10">
        <v>0</v>
      </c>
      <c r="AF152" s="10">
        <v>0</v>
      </c>
    </row>
    <row r="153" spans="3:32">
      <c r="C153">
        <f t="shared" si="4"/>
        <v>2024</v>
      </c>
      <c r="D153">
        <f t="shared" si="5"/>
        <v>1</v>
      </c>
      <c r="E153" s="10">
        <v>-12677977</v>
      </c>
      <c r="F153" s="10">
        <v>-69511</v>
      </c>
      <c r="G153" s="10">
        <v>-676679</v>
      </c>
      <c r="H153" s="10">
        <v>-489461</v>
      </c>
      <c r="I153" s="10">
        <v>-3327</v>
      </c>
      <c r="J153" s="10">
        <v>-2331982</v>
      </c>
      <c r="K153" s="10">
        <v>-14214</v>
      </c>
      <c r="L153" s="10">
        <v>-30670</v>
      </c>
      <c r="M153" s="10">
        <v>-445663</v>
      </c>
      <c r="N153" s="10">
        <v>-313448</v>
      </c>
      <c r="O153" s="10">
        <v>0</v>
      </c>
      <c r="P153" s="10">
        <v>0</v>
      </c>
      <c r="Q153" s="10">
        <v>-174215</v>
      </c>
      <c r="R153" s="10">
        <v>-13750</v>
      </c>
      <c r="S153" s="10">
        <v>-915</v>
      </c>
      <c r="T153" s="10">
        <v>-413567</v>
      </c>
      <c r="U153" s="10">
        <v>-604844</v>
      </c>
      <c r="V153" s="10">
        <v>0</v>
      </c>
      <c r="W153" s="10">
        <v>0</v>
      </c>
      <c r="X153" s="10">
        <v>0</v>
      </c>
      <c r="Y153" s="10">
        <v>0</v>
      </c>
      <c r="Z153" s="10">
        <v>-148757</v>
      </c>
      <c r="AA153" s="10">
        <v>-450639</v>
      </c>
      <c r="AB153" s="10">
        <v>0</v>
      </c>
      <c r="AC153" s="10">
        <v>-322918</v>
      </c>
      <c r="AD153" s="10">
        <v>-7189</v>
      </c>
      <c r="AE153" s="10">
        <v>0</v>
      </c>
      <c r="AF153" s="10">
        <v>0</v>
      </c>
    </row>
    <row r="154" spans="3:32">
      <c r="C154">
        <f t="shared" si="4"/>
        <v>2024</v>
      </c>
      <c r="D154">
        <f t="shared" si="5"/>
        <v>2</v>
      </c>
      <c r="E154" s="10">
        <v>-42786217</v>
      </c>
      <c r="F154" s="10">
        <v>-232457</v>
      </c>
      <c r="G154" s="10">
        <v>-2280784</v>
      </c>
      <c r="H154" s="10">
        <v>-1952877</v>
      </c>
      <c r="I154" s="10">
        <v>-13265</v>
      </c>
      <c r="J154" s="10">
        <v>-7346479</v>
      </c>
      <c r="K154" s="10">
        <v>-44974</v>
      </c>
      <c r="L154" s="10">
        <v>-101738</v>
      </c>
      <c r="M154" s="10">
        <v>-1433253</v>
      </c>
      <c r="N154" s="10">
        <v>-981419</v>
      </c>
      <c r="O154" s="10">
        <v>0</v>
      </c>
      <c r="P154" s="10">
        <v>0</v>
      </c>
      <c r="Q154" s="10">
        <v>-286497</v>
      </c>
      <c r="R154" s="10">
        <v>-5695</v>
      </c>
      <c r="S154" s="10">
        <v>-785</v>
      </c>
      <c r="T154" s="10">
        <v>-487208</v>
      </c>
      <c r="U154" s="10">
        <v>-772166</v>
      </c>
      <c r="V154" s="10">
        <v>0</v>
      </c>
      <c r="W154" s="10">
        <v>0</v>
      </c>
      <c r="X154" s="10">
        <v>0</v>
      </c>
      <c r="Y154" s="10">
        <v>0</v>
      </c>
      <c r="Z154" s="10">
        <v>-103150</v>
      </c>
      <c r="AA154" s="10">
        <v>-353955</v>
      </c>
      <c r="AB154" s="10">
        <v>0</v>
      </c>
      <c r="AC154" s="10">
        <v>-214697</v>
      </c>
      <c r="AD154" s="10">
        <v>-3751</v>
      </c>
      <c r="AE154" s="10">
        <v>0</v>
      </c>
      <c r="AF154" s="10">
        <v>0</v>
      </c>
    </row>
    <row r="155" spans="3:32">
      <c r="C155">
        <f t="shared" si="4"/>
        <v>2024</v>
      </c>
      <c r="D155">
        <f t="shared" si="5"/>
        <v>3</v>
      </c>
      <c r="E155" s="10">
        <v>-19258956</v>
      </c>
      <c r="F155" s="10">
        <v>-103693</v>
      </c>
      <c r="G155" s="10">
        <v>-1025486</v>
      </c>
      <c r="H155" s="10">
        <v>-439372</v>
      </c>
      <c r="I155" s="10">
        <v>-2983</v>
      </c>
      <c r="J155" s="10">
        <v>5619190</v>
      </c>
      <c r="K155" s="10">
        <v>31588</v>
      </c>
      <c r="L155" s="10">
        <v>80287</v>
      </c>
      <c r="M155" s="10">
        <v>1164790</v>
      </c>
      <c r="N155" s="10">
        <v>808169</v>
      </c>
      <c r="O155" s="10">
        <v>0</v>
      </c>
      <c r="P155" s="10">
        <v>0</v>
      </c>
      <c r="Q155" s="10">
        <v>106104</v>
      </c>
      <c r="R155" s="10">
        <v>14190</v>
      </c>
      <c r="S155" s="10">
        <v>-445</v>
      </c>
      <c r="T155" s="10">
        <v>134948</v>
      </c>
      <c r="U155" s="10">
        <v>243652</v>
      </c>
      <c r="V155" s="10">
        <v>0</v>
      </c>
      <c r="W155" s="10">
        <v>0</v>
      </c>
      <c r="X155" s="10">
        <v>0</v>
      </c>
      <c r="Y155" s="10">
        <v>0</v>
      </c>
      <c r="Z155" s="10">
        <v>45357</v>
      </c>
      <c r="AA155" s="10">
        <v>80574</v>
      </c>
      <c r="AB155" s="10">
        <v>0</v>
      </c>
      <c r="AC155" s="10">
        <v>111998</v>
      </c>
      <c r="AD155" s="10">
        <v>1589</v>
      </c>
      <c r="AE155" s="10">
        <v>0</v>
      </c>
      <c r="AF155" s="10">
        <v>0</v>
      </c>
    </row>
    <row r="156" spans="3:32">
      <c r="C156">
        <f t="shared" si="4"/>
        <v>2024</v>
      </c>
      <c r="D156">
        <f t="shared" si="5"/>
        <v>4</v>
      </c>
      <c r="E156" s="10">
        <v>-3420959</v>
      </c>
      <c r="F156" s="10">
        <v>-18252</v>
      </c>
      <c r="G156" s="10">
        <v>-181957</v>
      </c>
      <c r="H156" s="10">
        <v>403929</v>
      </c>
      <c r="I156" s="10">
        <v>2740</v>
      </c>
      <c r="J156" s="10">
        <v>3306396</v>
      </c>
      <c r="K156" s="10">
        <v>20262</v>
      </c>
      <c r="L156" s="10">
        <v>47424</v>
      </c>
      <c r="M156" s="10">
        <v>690640</v>
      </c>
      <c r="N156" s="10">
        <v>463064</v>
      </c>
      <c r="O156" s="10">
        <v>0</v>
      </c>
      <c r="P156" s="10">
        <v>0</v>
      </c>
      <c r="Q156" s="10">
        <v>271919</v>
      </c>
      <c r="R156" s="10">
        <v>11107</v>
      </c>
      <c r="S156" s="10">
        <v>1804</v>
      </c>
      <c r="T156" s="10">
        <v>355277</v>
      </c>
      <c r="U156" s="10">
        <v>771157</v>
      </c>
      <c r="V156" s="10">
        <v>0</v>
      </c>
      <c r="W156" s="10">
        <v>0</v>
      </c>
      <c r="X156" s="10">
        <v>0</v>
      </c>
      <c r="Y156" s="10">
        <v>0</v>
      </c>
      <c r="Z156" s="10">
        <v>98429</v>
      </c>
      <c r="AA156" s="10">
        <v>369605</v>
      </c>
      <c r="AB156" s="10">
        <v>0</v>
      </c>
      <c r="AC156" s="10">
        <v>206175</v>
      </c>
      <c r="AD156" s="10">
        <v>4964</v>
      </c>
      <c r="AE156" s="10">
        <v>0</v>
      </c>
      <c r="AF156" s="10">
        <v>0</v>
      </c>
    </row>
    <row r="157" spans="3:32">
      <c r="C157">
        <f t="shared" si="4"/>
        <v>2024</v>
      </c>
      <c r="D157">
        <f t="shared" si="5"/>
        <v>5</v>
      </c>
      <c r="E157" s="10">
        <v>96081072</v>
      </c>
      <c r="F157" s="10">
        <v>507964</v>
      </c>
      <c r="G157" s="10">
        <v>5104752</v>
      </c>
      <c r="H157" s="10">
        <v>4233044</v>
      </c>
      <c r="I157" s="10">
        <v>28698</v>
      </c>
      <c r="J157" s="10">
        <v>33192096</v>
      </c>
      <c r="K157" s="10">
        <v>205630</v>
      </c>
      <c r="L157" s="10">
        <v>472636</v>
      </c>
      <c r="M157" s="10">
        <v>6523227</v>
      </c>
      <c r="N157" s="10">
        <v>4431044</v>
      </c>
      <c r="O157" s="10">
        <v>0</v>
      </c>
      <c r="P157" s="10">
        <v>0</v>
      </c>
      <c r="Q157" s="10">
        <v>698229</v>
      </c>
      <c r="R157" s="10">
        <v>23230</v>
      </c>
      <c r="S157" s="10">
        <v>5345</v>
      </c>
      <c r="T157" s="10">
        <v>910068</v>
      </c>
      <c r="U157" s="10">
        <v>1099871</v>
      </c>
      <c r="V157" s="10">
        <v>0</v>
      </c>
      <c r="W157" s="10">
        <v>0</v>
      </c>
      <c r="X157" s="10">
        <v>0</v>
      </c>
      <c r="Y157" s="10">
        <v>0</v>
      </c>
      <c r="Z157" s="10">
        <v>186273</v>
      </c>
      <c r="AA157" s="10">
        <v>627452</v>
      </c>
      <c r="AB157" s="10">
        <v>0</v>
      </c>
      <c r="AC157" s="10">
        <v>412302</v>
      </c>
      <c r="AD157" s="10">
        <v>8870</v>
      </c>
      <c r="AE157" s="10">
        <v>0</v>
      </c>
      <c r="AF157" s="10">
        <v>0</v>
      </c>
    </row>
    <row r="158" spans="3:32">
      <c r="C158">
        <f t="shared" si="4"/>
        <v>2024</v>
      </c>
      <c r="D158">
        <f t="shared" si="5"/>
        <v>6</v>
      </c>
      <c r="E158" s="10">
        <v>47920089</v>
      </c>
      <c r="F158" s="10">
        <v>250944</v>
      </c>
      <c r="G158" s="10">
        <v>2542389</v>
      </c>
      <c r="H158" s="10">
        <v>1535856</v>
      </c>
      <c r="I158" s="10">
        <v>10404</v>
      </c>
      <c r="J158" s="10">
        <v>7442680</v>
      </c>
      <c r="K158" s="10">
        <v>50050</v>
      </c>
      <c r="L158" s="10">
        <v>110895</v>
      </c>
      <c r="M158" s="10">
        <v>1414132</v>
      </c>
      <c r="N158" s="10">
        <v>906186</v>
      </c>
      <c r="O158" s="10">
        <v>0</v>
      </c>
      <c r="P158" s="10">
        <v>0</v>
      </c>
      <c r="Q158" s="10">
        <v>-24100</v>
      </c>
      <c r="R158" s="10">
        <v>-5815</v>
      </c>
      <c r="S158" s="10">
        <v>-1300</v>
      </c>
      <c r="T158" s="10">
        <v>30784</v>
      </c>
      <c r="U158" s="10">
        <v>31388</v>
      </c>
      <c r="V158" s="10">
        <v>0</v>
      </c>
      <c r="W158" s="10">
        <v>0</v>
      </c>
      <c r="X158" s="10">
        <v>0</v>
      </c>
      <c r="Y158" s="10">
        <v>0</v>
      </c>
      <c r="Z158" s="10">
        <v>-95583</v>
      </c>
      <c r="AA158" s="10">
        <v>-325432</v>
      </c>
      <c r="AB158" s="10">
        <v>0</v>
      </c>
      <c r="AC158" s="10">
        <v>-191812</v>
      </c>
      <c r="AD158" s="10">
        <v>-4625</v>
      </c>
      <c r="AE158" s="10">
        <v>0</v>
      </c>
      <c r="AF158" s="10">
        <v>0</v>
      </c>
    </row>
    <row r="159" spans="3:32">
      <c r="C159">
        <f t="shared" si="4"/>
        <v>2024</v>
      </c>
      <c r="D159">
        <f t="shared" si="5"/>
        <v>7</v>
      </c>
      <c r="E159" s="10">
        <v>19553899</v>
      </c>
      <c r="F159" s="10">
        <v>101458</v>
      </c>
      <c r="G159" s="10">
        <v>1036345</v>
      </c>
      <c r="H159" s="10">
        <v>895134</v>
      </c>
      <c r="I159" s="10">
        <v>6060</v>
      </c>
      <c r="J159" s="10">
        <v>7031470</v>
      </c>
      <c r="K159" s="10">
        <v>46176</v>
      </c>
      <c r="L159" s="10">
        <v>105339</v>
      </c>
      <c r="M159" s="10">
        <v>1299393</v>
      </c>
      <c r="N159" s="10">
        <v>828461</v>
      </c>
      <c r="O159" s="10">
        <v>0</v>
      </c>
      <c r="P159" s="10">
        <v>0</v>
      </c>
      <c r="Q159" s="10">
        <v>-51834</v>
      </c>
      <c r="R159" s="10">
        <v>-8450</v>
      </c>
      <c r="S159" s="10">
        <v>-2055</v>
      </c>
      <c r="T159" s="10">
        <v>-160625</v>
      </c>
      <c r="U159" s="10">
        <v>-36712</v>
      </c>
      <c r="V159" s="10">
        <v>0</v>
      </c>
      <c r="W159" s="10">
        <v>0</v>
      </c>
      <c r="X159" s="10">
        <v>0</v>
      </c>
      <c r="Y159" s="10">
        <v>0</v>
      </c>
      <c r="Z159" s="10">
        <v>-96039</v>
      </c>
      <c r="AA159" s="10">
        <v>-286185</v>
      </c>
      <c r="AB159" s="10">
        <v>0</v>
      </c>
      <c r="AC159" s="10">
        <v>-182165</v>
      </c>
      <c r="AD159" s="10">
        <v>-4113</v>
      </c>
      <c r="AE159" s="10">
        <v>0</v>
      </c>
      <c r="AF159" s="10">
        <v>0</v>
      </c>
    </row>
    <row r="160" spans="3:32">
      <c r="C160">
        <f t="shared" si="4"/>
        <v>2024</v>
      </c>
      <c r="D160">
        <f t="shared" si="5"/>
        <v>8</v>
      </c>
      <c r="E160" s="10">
        <v>-3482428</v>
      </c>
      <c r="F160" s="10">
        <v>-17906</v>
      </c>
      <c r="G160" s="10">
        <v>-184416</v>
      </c>
      <c r="H160" s="10">
        <v>231210</v>
      </c>
      <c r="I160" s="10">
        <v>1565</v>
      </c>
      <c r="J160" s="10">
        <v>4647887</v>
      </c>
      <c r="K160" s="10">
        <v>31555</v>
      </c>
      <c r="L160" s="10">
        <v>69167</v>
      </c>
      <c r="M160" s="10">
        <v>877971</v>
      </c>
      <c r="N160" s="10">
        <v>556422</v>
      </c>
      <c r="O160" s="10">
        <v>0</v>
      </c>
      <c r="P160" s="10">
        <v>0</v>
      </c>
      <c r="Q160" s="10">
        <v>-89761</v>
      </c>
      <c r="R160" s="10">
        <v>1580</v>
      </c>
      <c r="S160" s="10">
        <v>-1814</v>
      </c>
      <c r="T160" s="10">
        <v>87227</v>
      </c>
      <c r="U160" s="10">
        <v>-109147</v>
      </c>
      <c r="V160" s="10">
        <v>0</v>
      </c>
      <c r="W160" s="10">
        <v>0</v>
      </c>
      <c r="X160" s="10">
        <v>0</v>
      </c>
      <c r="Y160" s="10">
        <v>0</v>
      </c>
      <c r="Z160" s="10">
        <v>-25483</v>
      </c>
      <c r="AA160" s="10">
        <v>-118502</v>
      </c>
      <c r="AB160" s="10">
        <v>0</v>
      </c>
      <c r="AC160" s="10">
        <v>-67480</v>
      </c>
      <c r="AD160" s="10">
        <v>-341</v>
      </c>
      <c r="AE160" s="10">
        <v>0</v>
      </c>
      <c r="AF160" s="10">
        <v>0</v>
      </c>
    </row>
    <row r="161" spans="3:32">
      <c r="C161">
        <f t="shared" si="4"/>
        <v>2024</v>
      </c>
      <c r="D161">
        <f t="shared" si="5"/>
        <v>9</v>
      </c>
      <c r="E161" s="10">
        <v>-67784428</v>
      </c>
      <c r="F161" s="10">
        <v>-345632</v>
      </c>
      <c r="G161" s="10">
        <v>-3589408</v>
      </c>
      <c r="H161" s="10">
        <v>-2852863</v>
      </c>
      <c r="I161" s="10">
        <v>-19305</v>
      </c>
      <c r="J161" s="10">
        <v>-22884778</v>
      </c>
      <c r="K161" s="10">
        <v>-143194</v>
      </c>
      <c r="L161" s="10">
        <v>-335849</v>
      </c>
      <c r="M161" s="10">
        <v>-4232625</v>
      </c>
      <c r="N161" s="10">
        <v>-2566852</v>
      </c>
      <c r="O161" s="10">
        <v>0</v>
      </c>
      <c r="P161" s="10">
        <v>0</v>
      </c>
      <c r="Q161" s="10">
        <v>-410342</v>
      </c>
      <c r="R161" s="10">
        <v>-17508</v>
      </c>
      <c r="S161" s="10">
        <v>-260</v>
      </c>
      <c r="T161" s="10">
        <v>-531493</v>
      </c>
      <c r="U161" s="10">
        <v>-903157</v>
      </c>
      <c r="V161" s="10">
        <v>0</v>
      </c>
      <c r="W161" s="10">
        <v>0</v>
      </c>
      <c r="X161" s="10">
        <v>0</v>
      </c>
      <c r="Y161" s="10">
        <v>0</v>
      </c>
      <c r="Z161" s="10">
        <v>-97365</v>
      </c>
      <c r="AA161" s="10">
        <v>-323634</v>
      </c>
      <c r="AB161" s="10">
        <v>0</v>
      </c>
      <c r="AC161" s="10">
        <v>-165472</v>
      </c>
      <c r="AD161" s="10">
        <v>-4227</v>
      </c>
      <c r="AE161" s="10">
        <v>0</v>
      </c>
      <c r="AF161" s="10">
        <v>0</v>
      </c>
    </row>
    <row r="162" spans="3:32">
      <c r="C162">
        <f t="shared" si="4"/>
        <v>2024</v>
      </c>
      <c r="D162">
        <f t="shared" si="5"/>
        <v>10</v>
      </c>
      <c r="E162" s="10">
        <v>-78454452</v>
      </c>
      <c r="F162" s="10">
        <v>-396823</v>
      </c>
      <c r="G162" s="10">
        <v>-4153775</v>
      </c>
      <c r="H162" s="10">
        <v>-3141949</v>
      </c>
      <c r="I162" s="10">
        <v>-21259</v>
      </c>
      <c r="J162" s="10">
        <v>-22603897</v>
      </c>
      <c r="K162" s="10">
        <v>-129688</v>
      </c>
      <c r="L162" s="10">
        <v>-327899</v>
      </c>
      <c r="M162" s="10">
        <v>-4168935</v>
      </c>
      <c r="N162" s="10">
        <v>-2565387</v>
      </c>
      <c r="O162" s="10">
        <v>0</v>
      </c>
      <c r="P162" s="10">
        <v>0</v>
      </c>
      <c r="Q162" s="10">
        <v>-212821</v>
      </c>
      <c r="R162" s="10">
        <v>-3099</v>
      </c>
      <c r="S162" s="10">
        <v>-2592</v>
      </c>
      <c r="T162" s="10">
        <v>-394459</v>
      </c>
      <c r="U162" s="10">
        <v>-254135</v>
      </c>
      <c r="V162" s="10">
        <v>0</v>
      </c>
      <c r="W162" s="10">
        <v>0</v>
      </c>
      <c r="X162" s="10">
        <v>0</v>
      </c>
      <c r="Y162" s="10">
        <v>0</v>
      </c>
      <c r="Z162" s="10">
        <v>11852</v>
      </c>
      <c r="AA162" s="10">
        <v>50122</v>
      </c>
      <c r="AB162" s="10">
        <v>0</v>
      </c>
      <c r="AC162" s="10">
        <v>26326</v>
      </c>
      <c r="AD162" s="10">
        <v>-490</v>
      </c>
      <c r="AE162" s="10">
        <v>0</v>
      </c>
      <c r="AF162" s="10">
        <v>0</v>
      </c>
    </row>
    <row r="163" spans="3:32">
      <c r="C163">
        <f t="shared" si="4"/>
        <v>2024</v>
      </c>
      <c r="D163">
        <f t="shared" si="5"/>
        <v>11</v>
      </c>
      <c r="E163" s="10">
        <v>23488370</v>
      </c>
      <c r="F163" s="10">
        <v>117813</v>
      </c>
      <c r="G163" s="10">
        <v>1243096</v>
      </c>
      <c r="H163" s="10">
        <v>316864</v>
      </c>
      <c r="I163" s="10">
        <v>2144</v>
      </c>
      <c r="J163" s="10">
        <v>-2512582</v>
      </c>
      <c r="K163" s="10">
        <v>-14310</v>
      </c>
      <c r="L163" s="10">
        <v>-36225</v>
      </c>
      <c r="M163" s="10">
        <v>-496929</v>
      </c>
      <c r="N163" s="10">
        <v>-330449</v>
      </c>
      <c r="O163" s="10">
        <v>0</v>
      </c>
      <c r="P163" s="10">
        <v>0</v>
      </c>
      <c r="Q163" s="10">
        <v>222185</v>
      </c>
      <c r="R163" s="10">
        <v>19896</v>
      </c>
      <c r="S163" s="10">
        <v>1490</v>
      </c>
      <c r="T163" s="10">
        <v>298756</v>
      </c>
      <c r="U163" s="10">
        <v>319332</v>
      </c>
      <c r="V163" s="10">
        <v>0</v>
      </c>
      <c r="W163" s="10">
        <v>0</v>
      </c>
      <c r="X163" s="10">
        <v>0</v>
      </c>
      <c r="Y163" s="10">
        <v>0</v>
      </c>
      <c r="Z163" s="10">
        <v>196953</v>
      </c>
      <c r="AA163" s="10">
        <v>642577</v>
      </c>
      <c r="AB163" s="10">
        <v>0</v>
      </c>
      <c r="AC163" s="10">
        <v>404389</v>
      </c>
      <c r="AD163" s="10">
        <v>10001</v>
      </c>
      <c r="AE163" s="10">
        <v>0</v>
      </c>
      <c r="AF163" s="10">
        <v>0</v>
      </c>
    </row>
    <row r="164" spans="3:32">
      <c r="C164">
        <f t="shared" si="4"/>
        <v>2024</v>
      </c>
      <c r="D164">
        <f t="shared" si="5"/>
        <v>12</v>
      </c>
      <c r="E164" s="10">
        <v>47044374</v>
      </c>
      <c r="F164" s="10">
        <v>233957</v>
      </c>
      <c r="G164" s="10">
        <v>2488519</v>
      </c>
      <c r="H164" s="10">
        <v>1660404</v>
      </c>
      <c r="I164" s="10">
        <v>11230</v>
      </c>
      <c r="J164" s="10">
        <v>-381160</v>
      </c>
      <c r="K164" s="10">
        <v>-2294</v>
      </c>
      <c r="L164" s="10">
        <v>-5145</v>
      </c>
      <c r="M164" s="10">
        <v>-76512</v>
      </c>
      <c r="N164" s="10">
        <v>-51524</v>
      </c>
      <c r="O164" s="10">
        <v>0</v>
      </c>
      <c r="P164" s="10">
        <v>0</v>
      </c>
      <c r="Q164" s="10">
        <v>18939</v>
      </c>
      <c r="R164" s="10">
        <v>-8174</v>
      </c>
      <c r="S164" s="10">
        <v>447</v>
      </c>
      <c r="T164" s="10">
        <v>125758</v>
      </c>
      <c r="U164" s="10">
        <v>414297</v>
      </c>
      <c r="V164" s="10">
        <v>0</v>
      </c>
      <c r="W164" s="10">
        <v>0</v>
      </c>
      <c r="X164" s="10">
        <v>0</v>
      </c>
      <c r="Y164" s="10">
        <v>0</v>
      </c>
      <c r="Z164" s="10">
        <v>39335</v>
      </c>
      <c r="AA164" s="10">
        <v>164196</v>
      </c>
      <c r="AB164" s="10">
        <v>0</v>
      </c>
      <c r="AC164" s="10">
        <v>122975</v>
      </c>
      <c r="AD164" s="10">
        <v>937</v>
      </c>
      <c r="AE164" s="10">
        <v>0</v>
      </c>
      <c r="AF164" s="10">
        <v>0</v>
      </c>
    </row>
    <row r="165" spans="3:32">
      <c r="C165">
        <f t="shared" si="4"/>
        <v>2025</v>
      </c>
      <c r="D165">
        <f t="shared" si="5"/>
        <v>1</v>
      </c>
      <c r="E165" s="10">
        <v>-12787406</v>
      </c>
      <c r="F165" s="10">
        <v>-63000</v>
      </c>
      <c r="G165" s="10">
        <v>-675565</v>
      </c>
      <c r="H165" s="10">
        <v>-494440</v>
      </c>
      <c r="I165" s="10">
        <v>-3342</v>
      </c>
      <c r="J165" s="10">
        <v>-2342977</v>
      </c>
      <c r="K165" s="10">
        <v>-14056</v>
      </c>
      <c r="L165" s="10">
        <v>-31919</v>
      </c>
      <c r="M165" s="10">
        <v>-465355</v>
      </c>
      <c r="N165" s="10">
        <v>-313448</v>
      </c>
      <c r="O165" s="10">
        <v>0</v>
      </c>
      <c r="P165" s="10">
        <v>0</v>
      </c>
      <c r="Q165" s="10">
        <v>-175257</v>
      </c>
      <c r="R165" s="10">
        <v>-13750</v>
      </c>
      <c r="S165" s="10">
        <v>-915</v>
      </c>
      <c r="T165" s="10">
        <v>-414083</v>
      </c>
      <c r="U165" s="10">
        <v>-605023</v>
      </c>
      <c r="V165" s="10">
        <v>0</v>
      </c>
      <c r="W165" s="10">
        <v>0</v>
      </c>
      <c r="X165" s="10">
        <v>0</v>
      </c>
      <c r="Y165" s="10">
        <v>0</v>
      </c>
      <c r="Z165" s="10">
        <v>-148757</v>
      </c>
      <c r="AA165" s="10">
        <v>-455166</v>
      </c>
      <c r="AB165" s="10">
        <v>0</v>
      </c>
      <c r="AC165" s="10">
        <v>-322918</v>
      </c>
      <c r="AD165" s="10">
        <v>-7189</v>
      </c>
      <c r="AE165" s="10">
        <v>0</v>
      </c>
      <c r="AF165" s="10">
        <v>0</v>
      </c>
    </row>
    <row r="166" spans="3:32">
      <c r="C166">
        <f t="shared" si="4"/>
        <v>2025</v>
      </c>
      <c r="D166">
        <f t="shared" si="5"/>
        <v>2</v>
      </c>
      <c r="E166" s="10">
        <v>-57025514</v>
      </c>
      <c r="F166" s="10">
        <v>-278479</v>
      </c>
      <c r="G166" s="10">
        <v>-3009260</v>
      </c>
      <c r="H166" s="10">
        <v>-2813773</v>
      </c>
      <c r="I166" s="10">
        <v>-19003</v>
      </c>
      <c r="J166" s="10">
        <v>-15248493</v>
      </c>
      <c r="K166" s="10">
        <v>-89901</v>
      </c>
      <c r="L166" s="10">
        <v>-213989</v>
      </c>
      <c r="M166" s="10">
        <v>-3013906</v>
      </c>
      <c r="N166" s="10">
        <v>-2003906</v>
      </c>
      <c r="O166" s="10">
        <v>0</v>
      </c>
      <c r="P166" s="10">
        <v>0</v>
      </c>
      <c r="Q166" s="10">
        <v>-285075</v>
      </c>
      <c r="R166" s="10">
        <v>-5601</v>
      </c>
      <c r="S166" s="10">
        <v>-772</v>
      </c>
      <c r="T166" s="10">
        <v>-476168</v>
      </c>
      <c r="U166" s="10">
        <v>-768310</v>
      </c>
      <c r="V166" s="10">
        <v>0</v>
      </c>
      <c r="W166" s="10">
        <v>0</v>
      </c>
      <c r="X166" s="10">
        <v>0</v>
      </c>
      <c r="Y166" s="10">
        <v>0</v>
      </c>
      <c r="Z166" s="10">
        <v>-103150</v>
      </c>
      <c r="AA166" s="10">
        <v>-357510</v>
      </c>
      <c r="AB166" s="10">
        <v>0</v>
      </c>
      <c r="AC166" s="10">
        <v>-214697</v>
      </c>
      <c r="AD166" s="10">
        <v>-3751</v>
      </c>
      <c r="AE166" s="10">
        <v>0</v>
      </c>
      <c r="AF166" s="10">
        <v>0</v>
      </c>
    </row>
    <row r="167" spans="3:32">
      <c r="C167">
        <f t="shared" si="4"/>
        <v>2025</v>
      </c>
      <c r="D167">
        <f t="shared" si="5"/>
        <v>3</v>
      </c>
      <c r="E167" s="10">
        <v>-6660401</v>
      </c>
      <c r="F167" s="10">
        <v>-32242</v>
      </c>
      <c r="G167" s="10">
        <v>-351122</v>
      </c>
      <c r="H167" s="10">
        <v>335689</v>
      </c>
      <c r="I167" s="10">
        <v>2266</v>
      </c>
      <c r="J167" s="10">
        <v>13417291</v>
      </c>
      <c r="K167" s="10">
        <v>72629</v>
      </c>
      <c r="L167" s="10">
        <v>194429</v>
      </c>
      <c r="M167" s="10">
        <v>2817544</v>
      </c>
      <c r="N167" s="10">
        <v>1898746</v>
      </c>
      <c r="O167" s="10">
        <v>0</v>
      </c>
      <c r="P167" s="10">
        <v>0</v>
      </c>
      <c r="Q167" s="10">
        <v>105605</v>
      </c>
      <c r="R167" s="10">
        <v>13954</v>
      </c>
      <c r="S167" s="10">
        <v>-437</v>
      </c>
      <c r="T167" s="10">
        <v>133852</v>
      </c>
      <c r="U167" s="10">
        <v>243348</v>
      </c>
      <c r="V167" s="10">
        <v>0</v>
      </c>
      <c r="W167" s="10">
        <v>0</v>
      </c>
      <c r="X167" s="10">
        <v>0</v>
      </c>
      <c r="Y167" s="10">
        <v>0</v>
      </c>
      <c r="Z167" s="10">
        <v>45357</v>
      </c>
      <c r="AA167" s="10">
        <v>81383</v>
      </c>
      <c r="AB167" s="10">
        <v>0</v>
      </c>
      <c r="AC167" s="10">
        <v>111998</v>
      </c>
      <c r="AD167" s="10">
        <v>1589</v>
      </c>
      <c r="AE167" s="10">
        <v>0</v>
      </c>
      <c r="AF167" s="10">
        <v>0</v>
      </c>
    </row>
    <row r="168" spans="3:32">
      <c r="C168">
        <f t="shared" si="4"/>
        <v>2025</v>
      </c>
      <c r="D168">
        <f t="shared" si="5"/>
        <v>4</v>
      </c>
      <c r="E168" s="10">
        <v>-3450356</v>
      </c>
      <c r="F168" s="10">
        <v>-16556</v>
      </c>
      <c r="G168" s="10">
        <v>-181717</v>
      </c>
      <c r="H168" s="10">
        <v>408037</v>
      </c>
      <c r="I168" s="10">
        <v>2753</v>
      </c>
      <c r="J168" s="10">
        <v>3320836</v>
      </c>
      <c r="K168" s="10">
        <v>20036</v>
      </c>
      <c r="L168" s="10">
        <v>49333</v>
      </c>
      <c r="M168" s="10">
        <v>720398</v>
      </c>
      <c r="N168" s="10">
        <v>463064</v>
      </c>
      <c r="O168" s="10">
        <v>0</v>
      </c>
      <c r="P168" s="10">
        <v>0</v>
      </c>
      <c r="Q168" s="10">
        <v>275180</v>
      </c>
      <c r="R168" s="10">
        <v>11107</v>
      </c>
      <c r="S168" s="10">
        <v>1804</v>
      </c>
      <c r="T168" s="10">
        <v>355660</v>
      </c>
      <c r="U168" s="10">
        <v>771308</v>
      </c>
      <c r="V168" s="10">
        <v>0</v>
      </c>
      <c r="W168" s="10">
        <v>0</v>
      </c>
      <c r="X168" s="10">
        <v>0</v>
      </c>
      <c r="Y168" s="10">
        <v>0</v>
      </c>
      <c r="Z168" s="10">
        <v>98429</v>
      </c>
      <c r="AA168" s="10">
        <v>373318</v>
      </c>
      <c r="AB168" s="10">
        <v>0</v>
      </c>
      <c r="AC168" s="10">
        <v>206175</v>
      </c>
      <c r="AD168" s="10">
        <v>4964</v>
      </c>
      <c r="AE168" s="10">
        <v>0</v>
      </c>
      <c r="AF168" s="10">
        <v>0</v>
      </c>
    </row>
    <row r="169" spans="3:32">
      <c r="C169">
        <f t="shared" si="4"/>
        <v>2025</v>
      </c>
      <c r="D169">
        <f t="shared" si="5"/>
        <v>5</v>
      </c>
      <c r="E169" s="10">
        <v>96905533</v>
      </c>
      <c r="F169" s="10">
        <v>460894</v>
      </c>
      <c r="G169" s="10">
        <v>5098568</v>
      </c>
      <c r="H169" s="10">
        <v>4276098</v>
      </c>
      <c r="I169" s="10">
        <v>28830</v>
      </c>
      <c r="J169" s="10">
        <v>33353743</v>
      </c>
      <c r="K169" s="10">
        <v>203345</v>
      </c>
      <c r="L169" s="10">
        <v>491603</v>
      </c>
      <c r="M169" s="10">
        <v>6799124</v>
      </c>
      <c r="N169" s="10">
        <v>4431044</v>
      </c>
      <c r="O169" s="10">
        <v>0</v>
      </c>
      <c r="P169" s="10">
        <v>0</v>
      </c>
      <c r="Q169" s="10">
        <v>702391</v>
      </c>
      <c r="R169" s="10">
        <v>23230</v>
      </c>
      <c r="S169" s="10">
        <v>5345</v>
      </c>
      <c r="T169" s="10">
        <v>911135</v>
      </c>
      <c r="U169" s="10">
        <v>1100133</v>
      </c>
      <c r="V169" s="10">
        <v>0</v>
      </c>
      <c r="W169" s="10">
        <v>0</v>
      </c>
      <c r="X169" s="10">
        <v>0</v>
      </c>
      <c r="Y169" s="10">
        <v>0</v>
      </c>
      <c r="Z169" s="10">
        <v>186273</v>
      </c>
      <c r="AA169" s="10">
        <v>633755</v>
      </c>
      <c r="AB169" s="10">
        <v>0</v>
      </c>
      <c r="AC169" s="10">
        <v>412302</v>
      </c>
      <c r="AD169" s="10">
        <v>8870</v>
      </c>
      <c r="AE169" s="10">
        <v>0</v>
      </c>
      <c r="AF169" s="10">
        <v>0</v>
      </c>
    </row>
    <row r="170" spans="3:32">
      <c r="C170">
        <f t="shared" si="4"/>
        <v>2025</v>
      </c>
      <c r="D170">
        <f t="shared" si="5"/>
        <v>6</v>
      </c>
      <c r="E170" s="10">
        <v>48330588</v>
      </c>
      <c r="F170" s="10">
        <v>227763</v>
      </c>
      <c r="G170" s="10">
        <v>2539662</v>
      </c>
      <c r="H170" s="10">
        <v>1551476</v>
      </c>
      <c r="I170" s="10">
        <v>10453</v>
      </c>
      <c r="J170" s="10">
        <v>7479593</v>
      </c>
      <c r="K170" s="10">
        <v>49494</v>
      </c>
      <c r="L170" s="10">
        <v>115451</v>
      </c>
      <c r="M170" s="10">
        <v>1473783</v>
      </c>
      <c r="N170" s="10">
        <v>906186</v>
      </c>
      <c r="O170" s="10">
        <v>0</v>
      </c>
      <c r="P170" s="10">
        <v>0</v>
      </c>
      <c r="Q170" s="10">
        <v>-24244</v>
      </c>
      <c r="R170" s="10">
        <v>-5815</v>
      </c>
      <c r="S170" s="10">
        <v>-1300</v>
      </c>
      <c r="T170" s="10">
        <v>30814</v>
      </c>
      <c r="U170" s="10">
        <v>31394</v>
      </c>
      <c r="V170" s="10">
        <v>0</v>
      </c>
      <c r="W170" s="10">
        <v>0</v>
      </c>
      <c r="X170" s="10">
        <v>0</v>
      </c>
      <c r="Y170" s="10">
        <v>0</v>
      </c>
      <c r="Z170" s="10">
        <v>-95583</v>
      </c>
      <c r="AA170" s="10">
        <v>-328701</v>
      </c>
      <c r="AB170" s="10">
        <v>0</v>
      </c>
      <c r="AC170" s="10">
        <v>-191812</v>
      </c>
      <c r="AD170" s="10">
        <v>-4625</v>
      </c>
      <c r="AE170" s="10">
        <v>0</v>
      </c>
      <c r="AF170" s="10">
        <v>0</v>
      </c>
    </row>
    <row r="171" spans="3:32">
      <c r="C171">
        <f t="shared" si="4"/>
        <v>2025</v>
      </c>
      <c r="D171">
        <f t="shared" si="5"/>
        <v>7</v>
      </c>
      <c r="E171" s="10">
        <v>19721173</v>
      </c>
      <c r="F171" s="10">
        <v>92111</v>
      </c>
      <c r="G171" s="10">
        <v>1035336</v>
      </c>
      <c r="H171" s="10">
        <v>904237</v>
      </c>
      <c r="I171" s="10">
        <v>6089</v>
      </c>
      <c r="J171" s="10">
        <v>7077690</v>
      </c>
      <c r="K171" s="10">
        <v>46176</v>
      </c>
      <c r="L171" s="10">
        <v>109653</v>
      </c>
      <c r="M171" s="10">
        <v>1343210</v>
      </c>
      <c r="N171" s="10">
        <v>828461</v>
      </c>
      <c r="O171" s="10">
        <v>0</v>
      </c>
      <c r="P171" s="10">
        <v>0</v>
      </c>
      <c r="Q171" s="10">
        <v>-52143</v>
      </c>
      <c r="R171" s="10">
        <v>-8450</v>
      </c>
      <c r="S171" s="10">
        <v>-2055</v>
      </c>
      <c r="T171" s="10">
        <v>-160797</v>
      </c>
      <c r="U171" s="10">
        <v>-36720</v>
      </c>
      <c r="V171" s="10">
        <v>0</v>
      </c>
      <c r="W171" s="10">
        <v>0</v>
      </c>
      <c r="X171" s="10">
        <v>0</v>
      </c>
      <c r="Y171" s="10">
        <v>0</v>
      </c>
      <c r="Z171" s="10">
        <v>-96039</v>
      </c>
      <c r="AA171" s="10">
        <v>-289060</v>
      </c>
      <c r="AB171" s="10">
        <v>0</v>
      </c>
      <c r="AC171" s="10">
        <v>-182165</v>
      </c>
      <c r="AD171" s="10">
        <v>-4113</v>
      </c>
      <c r="AE171" s="10">
        <v>0</v>
      </c>
      <c r="AF171" s="10">
        <v>0</v>
      </c>
    </row>
    <row r="172" spans="3:32">
      <c r="C172">
        <f t="shared" si="4"/>
        <v>2025</v>
      </c>
      <c r="D172">
        <f t="shared" si="5"/>
        <v>8</v>
      </c>
      <c r="E172" s="10">
        <v>-3512183</v>
      </c>
      <c r="F172" s="10">
        <v>-16261</v>
      </c>
      <c r="G172" s="10">
        <v>-184251</v>
      </c>
      <c r="H172" s="10">
        <v>233561</v>
      </c>
      <c r="I172" s="10">
        <v>1572</v>
      </c>
      <c r="J172" s="10">
        <v>4671140</v>
      </c>
      <c r="K172" s="10">
        <v>31555</v>
      </c>
      <c r="L172" s="10">
        <v>71916</v>
      </c>
      <c r="M172" s="10">
        <v>914624</v>
      </c>
      <c r="N172" s="10">
        <v>556422</v>
      </c>
      <c r="O172" s="10">
        <v>0</v>
      </c>
      <c r="P172" s="10">
        <v>0</v>
      </c>
      <c r="Q172" s="10">
        <v>-90297</v>
      </c>
      <c r="R172" s="10">
        <v>1580</v>
      </c>
      <c r="S172" s="10">
        <v>-1814</v>
      </c>
      <c r="T172" s="10">
        <v>87319</v>
      </c>
      <c r="U172" s="10">
        <v>-109169</v>
      </c>
      <c r="V172" s="10">
        <v>0</v>
      </c>
      <c r="W172" s="10">
        <v>0</v>
      </c>
      <c r="X172" s="10">
        <v>0</v>
      </c>
      <c r="Y172" s="10">
        <v>0</v>
      </c>
      <c r="Z172" s="10">
        <v>-25483</v>
      </c>
      <c r="AA172" s="10">
        <v>-119692</v>
      </c>
      <c r="AB172" s="10">
        <v>0</v>
      </c>
      <c r="AC172" s="10">
        <v>-67480</v>
      </c>
      <c r="AD172" s="10">
        <v>-341</v>
      </c>
      <c r="AE172" s="10">
        <v>0</v>
      </c>
      <c r="AF172" s="10">
        <v>0</v>
      </c>
    </row>
    <row r="173" spans="3:32">
      <c r="C173">
        <f t="shared" si="4"/>
        <v>2025</v>
      </c>
      <c r="D173">
        <f t="shared" si="5"/>
        <v>9</v>
      </c>
      <c r="E173" s="10">
        <v>-68363236</v>
      </c>
      <c r="F173" s="10">
        <v>-313930</v>
      </c>
      <c r="G173" s="10">
        <v>-3586196</v>
      </c>
      <c r="H173" s="10">
        <v>-2881876</v>
      </c>
      <c r="I173" s="10">
        <v>-19397</v>
      </c>
      <c r="J173" s="10">
        <v>-23000400</v>
      </c>
      <c r="K173" s="10">
        <v>-141585</v>
      </c>
      <c r="L173" s="10">
        <v>-349887</v>
      </c>
      <c r="M173" s="10">
        <v>-4410231</v>
      </c>
      <c r="N173" s="10">
        <v>-2566852</v>
      </c>
      <c r="O173" s="10">
        <v>0</v>
      </c>
      <c r="P173" s="10">
        <v>0</v>
      </c>
      <c r="Q173" s="10">
        <v>-412792</v>
      </c>
      <c r="R173" s="10">
        <v>-17508</v>
      </c>
      <c r="S173" s="10">
        <v>-260</v>
      </c>
      <c r="T173" s="10">
        <v>-531990</v>
      </c>
      <c r="U173" s="10">
        <v>-903309</v>
      </c>
      <c r="V173" s="10">
        <v>0</v>
      </c>
      <c r="W173" s="10">
        <v>0</v>
      </c>
      <c r="X173" s="10">
        <v>0</v>
      </c>
      <c r="Y173" s="10">
        <v>0</v>
      </c>
      <c r="Z173" s="10">
        <v>-97365</v>
      </c>
      <c r="AA173" s="10">
        <v>-326885</v>
      </c>
      <c r="AB173" s="10">
        <v>0</v>
      </c>
      <c r="AC173" s="10">
        <v>-165472</v>
      </c>
      <c r="AD173" s="10">
        <v>-4227</v>
      </c>
      <c r="AE173" s="10">
        <v>0</v>
      </c>
      <c r="AF173" s="10">
        <v>0</v>
      </c>
    </row>
    <row r="174" spans="3:32">
      <c r="C174">
        <f t="shared" si="4"/>
        <v>2025</v>
      </c>
      <c r="D174">
        <f t="shared" si="5"/>
        <v>10</v>
      </c>
      <c r="E174" s="10">
        <v>-79124103</v>
      </c>
      <c r="F174" s="10">
        <v>-360327</v>
      </c>
      <c r="G174" s="10">
        <v>-4150098</v>
      </c>
      <c r="H174" s="10">
        <v>-3173900</v>
      </c>
      <c r="I174" s="10">
        <v>-21361</v>
      </c>
      <c r="J174" s="10">
        <v>-22735681</v>
      </c>
      <c r="K174" s="10">
        <v>-128231</v>
      </c>
      <c r="L174" s="10">
        <v>-341197</v>
      </c>
      <c r="M174" s="10">
        <v>-4327244</v>
      </c>
      <c r="N174" s="10">
        <v>-2565387</v>
      </c>
      <c r="O174" s="10">
        <v>0</v>
      </c>
      <c r="P174" s="10">
        <v>0</v>
      </c>
      <c r="Q174" s="10">
        <v>-214092</v>
      </c>
      <c r="R174" s="10">
        <v>-3099</v>
      </c>
      <c r="S174" s="10">
        <v>-2592</v>
      </c>
      <c r="T174" s="10">
        <v>-394908</v>
      </c>
      <c r="U174" s="10">
        <v>-254200</v>
      </c>
      <c r="V174" s="10">
        <v>0</v>
      </c>
      <c r="W174" s="10">
        <v>0</v>
      </c>
      <c r="X174" s="10">
        <v>0</v>
      </c>
      <c r="Y174" s="10">
        <v>0</v>
      </c>
      <c r="Z174" s="10">
        <v>11852</v>
      </c>
      <c r="AA174" s="10">
        <v>50625</v>
      </c>
      <c r="AB174" s="10">
        <v>0</v>
      </c>
      <c r="AC174" s="10">
        <v>26326</v>
      </c>
      <c r="AD174" s="10">
        <v>-490</v>
      </c>
      <c r="AE174" s="10">
        <v>0</v>
      </c>
      <c r="AF174" s="10">
        <v>0</v>
      </c>
    </row>
    <row r="175" spans="3:32">
      <c r="C175">
        <f t="shared" si="4"/>
        <v>2025</v>
      </c>
      <c r="D175">
        <f t="shared" si="5"/>
        <v>11</v>
      </c>
      <c r="E175" s="10">
        <v>23688738</v>
      </c>
      <c r="F175" s="10">
        <v>106951</v>
      </c>
      <c r="G175" s="10">
        <v>1242037</v>
      </c>
      <c r="H175" s="10">
        <v>320086</v>
      </c>
      <c r="I175" s="10">
        <v>2154</v>
      </c>
      <c r="J175" s="10">
        <v>-2524509</v>
      </c>
      <c r="K175" s="10">
        <v>-14149</v>
      </c>
      <c r="L175" s="10">
        <v>-37690</v>
      </c>
      <c r="M175" s="10">
        <v>-518056</v>
      </c>
      <c r="N175" s="10">
        <v>-330449</v>
      </c>
      <c r="O175" s="10">
        <v>0</v>
      </c>
      <c r="P175" s="10">
        <v>0</v>
      </c>
      <c r="Q175" s="10">
        <v>223508</v>
      </c>
      <c r="R175" s="10">
        <v>19896</v>
      </c>
      <c r="S175" s="10">
        <v>1490</v>
      </c>
      <c r="T175" s="10">
        <v>299094</v>
      </c>
      <c r="U175" s="10">
        <v>319397</v>
      </c>
      <c r="V175" s="10">
        <v>0</v>
      </c>
      <c r="W175" s="10">
        <v>0</v>
      </c>
      <c r="X175" s="10">
        <v>0</v>
      </c>
      <c r="Y175" s="10">
        <v>0</v>
      </c>
      <c r="Z175" s="10">
        <v>196953</v>
      </c>
      <c r="AA175" s="10">
        <v>649033</v>
      </c>
      <c r="AB175" s="10">
        <v>0</v>
      </c>
      <c r="AC175" s="10">
        <v>404389</v>
      </c>
      <c r="AD175" s="10">
        <v>10001</v>
      </c>
      <c r="AE175" s="10">
        <v>0</v>
      </c>
      <c r="AF175" s="10">
        <v>0</v>
      </c>
    </row>
    <row r="176" spans="3:32">
      <c r="C176">
        <f t="shared" si="4"/>
        <v>2025</v>
      </c>
      <c r="D176">
        <f t="shared" si="5"/>
        <v>12</v>
      </c>
      <c r="E176" s="10">
        <v>47445403</v>
      </c>
      <c r="F176" s="10">
        <v>212336</v>
      </c>
      <c r="G176" s="10">
        <v>2486524</v>
      </c>
      <c r="H176" s="10">
        <v>1677290</v>
      </c>
      <c r="I176" s="10">
        <v>11283</v>
      </c>
      <c r="J176" s="10">
        <v>-383272</v>
      </c>
      <c r="K176" s="10">
        <v>-2242</v>
      </c>
      <c r="L176" s="10">
        <v>-5352</v>
      </c>
      <c r="M176" s="10">
        <v>-79480</v>
      </c>
      <c r="N176" s="10">
        <v>-51524</v>
      </c>
      <c r="O176" s="10">
        <v>0</v>
      </c>
      <c r="P176" s="10">
        <v>0</v>
      </c>
      <c r="Q176" s="10">
        <v>19059</v>
      </c>
      <c r="R176" s="10">
        <v>-8174</v>
      </c>
      <c r="S176" s="10">
        <v>447</v>
      </c>
      <c r="T176" s="10">
        <v>125844</v>
      </c>
      <c r="U176" s="10">
        <v>414657</v>
      </c>
      <c r="V176" s="10">
        <v>0</v>
      </c>
      <c r="W176" s="10">
        <v>0</v>
      </c>
      <c r="X176" s="10">
        <v>0</v>
      </c>
      <c r="Y176" s="10">
        <v>0</v>
      </c>
      <c r="Z176" s="10">
        <v>39335</v>
      </c>
      <c r="AA176" s="10">
        <v>165846</v>
      </c>
      <c r="AB176" s="10">
        <v>0</v>
      </c>
      <c r="AC176" s="10">
        <v>122975</v>
      </c>
      <c r="AD176" s="10">
        <v>937</v>
      </c>
      <c r="AE176" s="10">
        <v>0</v>
      </c>
      <c r="AF176" s="10">
        <v>0</v>
      </c>
    </row>
    <row r="177" spans="3:32">
      <c r="C177">
        <f t="shared" si="4"/>
        <v>2026</v>
      </c>
      <c r="D177">
        <f t="shared" si="5"/>
        <v>1</v>
      </c>
      <c r="E177" s="10">
        <v>-12887077</v>
      </c>
      <c r="F177" s="10">
        <v>-57126</v>
      </c>
      <c r="G177" s="10">
        <v>-674613</v>
      </c>
      <c r="H177" s="10">
        <v>-499305</v>
      </c>
      <c r="I177" s="10">
        <v>-3357</v>
      </c>
      <c r="J177" s="10">
        <v>-2359098</v>
      </c>
      <c r="K177" s="10">
        <v>-13740</v>
      </c>
      <c r="L177" s="10">
        <v>-33234</v>
      </c>
      <c r="M177" s="10">
        <v>-479290</v>
      </c>
      <c r="N177" s="10">
        <v>-313448</v>
      </c>
      <c r="O177" s="10">
        <v>0</v>
      </c>
      <c r="P177" s="10">
        <v>0</v>
      </c>
      <c r="Q177" s="10">
        <v>-176300</v>
      </c>
      <c r="R177" s="10">
        <v>-13750</v>
      </c>
      <c r="S177" s="10">
        <v>-915</v>
      </c>
      <c r="T177" s="10">
        <v>-414083</v>
      </c>
      <c r="U177" s="10">
        <v>-605023</v>
      </c>
      <c r="V177" s="10">
        <v>0</v>
      </c>
      <c r="W177" s="10">
        <v>0</v>
      </c>
      <c r="X177" s="10">
        <v>0</v>
      </c>
      <c r="Y177" s="10">
        <v>0</v>
      </c>
      <c r="Z177" s="10">
        <v>-148757</v>
      </c>
      <c r="AA177" s="10">
        <v>-459739</v>
      </c>
      <c r="AB177" s="10">
        <v>0</v>
      </c>
      <c r="AC177" s="10">
        <v>-322918</v>
      </c>
      <c r="AD177" s="10">
        <v>-7189</v>
      </c>
      <c r="AE177" s="10">
        <v>0</v>
      </c>
      <c r="AF177" s="10">
        <v>0</v>
      </c>
    </row>
    <row r="178" spans="3:32">
      <c r="C178">
        <f t="shared" si="4"/>
        <v>2026</v>
      </c>
      <c r="D178">
        <f t="shared" si="5"/>
        <v>2</v>
      </c>
      <c r="E178" s="10">
        <v>-57469477</v>
      </c>
      <c r="F178" s="10">
        <v>-252476</v>
      </c>
      <c r="G178" s="10">
        <v>-3005304</v>
      </c>
      <c r="H178" s="10">
        <v>-2841456</v>
      </c>
      <c r="I178" s="10">
        <v>-19092</v>
      </c>
      <c r="J178" s="10">
        <v>-15341310</v>
      </c>
      <c r="K178" s="10">
        <v>-87881</v>
      </c>
      <c r="L178" s="10">
        <v>-222548</v>
      </c>
      <c r="M178" s="10">
        <v>-3116213</v>
      </c>
      <c r="N178" s="10">
        <v>-2003906</v>
      </c>
      <c r="O178" s="10">
        <v>0</v>
      </c>
      <c r="P178" s="10">
        <v>0</v>
      </c>
      <c r="Q178" s="10">
        <v>-285075</v>
      </c>
      <c r="R178" s="10">
        <v>-5601</v>
      </c>
      <c r="S178" s="10">
        <v>-772</v>
      </c>
      <c r="T178" s="10">
        <v>-476168</v>
      </c>
      <c r="U178" s="10">
        <v>-768310</v>
      </c>
      <c r="V178" s="10">
        <v>0</v>
      </c>
      <c r="W178" s="10">
        <v>0</v>
      </c>
      <c r="X178" s="10">
        <v>0</v>
      </c>
      <c r="Y178" s="10">
        <v>0</v>
      </c>
      <c r="Z178" s="10">
        <v>-103150</v>
      </c>
      <c r="AA178" s="10">
        <v>-361102</v>
      </c>
      <c r="AB178" s="10">
        <v>0</v>
      </c>
      <c r="AC178" s="10">
        <v>-214697</v>
      </c>
      <c r="AD178" s="10">
        <v>-3751</v>
      </c>
      <c r="AE178" s="10">
        <v>0</v>
      </c>
      <c r="AF178" s="10">
        <v>0</v>
      </c>
    </row>
    <row r="179" spans="3:32">
      <c r="C179">
        <f t="shared" si="4"/>
        <v>2026</v>
      </c>
      <c r="D179">
        <f t="shared" si="5"/>
        <v>3</v>
      </c>
      <c r="E179" s="10">
        <v>-6712198</v>
      </c>
      <c r="F179" s="10">
        <v>-29227</v>
      </c>
      <c r="G179" s="10">
        <v>-350690</v>
      </c>
      <c r="H179" s="10">
        <v>338991</v>
      </c>
      <c r="I179" s="10">
        <v>2276</v>
      </c>
      <c r="J179" s="10">
        <v>13496392</v>
      </c>
      <c r="K179" s="10">
        <v>70997</v>
      </c>
      <c r="L179" s="10">
        <v>202385</v>
      </c>
      <c r="M179" s="10">
        <v>2912513</v>
      </c>
      <c r="N179" s="10">
        <v>1898746</v>
      </c>
      <c r="O179" s="10">
        <v>0</v>
      </c>
      <c r="P179" s="10">
        <v>0</v>
      </c>
      <c r="Q179" s="10">
        <v>105605</v>
      </c>
      <c r="R179" s="10">
        <v>13954</v>
      </c>
      <c r="S179" s="10">
        <v>-437</v>
      </c>
      <c r="T179" s="10">
        <v>133852</v>
      </c>
      <c r="U179" s="10">
        <v>243348</v>
      </c>
      <c r="V179" s="10">
        <v>0</v>
      </c>
      <c r="W179" s="10">
        <v>0</v>
      </c>
      <c r="X179" s="10">
        <v>0</v>
      </c>
      <c r="Y179" s="10">
        <v>0</v>
      </c>
      <c r="Z179" s="10">
        <v>45357</v>
      </c>
      <c r="AA179" s="10">
        <v>82201</v>
      </c>
      <c r="AB179" s="10">
        <v>0</v>
      </c>
      <c r="AC179" s="10">
        <v>111998</v>
      </c>
      <c r="AD179" s="10">
        <v>1589</v>
      </c>
      <c r="AE179" s="10">
        <v>0</v>
      </c>
      <c r="AF179" s="10">
        <v>0</v>
      </c>
    </row>
    <row r="180" spans="3:32">
      <c r="C180">
        <f t="shared" si="4"/>
        <v>2026</v>
      </c>
      <c r="D180">
        <f t="shared" si="5"/>
        <v>4</v>
      </c>
      <c r="E180" s="10">
        <v>-3477161</v>
      </c>
      <c r="F180" s="10">
        <v>-15005</v>
      </c>
      <c r="G180" s="10">
        <v>-181508</v>
      </c>
      <c r="H180" s="10">
        <v>412051</v>
      </c>
      <c r="I180" s="10">
        <v>2766</v>
      </c>
      <c r="J180" s="10">
        <v>3342341</v>
      </c>
      <c r="K180" s="10">
        <v>19586</v>
      </c>
      <c r="L180" s="10">
        <v>51346</v>
      </c>
      <c r="M180" s="10">
        <v>742169</v>
      </c>
      <c r="N180" s="10">
        <v>463064</v>
      </c>
      <c r="O180" s="10">
        <v>0</v>
      </c>
      <c r="P180" s="10">
        <v>0</v>
      </c>
      <c r="Q180" s="10">
        <v>275180</v>
      </c>
      <c r="R180" s="10">
        <v>11107</v>
      </c>
      <c r="S180" s="10">
        <v>1804</v>
      </c>
      <c r="T180" s="10">
        <v>355660</v>
      </c>
      <c r="U180" s="10">
        <v>771308</v>
      </c>
      <c r="V180" s="10">
        <v>0</v>
      </c>
      <c r="W180" s="10">
        <v>0</v>
      </c>
      <c r="X180" s="10">
        <v>0</v>
      </c>
      <c r="Y180" s="10">
        <v>0</v>
      </c>
      <c r="Z180" s="10">
        <v>98429</v>
      </c>
      <c r="AA180" s="10">
        <v>377068</v>
      </c>
      <c r="AB180" s="10">
        <v>0</v>
      </c>
      <c r="AC180" s="10">
        <v>206175</v>
      </c>
      <c r="AD180" s="10">
        <v>4964</v>
      </c>
      <c r="AE180" s="10">
        <v>0</v>
      </c>
      <c r="AF180" s="10">
        <v>0</v>
      </c>
    </row>
    <row r="181" spans="3:32">
      <c r="C181">
        <f t="shared" si="4"/>
        <v>2026</v>
      </c>
      <c r="D181">
        <f t="shared" si="5"/>
        <v>5</v>
      </c>
      <c r="E181" s="10">
        <v>97657575</v>
      </c>
      <c r="F181" s="10">
        <v>417638</v>
      </c>
      <c r="G181" s="10">
        <v>5093127</v>
      </c>
      <c r="H181" s="10">
        <v>4318164</v>
      </c>
      <c r="I181" s="10">
        <v>28967</v>
      </c>
      <c r="J181" s="10">
        <v>33550258</v>
      </c>
      <c r="K181" s="10">
        <v>198776</v>
      </c>
      <c r="L181" s="10">
        <v>511595</v>
      </c>
      <c r="M181" s="10">
        <v>7031087</v>
      </c>
      <c r="N181" s="10">
        <v>4431044</v>
      </c>
      <c r="O181" s="10">
        <v>0</v>
      </c>
      <c r="P181" s="10">
        <v>0</v>
      </c>
      <c r="Q181" s="10">
        <v>702391</v>
      </c>
      <c r="R181" s="10">
        <v>23230</v>
      </c>
      <c r="S181" s="10">
        <v>5345</v>
      </c>
      <c r="T181" s="10">
        <v>911135</v>
      </c>
      <c r="U181" s="10">
        <v>1100133</v>
      </c>
      <c r="V181" s="10">
        <v>0</v>
      </c>
      <c r="W181" s="10">
        <v>0</v>
      </c>
      <c r="X181" s="10">
        <v>0</v>
      </c>
      <c r="Y181" s="10">
        <v>0</v>
      </c>
      <c r="Z181" s="10">
        <v>186273</v>
      </c>
      <c r="AA181" s="10">
        <v>640121</v>
      </c>
      <c r="AB181" s="10">
        <v>0</v>
      </c>
      <c r="AC181" s="10">
        <v>412302</v>
      </c>
      <c r="AD181" s="10">
        <v>8870</v>
      </c>
      <c r="AE181" s="10">
        <v>0</v>
      </c>
      <c r="AF181" s="10">
        <v>0</v>
      </c>
    </row>
    <row r="182" spans="3:32">
      <c r="C182">
        <f t="shared" si="4"/>
        <v>2026</v>
      </c>
      <c r="D182">
        <f t="shared" si="5"/>
        <v>6</v>
      </c>
      <c r="E182" s="10">
        <v>48705089</v>
      </c>
      <c r="F182" s="10">
        <v>206465</v>
      </c>
      <c r="G182" s="10">
        <v>2537208</v>
      </c>
      <c r="H182" s="10">
        <v>1566737</v>
      </c>
      <c r="I182" s="10">
        <v>10504</v>
      </c>
      <c r="J182" s="10">
        <v>7523697</v>
      </c>
      <c r="K182" s="10">
        <v>48382</v>
      </c>
      <c r="L182" s="10">
        <v>120127</v>
      </c>
      <c r="M182" s="10">
        <v>1524392</v>
      </c>
      <c r="N182" s="10">
        <v>906186</v>
      </c>
      <c r="O182" s="10">
        <v>0</v>
      </c>
      <c r="P182" s="10">
        <v>0</v>
      </c>
      <c r="Q182" s="10">
        <v>-24244</v>
      </c>
      <c r="R182" s="10">
        <v>-5815</v>
      </c>
      <c r="S182" s="10">
        <v>-1300</v>
      </c>
      <c r="T182" s="10">
        <v>30814</v>
      </c>
      <c r="U182" s="10">
        <v>31394</v>
      </c>
      <c r="V182" s="10">
        <v>0</v>
      </c>
      <c r="W182" s="10">
        <v>0</v>
      </c>
      <c r="X182" s="10">
        <v>0</v>
      </c>
      <c r="Y182" s="10">
        <v>0</v>
      </c>
      <c r="Z182" s="10">
        <v>-95583</v>
      </c>
      <c r="AA182" s="10">
        <v>-332003</v>
      </c>
      <c r="AB182" s="10">
        <v>0</v>
      </c>
      <c r="AC182" s="10">
        <v>-191812</v>
      </c>
      <c r="AD182" s="10">
        <v>-4625</v>
      </c>
      <c r="AE182" s="10">
        <v>0</v>
      </c>
      <c r="AF182" s="10">
        <v>0</v>
      </c>
    </row>
    <row r="183" spans="3:32">
      <c r="C183">
        <f t="shared" si="4"/>
        <v>2026</v>
      </c>
      <c r="D183">
        <f t="shared" si="5"/>
        <v>7</v>
      </c>
      <c r="E183" s="10">
        <v>19873784</v>
      </c>
      <c r="F183" s="10">
        <v>83529</v>
      </c>
      <c r="G183" s="10">
        <v>1034417</v>
      </c>
      <c r="H183" s="10">
        <v>913132</v>
      </c>
      <c r="I183" s="10">
        <v>6119</v>
      </c>
      <c r="J183" s="10">
        <v>7120370</v>
      </c>
      <c r="K183" s="10">
        <v>45138</v>
      </c>
      <c r="L183" s="10">
        <v>114080</v>
      </c>
      <c r="M183" s="10">
        <v>1389346</v>
      </c>
      <c r="N183" s="10">
        <v>828461</v>
      </c>
      <c r="O183" s="10">
        <v>0</v>
      </c>
      <c r="P183" s="10">
        <v>0</v>
      </c>
      <c r="Q183" s="10">
        <v>-52143</v>
      </c>
      <c r="R183" s="10">
        <v>-8450</v>
      </c>
      <c r="S183" s="10">
        <v>-2055</v>
      </c>
      <c r="T183" s="10">
        <v>-160797</v>
      </c>
      <c r="U183" s="10">
        <v>-36720</v>
      </c>
      <c r="V183" s="10">
        <v>0</v>
      </c>
      <c r="W183" s="10">
        <v>0</v>
      </c>
      <c r="X183" s="10">
        <v>0</v>
      </c>
      <c r="Y183" s="10">
        <v>0</v>
      </c>
      <c r="Z183" s="10">
        <v>-96039</v>
      </c>
      <c r="AA183" s="10">
        <v>-291963</v>
      </c>
      <c r="AB183" s="10">
        <v>0</v>
      </c>
      <c r="AC183" s="10">
        <v>-182165</v>
      </c>
      <c r="AD183" s="10">
        <v>-4113</v>
      </c>
      <c r="AE183" s="10">
        <v>0</v>
      </c>
      <c r="AF183" s="10">
        <v>0</v>
      </c>
    </row>
    <row r="184" spans="3:32">
      <c r="C184">
        <f t="shared" si="4"/>
        <v>2026</v>
      </c>
      <c r="D184">
        <f t="shared" si="5"/>
        <v>8</v>
      </c>
      <c r="E184" s="10">
        <v>-3539330</v>
      </c>
      <c r="F184" s="10">
        <v>-14751</v>
      </c>
      <c r="G184" s="10">
        <v>-184098</v>
      </c>
      <c r="H184" s="10">
        <v>235858</v>
      </c>
      <c r="I184" s="10">
        <v>1580</v>
      </c>
      <c r="J184" s="10">
        <v>4698808</v>
      </c>
      <c r="K184" s="10">
        <v>30846</v>
      </c>
      <c r="L184" s="10">
        <v>74962</v>
      </c>
      <c r="M184" s="10">
        <v>945849</v>
      </c>
      <c r="N184" s="10">
        <v>556422</v>
      </c>
      <c r="O184" s="10">
        <v>0</v>
      </c>
      <c r="P184" s="10">
        <v>0</v>
      </c>
      <c r="Q184" s="10">
        <v>-90297</v>
      </c>
      <c r="R184" s="10">
        <v>1580</v>
      </c>
      <c r="S184" s="10">
        <v>-1814</v>
      </c>
      <c r="T184" s="10">
        <v>87319</v>
      </c>
      <c r="U184" s="10">
        <v>-109169</v>
      </c>
      <c r="V184" s="10">
        <v>0</v>
      </c>
      <c r="W184" s="10">
        <v>0</v>
      </c>
      <c r="X184" s="10">
        <v>0</v>
      </c>
      <c r="Y184" s="10">
        <v>0</v>
      </c>
      <c r="Z184" s="10">
        <v>-25483</v>
      </c>
      <c r="AA184" s="10">
        <v>-120894</v>
      </c>
      <c r="AB184" s="10">
        <v>0</v>
      </c>
      <c r="AC184" s="10">
        <v>-67480</v>
      </c>
      <c r="AD184" s="10">
        <v>-341</v>
      </c>
      <c r="AE184" s="10">
        <v>0</v>
      </c>
      <c r="AF184" s="10">
        <v>0</v>
      </c>
    </row>
    <row r="185" spans="3:32">
      <c r="C185">
        <f t="shared" si="4"/>
        <v>2026</v>
      </c>
      <c r="D185">
        <f t="shared" si="5"/>
        <v>9</v>
      </c>
      <c r="E185" s="10">
        <v>-68891296</v>
      </c>
      <c r="F185" s="10">
        <v>-284864</v>
      </c>
      <c r="G185" s="10">
        <v>-3583235</v>
      </c>
      <c r="H185" s="10">
        <v>-2910223</v>
      </c>
      <c r="I185" s="10">
        <v>-19493</v>
      </c>
      <c r="J185" s="10">
        <v>-23136912</v>
      </c>
      <c r="K185" s="10">
        <v>-139976</v>
      </c>
      <c r="L185" s="10">
        <v>-363926</v>
      </c>
      <c r="M185" s="10">
        <v>-4559997</v>
      </c>
      <c r="N185" s="10">
        <v>-2566852</v>
      </c>
      <c r="O185" s="10">
        <v>0</v>
      </c>
      <c r="P185" s="10">
        <v>0</v>
      </c>
      <c r="Q185" s="10">
        <v>-412792</v>
      </c>
      <c r="R185" s="10">
        <v>-17508</v>
      </c>
      <c r="S185" s="10">
        <v>-260</v>
      </c>
      <c r="T185" s="10">
        <v>-531990</v>
      </c>
      <c r="U185" s="10">
        <v>-903309</v>
      </c>
      <c r="V185" s="10">
        <v>0</v>
      </c>
      <c r="W185" s="10">
        <v>0</v>
      </c>
      <c r="X185" s="10">
        <v>0</v>
      </c>
      <c r="Y185" s="10">
        <v>0</v>
      </c>
      <c r="Z185" s="10">
        <v>-97365</v>
      </c>
      <c r="AA185" s="10">
        <v>-330169</v>
      </c>
      <c r="AB185" s="10">
        <v>0</v>
      </c>
      <c r="AC185" s="10">
        <v>-165472</v>
      </c>
      <c r="AD185" s="10">
        <v>-4227</v>
      </c>
      <c r="AE185" s="10">
        <v>0</v>
      </c>
      <c r="AF185" s="10">
        <v>0</v>
      </c>
    </row>
    <row r="186" spans="3:32">
      <c r="C186">
        <f t="shared" si="4"/>
        <v>2026</v>
      </c>
      <c r="D186">
        <f t="shared" si="5"/>
        <v>10</v>
      </c>
      <c r="E186" s="10">
        <v>-79734838</v>
      </c>
      <c r="F186" s="10">
        <v>-327067</v>
      </c>
      <c r="G186" s="10">
        <v>-4146711</v>
      </c>
      <c r="H186" s="10">
        <v>-3205120</v>
      </c>
      <c r="I186" s="10">
        <v>-21467</v>
      </c>
      <c r="J186" s="10">
        <v>-22873863</v>
      </c>
      <c r="K186" s="10">
        <v>-125317</v>
      </c>
      <c r="L186" s="10">
        <v>-355195</v>
      </c>
      <c r="M186" s="10">
        <v>-4473047</v>
      </c>
      <c r="N186" s="10">
        <v>-2565387</v>
      </c>
      <c r="O186" s="10">
        <v>0</v>
      </c>
      <c r="P186" s="10">
        <v>0</v>
      </c>
      <c r="Q186" s="10">
        <v>-214092</v>
      </c>
      <c r="R186" s="10">
        <v>-3099</v>
      </c>
      <c r="S186" s="10">
        <v>-2592</v>
      </c>
      <c r="T186" s="10">
        <v>-394908</v>
      </c>
      <c r="U186" s="10">
        <v>-254200</v>
      </c>
      <c r="V186" s="10">
        <v>0</v>
      </c>
      <c r="W186" s="10">
        <v>0</v>
      </c>
      <c r="X186" s="10">
        <v>0</v>
      </c>
      <c r="Y186" s="10">
        <v>0</v>
      </c>
      <c r="Z186" s="10">
        <v>11852</v>
      </c>
      <c r="AA186" s="10">
        <v>51134</v>
      </c>
      <c r="AB186" s="10">
        <v>0</v>
      </c>
      <c r="AC186" s="10">
        <v>26326</v>
      </c>
      <c r="AD186" s="10">
        <v>-490</v>
      </c>
      <c r="AE186" s="10">
        <v>0</v>
      </c>
      <c r="AF186" s="10">
        <v>0</v>
      </c>
    </row>
    <row r="187" spans="3:32">
      <c r="C187">
        <f t="shared" si="4"/>
        <v>2026</v>
      </c>
      <c r="D187">
        <f t="shared" si="5"/>
        <v>11</v>
      </c>
      <c r="E187" s="10">
        <v>23871421</v>
      </c>
      <c r="F187" s="10">
        <v>97111</v>
      </c>
      <c r="G187" s="10">
        <v>1241059</v>
      </c>
      <c r="H187" s="10">
        <v>323235</v>
      </c>
      <c r="I187" s="10">
        <v>2165</v>
      </c>
      <c r="J187" s="10">
        <v>-2539625</v>
      </c>
      <c r="K187" s="10">
        <v>-13827</v>
      </c>
      <c r="L187" s="10">
        <v>-39270</v>
      </c>
      <c r="M187" s="10">
        <v>-535257</v>
      </c>
      <c r="N187" s="10">
        <v>-330449</v>
      </c>
      <c r="O187" s="10">
        <v>0</v>
      </c>
      <c r="P187" s="10">
        <v>0</v>
      </c>
      <c r="Q187" s="10">
        <v>223508</v>
      </c>
      <c r="R187" s="10">
        <v>19896</v>
      </c>
      <c r="S187" s="10">
        <v>1490</v>
      </c>
      <c r="T187" s="10">
        <v>299094</v>
      </c>
      <c r="U187" s="10">
        <v>319397</v>
      </c>
      <c r="V187" s="10">
        <v>0</v>
      </c>
      <c r="W187" s="10">
        <v>0</v>
      </c>
      <c r="X187" s="10">
        <v>0</v>
      </c>
      <c r="Y187" s="10">
        <v>0</v>
      </c>
      <c r="Z187" s="10">
        <v>196953</v>
      </c>
      <c r="AA187" s="10">
        <v>655553</v>
      </c>
      <c r="AB187" s="10">
        <v>0</v>
      </c>
      <c r="AC187" s="10">
        <v>404389</v>
      </c>
      <c r="AD187" s="10">
        <v>10001</v>
      </c>
      <c r="AE187" s="10">
        <v>0</v>
      </c>
      <c r="AF187" s="10">
        <v>0</v>
      </c>
    </row>
    <row r="188" spans="3:32">
      <c r="C188">
        <f t="shared" si="4"/>
        <v>2026</v>
      </c>
      <c r="D188">
        <f t="shared" si="5"/>
        <v>12</v>
      </c>
      <c r="E188" s="10">
        <v>47810961</v>
      </c>
      <c r="F188" s="10">
        <v>192866</v>
      </c>
      <c r="G188" s="10">
        <v>2484638</v>
      </c>
      <c r="H188" s="10">
        <v>1693787</v>
      </c>
      <c r="I188" s="10">
        <v>11340</v>
      </c>
      <c r="J188" s="10">
        <v>-385562</v>
      </c>
      <c r="K188" s="10">
        <v>-2217</v>
      </c>
      <c r="L188" s="10">
        <v>-5576</v>
      </c>
      <c r="M188" s="10">
        <v>-82108</v>
      </c>
      <c r="N188" s="10">
        <v>-51524</v>
      </c>
      <c r="O188" s="10">
        <v>0</v>
      </c>
      <c r="P188" s="10">
        <v>0</v>
      </c>
      <c r="Q188" s="10">
        <v>19059</v>
      </c>
      <c r="R188" s="10">
        <v>-8174</v>
      </c>
      <c r="S188" s="10">
        <v>447</v>
      </c>
      <c r="T188" s="10">
        <v>125844</v>
      </c>
      <c r="U188" s="10">
        <v>414657</v>
      </c>
      <c r="V188" s="10">
        <v>0</v>
      </c>
      <c r="W188" s="10">
        <v>0</v>
      </c>
      <c r="X188" s="10">
        <v>0</v>
      </c>
      <c r="Y188" s="10">
        <v>0</v>
      </c>
      <c r="Z188" s="10">
        <v>39335</v>
      </c>
      <c r="AA188" s="10">
        <v>167512</v>
      </c>
      <c r="AB188" s="10">
        <v>0</v>
      </c>
      <c r="AC188" s="10">
        <v>122975</v>
      </c>
      <c r="AD188" s="10">
        <v>937</v>
      </c>
      <c r="AE188" s="10">
        <v>0</v>
      </c>
      <c r="AF188" s="10">
        <v>0</v>
      </c>
    </row>
    <row r="189" spans="3:32">
      <c r="C189">
        <f t="shared" si="4"/>
        <v>2027</v>
      </c>
      <c r="D189">
        <f t="shared" si="5"/>
        <v>1</v>
      </c>
      <c r="E189" s="10">
        <v>-12972044</v>
      </c>
      <c r="F189" s="10">
        <v>-51851</v>
      </c>
      <c r="G189" s="10">
        <v>-673400</v>
      </c>
      <c r="H189" s="10">
        <v>-504238</v>
      </c>
      <c r="I189" s="10">
        <v>-3374</v>
      </c>
      <c r="J189" s="10">
        <v>-2373694</v>
      </c>
      <c r="K189" s="10">
        <v>-13582</v>
      </c>
      <c r="L189" s="10">
        <v>-34618</v>
      </c>
      <c r="M189" s="10">
        <v>-494966</v>
      </c>
      <c r="N189" s="10">
        <v>-313448</v>
      </c>
      <c r="O189" s="10">
        <v>0</v>
      </c>
      <c r="P189" s="10">
        <v>0</v>
      </c>
      <c r="Q189" s="10">
        <v>-176300</v>
      </c>
      <c r="R189" s="10">
        <v>-13750</v>
      </c>
      <c r="S189" s="10">
        <v>-915</v>
      </c>
      <c r="T189" s="10">
        <v>-414083</v>
      </c>
      <c r="U189" s="10">
        <v>-605023</v>
      </c>
      <c r="V189" s="10">
        <v>0</v>
      </c>
      <c r="W189" s="10">
        <v>0</v>
      </c>
      <c r="X189" s="10">
        <v>0</v>
      </c>
      <c r="Y189" s="10">
        <v>0</v>
      </c>
      <c r="Z189" s="10">
        <v>-148757</v>
      </c>
      <c r="AA189" s="10">
        <v>-464357</v>
      </c>
      <c r="AB189" s="10">
        <v>0</v>
      </c>
      <c r="AC189" s="10">
        <v>-322918</v>
      </c>
      <c r="AD189" s="10">
        <v>-7189</v>
      </c>
      <c r="AE189" s="10">
        <v>0</v>
      </c>
      <c r="AF189" s="10">
        <v>0</v>
      </c>
    </row>
    <row r="190" spans="3:32">
      <c r="C190">
        <f t="shared" si="4"/>
        <v>2027</v>
      </c>
      <c r="D190">
        <f t="shared" si="5"/>
        <v>2</v>
      </c>
      <c r="E190" s="10">
        <v>-57848030</v>
      </c>
      <c r="F190" s="10">
        <v>-229122</v>
      </c>
      <c r="G190" s="10">
        <v>-3000046</v>
      </c>
      <c r="H190" s="10">
        <v>-2869526</v>
      </c>
      <c r="I190" s="10">
        <v>-19188</v>
      </c>
      <c r="J190" s="10">
        <v>-15446678</v>
      </c>
      <c r="K190" s="10">
        <v>-86871</v>
      </c>
      <c r="L190" s="10">
        <v>-231783</v>
      </c>
      <c r="M190" s="10">
        <v>-3207153</v>
      </c>
      <c r="N190" s="10">
        <v>-2003906</v>
      </c>
      <c r="O190" s="10">
        <v>0</v>
      </c>
      <c r="P190" s="10">
        <v>0</v>
      </c>
      <c r="Q190" s="10">
        <v>-285075</v>
      </c>
      <c r="R190" s="10">
        <v>-5601</v>
      </c>
      <c r="S190" s="10">
        <v>-772</v>
      </c>
      <c r="T190" s="10">
        <v>-476168</v>
      </c>
      <c r="U190" s="10">
        <v>-768310</v>
      </c>
      <c r="V190" s="10">
        <v>0</v>
      </c>
      <c r="W190" s="10">
        <v>0</v>
      </c>
      <c r="X190" s="10">
        <v>0</v>
      </c>
      <c r="Y190" s="10">
        <v>0</v>
      </c>
      <c r="Z190" s="10">
        <v>-103150</v>
      </c>
      <c r="AA190" s="10">
        <v>-364730</v>
      </c>
      <c r="AB190" s="10">
        <v>0</v>
      </c>
      <c r="AC190" s="10">
        <v>-214697</v>
      </c>
      <c r="AD190" s="10">
        <v>-3751</v>
      </c>
      <c r="AE190" s="10">
        <v>0</v>
      </c>
      <c r="AF190" s="10">
        <v>0</v>
      </c>
    </row>
    <row r="191" spans="3:32">
      <c r="C191">
        <f t="shared" si="4"/>
        <v>2027</v>
      </c>
      <c r="D191">
        <f t="shared" si="5"/>
        <v>3</v>
      </c>
      <c r="E191" s="10">
        <v>-6756374</v>
      </c>
      <c r="F191" s="10">
        <v>-26519</v>
      </c>
      <c r="G191" s="10">
        <v>-350091</v>
      </c>
      <c r="H191" s="10">
        <v>342340</v>
      </c>
      <c r="I191" s="10">
        <v>2288</v>
      </c>
      <c r="J191" s="10">
        <v>13577039</v>
      </c>
      <c r="K191" s="10">
        <v>70181</v>
      </c>
      <c r="L191" s="10">
        <v>210546</v>
      </c>
      <c r="M191" s="10">
        <v>3007482</v>
      </c>
      <c r="N191" s="10">
        <v>1898746</v>
      </c>
      <c r="O191" s="10">
        <v>0</v>
      </c>
      <c r="P191" s="10">
        <v>0</v>
      </c>
      <c r="Q191" s="10">
        <v>106230</v>
      </c>
      <c r="R191" s="10">
        <v>13954</v>
      </c>
      <c r="S191" s="10">
        <v>-437</v>
      </c>
      <c r="T191" s="10">
        <v>133852</v>
      </c>
      <c r="U191" s="10">
        <v>243348</v>
      </c>
      <c r="V191" s="10">
        <v>0</v>
      </c>
      <c r="W191" s="10">
        <v>0</v>
      </c>
      <c r="X191" s="10">
        <v>0</v>
      </c>
      <c r="Y191" s="10">
        <v>0</v>
      </c>
      <c r="Z191" s="10">
        <v>45357</v>
      </c>
      <c r="AA191" s="10">
        <v>83027</v>
      </c>
      <c r="AB191" s="10">
        <v>0</v>
      </c>
      <c r="AC191" s="10">
        <v>111998</v>
      </c>
      <c r="AD191" s="10">
        <v>1589</v>
      </c>
      <c r="AE191" s="10">
        <v>0</v>
      </c>
      <c r="AF191" s="10">
        <v>0</v>
      </c>
    </row>
    <row r="192" spans="3:32">
      <c r="C192">
        <f t="shared" si="4"/>
        <v>2027</v>
      </c>
      <c r="D192">
        <f t="shared" si="5"/>
        <v>4</v>
      </c>
      <c r="E192" s="10">
        <v>-3500027</v>
      </c>
      <c r="F192" s="10">
        <v>-13613</v>
      </c>
      <c r="G192" s="10">
        <v>-181205</v>
      </c>
      <c r="H192" s="10">
        <v>416122</v>
      </c>
      <c r="I192" s="10">
        <v>2780</v>
      </c>
      <c r="J192" s="10">
        <v>3361711</v>
      </c>
      <c r="K192" s="10">
        <v>19136</v>
      </c>
      <c r="L192" s="10">
        <v>53410</v>
      </c>
      <c r="M192" s="10">
        <v>766662</v>
      </c>
      <c r="N192" s="10">
        <v>463064</v>
      </c>
      <c r="O192" s="10">
        <v>0</v>
      </c>
      <c r="P192" s="10">
        <v>0</v>
      </c>
      <c r="Q192" s="10">
        <v>276811</v>
      </c>
      <c r="R192" s="10">
        <v>11107</v>
      </c>
      <c r="S192" s="10">
        <v>1804</v>
      </c>
      <c r="T192" s="10">
        <v>355660</v>
      </c>
      <c r="U192" s="10">
        <v>771308</v>
      </c>
      <c r="V192" s="10">
        <v>0</v>
      </c>
      <c r="W192" s="10">
        <v>0</v>
      </c>
      <c r="X192" s="10">
        <v>0</v>
      </c>
      <c r="Y192" s="10">
        <v>0</v>
      </c>
      <c r="Z192" s="10">
        <v>98429</v>
      </c>
      <c r="AA192" s="10">
        <v>380856</v>
      </c>
      <c r="AB192" s="10">
        <v>0</v>
      </c>
      <c r="AC192" s="10">
        <v>206175</v>
      </c>
      <c r="AD192" s="10">
        <v>4964</v>
      </c>
      <c r="AE192" s="10">
        <v>0</v>
      </c>
      <c r="AF192" s="10">
        <v>0</v>
      </c>
    </row>
    <row r="193" spans="3:32">
      <c r="C193">
        <f t="shared" si="4"/>
        <v>2027</v>
      </c>
      <c r="D193">
        <f t="shared" si="5"/>
        <v>5</v>
      </c>
      <c r="E193" s="10">
        <v>98298987</v>
      </c>
      <c r="F193" s="10">
        <v>379032</v>
      </c>
      <c r="G193" s="10">
        <v>5084829</v>
      </c>
      <c r="H193" s="10">
        <v>4360817</v>
      </c>
      <c r="I193" s="10">
        <v>29119</v>
      </c>
      <c r="J193" s="10">
        <v>33777837</v>
      </c>
      <c r="K193" s="10">
        <v>194206</v>
      </c>
      <c r="L193" s="10">
        <v>532612</v>
      </c>
      <c r="M193" s="10">
        <v>7237276</v>
      </c>
      <c r="N193" s="10">
        <v>4431044</v>
      </c>
      <c r="O193" s="10">
        <v>0</v>
      </c>
      <c r="P193" s="10">
        <v>0</v>
      </c>
      <c r="Q193" s="10">
        <v>706551</v>
      </c>
      <c r="R193" s="10">
        <v>23230</v>
      </c>
      <c r="S193" s="10">
        <v>5345</v>
      </c>
      <c r="T193" s="10">
        <v>911135</v>
      </c>
      <c r="U193" s="10">
        <v>1100133</v>
      </c>
      <c r="V193" s="10">
        <v>0</v>
      </c>
      <c r="W193" s="10">
        <v>0</v>
      </c>
      <c r="X193" s="10">
        <v>0</v>
      </c>
      <c r="Y193" s="10">
        <v>0</v>
      </c>
      <c r="Z193" s="10">
        <v>186273</v>
      </c>
      <c r="AA193" s="10">
        <v>646552</v>
      </c>
      <c r="AB193" s="10">
        <v>0</v>
      </c>
      <c r="AC193" s="10">
        <v>412302</v>
      </c>
      <c r="AD193" s="10">
        <v>8870</v>
      </c>
      <c r="AE193" s="10">
        <v>0</v>
      </c>
      <c r="AF193" s="10">
        <v>0</v>
      </c>
    </row>
    <row r="194" spans="3:32">
      <c r="C194">
        <f t="shared" si="4"/>
        <v>2027</v>
      </c>
      <c r="D194">
        <f t="shared" si="5"/>
        <v>6</v>
      </c>
      <c r="E194" s="10">
        <v>49024661</v>
      </c>
      <c r="F194" s="10">
        <v>187359</v>
      </c>
      <c r="G194" s="10">
        <v>2533215</v>
      </c>
      <c r="H194" s="10">
        <v>1582214</v>
      </c>
      <c r="I194" s="10">
        <v>10558</v>
      </c>
      <c r="J194" s="10">
        <v>7568961</v>
      </c>
      <c r="K194" s="10">
        <v>47269</v>
      </c>
      <c r="L194" s="10">
        <v>125042</v>
      </c>
      <c r="M194" s="10">
        <v>1575001</v>
      </c>
      <c r="N194" s="10">
        <v>906186</v>
      </c>
      <c r="O194" s="10">
        <v>0</v>
      </c>
      <c r="P194" s="10">
        <v>0</v>
      </c>
      <c r="Q194" s="10">
        <v>-24388</v>
      </c>
      <c r="R194" s="10">
        <v>-5815</v>
      </c>
      <c r="S194" s="10">
        <v>-1300</v>
      </c>
      <c r="T194" s="10">
        <v>30814</v>
      </c>
      <c r="U194" s="10">
        <v>31394</v>
      </c>
      <c r="V194" s="10">
        <v>0</v>
      </c>
      <c r="W194" s="10">
        <v>0</v>
      </c>
      <c r="X194" s="10">
        <v>0</v>
      </c>
      <c r="Y194" s="10">
        <v>0</v>
      </c>
      <c r="Z194" s="10">
        <v>-95583</v>
      </c>
      <c r="AA194" s="10">
        <v>-335338</v>
      </c>
      <c r="AB194" s="10">
        <v>0</v>
      </c>
      <c r="AC194" s="10">
        <v>-191812</v>
      </c>
      <c r="AD194" s="10">
        <v>-4625</v>
      </c>
      <c r="AE194" s="10">
        <v>0</v>
      </c>
      <c r="AF194" s="10">
        <v>0</v>
      </c>
    </row>
    <row r="195" spans="3:32">
      <c r="C195">
        <f t="shared" si="4"/>
        <v>2027</v>
      </c>
      <c r="D195">
        <f t="shared" si="5"/>
        <v>7</v>
      </c>
      <c r="E195" s="10">
        <v>20004079</v>
      </c>
      <c r="F195" s="10">
        <v>75789</v>
      </c>
      <c r="G195" s="10">
        <v>1032826</v>
      </c>
      <c r="H195" s="10">
        <v>922151</v>
      </c>
      <c r="I195" s="10">
        <v>6151</v>
      </c>
      <c r="J195" s="10">
        <v>7151075</v>
      </c>
      <c r="K195" s="10">
        <v>44100</v>
      </c>
      <c r="L195" s="10">
        <v>118734</v>
      </c>
      <c r="M195" s="10">
        <v>1448542</v>
      </c>
      <c r="N195" s="10">
        <v>828461</v>
      </c>
      <c r="O195" s="10">
        <v>0</v>
      </c>
      <c r="P195" s="10">
        <v>0</v>
      </c>
      <c r="Q195" s="10">
        <v>-52453</v>
      </c>
      <c r="R195" s="10">
        <v>-8450</v>
      </c>
      <c r="S195" s="10">
        <v>-2055</v>
      </c>
      <c r="T195" s="10">
        <v>-160797</v>
      </c>
      <c r="U195" s="10">
        <v>-36720</v>
      </c>
      <c r="V195" s="10">
        <v>0</v>
      </c>
      <c r="W195" s="10">
        <v>0</v>
      </c>
      <c r="X195" s="10">
        <v>0</v>
      </c>
      <c r="Y195" s="10">
        <v>0</v>
      </c>
      <c r="Z195" s="10">
        <v>-96039</v>
      </c>
      <c r="AA195" s="10">
        <v>-294896</v>
      </c>
      <c r="AB195" s="10">
        <v>0</v>
      </c>
      <c r="AC195" s="10">
        <v>-182165</v>
      </c>
      <c r="AD195" s="10">
        <v>-4113</v>
      </c>
      <c r="AE195" s="10">
        <v>0</v>
      </c>
      <c r="AF195" s="10">
        <v>0</v>
      </c>
    </row>
    <row r="196" spans="3:32">
      <c r="C196">
        <f t="shared" si="4"/>
        <v>2027</v>
      </c>
      <c r="D196">
        <f t="shared" si="5"/>
        <v>8</v>
      </c>
      <c r="E196" s="10">
        <v>-3562517</v>
      </c>
      <c r="F196" s="10">
        <v>-13382</v>
      </c>
      <c r="G196" s="10">
        <v>-183821</v>
      </c>
      <c r="H196" s="10">
        <v>238188</v>
      </c>
      <c r="I196" s="10">
        <v>1588</v>
      </c>
      <c r="J196" s="10">
        <v>4725389</v>
      </c>
      <c r="K196" s="10">
        <v>30137</v>
      </c>
      <c r="L196" s="10">
        <v>78008</v>
      </c>
      <c r="M196" s="10">
        <v>979033</v>
      </c>
      <c r="N196" s="10">
        <v>556422</v>
      </c>
      <c r="O196" s="10">
        <v>0</v>
      </c>
      <c r="P196" s="10">
        <v>0</v>
      </c>
      <c r="Q196" s="10">
        <v>-90833</v>
      </c>
      <c r="R196" s="10">
        <v>1580</v>
      </c>
      <c r="S196" s="10">
        <v>-1814</v>
      </c>
      <c r="T196" s="10">
        <v>87319</v>
      </c>
      <c r="U196" s="10">
        <v>-109169</v>
      </c>
      <c r="V196" s="10">
        <v>0</v>
      </c>
      <c r="W196" s="10">
        <v>0</v>
      </c>
      <c r="X196" s="10">
        <v>0</v>
      </c>
      <c r="Y196" s="10">
        <v>0</v>
      </c>
      <c r="Z196" s="10">
        <v>-25483</v>
      </c>
      <c r="AA196" s="10">
        <v>-122109</v>
      </c>
      <c r="AB196" s="10">
        <v>0</v>
      </c>
      <c r="AC196" s="10">
        <v>-67480</v>
      </c>
      <c r="AD196" s="10">
        <v>-341</v>
      </c>
      <c r="AE196" s="10">
        <v>0</v>
      </c>
      <c r="AF196" s="10">
        <v>0</v>
      </c>
    </row>
    <row r="197" spans="3:32">
      <c r="C197">
        <f t="shared" si="4"/>
        <v>2027</v>
      </c>
      <c r="D197">
        <f t="shared" si="5"/>
        <v>9</v>
      </c>
      <c r="E197" s="10">
        <v>-69342449</v>
      </c>
      <c r="F197" s="10">
        <v>-258388</v>
      </c>
      <c r="G197" s="10">
        <v>-3577833</v>
      </c>
      <c r="H197" s="10">
        <v>-2938969</v>
      </c>
      <c r="I197" s="10">
        <v>-19595</v>
      </c>
      <c r="J197" s="10">
        <v>-23250364</v>
      </c>
      <c r="K197" s="10">
        <v>-136758</v>
      </c>
      <c r="L197" s="10">
        <v>-379045</v>
      </c>
      <c r="M197" s="10">
        <v>-4737603</v>
      </c>
      <c r="N197" s="10">
        <v>-2566852</v>
      </c>
      <c r="O197" s="10">
        <v>0</v>
      </c>
      <c r="P197" s="10">
        <v>0</v>
      </c>
      <c r="Q197" s="10">
        <v>-415242</v>
      </c>
      <c r="R197" s="10">
        <v>-17508</v>
      </c>
      <c r="S197" s="10">
        <v>-260</v>
      </c>
      <c r="T197" s="10">
        <v>-531990</v>
      </c>
      <c r="U197" s="10">
        <v>-903309</v>
      </c>
      <c r="V197" s="10">
        <v>0</v>
      </c>
      <c r="W197" s="10">
        <v>0</v>
      </c>
      <c r="X197" s="10">
        <v>0</v>
      </c>
      <c r="Y197" s="10">
        <v>0</v>
      </c>
      <c r="Z197" s="10">
        <v>-97365</v>
      </c>
      <c r="AA197" s="10">
        <v>-333486</v>
      </c>
      <c r="AB197" s="10">
        <v>0</v>
      </c>
      <c r="AC197" s="10">
        <v>-165472</v>
      </c>
      <c r="AD197" s="10">
        <v>-4227</v>
      </c>
      <c r="AE197" s="10">
        <v>0</v>
      </c>
      <c r="AF197" s="10">
        <v>0</v>
      </c>
    </row>
    <row r="198" spans="3:32">
      <c r="C198">
        <f t="shared" si="4"/>
        <v>2027</v>
      </c>
      <c r="D198">
        <f t="shared" si="5"/>
        <v>10</v>
      </c>
      <c r="E198" s="10">
        <v>-80256759</v>
      </c>
      <c r="F198" s="10">
        <v>-296619</v>
      </c>
      <c r="G198" s="10">
        <v>-4140490</v>
      </c>
      <c r="H198" s="10">
        <v>-3236778</v>
      </c>
      <c r="I198" s="10">
        <v>-21580</v>
      </c>
      <c r="J198" s="10">
        <v>-22985380</v>
      </c>
      <c r="K198" s="10">
        <v>-123859</v>
      </c>
      <c r="L198" s="10">
        <v>-369893</v>
      </c>
      <c r="M198" s="10">
        <v>-4647557</v>
      </c>
      <c r="N198" s="10">
        <v>-2565387</v>
      </c>
      <c r="O198" s="10">
        <v>0</v>
      </c>
      <c r="P198" s="10">
        <v>0</v>
      </c>
      <c r="Q198" s="10">
        <v>-215363</v>
      </c>
      <c r="R198" s="10">
        <v>-3099</v>
      </c>
      <c r="S198" s="10">
        <v>-2592</v>
      </c>
      <c r="T198" s="10">
        <v>-394908</v>
      </c>
      <c r="U198" s="10">
        <v>-254200</v>
      </c>
      <c r="V198" s="10">
        <v>0</v>
      </c>
      <c r="W198" s="10">
        <v>0</v>
      </c>
      <c r="X198" s="10">
        <v>0</v>
      </c>
      <c r="Y198" s="10">
        <v>0</v>
      </c>
      <c r="Z198" s="10">
        <v>11852</v>
      </c>
      <c r="AA198" s="10">
        <v>51648</v>
      </c>
      <c r="AB198" s="10">
        <v>0</v>
      </c>
      <c r="AC198" s="10">
        <v>26326</v>
      </c>
      <c r="AD198" s="10">
        <v>-490</v>
      </c>
      <c r="AE198" s="10">
        <v>0</v>
      </c>
      <c r="AF198" s="10">
        <v>0</v>
      </c>
    </row>
    <row r="199" spans="3:32">
      <c r="C199">
        <f t="shared" si="4"/>
        <v>2027</v>
      </c>
      <c r="D199">
        <f t="shared" si="5"/>
        <v>11</v>
      </c>
      <c r="E199" s="10">
        <v>24027589</v>
      </c>
      <c r="F199" s="10">
        <v>88056</v>
      </c>
      <c r="G199" s="10">
        <v>1239216</v>
      </c>
      <c r="H199" s="10">
        <v>326428</v>
      </c>
      <c r="I199" s="10">
        <v>2176</v>
      </c>
      <c r="J199" s="10">
        <v>-2553005</v>
      </c>
      <c r="K199" s="10">
        <v>-13666</v>
      </c>
      <c r="L199" s="10">
        <v>-40888</v>
      </c>
      <c r="M199" s="10">
        <v>-554473</v>
      </c>
      <c r="N199" s="10">
        <v>-330449</v>
      </c>
      <c r="O199" s="10">
        <v>0</v>
      </c>
      <c r="P199" s="10">
        <v>0</v>
      </c>
      <c r="Q199" s="10">
        <v>224831</v>
      </c>
      <c r="R199" s="10">
        <v>19896</v>
      </c>
      <c r="S199" s="10">
        <v>1490</v>
      </c>
      <c r="T199" s="10">
        <v>299094</v>
      </c>
      <c r="U199" s="10">
        <v>319397</v>
      </c>
      <c r="V199" s="10">
        <v>0</v>
      </c>
      <c r="W199" s="10">
        <v>0</v>
      </c>
      <c r="X199" s="10">
        <v>0</v>
      </c>
      <c r="Y199" s="10">
        <v>0</v>
      </c>
      <c r="Z199" s="10">
        <v>196953</v>
      </c>
      <c r="AA199" s="10">
        <v>662138</v>
      </c>
      <c r="AB199" s="10">
        <v>0</v>
      </c>
      <c r="AC199" s="10">
        <v>404389</v>
      </c>
      <c r="AD199" s="10">
        <v>10001</v>
      </c>
      <c r="AE199" s="10">
        <v>0</v>
      </c>
      <c r="AF199" s="10">
        <v>0</v>
      </c>
    </row>
    <row r="200" spans="3:32">
      <c r="C200">
        <f t="shared" si="4"/>
        <v>2027</v>
      </c>
      <c r="D200">
        <f t="shared" si="5"/>
        <v>12</v>
      </c>
      <c r="E200" s="10">
        <v>48123454</v>
      </c>
      <c r="F200" s="10">
        <v>174964</v>
      </c>
      <c r="G200" s="10">
        <v>2480986</v>
      </c>
      <c r="H200" s="10">
        <v>1710517</v>
      </c>
      <c r="I200" s="10">
        <v>11400</v>
      </c>
      <c r="J200" s="10">
        <v>-387002</v>
      </c>
      <c r="K200" s="10">
        <v>-2191</v>
      </c>
      <c r="L200" s="10">
        <v>-5800</v>
      </c>
      <c r="M200" s="10">
        <v>-85659</v>
      </c>
      <c r="N200" s="10">
        <v>-51524</v>
      </c>
      <c r="O200" s="10">
        <v>0</v>
      </c>
      <c r="P200" s="10">
        <v>0</v>
      </c>
      <c r="Q200" s="10">
        <v>19172</v>
      </c>
      <c r="R200" s="10">
        <v>-8174</v>
      </c>
      <c r="S200" s="10">
        <v>447</v>
      </c>
      <c r="T200" s="10">
        <v>125844</v>
      </c>
      <c r="U200" s="10">
        <v>414657</v>
      </c>
      <c r="V200" s="10">
        <v>0</v>
      </c>
      <c r="W200" s="10">
        <v>0</v>
      </c>
      <c r="X200" s="10">
        <v>0</v>
      </c>
      <c r="Y200" s="10">
        <v>0</v>
      </c>
      <c r="Z200" s="10">
        <v>39335</v>
      </c>
      <c r="AA200" s="10">
        <v>169195</v>
      </c>
      <c r="AB200" s="10">
        <v>0</v>
      </c>
      <c r="AC200" s="10">
        <v>122975</v>
      </c>
      <c r="AD200" s="10">
        <v>937</v>
      </c>
      <c r="AE200" s="10">
        <v>0</v>
      </c>
      <c r="AF200" s="10">
        <v>0</v>
      </c>
    </row>
    <row r="201" spans="3:32">
      <c r="C201">
        <f t="shared" si="4"/>
        <v>2028</v>
      </c>
      <c r="D201">
        <f t="shared" si="5"/>
        <v>1</v>
      </c>
      <c r="E201" s="10">
        <v>-13201223</v>
      </c>
      <c r="F201" s="10">
        <v>-47582</v>
      </c>
      <c r="G201" s="10">
        <v>-679871</v>
      </c>
      <c r="H201" s="10">
        <v>-509181</v>
      </c>
      <c r="I201" s="10">
        <v>-3391</v>
      </c>
      <c r="J201" s="10">
        <v>-2384345</v>
      </c>
      <c r="K201" s="10">
        <v>-13424</v>
      </c>
      <c r="L201" s="10">
        <v>-36001</v>
      </c>
      <c r="M201" s="10">
        <v>-514659</v>
      </c>
      <c r="N201" s="10">
        <v>-313448</v>
      </c>
      <c r="O201" s="10">
        <v>0</v>
      </c>
      <c r="P201" s="10">
        <v>0</v>
      </c>
      <c r="Q201" s="10">
        <v>-177343</v>
      </c>
      <c r="R201" s="10">
        <v>-13750</v>
      </c>
      <c r="S201" s="10">
        <v>-915</v>
      </c>
      <c r="T201" s="10">
        <v>-413567</v>
      </c>
      <c r="U201" s="10">
        <v>-604844</v>
      </c>
      <c r="V201" s="10">
        <v>0</v>
      </c>
      <c r="W201" s="10">
        <v>0</v>
      </c>
      <c r="X201" s="10">
        <v>0</v>
      </c>
      <c r="Y201" s="10">
        <v>0</v>
      </c>
      <c r="Z201" s="10">
        <v>-148757</v>
      </c>
      <c r="AA201" s="10">
        <v>-469022</v>
      </c>
      <c r="AB201" s="10">
        <v>0</v>
      </c>
      <c r="AC201" s="10">
        <v>-322918</v>
      </c>
      <c r="AD201" s="10">
        <v>-7189</v>
      </c>
      <c r="AE201" s="10">
        <v>0</v>
      </c>
      <c r="AF201" s="10">
        <v>0</v>
      </c>
    </row>
    <row r="202" spans="3:32">
      <c r="C202">
        <f t="shared" si="4"/>
        <v>2028</v>
      </c>
      <c r="D202">
        <f t="shared" si="5"/>
        <v>2</v>
      </c>
      <c r="E202" s="10">
        <v>-44550506</v>
      </c>
      <c r="F202" s="10">
        <v>-159194</v>
      </c>
      <c r="G202" s="10">
        <v>-2292207</v>
      </c>
      <c r="H202" s="10">
        <v>-2031553</v>
      </c>
      <c r="I202" s="10">
        <v>-13524</v>
      </c>
      <c r="J202" s="10">
        <v>-7513513</v>
      </c>
      <c r="K202" s="10">
        <v>-42476</v>
      </c>
      <c r="L202" s="10">
        <v>-119233</v>
      </c>
      <c r="M202" s="10">
        <v>-1648992</v>
      </c>
      <c r="N202" s="10">
        <v>-981419</v>
      </c>
      <c r="O202" s="10">
        <v>0</v>
      </c>
      <c r="P202" s="10">
        <v>0</v>
      </c>
      <c r="Q202" s="10">
        <v>-291643</v>
      </c>
      <c r="R202" s="10">
        <v>-5695</v>
      </c>
      <c r="S202" s="10">
        <v>-785</v>
      </c>
      <c r="T202" s="10">
        <v>-487208</v>
      </c>
      <c r="U202" s="10">
        <v>-772166</v>
      </c>
      <c r="V202" s="10">
        <v>0</v>
      </c>
      <c r="W202" s="10">
        <v>0</v>
      </c>
      <c r="X202" s="10">
        <v>0</v>
      </c>
      <c r="Y202" s="10">
        <v>0</v>
      </c>
      <c r="Z202" s="10">
        <v>-103150</v>
      </c>
      <c r="AA202" s="10">
        <v>-368394</v>
      </c>
      <c r="AB202" s="10">
        <v>0</v>
      </c>
      <c r="AC202" s="10">
        <v>-214697</v>
      </c>
      <c r="AD202" s="10">
        <v>-3751</v>
      </c>
      <c r="AE202" s="10">
        <v>0</v>
      </c>
      <c r="AF202" s="10">
        <v>0</v>
      </c>
    </row>
    <row r="203" spans="3:32">
      <c r="C203">
        <f t="shared" ref="C203:C266" si="6">IF(D203=1,C202+1,C202)</f>
        <v>2028</v>
      </c>
      <c r="D203">
        <f t="shared" ref="D203:D266" si="7">IF(D202=12,1,D202+1)</f>
        <v>3</v>
      </c>
      <c r="E203" s="10">
        <v>-20052437</v>
      </c>
      <c r="F203" s="10">
        <v>-71043</v>
      </c>
      <c r="G203" s="10">
        <v>-1030885</v>
      </c>
      <c r="H203" s="10">
        <v>-457073</v>
      </c>
      <c r="I203" s="10">
        <v>-3041</v>
      </c>
      <c r="J203" s="10">
        <v>5736815</v>
      </c>
      <c r="K203" s="10">
        <v>29833</v>
      </c>
      <c r="L203" s="10">
        <v>94238</v>
      </c>
      <c r="M203" s="10">
        <v>1344261</v>
      </c>
      <c r="N203" s="10">
        <v>808169</v>
      </c>
      <c r="O203" s="10">
        <v>0</v>
      </c>
      <c r="P203" s="10">
        <v>0</v>
      </c>
      <c r="Q203" s="10">
        <v>109282</v>
      </c>
      <c r="R203" s="10">
        <v>14190</v>
      </c>
      <c r="S203" s="10">
        <v>-445</v>
      </c>
      <c r="T203" s="10">
        <v>134948</v>
      </c>
      <c r="U203" s="10">
        <v>243652</v>
      </c>
      <c r="V203" s="10">
        <v>0</v>
      </c>
      <c r="W203" s="10">
        <v>0</v>
      </c>
      <c r="X203" s="10">
        <v>0</v>
      </c>
      <c r="Y203" s="10">
        <v>0</v>
      </c>
      <c r="Z203" s="10">
        <v>45357</v>
      </c>
      <c r="AA203" s="10">
        <v>83861</v>
      </c>
      <c r="AB203" s="10">
        <v>0</v>
      </c>
      <c r="AC203" s="10">
        <v>111998</v>
      </c>
      <c r="AD203" s="10">
        <v>1589</v>
      </c>
      <c r="AE203" s="10">
        <v>0</v>
      </c>
      <c r="AF203" s="10">
        <v>0</v>
      </c>
    </row>
    <row r="204" spans="3:32">
      <c r="C204">
        <f t="shared" si="6"/>
        <v>2028</v>
      </c>
      <c r="D204">
        <f t="shared" si="7"/>
        <v>4</v>
      </c>
      <c r="E204" s="10">
        <v>-3561788</v>
      </c>
      <c r="F204" s="10">
        <v>-12510</v>
      </c>
      <c r="G204" s="10">
        <v>-182960</v>
      </c>
      <c r="H204" s="10">
        <v>420201</v>
      </c>
      <c r="I204" s="10">
        <v>2794</v>
      </c>
      <c r="J204" s="10">
        <v>3372592</v>
      </c>
      <c r="K204" s="10">
        <v>19136</v>
      </c>
      <c r="L204" s="10">
        <v>55629</v>
      </c>
      <c r="M204" s="10">
        <v>799141</v>
      </c>
      <c r="N204" s="10">
        <v>463064</v>
      </c>
      <c r="O204" s="10">
        <v>0</v>
      </c>
      <c r="P204" s="10">
        <v>0</v>
      </c>
      <c r="Q204" s="10">
        <v>280072</v>
      </c>
      <c r="R204" s="10">
        <v>11107</v>
      </c>
      <c r="S204" s="10">
        <v>1804</v>
      </c>
      <c r="T204" s="10">
        <v>355277</v>
      </c>
      <c r="U204" s="10">
        <v>771157</v>
      </c>
      <c r="V204" s="10">
        <v>0</v>
      </c>
      <c r="W204" s="10">
        <v>0</v>
      </c>
      <c r="X204" s="10">
        <v>0</v>
      </c>
      <c r="Y204" s="10">
        <v>0</v>
      </c>
      <c r="Z204" s="10">
        <v>98429</v>
      </c>
      <c r="AA204" s="10">
        <v>384682</v>
      </c>
      <c r="AB204" s="10">
        <v>0</v>
      </c>
      <c r="AC204" s="10">
        <v>206175</v>
      </c>
      <c r="AD204" s="10">
        <v>4964</v>
      </c>
      <c r="AE204" s="10">
        <v>0</v>
      </c>
      <c r="AF204" s="10">
        <v>0</v>
      </c>
    </row>
    <row r="205" spans="3:32">
      <c r="C205">
        <f t="shared" si="6"/>
        <v>2028</v>
      </c>
      <c r="D205">
        <f t="shared" si="7"/>
        <v>5</v>
      </c>
      <c r="E205" s="10">
        <v>100033130</v>
      </c>
      <c r="F205" s="10">
        <v>348317</v>
      </c>
      <c r="G205" s="10">
        <v>5134208</v>
      </c>
      <c r="H205" s="10">
        <v>4403566</v>
      </c>
      <c r="I205" s="10">
        <v>29272</v>
      </c>
      <c r="J205" s="10">
        <v>33905864</v>
      </c>
      <c r="K205" s="10">
        <v>194206</v>
      </c>
      <c r="L205" s="10">
        <v>554142</v>
      </c>
      <c r="M205" s="10">
        <v>7538947</v>
      </c>
      <c r="N205" s="10">
        <v>4431044</v>
      </c>
      <c r="O205" s="10">
        <v>0</v>
      </c>
      <c r="P205" s="10">
        <v>0</v>
      </c>
      <c r="Q205" s="10">
        <v>714874</v>
      </c>
      <c r="R205" s="10">
        <v>23230</v>
      </c>
      <c r="S205" s="10">
        <v>5345</v>
      </c>
      <c r="T205" s="10">
        <v>910068</v>
      </c>
      <c r="U205" s="10">
        <v>1099871</v>
      </c>
      <c r="V205" s="10">
        <v>0</v>
      </c>
      <c r="W205" s="10">
        <v>0</v>
      </c>
      <c r="X205" s="10">
        <v>0</v>
      </c>
      <c r="Y205" s="10">
        <v>0</v>
      </c>
      <c r="Z205" s="10">
        <v>186273</v>
      </c>
      <c r="AA205" s="10">
        <v>653047</v>
      </c>
      <c r="AB205" s="10">
        <v>0</v>
      </c>
      <c r="AC205" s="10">
        <v>412302</v>
      </c>
      <c r="AD205" s="10">
        <v>8870</v>
      </c>
      <c r="AE205" s="10">
        <v>0</v>
      </c>
      <c r="AF205" s="10">
        <v>0</v>
      </c>
    </row>
    <row r="206" spans="3:32">
      <c r="C206">
        <f t="shared" si="6"/>
        <v>2028</v>
      </c>
      <c r="D206">
        <f t="shared" si="7"/>
        <v>6</v>
      </c>
      <c r="E206" s="10">
        <v>49889282</v>
      </c>
      <c r="F206" s="10">
        <v>172163</v>
      </c>
      <c r="G206" s="10">
        <v>2557895</v>
      </c>
      <c r="H206" s="10">
        <v>1597723</v>
      </c>
      <c r="I206" s="10">
        <v>10614</v>
      </c>
      <c r="J206" s="10">
        <v>7604174</v>
      </c>
      <c r="K206" s="10">
        <v>47269</v>
      </c>
      <c r="L206" s="10">
        <v>130077</v>
      </c>
      <c r="M206" s="10">
        <v>1634651</v>
      </c>
      <c r="N206" s="10">
        <v>906186</v>
      </c>
      <c r="O206" s="10">
        <v>0</v>
      </c>
      <c r="P206" s="10">
        <v>0</v>
      </c>
      <c r="Q206" s="10">
        <v>-24675</v>
      </c>
      <c r="R206" s="10">
        <v>-5815</v>
      </c>
      <c r="S206" s="10">
        <v>-1300</v>
      </c>
      <c r="T206" s="10">
        <v>30784</v>
      </c>
      <c r="U206" s="10">
        <v>31388</v>
      </c>
      <c r="V206" s="10">
        <v>0</v>
      </c>
      <c r="W206" s="10">
        <v>0</v>
      </c>
      <c r="X206" s="10">
        <v>0</v>
      </c>
      <c r="Y206" s="10">
        <v>0</v>
      </c>
      <c r="Z206" s="10">
        <v>-95583</v>
      </c>
      <c r="AA206" s="10">
        <v>-338707</v>
      </c>
      <c r="AB206" s="10">
        <v>0</v>
      </c>
      <c r="AC206" s="10">
        <v>-191812</v>
      </c>
      <c r="AD206" s="10">
        <v>-4625</v>
      </c>
      <c r="AE206" s="10">
        <v>0</v>
      </c>
      <c r="AF206" s="10">
        <v>0</v>
      </c>
    </row>
    <row r="207" spans="3:32">
      <c r="C207">
        <f t="shared" si="6"/>
        <v>2028</v>
      </c>
      <c r="D207">
        <f t="shared" si="7"/>
        <v>7</v>
      </c>
      <c r="E207" s="10">
        <v>20356790</v>
      </c>
      <c r="F207" s="10">
        <v>69636</v>
      </c>
      <c r="G207" s="10">
        <v>1042914</v>
      </c>
      <c r="H207" s="10">
        <v>931190</v>
      </c>
      <c r="I207" s="10">
        <v>6183</v>
      </c>
      <c r="J207" s="10">
        <v>7194419</v>
      </c>
      <c r="K207" s="10">
        <v>43582</v>
      </c>
      <c r="L207" s="10">
        <v>123501</v>
      </c>
      <c r="M207" s="10">
        <v>1494678</v>
      </c>
      <c r="N207" s="10">
        <v>828461</v>
      </c>
      <c r="O207" s="10">
        <v>0</v>
      </c>
      <c r="P207" s="10">
        <v>0</v>
      </c>
      <c r="Q207" s="10">
        <v>-53072</v>
      </c>
      <c r="R207" s="10">
        <v>-8450</v>
      </c>
      <c r="S207" s="10">
        <v>-2055</v>
      </c>
      <c r="T207" s="10">
        <v>-160625</v>
      </c>
      <c r="U207" s="10">
        <v>-36712</v>
      </c>
      <c r="V207" s="10">
        <v>0</v>
      </c>
      <c r="W207" s="10">
        <v>0</v>
      </c>
      <c r="X207" s="10">
        <v>0</v>
      </c>
      <c r="Y207" s="10">
        <v>0</v>
      </c>
      <c r="Z207" s="10">
        <v>-96039</v>
      </c>
      <c r="AA207" s="10">
        <v>-297859</v>
      </c>
      <c r="AB207" s="10">
        <v>0</v>
      </c>
      <c r="AC207" s="10">
        <v>-182165</v>
      </c>
      <c r="AD207" s="10">
        <v>-4113</v>
      </c>
      <c r="AE207" s="10">
        <v>0</v>
      </c>
      <c r="AF207" s="10">
        <v>0</v>
      </c>
    </row>
    <row r="208" spans="3:32">
      <c r="C208">
        <f t="shared" si="6"/>
        <v>2028</v>
      </c>
      <c r="D208">
        <f t="shared" si="7"/>
        <v>8</v>
      </c>
      <c r="E208" s="10">
        <v>-3625317</v>
      </c>
      <c r="F208" s="10">
        <v>-12294</v>
      </c>
      <c r="G208" s="10">
        <v>-185619</v>
      </c>
      <c r="H208" s="10">
        <v>240523</v>
      </c>
      <c r="I208" s="10">
        <v>1597</v>
      </c>
      <c r="J208" s="10">
        <v>4750170</v>
      </c>
      <c r="K208" s="10">
        <v>29782</v>
      </c>
      <c r="L208" s="10">
        <v>81129</v>
      </c>
      <c r="M208" s="10">
        <v>1013727</v>
      </c>
      <c r="N208" s="10">
        <v>556422</v>
      </c>
      <c r="O208" s="10">
        <v>0</v>
      </c>
      <c r="P208" s="10">
        <v>0</v>
      </c>
      <c r="Q208" s="10">
        <v>-91905</v>
      </c>
      <c r="R208" s="10">
        <v>1580</v>
      </c>
      <c r="S208" s="10">
        <v>-1814</v>
      </c>
      <c r="T208" s="10">
        <v>87227</v>
      </c>
      <c r="U208" s="10">
        <v>-109147</v>
      </c>
      <c r="V208" s="10">
        <v>0</v>
      </c>
      <c r="W208" s="10">
        <v>0</v>
      </c>
      <c r="X208" s="10">
        <v>0</v>
      </c>
      <c r="Y208" s="10">
        <v>0</v>
      </c>
      <c r="Z208" s="10">
        <v>-25483</v>
      </c>
      <c r="AA208" s="10">
        <v>-123336</v>
      </c>
      <c r="AB208" s="10">
        <v>0</v>
      </c>
      <c r="AC208" s="10">
        <v>-67480</v>
      </c>
      <c r="AD208" s="10">
        <v>-341</v>
      </c>
      <c r="AE208" s="10">
        <v>0</v>
      </c>
      <c r="AF208" s="10">
        <v>0</v>
      </c>
    </row>
    <row r="209" spans="3:32">
      <c r="C209">
        <f t="shared" si="6"/>
        <v>2028</v>
      </c>
      <c r="D209">
        <f t="shared" si="7"/>
        <v>9</v>
      </c>
      <c r="E209" s="10">
        <v>-70564640</v>
      </c>
      <c r="F209" s="10">
        <v>-237358</v>
      </c>
      <c r="G209" s="10">
        <v>-3612840</v>
      </c>
      <c r="H209" s="10">
        <v>-2967777</v>
      </c>
      <c r="I209" s="10">
        <v>-19700</v>
      </c>
      <c r="J209" s="10">
        <v>-23375335</v>
      </c>
      <c r="K209" s="10">
        <v>-133540</v>
      </c>
      <c r="L209" s="10">
        <v>-394523</v>
      </c>
      <c r="M209" s="10">
        <v>-4904010</v>
      </c>
      <c r="N209" s="10">
        <v>-2566852</v>
      </c>
      <c r="O209" s="10">
        <v>0</v>
      </c>
      <c r="P209" s="10">
        <v>0</v>
      </c>
      <c r="Q209" s="10">
        <v>-420142</v>
      </c>
      <c r="R209" s="10">
        <v>-17508</v>
      </c>
      <c r="S209" s="10">
        <v>-260</v>
      </c>
      <c r="T209" s="10">
        <v>-531493</v>
      </c>
      <c r="U209" s="10">
        <v>-903157</v>
      </c>
      <c r="V209" s="10">
        <v>0</v>
      </c>
      <c r="W209" s="10">
        <v>0</v>
      </c>
      <c r="X209" s="10">
        <v>0</v>
      </c>
      <c r="Y209" s="10">
        <v>0</v>
      </c>
      <c r="Z209" s="10">
        <v>-97365</v>
      </c>
      <c r="AA209" s="10">
        <v>-336836</v>
      </c>
      <c r="AB209" s="10">
        <v>0</v>
      </c>
      <c r="AC209" s="10">
        <v>-165472</v>
      </c>
      <c r="AD209" s="10">
        <v>-4227</v>
      </c>
      <c r="AE209" s="10">
        <v>0</v>
      </c>
      <c r="AF209" s="10">
        <v>0</v>
      </c>
    </row>
    <row r="210" spans="3:32">
      <c r="C210">
        <f t="shared" si="6"/>
        <v>2028</v>
      </c>
      <c r="D210">
        <f t="shared" si="7"/>
        <v>10</v>
      </c>
      <c r="E210" s="10">
        <v>-81671106</v>
      </c>
      <c r="F210" s="10">
        <v>-272445</v>
      </c>
      <c r="G210" s="10">
        <v>-4181004</v>
      </c>
      <c r="H210" s="10">
        <v>-3268506</v>
      </c>
      <c r="I210" s="10">
        <v>-21694</v>
      </c>
      <c r="J210" s="10">
        <v>-23127733</v>
      </c>
      <c r="K210" s="10">
        <v>-120945</v>
      </c>
      <c r="L210" s="10">
        <v>-384591</v>
      </c>
      <c r="M210" s="10">
        <v>-4793360</v>
      </c>
      <c r="N210" s="10">
        <v>-2565387</v>
      </c>
      <c r="O210" s="10">
        <v>0</v>
      </c>
      <c r="P210" s="10">
        <v>0</v>
      </c>
      <c r="Q210" s="10">
        <v>-217905</v>
      </c>
      <c r="R210" s="10">
        <v>-3099</v>
      </c>
      <c r="S210" s="10">
        <v>-2592</v>
      </c>
      <c r="T210" s="10">
        <v>-394459</v>
      </c>
      <c r="U210" s="10">
        <v>-254135</v>
      </c>
      <c r="V210" s="10">
        <v>0</v>
      </c>
      <c r="W210" s="10">
        <v>0</v>
      </c>
      <c r="X210" s="10">
        <v>0</v>
      </c>
      <c r="Y210" s="10">
        <v>0</v>
      </c>
      <c r="Z210" s="10">
        <v>11852</v>
      </c>
      <c r="AA210" s="10">
        <v>52167</v>
      </c>
      <c r="AB210" s="10">
        <v>0</v>
      </c>
      <c r="AC210" s="10">
        <v>26326</v>
      </c>
      <c r="AD210" s="10">
        <v>-490</v>
      </c>
      <c r="AE210" s="10">
        <v>0</v>
      </c>
      <c r="AF210" s="10">
        <v>0</v>
      </c>
    </row>
    <row r="211" spans="3:32">
      <c r="C211">
        <f t="shared" si="6"/>
        <v>2028</v>
      </c>
      <c r="D211">
        <f t="shared" si="7"/>
        <v>11</v>
      </c>
      <c r="E211" s="10">
        <v>24450948</v>
      </c>
      <c r="F211" s="10">
        <v>80870</v>
      </c>
      <c r="G211" s="10">
        <v>1251349</v>
      </c>
      <c r="H211" s="10">
        <v>329627</v>
      </c>
      <c r="I211" s="10">
        <v>2188</v>
      </c>
      <c r="J211" s="10">
        <v>-2566726</v>
      </c>
      <c r="K211" s="10">
        <v>-13345</v>
      </c>
      <c r="L211" s="10">
        <v>-42507</v>
      </c>
      <c r="M211" s="10">
        <v>-573586</v>
      </c>
      <c r="N211" s="10">
        <v>-330449</v>
      </c>
      <c r="O211" s="10">
        <v>0</v>
      </c>
      <c r="P211" s="10">
        <v>0</v>
      </c>
      <c r="Q211" s="10">
        <v>227477</v>
      </c>
      <c r="R211" s="10">
        <v>19896</v>
      </c>
      <c r="S211" s="10">
        <v>1490</v>
      </c>
      <c r="T211" s="10">
        <v>298756</v>
      </c>
      <c r="U211" s="10">
        <v>319332</v>
      </c>
      <c r="V211" s="10">
        <v>0</v>
      </c>
      <c r="W211" s="10">
        <v>0</v>
      </c>
      <c r="X211" s="10">
        <v>0</v>
      </c>
      <c r="Y211" s="10">
        <v>0</v>
      </c>
      <c r="Z211" s="10">
        <v>196953</v>
      </c>
      <c r="AA211" s="10">
        <v>668790</v>
      </c>
      <c r="AB211" s="10">
        <v>0</v>
      </c>
      <c r="AC211" s="10">
        <v>404389</v>
      </c>
      <c r="AD211" s="10">
        <v>10001</v>
      </c>
      <c r="AE211" s="10">
        <v>0</v>
      </c>
      <c r="AF211" s="10">
        <v>0</v>
      </c>
    </row>
    <row r="212" spans="3:32">
      <c r="C212">
        <f t="shared" si="6"/>
        <v>2028</v>
      </c>
      <c r="D212">
        <f t="shared" si="7"/>
        <v>12</v>
      </c>
      <c r="E212" s="10">
        <v>48971321</v>
      </c>
      <c r="F212" s="10">
        <v>160567</v>
      </c>
      <c r="G212" s="10">
        <v>2505305</v>
      </c>
      <c r="H212" s="10">
        <v>1727284</v>
      </c>
      <c r="I212" s="10">
        <v>11460</v>
      </c>
      <c r="J212" s="10">
        <v>-389391</v>
      </c>
      <c r="K212" s="10">
        <v>-2139</v>
      </c>
      <c r="L212" s="10">
        <v>-6034</v>
      </c>
      <c r="M212" s="10">
        <v>-88287</v>
      </c>
      <c r="N212" s="10">
        <v>-51524</v>
      </c>
      <c r="O212" s="10">
        <v>0</v>
      </c>
      <c r="P212" s="10">
        <v>0</v>
      </c>
      <c r="Q212" s="10">
        <v>19390</v>
      </c>
      <c r="R212" s="10">
        <v>-8174</v>
      </c>
      <c r="S212" s="10">
        <v>447</v>
      </c>
      <c r="T212" s="10">
        <v>125758</v>
      </c>
      <c r="U212" s="10">
        <v>414297</v>
      </c>
      <c r="V212" s="10">
        <v>0</v>
      </c>
      <c r="W212" s="10">
        <v>0</v>
      </c>
      <c r="X212" s="10">
        <v>0</v>
      </c>
      <c r="Y212" s="10">
        <v>0</v>
      </c>
      <c r="Z212" s="10">
        <v>39335</v>
      </c>
      <c r="AA212" s="10">
        <v>170894</v>
      </c>
      <c r="AB212" s="10">
        <v>0</v>
      </c>
      <c r="AC212" s="10">
        <v>122975</v>
      </c>
      <c r="AD212" s="10">
        <v>937</v>
      </c>
      <c r="AE212" s="10">
        <v>0</v>
      </c>
      <c r="AF212" s="10">
        <v>0</v>
      </c>
    </row>
    <row r="213" spans="3:32">
      <c r="C213">
        <f t="shared" si="6"/>
        <v>2029</v>
      </c>
      <c r="D213">
        <f t="shared" si="7"/>
        <v>1</v>
      </c>
      <c r="E213" s="10">
        <v>-13294409</v>
      </c>
      <c r="F213" s="10">
        <v>-43178</v>
      </c>
      <c r="G213" s="10">
        <v>-679384</v>
      </c>
      <c r="H213" s="10">
        <v>-514238</v>
      </c>
      <c r="I213" s="10">
        <v>-3410</v>
      </c>
      <c r="J213" s="10">
        <v>-2398089</v>
      </c>
      <c r="K213" s="10">
        <v>-13108</v>
      </c>
      <c r="L213" s="10">
        <v>-37452</v>
      </c>
      <c r="M213" s="10">
        <v>-532077</v>
      </c>
      <c r="N213" s="10">
        <v>-313448</v>
      </c>
      <c r="O213" s="10">
        <v>0</v>
      </c>
      <c r="P213" s="10">
        <v>0</v>
      </c>
      <c r="Q213" s="10">
        <v>-179428</v>
      </c>
      <c r="R213" s="10">
        <v>-13750</v>
      </c>
      <c r="S213" s="10">
        <v>-915</v>
      </c>
      <c r="T213" s="10">
        <v>-414083</v>
      </c>
      <c r="U213" s="10">
        <v>-605023</v>
      </c>
      <c r="V213" s="10">
        <v>0</v>
      </c>
      <c r="W213" s="10">
        <v>0</v>
      </c>
      <c r="X213" s="10">
        <v>0</v>
      </c>
      <c r="Y213" s="10">
        <v>0</v>
      </c>
      <c r="Z213" s="10">
        <v>-148757</v>
      </c>
      <c r="AA213" s="10">
        <v>-473734</v>
      </c>
      <c r="AB213" s="10">
        <v>0</v>
      </c>
      <c r="AC213" s="10">
        <v>-322918</v>
      </c>
      <c r="AD213" s="10">
        <v>-7189</v>
      </c>
      <c r="AE213" s="10">
        <v>0</v>
      </c>
      <c r="AF213" s="10">
        <v>0</v>
      </c>
    </row>
    <row r="214" spans="3:32">
      <c r="C214">
        <f t="shared" si="6"/>
        <v>2029</v>
      </c>
      <c r="D214">
        <f t="shared" si="7"/>
        <v>2</v>
      </c>
      <c r="E214" s="10">
        <v>-59285236</v>
      </c>
      <c r="F214" s="10">
        <v>-190738</v>
      </c>
      <c r="G214" s="10">
        <v>-3026685</v>
      </c>
      <c r="H214" s="10">
        <v>-2926435</v>
      </c>
      <c r="I214" s="10">
        <v>-19393</v>
      </c>
      <c r="J214" s="10">
        <v>-15592909</v>
      </c>
      <c r="K214" s="10">
        <v>-83841</v>
      </c>
      <c r="L214" s="10">
        <v>-251155</v>
      </c>
      <c r="M214" s="10">
        <v>-3459305</v>
      </c>
      <c r="N214" s="10">
        <v>-2003906</v>
      </c>
      <c r="O214" s="10">
        <v>0</v>
      </c>
      <c r="P214" s="10">
        <v>0</v>
      </c>
      <c r="Q214" s="10">
        <v>-290136</v>
      </c>
      <c r="R214" s="10">
        <v>-5601</v>
      </c>
      <c r="S214" s="10">
        <v>-772</v>
      </c>
      <c r="T214" s="10">
        <v>-476168</v>
      </c>
      <c r="U214" s="10">
        <v>-768310</v>
      </c>
      <c r="V214" s="10">
        <v>0</v>
      </c>
      <c r="W214" s="10">
        <v>0</v>
      </c>
      <c r="X214" s="10">
        <v>0</v>
      </c>
      <c r="Y214" s="10">
        <v>0</v>
      </c>
      <c r="Z214" s="10">
        <v>-103150</v>
      </c>
      <c r="AA214" s="10">
        <v>-372095</v>
      </c>
      <c r="AB214" s="10">
        <v>0</v>
      </c>
      <c r="AC214" s="10">
        <v>-214697</v>
      </c>
      <c r="AD214" s="10">
        <v>-3751</v>
      </c>
      <c r="AE214" s="10">
        <v>0</v>
      </c>
      <c r="AF214" s="10">
        <v>0</v>
      </c>
    </row>
    <row r="215" spans="3:32">
      <c r="C215">
        <f t="shared" si="6"/>
        <v>2029</v>
      </c>
      <c r="D215">
        <f t="shared" si="7"/>
        <v>3</v>
      </c>
      <c r="E215" s="10">
        <v>-6924192</v>
      </c>
      <c r="F215" s="10">
        <v>-22069</v>
      </c>
      <c r="G215" s="10">
        <v>-353198</v>
      </c>
      <c r="H215" s="10">
        <v>349129</v>
      </c>
      <c r="I215" s="10">
        <v>2312</v>
      </c>
      <c r="J215" s="10">
        <v>13719004</v>
      </c>
      <c r="K215" s="10">
        <v>67732</v>
      </c>
      <c r="L215" s="10">
        <v>228091</v>
      </c>
      <c r="M215" s="10">
        <v>3221402</v>
      </c>
      <c r="N215" s="10">
        <v>1898746</v>
      </c>
      <c r="O215" s="10">
        <v>0</v>
      </c>
      <c r="P215" s="10">
        <v>0</v>
      </c>
      <c r="Q215" s="10">
        <v>107480</v>
      </c>
      <c r="R215" s="10">
        <v>13954</v>
      </c>
      <c r="S215" s="10">
        <v>-437</v>
      </c>
      <c r="T215" s="10">
        <v>133852</v>
      </c>
      <c r="U215" s="10">
        <v>243348</v>
      </c>
      <c r="V215" s="10">
        <v>0</v>
      </c>
      <c r="W215" s="10">
        <v>0</v>
      </c>
      <c r="X215" s="10">
        <v>0</v>
      </c>
      <c r="Y215" s="10">
        <v>0</v>
      </c>
      <c r="Z215" s="10">
        <v>45357</v>
      </c>
      <c r="AA215" s="10">
        <v>84703</v>
      </c>
      <c r="AB215" s="10">
        <v>0</v>
      </c>
      <c r="AC215" s="10">
        <v>111998</v>
      </c>
      <c r="AD215" s="10">
        <v>1589</v>
      </c>
      <c r="AE215" s="10">
        <v>0</v>
      </c>
      <c r="AF215" s="10">
        <v>0</v>
      </c>
    </row>
    <row r="216" spans="3:32">
      <c r="C216">
        <f t="shared" si="6"/>
        <v>2029</v>
      </c>
      <c r="D216">
        <f t="shared" si="7"/>
        <v>4</v>
      </c>
      <c r="E216" s="10">
        <v>-3586940</v>
      </c>
      <c r="F216" s="10">
        <v>-11325</v>
      </c>
      <c r="G216" s="10">
        <v>-182812</v>
      </c>
      <c r="H216" s="10">
        <v>424374</v>
      </c>
      <c r="I216" s="10">
        <v>2809</v>
      </c>
      <c r="J216" s="10">
        <v>3392911</v>
      </c>
      <c r="K216" s="10">
        <v>18686</v>
      </c>
      <c r="L216" s="10">
        <v>57900</v>
      </c>
      <c r="M216" s="10">
        <v>823634</v>
      </c>
      <c r="N216" s="10">
        <v>463064</v>
      </c>
      <c r="O216" s="10">
        <v>0</v>
      </c>
      <c r="P216" s="10">
        <v>0</v>
      </c>
      <c r="Q216" s="10">
        <v>280072</v>
      </c>
      <c r="R216" s="10">
        <v>11107</v>
      </c>
      <c r="S216" s="10">
        <v>1804</v>
      </c>
      <c r="T216" s="10">
        <v>355660</v>
      </c>
      <c r="U216" s="10">
        <v>771308</v>
      </c>
      <c r="V216" s="10">
        <v>0</v>
      </c>
      <c r="W216" s="10">
        <v>0</v>
      </c>
      <c r="X216" s="10">
        <v>0</v>
      </c>
      <c r="Y216" s="10">
        <v>0</v>
      </c>
      <c r="Z216" s="10">
        <v>98429</v>
      </c>
      <c r="AA216" s="10">
        <v>388547</v>
      </c>
      <c r="AB216" s="10">
        <v>0</v>
      </c>
      <c r="AC216" s="10">
        <v>206175</v>
      </c>
      <c r="AD216" s="10">
        <v>4964</v>
      </c>
      <c r="AE216" s="10">
        <v>0</v>
      </c>
      <c r="AF216" s="10">
        <v>0</v>
      </c>
    </row>
    <row r="217" spans="3:32">
      <c r="C217">
        <f t="shared" si="6"/>
        <v>2029</v>
      </c>
      <c r="D217">
        <f t="shared" si="7"/>
        <v>5</v>
      </c>
      <c r="E217" s="10">
        <v>100739608</v>
      </c>
      <c r="F217" s="10">
        <v>315031</v>
      </c>
      <c r="G217" s="10">
        <v>5129896</v>
      </c>
      <c r="H217" s="10">
        <v>4447303</v>
      </c>
      <c r="I217" s="10">
        <v>29427</v>
      </c>
      <c r="J217" s="10">
        <v>34091286</v>
      </c>
      <c r="K217" s="10">
        <v>189637</v>
      </c>
      <c r="L217" s="10">
        <v>577210</v>
      </c>
      <c r="M217" s="10">
        <v>7796683</v>
      </c>
      <c r="N217" s="10">
        <v>4431044</v>
      </c>
      <c r="O217" s="10">
        <v>0</v>
      </c>
      <c r="P217" s="10">
        <v>0</v>
      </c>
      <c r="Q217" s="10">
        <v>714874</v>
      </c>
      <c r="R217" s="10">
        <v>23230</v>
      </c>
      <c r="S217" s="10">
        <v>5345</v>
      </c>
      <c r="T217" s="10">
        <v>911135</v>
      </c>
      <c r="U217" s="10">
        <v>1100133</v>
      </c>
      <c r="V217" s="10">
        <v>0</v>
      </c>
      <c r="W217" s="10">
        <v>0</v>
      </c>
      <c r="X217" s="10">
        <v>0</v>
      </c>
      <c r="Y217" s="10">
        <v>0</v>
      </c>
      <c r="Z217" s="10">
        <v>186273</v>
      </c>
      <c r="AA217" s="10">
        <v>659608</v>
      </c>
      <c r="AB217" s="10">
        <v>0</v>
      </c>
      <c r="AC217" s="10">
        <v>412302</v>
      </c>
      <c r="AD217" s="10">
        <v>8870</v>
      </c>
      <c r="AE217" s="10">
        <v>0</v>
      </c>
      <c r="AF217" s="10">
        <v>0</v>
      </c>
    </row>
    <row r="218" spans="3:32">
      <c r="C218">
        <f t="shared" si="6"/>
        <v>2029</v>
      </c>
      <c r="D218">
        <f t="shared" si="7"/>
        <v>6</v>
      </c>
      <c r="E218" s="10">
        <v>50241683</v>
      </c>
      <c r="F218" s="10">
        <v>155575</v>
      </c>
      <c r="G218" s="10">
        <v>2555643</v>
      </c>
      <c r="H218" s="10">
        <v>1613592</v>
      </c>
      <c r="I218" s="10">
        <v>10670</v>
      </c>
      <c r="J218" s="10">
        <v>7645988</v>
      </c>
      <c r="K218" s="10">
        <v>46157</v>
      </c>
      <c r="L218" s="10">
        <v>135352</v>
      </c>
      <c r="M218" s="10">
        <v>1690884</v>
      </c>
      <c r="N218" s="10">
        <v>906186</v>
      </c>
      <c r="O218" s="10">
        <v>0</v>
      </c>
      <c r="P218" s="10">
        <v>0</v>
      </c>
      <c r="Q218" s="10">
        <v>-24675</v>
      </c>
      <c r="R218" s="10">
        <v>-5815</v>
      </c>
      <c r="S218" s="10">
        <v>-1300</v>
      </c>
      <c r="T218" s="10">
        <v>30814</v>
      </c>
      <c r="U218" s="10">
        <v>31394</v>
      </c>
      <c r="V218" s="10">
        <v>0</v>
      </c>
      <c r="W218" s="10">
        <v>0</v>
      </c>
      <c r="X218" s="10">
        <v>0</v>
      </c>
      <c r="Y218" s="10">
        <v>0</v>
      </c>
      <c r="Z218" s="10">
        <v>-95583</v>
      </c>
      <c r="AA218" s="10">
        <v>-342110</v>
      </c>
      <c r="AB218" s="10">
        <v>0</v>
      </c>
      <c r="AC218" s="10">
        <v>-191812</v>
      </c>
      <c r="AD218" s="10">
        <v>-4625</v>
      </c>
      <c r="AE218" s="10">
        <v>0</v>
      </c>
      <c r="AF218" s="10">
        <v>0</v>
      </c>
    </row>
    <row r="219" spans="3:32">
      <c r="C219">
        <f t="shared" si="6"/>
        <v>2029</v>
      </c>
      <c r="D219">
        <f t="shared" si="7"/>
        <v>7</v>
      </c>
      <c r="E219" s="10">
        <v>20500552</v>
      </c>
      <c r="F219" s="10">
        <v>62918</v>
      </c>
      <c r="G219" s="10">
        <v>1041968</v>
      </c>
      <c r="H219" s="10">
        <v>940439</v>
      </c>
      <c r="I219" s="10">
        <v>6216</v>
      </c>
      <c r="J219" s="10">
        <v>7239588</v>
      </c>
      <c r="K219" s="10">
        <v>43063</v>
      </c>
      <c r="L219" s="10">
        <v>128609</v>
      </c>
      <c r="M219" s="10">
        <v>1540813</v>
      </c>
      <c r="N219" s="10">
        <v>828461</v>
      </c>
      <c r="O219" s="10">
        <v>0</v>
      </c>
      <c r="P219" s="10">
        <v>0</v>
      </c>
      <c r="Q219" s="10">
        <v>-53072</v>
      </c>
      <c r="R219" s="10">
        <v>-8450</v>
      </c>
      <c r="S219" s="10">
        <v>-2055</v>
      </c>
      <c r="T219" s="10">
        <v>-160797</v>
      </c>
      <c r="U219" s="10">
        <v>-36720</v>
      </c>
      <c r="V219" s="10">
        <v>0</v>
      </c>
      <c r="W219" s="10">
        <v>0</v>
      </c>
      <c r="X219" s="10">
        <v>0</v>
      </c>
      <c r="Y219" s="10">
        <v>0</v>
      </c>
      <c r="Z219" s="10">
        <v>-96039</v>
      </c>
      <c r="AA219" s="10">
        <v>-300851</v>
      </c>
      <c r="AB219" s="10">
        <v>0</v>
      </c>
      <c r="AC219" s="10">
        <v>-182165</v>
      </c>
      <c r="AD219" s="10">
        <v>-4113</v>
      </c>
      <c r="AE219" s="10">
        <v>0</v>
      </c>
      <c r="AF219" s="10">
        <v>0</v>
      </c>
    </row>
    <row r="220" spans="3:32">
      <c r="C220">
        <f t="shared" si="6"/>
        <v>2029</v>
      </c>
      <c r="D220">
        <f t="shared" si="7"/>
        <v>8</v>
      </c>
      <c r="E220" s="10">
        <v>-3650913</v>
      </c>
      <c r="F220" s="10">
        <v>-11107</v>
      </c>
      <c r="G220" s="10">
        <v>-185447</v>
      </c>
      <c r="H220" s="10">
        <v>242912</v>
      </c>
      <c r="I220" s="10">
        <v>1605</v>
      </c>
      <c r="J220" s="10">
        <v>4776168</v>
      </c>
      <c r="K220" s="10">
        <v>29428</v>
      </c>
      <c r="L220" s="10">
        <v>84472</v>
      </c>
      <c r="M220" s="10">
        <v>1048421</v>
      </c>
      <c r="N220" s="10">
        <v>556422</v>
      </c>
      <c r="O220" s="10">
        <v>0</v>
      </c>
      <c r="P220" s="10">
        <v>0</v>
      </c>
      <c r="Q220" s="10">
        <v>-91905</v>
      </c>
      <c r="R220" s="10">
        <v>1580</v>
      </c>
      <c r="S220" s="10">
        <v>-1814</v>
      </c>
      <c r="T220" s="10">
        <v>87319</v>
      </c>
      <c r="U220" s="10">
        <v>-109169</v>
      </c>
      <c r="V220" s="10">
        <v>0</v>
      </c>
      <c r="W220" s="10">
        <v>0</v>
      </c>
      <c r="X220" s="10">
        <v>0</v>
      </c>
      <c r="Y220" s="10">
        <v>0</v>
      </c>
      <c r="Z220" s="10">
        <v>-25483</v>
      </c>
      <c r="AA220" s="10">
        <v>-124575</v>
      </c>
      <c r="AB220" s="10">
        <v>0</v>
      </c>
      <c r="AC220" s="10">
        <v>-67480</v>
      </c>
      <c r="AD220" s="10">
        <v>-341</v>
      </c>
      <c r="AE220" s="10">
        <v>0</v>
      </c>
      <c r="AF220" s="10">
        <v>0</v>
      </c>
    </row>
    <row r="221" spans="3:32">
      <c r="C221">
        <f t="shared" si="6"/>
        <v>2029</v>
      </c>
      <c r="D221">
        <f t="shared" si="7"/>
        <v>9</v>
      </c>
      <c r="E221" s="10">
        <v>-71062513</v>
      </c>
      <c r="F221" s="10">
        <v>-214568</v>
      </c>
      <c r="G221" s="10">
        <v>-3609484</v>
      </c>
      <c r="H221" s="10">
        <v>-2997255</v>
      </c>
      <c r="I221" s="10">
        <v>-19804</v>
      </c>
      <c r="J221" s="10">
        <v>-23520388</v>
      </c>
      <c r="K221" s="10">
        <v>-133540</v>
      </c>
      <c r="L221" s="10">
        <v>-410362</v>
      </c>
      <c r="M221" s="10">
        <v>-5053776</v>
      </c>
      <c r="N221" s="10">
        <v>-2566852</v>
      </c>
      <c r="O221" s="10">
        <v>0</v>
      </c>
      <c r="P221" s="10">
        <v>0</v>
      </c>
      <c r="Q221" s="10">
        <v>-420142</v>
      </c>
      <c r="R221" s="10">
        <v>-17508</v>
      </c>
      <c r="S221" s="10">
        <v>-260</v>
      </c>
      <c r="T221" s="10">
        <v>-531990</v>
      </c>
      <c r="U221" s="10">
        <v>-903309</v>
      </c>
      <c r="V221" s="10">
        <v>0</v>
      </c>
      <c r="W221" s="10">
        <v>0</v>
      </c>
      <c r="X221" s="10">
        <v>0</v>
      </c>
      <c r="Y221" s="10">
        <v>0</v>
      </c>
      <c r="Z221" s="10">
        <v>-97365</v>
      </c>
      <c r="AA221" s="10">
        <v>-340220</v>
      </c>
      <c r="AB221" s="10">
        <v>0</v>
      </c>
      <c r="AC221" s="10">
        <v>-165472</v>
      </c>
      <c r="AD221" s="10">
        <v>-4227</v>
      </c>
      <c r="AE221" s="10">
        <v>0</v>
      </c>
      <c r="AF221" s="10">
        <v>0</v>
      </c>
    </row>
    <row r="222" spans="3:32">
      <c r="C222">
        <f t="shared" si="6"/>
        <v>2029</v>
      </c>
      <c r="D222">
        <f t="shared" si="7"/>
        <v>10</v>
      </c>
      <c r="E222" s="10">
        <v>-82246971</v>
      </c>
      <c r="F222" s="10">
        <v>-246445</v>
      </c>
      <c r="G222" s="10">
        <v>-4177096</v>
      </c>
      <c r="H222" s="10">
        <v>-3300970</v>
      </c>
      <c r="I222" s="10">
        <v>-21809</v>
      </c>
      <c r="J222" s="10">
        <v>-23256855</v>
      </c>
      <c r="K222" s="10">
        <v>-120945</v>
      </c>
      <c r="L222" s="10">
        <v>-400338</v>
      </c>
      <c r="M222" s="10">
        <v>-4955363</v>
      </c>
      <c r="N222" s="10">
        <v>-2565387</v>
      </c>
      <c r="O222" s="10">
        <v>0</v>
      </c>
      <c r="P222" s="10">
        <v>0</v>
      </c>
      <c r="Q222" s="10">
        <v>-217905</v>
      </c>
      <c r="R222" s="10">
        <v>-3099</v>
      </c>
      <c r="S222" s="10">
        <v>-2592</v>
      </c>
      <c r="T222" s="10">
        <v>-394908</v>
      </c>
      <c r="U222" s="10">
        <v>-254200</v>
      </c>
      <c r="V222" s="10">
        <v>0</v>
      </c>
      <c r="W222" s="10">
        <v>0</v>
      </c>
      <c r="X222" s="10">
        <v>0</v>
      </c>
      <c r="Y222" s="10">
        <v>0</v>
      </c>
      <c r="Z222" s="10">
        <v>11852</v>
      </c>
      <c r="AA222" s="10">
        <v>52691</v>
      </c>
      <c r="AB222" s="10">
        <v>0</v>
      </c>
      <c r="AC222" s="10">
        <v>26326</v>
      </c>
      <c r="AD222" s="10">
        <v>-490</v>
      </c>
      <c r="AE222" s="10">
        <v>0</v>
      </c>
      <c r="AF222" s="10">
        <v>0</v>
      </c>
    </row>
    <row r="223" spans="3:32">
      <c r="C223">
        <f t="shared" si="6"/>
        <v>2029</v>
      </c>
      <c r="D223">
        <f t="shared" si="7"/>
        <v>11</v>
      </c>
      <c r="E223" s="10">
        <v>24623242</v>
      </c>
      <c r="F223" s="10">
        <v>73200</v>
      </c>
      <c r="G223" s="10">
        <v>1250168</v>
      </c>
      <c r="H223" s="10">
        <v>332901</v>
      </c>
      <c r="I223" s="10">
        <v>2199</v>
      </c>
      <c r="J223" s="10">
        <v>-2580838</v>
      </c>
      <c r="K223" s="10">
        <v>-13345</v>
      </c>
      <c r="L223" s="10">
        <v>-44203</v>
      </c>
      <c r="M223" s="10">
        <v>-592698</v>
      </c>
      <c r="N223" s="10">
        <v>-330449</v>
      </c>
      <c r="O223" s="10">
        <v>0</v>
      </c>
      <c r="P223" s="10">
        <v>0</v>
      </c>
      <c r="Q223" s="10">
        <v>227477</v>
      </c>
      <c r="R223" s="10">
        <v>19896</v>
      </c>
      <c r="S223" s="10">
        <v>1490</v>
      </c>
      <c r="T223" s="10">
        <v>299094</v>
      </c>
      <c r="U223" s="10">
        <v>319397</v>
      </c>
      <c r="V223" s="10">
        <v>0</v>
      </c>
      <c r="W223" s="10">
        <v>0</v>
      </c>
      <c r="X223" s="10">
        <v>0</v>
      </c>
      <c r="Y223" s="10">
        <v>0</v>
      </c>
      <c r="Z223" s="10">
        <v>196953</v>
      </c>
      <c r="AA223" s="10">
        <v>675509</v>
      </c>
      <c r="AB223" s="10">
        <v>0</v>
      </c>
      <c r="AC223" s="10">
        <v>404389</v>
      </c>
      <c r="AD223" s="10">
        <v>10001</v>
      </c>
      <c r="AE223" s="10">
        <v>0</v>
      </c>
      <c r="AF223" s="10">
        <v>0</v>
      </c>
    </row>
    <row r="224" spans="3:32">
      <c r="C224">
        <f t="shared" si="6"/>
        <v>2029</v>
      </c>
      <c r="D224">
        <f t="shared" si="7"/>
        <v>12</v>
      </c>
      <c r="E224" s="10">
        <v>49316180</v>
      </c>
      <c r="F224" s="10">
        <v>145434</v>
      </c>
      <c r="G224" s="10">
        <v>2502915</v>
      </c>
      <c r="H224" s="10">
        <v>1744441</v>
      </c>
      <c r="I224" s="10">
        <v>11521</v>
      </c>
      <c r="J224" s="10">
        <v>-391839</v>
      </c>
      <c r="K224" s="10">
        <v>-2139</v>
      </c>
      <c r="L224" s="10">
        <v>-6280</v>
      </c>
      <c r="M224" s="10">
        <v>-90915</v>
      </c>
      <c r="N224" s="10">
        <v>-51524</v>
      </c>
      <c r="O224" s="10">
        <v>0</v>
      </c>
      <c r="P224" s="10">
        <v>0</v>
      </c>
      <c r="Q224" s="10">
        <v>19397</v>
      </c>
      <c r="R224" s="10">
        <v>-8174</v>
      </c>
      <c r="S224" s="10">
        <v>447</v>
      </c>
      <c r="T224" s="10">
        <v>125844</v>
      </c>
      <c r="U224" s="10">
        <v>414657</v>
      </c>
      <c r="V224" s="10">
        <v>0</v>
      </c>
      <c r="W224" s="10">
        <v>0</v>
      </c>
      <c r="X224" s="10">
        <v>0</v>
      </c>
      <c r="Y224" s="10">
        <v>0</v>
      </c>
      <c r="Z224" s="10">
        <v>39335</v>
      </c>
      <c r="AA224" s="10">
        <v>172611</v>
      </c>
      <c r="AB224" s="10">
        <v>0</v>
      </c>
      <c r="AC224" s="10">
        <v>122975</v>
      </c>
      <c r="AD224" s="10">
        <v>937</v>
      </c>
      <c r="AE224" s="10">
        <v>0</v>
      </c>
      <c r="AF224" s="10">
        <v>0</v>
      </c>
    </row>
    <row r="225" spans="3:32">
      <c r="C225">
        <f t="shared" si="6"/>
        <v>2030</v>
      </c>
      <c r="D225">
        <f t="shared" si="7"/>
        <v>1</v>
      </c>
      <c r="E225" s="10">
        <v>-13434394</v>
      </c>
      <c r="F225" s="10">
        <v>-39272</v>
      </c>
      <c r="G225" s="10">
        <v>-681099</v>
      </c>
      <c r="H225" s="10">
        <v>-519361</v>
      </c>
      <c r="I225" s="10">
        <v>-3428</v>
      </c>
      <c r="J225" s="10">
        <v>-2407819</v>
      </c>
      <c r="K225" s="10">
        <v>-13108</v>
      </c>
      <c r="L225" s="10">
        <v>-39004</v>
      </c>
      <c r="M225" s="10">
        <v>-553511</v>
      </c>
      <c r="N225" s="10">
        <v>-313448</v>
      </c>
      <c r="O225" s="10">
        <v>0</v>
      </c>
      <c r="P225" s="10">
        <v>0</v>
      </c>
      <c r="Q225" s="10">
        <v>-180471</v>
      </c>
      <c r="R225" s="10">
        <v>-13750</v>
      </c>
      <c r="S225" s="10">
        <v>-915</v>
      </c>
      <c r="T225" s="10">
        <v>-414083</v>
      </c>
      <c r="U225" s="10">
        <v>-605023</v>
      </c>
      <c r="V225" s="10">
        <v>0</v>
      </c>
      <c r="W225" s="10">
        <v>0</v>
      </c>
      <c r="X225" s="10">
        <v>0</v>
      </c>
      <c r="Y225" s="10">
        <v>0</v>
      </c>
      <c r="Z225" s="10">
        <v>-148757</v>
      </c>
      <c r="AA225" s="10">
        <v>-478493</v>
      </c>
      <c r="AB225" s="10">
        <v>0</v>
      </c>
      <c r="AC225" s="10">
        <v>-322918</v>
      </c>
      <c r="AD225" s="10">
        <v>-7189</v>
      </c>
      <c r="AE225" s="10">
        <v>0</v>
      </c>
      <c r="AF225" s="10">
        <v>0</v>
      </c>
    </row>
    <row r="226" spans="3:32">
      <c r="C226">
        <f t="shared" si="6"/>
        <v>2030</v>
      </c>
      <c r="D226">
        <f t="shared" si="7"/>
        <v>2</v>
      </c>
      <c r="E226" s="10">
        <v>-59909135</v>
      </c>
      <c r="F226" s="10">
        <v>-173603</v>
      </c>
      <c r="G226" s="10">
        <v>-3034350</v>
      </c>
      <c r="H226" s="10">
        <v>-2955589</v>
      </c>
      <c r="I226" s="10">
        <v>-19495</v>
      </c>
      <c r="J226" s="10">
        <v>-15656966</v>
      </c>
      <c r="K226" s="10">
        <v>-83841</v>
      </c>
      <c r="L226" s="10">
        <v>-261066</v>
      </c>
      <c r="M226" s="10">
        <v>-3597782</v>
      </c>
      <c r="N226" s="10">
        <v>-2003906</v>
      </c>
      <c r="O226" s="10">
        <v>0</v>
      </c>
      <c r="P226" s="10">
        <v>0</v>
      </c>
      <c r="Q226" s="10">
        <v>-291824</v>
      </c>
      <c r="R226" s="10">
        <v>-5601</v>
      </c>
      <c r="S226" s="10">
        <v>-772</v>
      </c>
      <c r="T226" s="10">
        <v>-476168</v>
      </c>
      <c r="U226" s="10">
        <v>-768310</v>
      </c>
      <c r="V226" s="10">
        <v>0</v>
      </c>
      <c r="W226" s="10">
        <v>0</v>
      </c>
      <c r="X226" s="10">
        <v>0</v>
      </c>
      <c r="Y226" s="10">
        <v>0</v>
      </c>
      <c r="Z226" s="10">
        <v>-103150</v>
      </c>
      <c r="AA226" s="10">
        <v>-375833</v>
      </c>
      <c r="AB226" s="10">
        <v>0</v>
      </c>
      <c r="AC226" s="10">
        <v>-214697</v>
      </c>
      <c r="AD226" s="10">
        <v>-3751</v>
      </c>
      <c r="AE226" s="10">
        <v>0</v>
      </c>
      <c r="AF226" s="10">
        <v>0</v>
      </c>
    </row>
    <row r="227" spans="3:32">
      <c r="C227">
        <f t="shared" si="6"/>
        <v>2030</v>
      </c>
      <c r="D227">
        <f t="shared" si="7"/>
        <v>3</v>
      </c>
      <c r="E227" s="10">
        <v>-6997020</v>
      </c>
      <c r="F227" s="10">
        <v>-20101</v>
      </c>
      <c r="G227" s="10">
        <v>-354095</v>
      </c>
      <c r="H227" s="10">
        <v>352607</v>
      </c>
      <c r="I227" s="10">
        <v>2325</v>
      </c>
      <c r="J227" s="10">
        <v>13770970</v>
      </c>
      <c r="K227" s="10">
        <v>66916</v>
      </c>
      <c r="L227" s="10">
        <v>237476</v>
      </c>
      <c r="M227" s="10">
        <v>3350906</v>
      </c>
      <c r="N227" s="10">
        <v>1898746</v>
      </c>
      <c r="O227" s="10">
        <v>0</v>
      </c>
      <c r="P227" s="10">
        <v>0</v>
      </c>
      <c r="Q227" s="10">
        <v>108105</v>
      </c>
      <c r="R227" s="10">
        <v>13954</v>
      </c>
      <c r="S227" s="10">
        <v>-437</v>
      </c>
      <c r="T227" s="10">
        <v>133852</v>
      </c>
      <c r="U227" s="10">
        <v>243348</v>
      </c>
      <c r="V227" s="10">
        <v>0</v>
      </c>
      <c r="W227" s="10">
        <v>0</v>
      </c>
      <c r="X227" s="10">
        <v>0</v>
      </c>
      <c r="Y227" s="10">
        <v>0</v>
      </c>
      <c r="Z227" s="10">
        <v>45357</v>
      </c>
      <c r="AA227" s="10">
        <v>85554</v>
      </c>
      <c r="AB227" s="10">
        <v>0</v>
      </c>
      <c r="AC227" s="10">
        <v>111998</v>
      </c>
      <c r="AD227" s="10">
        <v>1589</v>
      </c>
      <c r="AE227" s="10">
        <v>0</v>
      </c>
      <c r="AF227" s="10">
        <v>0</v>
      </c>
    </row>
    <row r="228" spans="3:32">
      <c r="C228">
        <f t="shared" si="6"/>
        <v>2030</v>
      </c>
      <c r="D228">
        <f t="shared" si="7"/>
        <v>4</v>
      </c>
      <c r="E228" s="10">
        <v>-3624646</v>
      </c>
      <c r="F228" s="10">
        <v>-10322</v>
      </c>
      <c r="G228" s="10">
        <v>-183278</v>
      </c>
      <c r="H228" s="10">
        <v>428602</v>
      </c>
      <c r="I228" s="10">
        <v>2824</v>
      </c>
      <c r="J228" s="10">
        <v>3405519</v>
      </c>
      <c r="K228" s="10">
        <v>18461</v>
      </c>
      <c r="L228" s="10">
        <v>60273</v>
      </c>
      <c r="M228" s="10">
        <v>856113</v>
      </c>
      <c r="N228" s="10">
        <v>463064</v>
      </c>
      <c r="O228" s="10">
        <v>0</v>
      </c>
      <c r="P228" s="10">
        <v>0</v>
      </c>
      <c r="Q228" s="10">
        <v>281703</v>
      </c>
      <c r="R228" s="10">
        <v>11107</v>
      </c>
      <c r="S228" s="10">
        <v>1804</v>
      </c>
      <c r="T228" s="10">
        <v>355660</v>
      </c>
      <c r="U228" s="10">
        <v>771308</v>
      </c>
      <c r="V228" s="10">
        <v>0</v>
      </c>
      <c r="W228" s="10">
        <v>0</v>
      </c>
      <c r="X228" s="10">
        <v>0</v>
      </c>
      <c r="Y228" s="10">
        <v>0</v>
      </c>
      <c r="Z228" s="10">
        <v>98429</v>
      </c>
      <c r="AA228" s="10">
        <v>392450</v>
      </c>
      <c r="AB228" s="10">
        <v>0</v>
      </c>
      <c r="AC228" s="10">
        <v>206175</v>
      </c>
      <c r="AD228" s="10">
        <v>4964</v>
      </c>
      <c r="AE228" s="10">
        <v>0</v>
      </c>
      <c r="AF228" s="10">
        <v>0</v>
      </c>
    </row>
    <row r="229" spans="3:32">
      <c r="C229">
        <f t="shared" si="6"/>
        <v>2030</v>
      </c>
      <c r="D229">
        <f t="shared" si="7"/>
        <v>5</v>
      </c>
      <c r="E229" s="10">
        <v>101798003</v>
      </c>
      <c r="F229" s="10">
        <v>287355</v>
      </c>
      <c r="G229" s="10">
        <v>5143017</v>
      </c>
      <c r="H229" s="10">
        <v>4491607</v>
      </c>
      <c r="I229" s="10">
        <v>29583</v>
      </c>
      <c r="J229" s="10">
        <v>34262238</v>
      </c>
      <c r="K229" s="10">
        <v>187352</v>
      </c>
      <c r="L229" s="10">
        <v>600278</v>
      </c>
      <c r="M229" s="10">
        <v>8072580</v>
      </c>
      <c r="N229" s="10">
        <v>4431044</v>
      </c>
      <c r="O229" s="10">
        <v>0</v>
      </c>
      <c r="P229" s="10">
        <v>0</v>
      </c>
      <c r="Q229" s="10">
        <v>719035</v>
      </c>
      <c r="R229" s="10">
        <v>23230</v>
      </c>
      <c r="S229" s="10">
        <v>5345</v>
      </c>
      <c r="T229" s="10">
        <v>911135</v>
      </c>
      <c r="U229" s="10">
        <v>1100133</v>
      </c>
      <c r="V229" s="10">
        <v>0</v>
      </c>
      <c r="W229" s="10">
        <v>0</v>
      </c>
      <c r="X229" s="10">
        <v>0</v>
      </c>
      <c r="Y229" s="10">
        <v>0</v>
      </c>
      <c r="Z229" s="10">
        <v>186273</v>
      </c>
      <c r="AA229" s="10">
        <v>666234</v>
      </c>
      <c r="AB229" s="10">
        <v>0</v>
      </c>
      <c r="AC229" s="10">
        <v>412302</v>
      </c>
      <c r="AD229" s="10">
        <v>8870</v>
      </c>
      <c r="AE229" s="10">
        <v>0</v>
      </c>
      <c r="AF229" s="10">
        <v>0</v>
      </c>
    </row>
    <row r="230" spans="3:32">
      <c r="C230">
        <f t="shared" si="6"/>
        <v>2030</v>
      </c>
      <c r="D230">
        <f t="shared" si="7"/>
        <v>6</v>
      </c>
      <c r="E230" s="10">
        <v>50769234</v>
      </c>
      <c r="F230" s="10">
        <v>142013</v>
      </c>
      <c r="G230" s="10">
        <v>2562204</v>
      </c>
      <c r="H230" s="10">
        <v>1629667</v>
      </c>
      <c r="I230" s="10">
        <v>10727</v>
      </c>
      <c r="J230" s="10">
        <v>7679286</v>
      </c>
      <c r="K230" s="10">
        <v>45601</v>
      </c>
      <c r="L230" s="10">
        <v>140867</v>
      </c>
      <c r="M230" s="10">
        <v>1756158</v>
      </c>
      <c r="N230" s="10">
        <v>906186</v>
      </c>
      <c r="O230" s="10">
        <v>0</v>
      </c>
      <c r="P230" s="10">
        <v>0</v>
      </c>
      <c r="Q230" s="10">
        <v>-24819</v>
      </c>
      <c r="R230" s="10">
        <v>-5815</v>
      </c>
      <c r="S230" s="10">
        <v>-1300</v>
      </c>
      <c r="T230" s="10">
        <v>30814</v>
      </c>
      <c r="U230" s="10">
        <v>31394</v>
      </c>
      <c r="V230" s="10">
        <v>0</v>
      </c>
      <c r="W230" s="10">
        <v>0</v>
      </c>
      <c r="X230" s="10">
        <v>0</v>
      </c>
      <c r="Y230" s="10">
        <v>0</v>
      </c>
      <c r="Z230" s="10">
        <v>-95583</v>
      </c>
      <c r="AA230" s="10">
        <v>-345547</v>
      </c>
      <c r="AB230" s="10">
        <v>0</v>
      </c>
      <c r="AC230" s="10">
        <v>-191812</v>
      </c>
      <c r="AD230" s="10">
        <v>-4625</v>
      </c>
      <c r="AE230" s="10">
        <v>0</v>
      </c>
      <c r="AF230" s="10">
        <v>0</v>
      </c>
    </row>
    <row r="231" spans="3:32">
      <c r="C231">
        <f t="shared" si="6"/>
        <v>2030</v>
      </c>
      <c r="D231">
        <f t="shared" si="7"/>
        <v>7</v>
      </c>
      <c r="E231" s="10">
        <v>20715746</v>
      </c>
      <c r="F231" s="10">
        <v>57434</v>
      </c>
      <c r="G231" s="10">
        <v>1044648</v>
      </c>
      <c r="H231" s="10">
        <v>949808</v>
      </c>
      <c r="I231" s="10">
        <v>6249</v>
      </c>
      <c r="J231" s="10">
        <v>7267698</v>
      </c>
      <c r="K231" s="10">
        <v>42544</v>
      </c>
      <c r="L231" s="10">
        <v>133831</v>
      </c>
      <c r="M231" s="10">
        <v>1605136</v>
      </c>
      <c r="N231" s="10">
        <v>828461</v>
      </c>
      <c r="O231" s="10">
        <v>0</v>
      </c>
      <c r="P231" s="10">
        <v>0</v>
      </c>
      <c r="Q231" s="10">
        <v>-53381</v>
      </c>
      <c r="R231" s="10">
        <v>-8450</v>
      </c>
      <c r="S231" s="10">
        <v>-2055</v>
      </c>
      <c r="T231" s="10">
        <v>-160797</v>
      </c>
      <c r="U231" s="10">
        <v>-36720</v>
      </c>
      <c r="V231" s="10">
        <v>0</v>
      </c>
      <c r="W231" s="10">
        <v>0</v>
      </c>
      <c r="X231" s="10">
        <v>0</v>
      </c>
      <c r="Y231" s="10">
        <v>0</v>
      </c>
      <c r="Z231" s="10">
        <v>-96039</v>
      </c>
      <c r="AA231" s="10">
        <v>-303874</v>
      </c>
      <c r="AB231" s="10">
        <v>0</v>
      </c>
      <c r="AC231" s="10">
        <v>-182165</v>
      </c>
      <c r="AD231" s="10">
        <v>-4113</v>
      </c>
      <c r="AE231" s="10">
        <v>0</v>
      </c>
      <c r="AF231" s="10">
        <v>0</v>
      </c>
    </row>
    <row r="232" spans="3:32">
      <c r="C232">
        <f t="shared" si="6"/>
        <v>2030</v>
      </c>
      <c r="D232">
        <f t="shared" si="7"/>
        <v>8</v>
      </c>
      <c r="E232" s="10">
        <v>-3689226</v>
      </c>
      <c r="F232" s="10">
        <v>-10139</v>
      </c>
      <c r="G232" s="10">
        <v>-185925</v>
      </c>
      <c r="H232" s="10">
        <v>245332</v>
      </c>
      <c r="I232" s="10">
        <v>1614</v>
      </c>
      <c r="J232" s="10">
        <v>4801029</v>
      </c>
      <c r="K232" s="10">
        <v>29073</v>
      </c>
      <c r="L232" s="10">
        <v>87815</v>
      </c>
      <c r="M232" s="10">
        <v>1085075</v>
      </c>
      <c r="N232" s="10">
        <v>556422</v>
      </c>
      <c r="O232" s="10">
        <v>0</v>
      </c>
      <c r="P232" s="10">
        <v>0</v>
      </c>
      <c r="Q232" s="10">
        <v>-92441</v>
      </c>
      <c r="R232" s="10">
        <v>1580</v>
      </c>
      <c r="S232" s="10">
        <v>-1814</v>
      </c>
      <c r="T232" s="10">
        <v>87319</v>
      </c>
      <c r="U232" s="10">
        <v>-109169</v>
      </c>
      <c r="V232" s="10">
        <v>0</v>
      </c>
      <c r="W232" s="10">
        <v>0</v>
      </c>
      <c r="X232" s="10">
        <v>0</v>
      </c>
      <c r="Y232" s="10">
        <v>0</v>
      </c>
      <c r="Z232" s="10">
        <v>-25483</v>
      </c>
      <c r="AA232" s="10">
        <v>-125826</v>
      </c>
      <c r="AB232" s="10">
        <v>0</v>
      </c>
      <c r="AC232" s="10">
        <v>-67480</v>
      </c>
      <c r="AD232" s="10">
        <v>-341</v>
      </c>
      <c r="AE232" s="10">
        <v>0</v>
      </c>
      <c r="AF232" s="10">
        <v>0</v>
      </c>
    </row>
    <row r="233" spans="3:32">
      <c r="C233">
        <f t="shared" si="6"/>
        <v>2030</v>
      </c>
      <c r="D233">
        <f t="shared" si="7"/>
        <v>9</v>
      </c>
      <c r="E233" s="10">
        <v>-71808222</v>
      </c>
      <c r="F233" s="10">
        <v>-195726</v>
      </c>
      <c r="G233" s="10">
        <v>-3618784</v>
      </c>
      <c r="H233" s="10">
        <v>-3027113</v>
      </c>
      <c r="I233" s="10">
        <v>-19908</v>
      </c>
      <c r="J233" s="10">
        <v>-23625510</v>
      </c>
      <c r="K233" s="10">
        <v>-131931</v>
      </c>
      <c r="L233" s="10">
        <v>-427280</v>
      </c>
      <c r="M233" s="10">
        <v>-5248022</v>
      </c>
      <c r="N233" s="10">
        <v>-2566852</v>
      </c>
      <c r="O233" s="10">
        <v>0</v>
      </c>
      <c r="P233" s="10">
        <v>0</v>
      </c>
      <c r="Q233" s="10">
        <v>-422591</v>
      </c>
      <c r="R233" s="10">
        <v>-17508</v>
      </c>
      <c r="S233" s="10">
        <v>-260</v>
      </c>
      <c r="T233" s="10">
        <v>-531990</v>
      </c>
      <c r="U233" s="10">
        <v>-903309</v>
      </c>
      <c r="V233" s="10">
        <v>0</v>
      </c>
      <c r="W233" s="10">
        <v>0</v>
      </c>
      <c r="X233" s="10">
        <v>0</v>
      </c>
      <c r="Y233" s="10">
        <v>0</v>
      </c>
      <c r="Z233" s="10">
        <v>-97365</v>
      </c>
      <c r="AA233" s="10">
        <v>-343638</v>
      </c>
      <c r="AB233" s="10">
        <v>0</v>
      </c>
      <c r="AC233" s="10">
        <v>-165472</v>
      </c>
      <c r="AD233" s="10">
        <v>-4227</v>
      </c>
      <c r="AE233" s="10">
        <v>0</v>
      </c>
      <c r="AF233" s="10">
        <v>0</v>
      </c>
    </row>
    <row r="234" spans="3:32">
      <c r="C234">
        <f t="shared" si="6"/>
        <v>2030</v>
      </c>
      <c r="D234">
        <f t="shared" si="7"/>
        <v>10</v>
      </c>
      <c r="E234" s="10">
        <v>-83109827</v>
      </c>
      <c r="F234" s="10">
        <v>-224823</v>
      </c>
      <c r="G234" s="10">
        <v>-4187870</v>
      </c>
      <c r="H234" s="10">
        <v>-3333854</v>
      </c>
      <c r="I234" s="10">
        <v>-21925</v>
      </c>
      <c r="J234" s="10">
        <v>-23345798</v>
      </c>
      <c r="K234" s="10">
        <v>-119488</v>
      </c>
      <c r="L234" s="10">
        <v>-416786</v>
      </c>
      <c r="M234" s="10">
        <v>-5162274</v>
      </c>
      <c r="N234" s="10">
        <v>-2565387</v>
      </c>
      <c r="O234" s="10">
        <v>0</v>
      </c>
      <c r="P234" s="10">
        <v>0</v>
      </c>
      <c r="Q234" s="10">
        <v>-219176</v>
      </c>
      <c r="R234" s="10">
        <v>-3099</v>
      </c>
      <c r="S234" s="10">
        <v>-2592</v>
      </c>
      <c r="T234" s="10">
        <v>-394908</v>
      </c>
      <c r="U234" s="10">
        <v>-254200</v>
      </c>
      <c r="V234" s="10">
        <v>0</v>
      </c>
      <c r="W234" s="10">
        <v>0</v>
      </c>
      <c r="X234" s="10">
        <v>0</v>
      </c>
      <c r="Y234" s="10">
        <v>0</v>
      </c>
      <c r="Z234" s="10">
        <v>11852</v>
      </c>
      <c r="AA234" s="10">
        <v>53220</v>
      </c>
      <c r="AB234" s="10">
        <v>0</v>
      </c>
      <c r="AC234" s="10">
        <v>26326</v>
      </c>
      <c r="AD234" s="10">
        <v>-490</v>
      </c>
      <c r="AE234" s="10">
        <v>0</v>
      </c>
      <c r="AF234" s="10">
        <v>0</v>
      </c>
    </row>
    <row r="235" spans="3:32">
      <c r="C235">
        <f t="shared" si="6"/>
        <v>2030</v>
      </c>
      <c r="D235">
        <f t="shared" si="7"/>
        <v>11</v>
      </c>
      <c r="E235" s="10">
        <v>24881500</v>
      </c>
      <c r="F235" s="10">
        <v>66784</v>
      </c>
      <c r="G235" s="10">
        <v>1253393</v>
      </c>
      <c r="H235" s="10">
        <v>336218</v>
      </c>
      <c r="I235" s="10">
        <v>2211</v>
      </c>
      <c r="J235" s="10">
        <v>-2591481</v>
      </c>
      <c r="K235" s="10">
        <v>-13184</v>
      </c>
      <c r="L235" s="10">
        <v>-46052</v>
      </c>
      <c r="M235" s="10">
        <v>-615737</v>
      </c>
      <c r="N235" s="10">
        <v>-330449</v>
      </c>
      <c r="O235" s="10">
        <v>0</v>
      </c>
      <c r="P235" s="10">
        <v>0</v>
      </c>
      <c r="Q235" s="10">
        <v>228799</v>
      </c>
      <c r="R235" s="10">
        <v>19896</v>
      </c>
      <c r="S235" s="10">
        <v>1490</v>
      </c>
      <c r="T235" s="10">
        <v>299094</v>
      </c>
      <c r="U235" s="10">
        <v>319397</v>
      </c>
      <c r="V235" s="10">
        <v>0</v>
      </c>
      <c r="W235" s="10">
        <v>0</v>
      </c>
      <c r="X235" s="10">
        <v>0</v>
      </c>
      <c r="Y235" s="10">
        <v>0</v>
      </c>
      <c r="Z235" s="10">
        <v>196953</v>
      </c>
      <c r="AA235" s="10">
        <v>682295</v>
      </c>
      <c r="AB235" s="10">
        <v>0</v>
      </c>
      <c r="AC235" s="10">
        <v>404389</v>
      </c>
      <c r="AD235" s="10">
        <v>10001</v>
      </c>
      <c r="AE235" s="10">
        <v>0</v>
      </c>
      <c r="AF235" s="10">
        <v>0</v>
      </c>
    </row>
    <row r="236" spans="3:32">
      <c r="C236">
        <f t="shared" si="6"/>
        <v>2030</v>
      </c>
      <c r="D236">
        <f t="shared" si="7"/>
        <v>12</v>
      </c>
      <c r="E236" s="10">
        <v>49833289</v>
      </c>
      <c r="F236" s="10">
        <v>132697</v>
      </c>
      <c r="G236" s="10">
        <v>2509377</v>
      </c>
      <c r="H236" s="10">
        <v>1761819</v>
      </c>
      <c r="I236" s="10">
        <v>11582</v>
      </c>
      <c r="J236" s="10">
        <v>-393175</v>
      </c>
      <c r="K236" s="10">
        <v>-2088</v>
      </c>
      <c r="L236" s="10">
        <v>-6542</v>
      </c>
      <c r="M236" s="10">
        <v>-94759</v>
      </c>
      <c r="N236" s="10">
        <v>-51524</v>
      </c>
      <c r="O236" s="10">
        <v>0</v>
      </c>
      <c r="P236" s="10">
        <v>0</v>
      </c>
      <c r="Q236" s="10">
        <v>19510</v>
      </c>
      <c r="R236" s="10">
        <v>-8174</v>
      </c>
      <c r="S236" s="10">
        <v>447</v>
      </c>
      <c r="T236" s="10">
        <v>125844</v>
      </c>
      <c r="U236" s="10">
        <v>414657</v>
      </c>
      <c r="V236" s="10">
        <v>0</v>
      </c>
      <c r="W236" s="10">
        <v>0</v>
      </c>
      <c r="X236" s="10">
        <v>0</v>
      </c>
      <c r="Y236" s="10">
        <v>0</v>
      </c>
      <c r="Z236" s="10">
        <v>39335</v>
      </c>
      <c r="AA236" s="10">
        <v>174345</v>
      </c>
      <c r="AB236" s="10">
        <v>0</v>
      </c>
      <c r="AC236" s="10">
        <v>122975</v>
      </c>
      <c r="AD236" s="10">
        <v>937</v>
      </c>
      <c r="AE236" s="10">
        <v>0</v>
      </c>
      <c r="AF236" s="10">
        <v>0</v>
      </c>
    </row>
    <row r="237" spans="3:32">
      <c r="C237">
        <f t="shared" si="6"/>
        <v>2031</v>
      </c>
      <c r="D237">
        <f t="shared" si="7"/>
        <v>1</v>
      </c>
      <c r="E237" s="10">
        <v>-13574372</v>
      </c>
      <c r="F237" s="10">
        <v>-35835</v>
      </c>
      <c r="G237" s="10">
        <v>-682856</v>
      </c>
      <c r="H237" s="10">
        <v>-524327</v>
      </c>
      <c r="I237" s="10">
        <v>-3445</v>
      </c>
      <c r="J237" s="10">
        <v>-2420844</v>
      </c>
      <c r="K237" s="10">
        <v>-12792</v>
      </c>
      <c r="L237" s="10">
        <v>-40590</v>
      </c>
      <c r="M237" s="10">
        <v>-570929</v>
      </c>
      <c r="N237" s="10">
        <v>-313448</v>
      </c>
      <c r="O237" s="10">
        <v>0</v>
      </c>
      <c r="P237" s="10">
        <v>0</v>
      </c>
      <c r="Q237" s="10">
        <v>-180471</v>
      </c>
      <c r="R237" s="10">
        <v>-13750</v>
      </c>
      <c r="S237" s="10">
        <v>-915</v>
      </c>
      <c r="T237" s="10">
        <v>-414083</v>
      </c>
      <c r="U237" s="10">
        <v>-605023</v>
      </c>
      <c r="V237" s="10">
        <v>0</v>
      </c>
      <c r="W237" s="10">
        <v>0</v>
      </c>
      <c r="X237" s="10">
        <v>0</v>
      </c>
      <c r="Y237" s="10">
        <v>0</v>
      </c>
      <c r="Z237" s="10">
        <v>-148757</v>
      </c>
      <c r="AA237" s="10">
        <v>-483300</v>
      </c>
      <c r="AB237" s="10">
        <v>0</v>
      </c>
      <c r="AC237" s="10">
        <v>-322918</v>
      </c>
      <c r="AD237" s="10">
        <v>-7189</v>
      </c>
      <c r="AE237" s="10">
        <v>0</v>
      </c>
      <c r="AF237" s="10">
        <v>0</v>
      </c>
    </row>
    <row r="238" spans="3:32">
      <c r="C238">
        <f t="shared" si="6"/>
        <v>2031</v>
      </c>
      <c r="D238">
        <f t="shared" si="7"/>
        <v>2</v>
      </c>
      <c r="E238" s="10">
        <v>-60532991</v>
      </c>
      <c r="F238" s="10">
        <v>-158435</v>
      </c>
      <c r="G238" s="10">
        <v>-3042347</v>
      </c>
      <c r="H238" s="10">
        <v>-2983851</v>
      </c>
      <c r="I238" s="10">
        <v>-19593</v>
      </c>
      <c r="J238" s="10">
        <v>-15740661</v>
      </c>
      <c r="K238" s="10">
        <v>-81820</v>
      </c>
      <c r="L238" s="10">
        <v>-271653</v>
      </c>
      <c r="M238" s="10">
        <v>-3711457</v>
      </c>
      <c r="N238" s="10">
        <v>-2003906</v>
      </c>
      <c r="O238" s="10">
        <v>0</v>
      </c>
      <c r="P238" s="10">
        <v>0</v>
      </c>
      <c r="Q238" s="10">
        <v>-291824</v>
      </c>
      <c r="R238" s="10">
        <v>-5601</v>
      </c>
      <c r="S238" s="10">
        <v>-772</v>
      </c>
      <c r="T238" s="10">
        <v>-476168</v>
      </c>
      <c r="U238" s="10">
        <v>-768310</v>
      </c>
      <c r="V238" s="10">
        <v>0</v>
      </c>
      <c r="W238" s="10">
        <v>0</v>
      </c>
      <c r="X238" s="10">
        <v>0</v>
      </c>
      <c r="Y238" s="10">
        <v>0</v>
      </c>
      <c r="Z238" s="10">
        <v>-103150</v>
      </c>
      <c r="AA238" s="10">
        <v>-379608</v>
      </c>
      <c r="AB238" s="10">
        <v>0</v>
      </c>
      <c r="AC238" s="10">
        <v>-214697</v>
      </c>
      <c r="AD238" s="10">
        <v>-3751</v>
      </c>
      <c r="AE238" s="10">
        <v>0</v>
      </c>
      <c r="AF238" s="10">
        <v>0</v>
      </c>
    </row>
    <row r="239" spans="3:32">
      <c r="C239">
        <f t="shared" si="6"/>
        <v>2031</v>
      </c>
      <c r="D239">
        <f t="shared" si="7"/>
        <v>3</v>
      </c>
      <c r="E239" s="10">
        <v>-7069843</v>
      </c>
      <c r="F239" s="10">
        <v>-18347</v>
      </c>
      <c r="G239" s="10">
        <v>-355045</v>
      </c>
      <c r="H239" s="10">
        <v>355979</v>
      </c>
      <c r="I239" s="10">
        <v>2336</v>
      </c>
      <c r="J239" s="10">
        <v>13830544</v>
      </c>
      <c r="K239" s="10">
        <v>66100</v>
      </c>
      <c r="L239" s="10">
        <v>246861</v>
      </c>
      <c r="M239" s="10">
        <v>3466979</v>
      </c>
      <c r="N239" s="10">
        <v>1898746</v>
      </c>
      <c r="O239" s="10">
        <v>0</v>
      </c>
      <c r="P239" s="10">
        <v>0</v>
      </c>
      <c r="Q239" s="10">
        <v>108105</v>
      </c>
      <c r="R239" s="10">
        <v>13954</v>
      </c>
      <c r="S239" s="10">
        <v>-437</v>
      </c>
      <c r="T239" s="10">
        <v>133852</v>
      </c>
      <c r="U239" s="10">
        <v>243348</v>
      </c>
      <c r="V239" s="10">
        <v>0</v>
      </c>
      <c r="W239" s="10">
        <v>0</v>
      </c>
      <c r="X239" s="10">
        <v>0</v>
      </c>
      <c r="Y239" s="10">
        <v>0</v>
      </c>
      <c r="Z239" s="10">
        <v>45357</v>
      </c>
      <c r="AA239" s="10">
        <v>86414</v>
      </c>
      <c r="AB239" s="10">
        <v>0</v>
      </c>
      <c r="AC239" s="10">
        <v>111998</v>
      </c>
      <c r="AD239" s="10">
        <v>1589</v>
      </c>
      <c r="AE239" s="10">
        <v>0</v>
      </c>
      <c r="AF239" s="10">
        <v>0</v>
      </c>
    </row>
    <row r="240" spans="3:32">
      <c r="C240">
        <f t="shared" si="6"/>
        <v>2031</v>
      </c>
      <c r="D240">
        <f t="shared" si="7"/>
        <v>4</v>
      </c>
      <c r="E240" s="10">
        <v>-3662352</v>
      </c>
      <c r="F240" s="10">
        <v>-9423</v>
      </c>
      <c r="G240" s="10">
        <v>-183778</v>
      </c>
      <c r="H240" s="10">
        <v>432700</v>
      </c>
      <c r="I240" s="10">
        <v>2839</v>
      </c>
      <c r="J240" s="10">
        <v>3421893</v>
      </c>
      <c r="K240" s="10">
        <v>18235</v>
      </c>
      <c r="L240" s="10">
        <v>62699</v>
      </c>
      <c r="M240" s="10">
        <v>883328</v>
      </c>
      <c r="N240" s="10">
        <v>463064</v>
      </c>
      <c r="O240" s="10">
        <v>0</v>
      </c>
      <c r="P240" s="10">
        <v>0</v>
      </c>
      <c r="Q240" s="10">
        <v>283334</v>
      </c>
      <c r="R240" s="10">
        <v>11107</v>
      </c>
      <c r="S240" s="10">
        <v>1804</v>
      </c>
      <c r="T240" s="10">
        <v>355660</v>
      </c>
      <c r="U240" s="10">
        <v>771308</v>
      </c>
      <c r="V240" s="10">
        <v>0</v>
      </c>
      <c r="W240" s="10">
        <v>0</v>
      </c>
      <c r="X240" s="10">
        <v>0</v>
      </c>
      <c r="Y240" s="10">
        <v>0</v>
      </c>
      <c r="Z240" s="10">
        <v>98429</v>
      </c>
      <c r="AA240" s="10">
        <v>396392</v>
      </c>
      <c r="AB240" s="10">
        <v>0</v>
      </c>
      <c r="AC240" s="10">
        <v>206175</v>
      </c>
      <c r="AD240" s="10">
        <v>4964</v>
      </c>
      <c r="AE240" s="10">
        <v>0</v>
      </c>
      <c r="AF240" s="10">
        <v>0</v>
      </c>
    </row>
    <row r="241" spans="3:32">
      <c r="C241">
        <f t="shared" si="6"/>
        <v>2031</v>
      </c>
      <c r="D241">
        <f t="shared" si="7"/>
        <v>5</v>
      </c>
      <c r="E241" s="10">
        <v>102856404</v>
      </c>
      <c r="F241" s="10">
        <v>262354</v>
      </c>
      <c r="G241" s="10">
        <v>5157290</v>
      </c>
      <c r="H241" s="10">
        <v>4534555</v>
      </c>
      <c r="I241" s="10">
        <v>29733</v>
      </c>
      <c r="J241" s="10">
        <v>34409710</v>
      </c>
      <c r="K241" s="10">
        <v>185067</v>
      </c>
      <c r="L241" s="10">
        <v>624884</v>
      </c>
      <c r="M241" s="10">
        <v>8356090</v>
      </c>
      <c r="N241" s="10">
        <v>4431044</v>
      </c>
      <c r="O241" s="10">
        <v>0</v>
      </c>
      <c r="P241" s="10">
        <v>0</v>
      </c>
      <c r="Q241" s="10">
        <v>723195</v>
      </c>
      <c r="R241" s="10">
        <v>23230</v>
      </c>
      <c r="S241" s="10">
        <v>5345</v>
      </c>
      <c r="T241" s="10">
        <v>911135</v>
      </c>
      <c r="U241" s="10">
        <v>1100133</v>
      </c>
      <c r="V241" s="10">
        <v>0</v>
      </c>
      <c r="W241" s="10">
        <v>0</v>
      </c>
      <c r="X241" s="10">
        <v>0</v>
      </c>
      <c r="Y241" s="10">
        <v>0</v>
      </c>
      <c r="Z241" s="10">
        <v>186273</v>
      </c>
      <c r="AA241" s="10">
        <v>672927</v>
      </c>
      <c r="AB241" s="10">
        <v>0</v>
      </c>
      <c r="AC241" s="10">
        <v>412302</v>
      </c>
      <c r="AD241" s="10">
        <v>8870</v>
      </c>
      <c r="AE241" s="10">
        <v>0</v>
      </c>
      <c r="AF241" s="10">
        <v>0</v>
      </c>
    </row>
    <row r="242" spans="3:32">
      <c r="C242">
        <f t="shared" si="6"/>
        <v>2031</v>
      </c>
      <c r="D242">
        <f t="shared" si="7"/>
        <v>6</v>
      </c>
      <c r="E242" s="10">
        <v>51296762</v>
      </c>
      <c r="F242" s="10">
        <v>129678</v>
      </c>
      <c r="G242" s="10">
        <v>2569474</v>
      </c>
      <c r="H242" s="10">
        <v>1645249</v>
      </c>
      <c r="I242" s="10">
        <v>10782</v>
      </c>
      <c r="J242" s="10">
        <v>7712591</v>
      </c>
      <c r="K242" s="10">
        <v>45045</v>
      </c>
      <c r="L242" s="10">
        <v>146621</v>
      </c>
      <c r="M242" s="10">
        <v>1818013</v>
      </c>
      <c r="N242" s="10">
        <v>906186</v>
      </c>
      <c r="O242" s="10">
        <v>0</v>
      </c>
      <c r="P242" s="10">
        <v>0</v>
      </c>
      <c r="Q242" s="10">
        <v>-24963</v>
      </c>
      <c r="R242" s="10">
        <v>-5815</v>
      </c>
      <c r="S242" s="10">
        <v>-1300</v>
      </c>
      <c r="T242" s="10">
        <v>30814</v>
      </c>
      <c r="U242" s="10">
        <v>31394</v>
      </c>
      <c r="V242" s="10">
        <v>0</v>
      </c>
      <c r="W242" s="10">
        <v>0</v>
      </c>
      <c r="X242" s="10">
        <v>0</v>
      </c>
      <c r="Y242" s="10">
        <v>0</v>
      </c>
      <c r="Z242" s="10">
        <v>-95583</v>
      </c>
      <c r="AA242" s="10">
        <v>-349018</v>
      </c>
      <c r="AB242" s="10">
        <v>0</v>
      </c>
      <c r="AC242" s="10">
        <v>-191812</v>
      </c>
      <c r="AD242" s="10">
        <v>-4625</v>
      </c>
      <c r="AE242" s="10">
        <v>0</v>
      </c>
      <c r="AF242" s="10">
        <v>0</v>
      </c>
    </row>
    <row r="243" spans="3:32">
      <c r="C243">
        <f t="shared" si="6"/>
        <v>2031</v>
      </c>
      <c r="D243">
        <f t="shared" si="7"/>
        <v>7</v>
      </c>
      <c r="E243" s="10">
        <v>20930887</v>
      </c>
      <c r="F243" s="10">
        <v>52453</v>
      </c>
      <c r="G243" s="10">
        <v>1047660</v>
      </c>
      <c r="H243" s="10">
        <v>958890</v>
      </c>
      <c r="I243" s="10">
        <v>6281</v>
      </c>
      <c r="J243" s="10">
        <v>7305665</v>
      </c>
      <c r="K243" s="10">
        <v>42025</v>
      </c>
      <c r="L243" s="10">
        <v>139279</v>
      </c>
      <c r="M243" s="10">
        <v>1656397</v>
      </c>
      <c r="N243" s="10">
        <v>828461</v>
      </c>
      <c r="O243" s="10">
        <v>0</v>
      </c>
      <c r="P243" s="10">
        <v>0</v>
      </c>
      <c r="Q243" s="10">
        <v>-53691</v>
      </c>
      <c r="R243" s="10">
        <v>-8450</v>
      </c>
      <c r="S243" s="10">
        <v>-2055</v>
      </c>
      <c r="T243" s="10">
        <v>-160797</v>
      </c>
      <c r="U243" s="10">
        <v>-36720</v>
      </c>
      <c r="V243" s="10">
        <v>0</v>
      </c>
      <c r="W243" s="10">
        <v>0</v>
      </c>
      <c r="X243" s="10">
        <v>0</v>
      </c>
      <c r="Y243" s="10">
        <v>0</v>
      </c>
      <c r="Z243" s="10">
        <v>-96039</v>
      </c>
      <c r="AA243" s="10">
        <v>-306926</v>
      </c>
      <c r="AB243" s="10">
        <v>0</v>
      </c>
      <c r="AC243" s="10">
        <v>-182165</v>
      </c>
      <c r="AD243" s="10">
        <v>-4113</v>
      </c>
      <c r="AE243" s="10">
        <v>0</v>
      </c>
      <c r="AF243" s="10">
        <v>0</v>
      </c>
    </row>
    <row r="244" spans="3:32">
      <c r="C244">
        <f t="shared" si="6"/>
        <v>2031</v>
      </c>
      <c r="D244">
        <f t="shared" si="7"/>
        <v>8</v>
      </c>
      <c r="E244" s="10">
        <v>-3727523</v>
      </c>
      <c r="F244" s="10">
        <v>-9261</v>
      </c>
      <c r="G244" s="10">
        <v>-186467</v>
      </c>
      <c r="H244" s="10">
        <v>247678</v>
      </c>
      <c r="I244" s="10">
        <v>1622</v>
      </c>
      <c r="J244" s="10">
        <v>4822817</v>
      </c>
      <c r="K244" s="10">
        <v>28010</v>
      </c>
      <c r="L244" s="10">
        <v>91456</v>
      </c>
      <c r="M244" s="10">
        <v>1123238</v>
      </c>
      <c r="N244" s="10">
        <v>556422</v>
      </c>
      <c r="O244" s="10">
        <v>0</v>
      </c>
      <c r="P244" s="10">
        <v>0</v>
      </c>
      <c r="Q244" s="10">
        <v>-92977</v>
      </c>
      <c r="R244" s="10">
        <v>1580</v>
      </c>
      <c r="S244" s="10">
        <v>-1814</v>
      </c>
      <c r="T244" s="10">
        <v>87319</v>
      </c>
      <c r="U244" s="10">
        <v>-109169</v>
      </c>
      <c r="V244" s="10">
        <v>0</v>
      </c>
      <c r="W244" s="10">
        <v>0</v>
      </c>
      <c r="X244" s="10">
        <v>0</v>
      </c>
      <c r="Y244" s="10">
        <v>0</v>
      </c>
      <c r="Z244" s="10">
        <v>-25483</v>
      </c>
      <c r="AA244" s="10">
        <v>-127090</v>
      </c>
      <c r="AB244" s="10">
        <v>0</v>
      </c>
      <c r="AC244" s="10">
        <v>-67480</v>
      </c>
      <c r="AD244" s="10">
        <v>-341</v>
      </c>
      <c r="AE244" s="10">
        <v>0</v>
      </c>
      <c r="AF244" s="10">
        <v>0</v>
      </c>
    </row>
    <row r="245" spans="3:32">
      <c r="C245">
        <f t="shared" si="6"/>
        <v>2031</v>
      </c>
      <c r="D245">
        <f t="shared" si="7"/>
        <v>9</v>
      </c>
      <c r="E245" s="10">
        <v>-72553314</v>
      </c>
      <c r="F245" s="10">
        <v>-178953</v>
      </c>
      <c r="G245" s="10">
        <v>-3629336</v>
      </c>
      <c r="H245" s="10">
        <v>-3056057</v>
      </c>
      <c r="I245" s="10">
        <v>-20011</v>
      </c>
      <c r="J245" s="10">
        <v>-23735047</v>
      </c>
      <c r="K245" s="10">
        <v>-127104</v>
      </c>
      <c r="L245" s="10">
        <v>-444559</v>
      </c>
      <c r="M245" s="10">
        <v>-5431070</v>
      </c>
      <c r="N245" s="10">
        <v>-2566852</v>
      </c>
      <c r="O245" s="10">
        <v>0</v>
      </c>
      <c r="P245" s="10">
        <v>0</v>
      </c>
      <c r="Q245" s="10">
        <v>-425041</v>
      </c>
      <c r="R245" s="10">
        <v>-17508</v>
      </c>
      <c r="S245" s="10">
        <v>-260</v>
      </c>
      <c r="T245" s="10">
        <v>-531990</v>
      </c>
      <c r="U245" s="10">
        <v>-903309</v>
      </c>
      <c r="V245" s="10">
        <v>0</v>
      </c>
      <c r="W245" s="10">
        <v>0</v>
      </c>
      <c r="X245" s="10">
        <v>0</v>
      </c>
      <c r="Y245" s="10">
        <v>0</v>
      </c>
      <c r="Z245" s="10">
        <v>-97365</v>
      </c>
      <c r="AA245" s="10">
        <v>-347090</v>
      </c>
      <c r="AB245" s="10">
        <v>0</v>
      </c>
      <c r="AC245" s="10">
        <v>-165472</v>
      </c>
      <c r="AD245" s="10">
        <v>-4227</v>
      </c>
      <c r="AE245" s="10">
        <v>0</v>
      </c>
      <c r="AF245" s="10">
        <v>0</v>
      </c>
    </row>
    <row r="246" spans="3:32">
      <c r="C246">
        <f t="shared" si="6"/>
        <v>2031</v>
      </c>
      <c r="D246">
        <f t="shared" si="7"/>
        <v>10</v>
      </c>
      <c r="E246" s="10">
        <v>-83971951</v>
      </c>
      <c r="F246" s="10">
        <v>-205596</v>
      </c>
      <c r="G246" s="10">
        <v>-4200111</v>
      </c>
      <c r="H246" s="10">
        <v>-3365730</v>
      </c>
      <c r="I246" s="10">
        <v>-22038</v>
      </c>
      <c r="J246" s="10">
        <v>-23472338</v>
      </c>
      <c r="K246" s="10">
        <v>-115116</v>
      </c>
      <c r="L246" s="10">
        <v>-433933</v>
      </c>
      <c r="M246" s="10">
        <v>-5324277</v>
      </c>
      <c r="N246" s="10">
        <v>-2565387</v>
      </c>
      <c r="O246" s="10">
        <v>0</v>
      </c>
      <c r="P246" s="10">
        <v>0</v>
      </c>
      <c r="Q246" s="10">
        <v>-220447</v>
      </c>
      <c r="R246" s="10">
        <v>-3099</v>
      </c>
      <c r="S246" s="10">
        <v>-2592</v>
      </c>
      <c r="T246" s="10">
        <v>-394908</v>
      </c>
      <c r="U246" s="10">
        <v>-254200</v>
      </c>
      <c r="V246" s="10">
        <v>0</v>
      </c>
      <c r="W246" s="10">
        <v>0</v>
      </c>
      <c r="X246" s="10">
        <v>0</v>
      </c>
      <c r="Y246" s="10">
        <v>0</v>
      </c>
      <c r="Z246" s="10">
        <v>11852</v>
      </c>
      <c r="AA246" s="10">
        <v>53755</v>
      </c>
      <c r="AB246" s="10">
        <v>0</v>
      </c>
      <c r="AC246" s="10">
        <v>26326</v>
      </c>
      <c r="AD246" s="10">
        <v>-490</v>
      </c>
      <c r="AE246" s="10">
        <v>0</v>
      </c>
      <c r="AF246" s="10">
        <v>0</v>
      </c>
    </row>
    <row r="247" spans="3:32">
      <c r="C247">
        <f t="shared" si="6"/>
        <v>2031</v>
      </c>
      <c r="D247">
        <f t="shared" si="7"/>
        <v>11</v>
      </c>
      <c r="E247" s="10">
        <v>25139515</v>
      </c>
      <c r="F247" s="10">
        <v>61085</v>
      </c>
      <c r="G247" s="10">
        <v>1257080</v>
      </c>
      <c r="H247" s="10">
        <v>339432</v>
      </c>
      <c r="I247" s="10">
        <v>2222</v>
      </c>
      <c r="J247" s="10">
        <v>-2603339</v>
      </c>
      <c r="K247" s="10">
        <v>-12702</v>
      </c>
      <c r="L247" s="10">
        <v>-47941</v>
      </c>
      <c r="M247" s="10">
        <v>-636760</v>
      </c>
      <c r="N247" s="10">
        <v>-330449</v>
      </c>
      <c r="O247" s="10">
        <v>0</v>
      </c>
      <c r="P247" s="10">
        <v>0</v>
      </c>
      <c r="Q247" s="10">
        <v>230122</v>
      </c>
      <c r="R247" s="10">
        <v>19896</v>
      </c>
      <c r="S247" s="10">
        <v>1490</v>
      </c>
      <c r="T247" s="10">
        <v>299094</v>
      </c>
      <c r="U247" s="10">
        <v>319397</v>
      </c>
      <c r="V247" s="10">
        <v>0</v>
      </c>
      <c r="W247" s="10">
        <v>0</v>
      </c>
      <c r="X247" s="10">
        <v>0</v>
      </c>
      <c r="Y247" s="10">
        <v>0</v>
      </c>
      <c r="Z247" s="10">
        <v>196953</v>
      </c>
      <c r="AA247" s="10">
        <v>689149</v>
      </c>
      <c r="AB247" s="10">
        <v>0</v>
      </c>
      <c r="AC247" s="10">
        <v>404389</v>
      </c>
      <c r="AD247" s="10">
        <v>10001</v>
      </c>
      <c r="AE247" s="10">
        <v>0</v>
      </c>
      <c r="AF247" s="10">
        <v>0</v>
      </c>
    </row>
    <row r="248" spans="3:32">
      <c r="C248">
        <f t="shared" si="6"/>
        <v>2031</v>
      </c>
      <c r="D248">
        <f t="shared" si="7"/>
        <v>12</v>
      </c>
      <c r="E248" s="10">
        <v>50349861</v>
      </c>
      <c r="F248" s="10">
        <v>121400</v>
      </c>
      <c r="G248" s="10">
        <v>2516812</v>
      </c>
      <c r="H248" s="10">
        <v>1778663</v>
      </c>
      <c r="I248" s="10">
        <v>11642</v>
      </c>
      <c r="J248" s="10">
        <v>-395269</v>
      </c>
      <c r="K248" s="10">
        <v>-2036</v>
      </c>
      <c r="L248" s="10">
        <v>-6804</v>
      </c>
      <c r="M248" s="10">
        <v>-97679</v>
      </c>
      <c r="N248" s="10">
        <v>-51524</v>
      </c>
      <c r="O248" s="10">
        <v>0</v>
      </c>
      <c r="P248" s="10">
        <v>0</v>
      </c>
      <c r="Q248" s="10">
        <v>19623</v>
      </c>
      <c r="R248" s="10">
        <v>-8174</v>
      </c>
      <c r="S248" s="10">
        <v>447</v>
      </c>
      <c r="T248" s="10">
        <v>125844</v>
      </c>
      <c r="U248" s="10">
        <v>414657</v>
      </c>
      <c r="V248" s="10">
        <v>0</v>
      </c>
      <c r="W248" s="10">
        <v>0</v>
      </c>
      <c r="X248" s="10">
        <v>0</v>
      </c>
      <c r="Y248" s="10">
        <v>0</v>
      </c>
      <c r="Z248" s="10">
        <v>39335</v>
      </c>
      <c r="AA248" s="10">
        <v>176097</v>
      </c>
      <c r="AB248" s="10">
        <v>0</v>
      </c>
      <c r="AC248" s="10">
        <v>122975</v>
      </c>
      <c r="AD248" s="10">
        <v>937</v>
      </c>
      <c r="AE248" s="10">
        <v>0</v>
      </c>
      <c r="AF248" s="10">
        <v>0</v>
      </c>
    </row>
    <row r="249" spans="3:32">
      <c r="C249">
        <f t="shared" si="6"/>
        <v>2032</v>
      </c>
      <c r="D249">
        <f t="shared" si="7"/>
        <v>1</v>
      </c>
      <c r="E249" s="10">
        <v>-13699073</v>
      </c>
      <c r="F249" s="10">
        <v>-32756</v>
      </c>
      <c r="G249" s="10">
        <v>-684155</v>
      </c>
      <c r="H249" s="10">
        <v>-529281</v>
      </c>
      <c r="I249" s="10">
        <v>-3463</v>
      </c>
      <c r="J249" s="10">
        <v>-2428002</v>
      </c>
      <c r="K249" s="10">
        <v>-12476</v>
      </c>
      <c r="L249" s="10">
        <v>-42209</v>
      </c>
      <c r="M249" s="10">
        <v>-594105</v>
      </c>
      <c r="N249" s="10">
        <v>-313448</v>
      </c>
      <c r="O249" s="10">
        <v>0</v>
      </c>
      <c r="P249" s="10">
        <v>0</v>
      </c>
      <c r="Q249" s="10">
        <v>-181513</v>
      </c>
      <c r="R249" s="10">
        <v>-13750</v>
      </c>
      <c r="S249" s="10">
        <v>-915</v>
      </c>
      <c r="T249" s="10">
        <v>-413567</v>
      </c>
      <c r="U249" s="10">
        <v>-604844</v>
      </c>
      <c r="V249" s="10">
        <v>0</v>
      </c>
      <c r="W249" s="10">
        <v>0</v>
      </c>
      <c r="X249" s="10">
        <v>0</v>
      </c>
      <c r="Y249" s="10">
        <v>0</v>
      </c>
      <c r="Z249" s="10">
        <v>-148757</v>
      </c>
      <c r="AA249" s="10">
        <v>-488155</v>
      </c>
      <c r="AB249" s="10">
        <v>0</v>
      </c>
      <c r="AC249" s="10">
        <v>-322918</v>
      </c>
      <c r="AD249" s="10">
        <v>-7189</v>
      </c>
      <c r="AE249" s="10">
        <v>0</v>
      </c>
      <c r="AF249" s="10">
        <v>0</v>
      </c>
    </row>
    <row r="250" spans="3:32">
      <c r="C250">
        <f t="shared" si="6"/>
        <v>2032</v>
      </c>
      <c r="D250">
        <f t="shared" si="7"/>
        <v>2</v>
      </c>
      <c r="E250" s="10">
        <v>-46229764</v>
      </c>
      <c r="F250" s="10">
        <v>-109627</v>
      </c>
      <c r="G250" s="10">
        <v>-2306924</v>
      </c>
      <c r="H250" s="10">
        <v>-2111749</v>
      </c>
      <c r="I250" s="10">
        <v>-13808</v>
      </c>
      <c r="J250" s="10">
        <v>-7640507</v>
      </c>
      <c r="K250" s="10">
        <v>-39477</v>
      </c>
      <c r="L250" s="10">
        <v>-140070</v>
      </c>
      <c r="M250" s="10">
        <v>-1909720</v>
      </c>
      <c r="N250" s="10">
        <v>-981419</v>
      </c>
      <c r="O250" s="10">
        <v>0</v>
      </c>
      <c r="P250" s="10">
        <v>0</v>
      </c>
      <c r="Q250" s="10">
        <v>-298504</v>
      </c>
      <c r="R250" s="10">
        <v>-5695</v>
      </c>
      <c r="S250" s="10">
        <v>-785</v>
      </c>
      <c r="T250" s="10">
        <v>-487208</v>
      </c>
      <c r="U250" s="10">
        <v>-772166</v>
      </c>
      <c r="V250" s="10">
        <v>0</v>
      </c>
      <c r="W250" s="10">
        <v>0</v>
      </c>
      <c r="X250" s="10">
        <v>0</v>
      </c>
      <c r="Y250" s="10">
        <v>0</v>
      </c>
      <c r="Z250" s="10">
        <v>-103150</v>
      </c>
      <c r="AA250" s="10">
        <v>-383422</v>
      </c>
      <c r="AB250" s="10">
        <v>0</v>
      </c>
      <c r="AC250" s="10">
        <v>-214697</v>
      </c>
      <c r="AD250" s="10">
        <v>-3751</v>
      </c>
      <c r="AE250" s="10">
        <v>0</v>
      </c>
      <c r="AF250" s="10">
        <v>0</v>
      </c>
    </row>
    <row r="251" spans="3:32">
      <c r="C251">
        <f t="shared" si="6"/>
        <v>2032</v>
      </c>
      <c r="D251">
        <f t="shared" si="7"/>
        <v>3</v>
      </c>
      <c r="E251" s="10">
        <v>-20807923</v>
      </c>
      <c r="F251" s="10">
        <v>-48937</v>
      </c>
      <c r="G251" s="10">
        <v>-1037611</v>
      </c>
      <c r="H251" s="10">
        <v>-475116</v>
      </c>
      <c r="I251" s="10">
        <v>-3105</v>
      </c>
      <c r="J251" s="10">
        <v>5835788</v>
      </c>
      <c r="K251" s="10">
        <v>27727</v>
      </c>
      <c r="L251" s="10">
        <v>110559</v>
      </c>
      <c r="M251" s="10">
        <v>1546423</v>
      </c>
      <c r="N251" s="10">
        <v>808169</v>
      </c>
      <c r="O251" s="10">
        <v>0</v>
      </c>
      <c r="P251" s="10">
        <v>0</v>
      </c>
      <c r="Q251" s="10">
        <v>110554</v>
      </c>
      <c r="R251" s="10">
        <v>14190</v>
      </c>
      <c r="S251" s="10">
        <v>-445</v>
      </c>
      <c r="T251" s="10">
        <v>134948</v>
      </c>
      <c r="U251" s="10">
        <v>243652</v>
      </c>
      <c r="V251" s="10">
        <v>0</v>
      </c>
      <c r="W251" s="10">
        <v>0</v>
      </c>
      <c r="X251" s="10">
        <v>0</v>
      </c>
      <c r="Y251" s="10">
        <v>0</v>
      </c>
      <c r="Z251" s="10">
        <v>45357</v>
      </c>
      <c r="AA251" s="10">
        <v>87282</v>
      </c>
      <c r="AB251" s="10">
        <v>0</v>
      </c>
      <c r="AC251" s="10">
        <v>111998</v>
      </c>
      <c r="AD251" s="10">
        <v>1589</v>
      </c>
      <c r="AE251" s="10">
        <v>0</v>
      </c>
      <c r="AF251" s="10">
        <v>0</v>
      </c>
    </row>
    <row r="252" spans="3:32">
      <c r="C252">
        <f t="shared" si="6"/>
        <v>2032</v>
      </c>
      <c r="D252">
        <f t="shared" si="7"/>
        <v>4</v>
      </c>
      <c r="E252" s="10">
        <v>-3695918</v>
      </c>
      <c r="F252" s="10">
        <v>-8620</v>
      </c>
      <c r="G252" s="10">
        <v>-184172</v>
      </c>
      <c r="H252" s="10">
        <v>436788</v>
      </c>
      <c r="I252" s="10">
        <v>2854</v>
      </c>
      <c r="J252" s="10">
        <v>3430294</v>
      </c>
      <c r="K252" s="10">
        <v>17785</v>
      </c>
      <c r="L252" s="10">
        <v>65227</v>
      </c>
      <c r="M252" s="10">
        <v>918528</v>
      </c>
      <c r="N252" s="10">
        <v>463064</v>
      </c>
      <c r="O252" s="10">
        <v>0</v>
      </c>
      <c r="P252" s="10">
        <v>0</v>
      </c>
      <c r="Q252" s="10">
        <v>283334</v>
      </c>
      <c r="R252" s="10">
        <v>11107</v>
      </c>
      <c r="S252" s="10">
        <v>1804</v>
      </c>
      <c r="T252" s="10">
        <v>355277</v>
      </c>
      <c r="U252" s="10">
        <v>771157</v>
      </c>
      <c r="V252" s="10">
        <v>0</v>
      </c>
      <c r="W252" s="10">
        <v>0</v>
      </c>
      <c r="X252" s="10">
        <v>0</v>
      </c>
      <c r="Y252" s="10">
        <v>0</v>
      </c>
      <c r="Z252" s="10">
        <v>98429</v>
      </c>
      <c r="AA252" s="10">
        <v>400375</v>
      </c>
      <c r="AB252" s="10">
        <v>0</v>
      </c>
      <c r="AC252" s="10">
        <v>206175</v>
      </c>
      <c r="AD252" s="10">
        <v>4964</v>
      </c>
      <c r="AE252" s="10">
        <v>0</v>
      </c>
      <c r="AF252" s="10">
        <v>0</v>
      </c>
    </row>
    <row r="253" spans="3:32">
      <c r="C253">
        <f t="shared" si="6"/>
        <v>2032</v>
      </c>
      <c r="D253">
        <f t="shared" si="7"/>
        <v>5</v>
      </c>
      <c r="E253" s="10">
        <v>103798387</v>
      </c>
      <c r="F253" s="10">
        <v>240083</v>
      </c>
      <c r="G253" s="10">
        <v>5168754</v>
      </c>
      <c r="H253" s="10">
        <v>4577391</v>
      </c>
      <c r="I253" s="10">
        <v>29893</v>
      </c>
      <c r="J253" s="10">
        <v>34539712</v>
      </c>
      <c r="K253" s="10">
        <v>180498</v>
      </c>
      <c r="L253" s="10">
        <v>650002</v>
      </c>
      <c r="M253" s="10">
        <v>8657761</v>
      </c>
      <c r="N253" s="10">
        <v>4431044</v>
      </c>
      <c r="O253" s="10">
        <v>0</v>
      </c>
      <c r="P253" s="10">
        <v>0</v>
      </c>
      <c r="Q253" s="10">
        <v>723195</v>
      </c>
      <c r="R253" s="10">
        <v>23230</v>
      </c>
      <c r="S253" s="10">
        <v>5345</v>
      </c>
      <c r="T253" s="10">
        <v>910068</v>
      </c>
      <c r="U253" s="10">
        <v>1099871</v>
      </c>
      <c r="V253" s="10">
        <v>0</v>
      </c>
      <c r="W253" s="10">
        <v>0</v>
      </c>
      <c r="X253" s="10">
        <v>0</v>
      </c>
      <c r="Y253" s="10">
        <v>0</v>
      </c>
      <c r="Z253" s="10">
        <v>186273</v>
      </c>
      <c r="AA253" s="10">
        <v>679687</v>
      </c>
      <c r="AB253" s="10">
        <v>0</v>
      </c>
      <c r="AC253" s="10">
        <v>412302</v>
      </c>
      <c r="AD253" s="10">
        <v>8870</v>
      </c>
      <c r="AE253" s="10">
        <v>0</v>
      </c>
      <c r="AF253" s="10">
        <v>0</v>
      </c>
    </row>
    <row r="254" spans="3:32">
      <c r="C254">
        <f t="shared" si="6"/>
        <v>2032</v>
      </c>
      <c r="D254">
        <f t="shared" si="7"/>
        <v>6</v>
      </c>
      <c r="E254" s="10">
        <v>51766134</v>
      </c>
      <c r="F254" s="10">
        <v>118706</v>
      </c>
      <c r="G254" s="10">
        <v>2575439</v>
      </c>
      <c r="H254" s="10">
        <v>1660791</v>
      </c>
      <c r="I254" s="10">
        <v>10840</v>
      </c>
      <c r="J254" s="10">
        <v>7736931</v>
      </c>
      <c r="K254" s="10">
        <v>43933</v>
      </c>
      <c r="L254" s="10">
        <v>152616</v>
      </c>
      <c r="M254" s="10">
        <v>1888910</v>
      </c>
      <c r="N254" s="10">
        <v>906186</v>
      </c>
      <c r="O254" s="10">
        <v>0</v>
      </c>
      <c r="P254" s="10">
        <v>0</v>
      </c>
      <c r="Q254" s="10">
        <v>-24963</v>
      </c>
      <c r="R254" s="10">
        <v>-5815</v>
      </c>
      <c r="S254" s="10">
        <v>-1300</v>
      </c>
      <c r="T254" s="10">
        <v>30784</v>
      </c>
      <c r="U254" s="10">
        <v>31388</v>
      </c>
      <c r="V254" s="10">
        <v>0</v>
      </c>
      <c r="W254" s="10">
        <v>0</v>
      </c>
      <c r="X254" s="10">
        <v>0</v>
      </c>
      <c r="Y254" s="10">
        <v>0</v>
      </c>
      <c r="Z254" s="10">
        <v>-95583</v>
      </c>
      <c r="AA254" s="10">
        <v>-352524</v>
      </c>
      <c r="AB254" s="10">
        <v>0</v>
      </c>
      <c r="AC254" s="10">
        <v>-191812</v>
      </c>
      <c r="AD254" s="10">
        <v>-4625</v>
      </c>
      <c r="AE254" s="10">
        <v>0</v>
      </c>
      <c r="AF254" s="10">
        <v>0</v>
      </c>
    </row>
    <row r="255" spans="3:32">
      <c r="C255">
        <f t="shared" si="6"/>
        <v>2032</v>
      </c>
      <c r="D255">
        <f t="shared" si="7"/>
        <v>7</v>
      </c>
      <c r="E255" s="10">
        <v>21122271</v>
      </c>
      <c r="F255" s="10">
        <v>48029</v>
      </c>
      <c r="G255" s="10">
        <v>1050167</v>
      </c>
      <c r="H255" s="10">
        <v>967947</v>
      </c>
      <c r="I255" s="10">
        <v>6315</v>
      </c>
      <c r="J255" s="10">
        <v>7330639</v>
      </c>
      <c r="K255" s="10">
        <v>40987</v>
      </c>
      <c r="L255" s="10">
        <v>144955</v>
      </c>
      <c r="M255" s="10">
        <v>1720720</v>
      </c>
      <c r="N255" s="10">
        <v>828461</v>
      </c>
      <c r="O255" s="10">
        <v>0</v>
      </c>
      <c r="P255" s="10">
        <v>0</v>
      </c>
      <c r="Q255" s="10">
        <v>-53691</v>
      </c>
      <c r="R255" s="10">
        <v>-8450</v>
      </c>
      <c r="S255" s="10">
        <v>-2055</v>
      </c>
      <c r="T255" s="10">
        <v>-160625</v>
      </c>
      <c r="U255" s="10">
        <v>-36712</v>
      </c>
      <c r="V255" s="10">
        <v>0</v>
      </c>
      <c r="W255" s="10">
        <v>0</v>
      </c>
      <c r="X255" s="10">
        <v>0</v>
      </c>
      <c r="Y255" s="10">
        <v>0</v>
      </c>
      <c r="Z255" s="10">
        <v>-96039</v>
      </c>
      <c r="AA255" s="10">
        <v>-310010</v>
      </c>
      <c r="AB255" s="10">
        <v>0</v>
      </c>
      <c r="AC255" s="10">
        <v>-182165</v>
      </c>
      <c r="AD255" s="10">
        <v>-4113</v>
      </c>
      <c r="AE255" s="10">
        <v>0</v>
      </c>
      <c r="AF255" s="10">
        <v>0</v>
      </c>
    </row>
    <row r="256" spans="3:32">
      <c r="C256">
        <f t="shared" si="6"/>
        <v>2032</v>
      </c>
      <c r="D256">
        <f t="shared" si="7"/>
        <v>8</v>
      </c>
      <c r="E256" s="10">
        <v>-3761585</v>
      </c>
      <c r="F256" s="10">
        <v>-8482</v>
      </c>
      <c r="G256" s="10">
        <v>-186924</v>
      </c>
      <c r="H256" s="10">
        <v>250017</v>
      </c>
      <c r="I256" s="10">
        <v>1631</v>
      </c>
      <c r="J256" s="10">
        <v>4841358</v>
      </c>
      <c r="K256" s="10">
        <v>28010</v>
      </c>
      <c r="L256" s="10">
        <v>95170</v>
      </c>
      <c r="M256" s="10">
        <v>1163361</v>
      </c>
      <c r="N256" s="10">
        <v>556422</v>
      </c>
      <c r="O256" s="10">
        <v>0</v>
      </c>
      <c r="P256" s="10">
        <v>0</v>
      </c>
      <c r="Q256" s="10">
        <v>-92977</v>
      </c>
      <c r="R256" s="10">
        <v>1580</v>
      </c>
      <c r="S256" s="10">
        <v>-1814</v>
      </c>
      <c r="T256" s="10">
        <v>87227</v>
      </c>
      <c r="U256" s="10">
        <v>-109147</v>
      </c>
      <c r="V256" s="10">
        <v>0</v>
      </c>
      <c r="W256" s="10">
        <v>0</v>
      </c>
      <c r="X256" s="10">
        <v>0</v>
      </c>
      <c r="Y256" s="10">
        <v>0</v>
      </c>
      <c r="Z256" s="10">
        <v>-25483</v>
      </c>
      <c r="AA256" s="10">
        <v>-128367</v>
      </c>
      <c r="AB256" s="10">
        <v>0</v>
      </c>
      <c r="AC256" s="10">
        <v>-67480</v>
      </c>
      <c r="AD256" s="10">
        <v>-341</v>
      </c>
      <c r="AE256" s="10">
        <v>0</v>
      </c>
      <c r="AF256" s="10">
        <v>0</v>
      </c>
    </row>
    <row r="257" spans="3:32">
      <c r="C257">
        <f t="shared" si="6"/>
        <v>2032</v>
      </c>
      <c r="D257">
        <f t="shared" si="7"/>
        <v>9</v>
      </c>
      <c r="E257" s="10">
        <v>-73216290</v>
      </c>
      <c r="F257" s="10">
        <v>-163792</v>
      </c>
      <c r="G257" s="10">
        <v>-3638232</v>
      </c>
      <c r="H257" s="10">
        <v>-3084923</v>
      </c>
      <c r="I257" s="10">
        <v>-20121</v>
      </c>
      <c r="J257" s="10">
        <v>-23793468</v>
      </c>
      <c r="K257" s="10">
        <v>-127104</v>
      </c>
      <c r="L257" s="10">
        <v>-462917</v>
      </c>
      <c r="M257" s="10">
        <v>-5658598</v>
      </c>
      <c r="N257" s="10">
        <v>-2566852</v>
      </c>
      <c r="O257" s="10">
        <v>0</v>
      </c>
      <c r="P257" s="10">
        <v>0</v>
      </c>
      <c r="Q257" s="10">
        <v>-425041</v>
      </c>
      <c r="R257" s="10">
        <v>-17508</v>
      </c>
      <c r="S257" s="10">
        <v>-260</v>
      </c>
      <c r="T257" s="10">
        <v>-531493</v>
      </c>
      <c r="U257" s="10">
        <v>-903157</v>
      </c>
      <c r="V257" s="10">
        <v>0</v>
      </c>
      <c r="W257" s="10">
        <v>0</v>
      </c>
      <c r="X257" s="10">
        <v>0</v>
      </c>
      <c r="Y257" s="10">
        <v>0</v>
      </c>
      <c r="Z257" s="10">
        <v>-97365</v>
      </c>
      <c r="AA257" s="10">
        <v>-350577</v>
      </c>
      <c r="AB257" s="10">
        <v>0</v>
      </c>
      <c r="AC257" s="10">
        <v>-165472</v>
      </c>
      <c r="AD257" s="10">
        <v>-4227</v>
      </c>
      <c r="AE257" s="10">
        <v>0</v>
      </c>
      <c r="AF257" s="10">
        <v>0</v>
      </c>
    </row>
    <row r="258" spans="3:32">
      <c r="C258">
        <f t="shared" si="6"/>
        <v>2032</v>
      </c>
      <c r="D258">
        <f t="shared" si="7"/>
        <v>10</v>
      </c>
      <c r="E258" s="10">
        <v>-84739225</v>
      </c>
      <c r="F258" s="10">
        <v>-188048</v>
      </c>
      <c r="G258" s="10">
        <v>-4210434</v>
      </c>
      <c r="H258" s="10">
        <v>-3397522</v>
      </c>
      <c r="I258" s="10">
        <v>-22159</v>
      </c>
      <c r="J258" s="10">
        <v>-23548531</v>
      </c>
      <c r="K258" s="10">
        <v>-115116</v>
      </c>
      <c r="L258" s="10">
        <v>-451430</v>
      </c>
      <c r="M258" s="10">
        <v>-5531188</v>
      </c>
      <c r="N258" s="10">
        <v>-2565387</v>
      </c>
      <c r="O258" s="10">
        <v>0</v>
      </c>
      <c r="P258" s="10">
        <v>0</v>
      </c>
      <c r="Q258" s="10">
        <v>-221718</v>
      </c>
      <c r="R258" s="10">
        <v>-3099</v>
      </c>
      <c r="S258" s="10">
        <v>-2592</v>
      </c>
      <c r="T258" s="10">
        <v>-394459</v>
      </c>
      <c r="U258" s="10">
        <v>-254135</v>
      </c>
      <c r="V258" s="10">
        <v>0</v>
      </c>
      <c r="W258" s="10">
        <v>0</v>
      </c>
      <c r="X258" s="10">
        <v>0</v>
      </c>
      <c r="Y258" s="10">
        <v>0</v>
      </c>
      <c r="Z258" s="10">
        <v>11852</v>
      </c>
      <c r="AA258" s="10">
        <v>54295</v>
      </c>
      <c r="AB258" s="10">
        <v>0</v>
      </c>
      <c r="AC258" s="10">
        <v>26326</v>
      </c>
      <c r="AD258" s="10">
        <v>-490</v>
      </c>
      <c r="AE258" s="10">
        <v>0</v>
      </c>
      <c r="AF258" s="10">
        <v>0</v>
      </c>
    </row>
    <row r="259" spans="3:32">
      <c r="C259">
        <f t="shared" si="6"/>
        <v>2032</v>
      </c>
      <c r="D259">
        <f t="shared" si="7"/>
        <v>11</v>
      </c>
      <c r="E259" s="10">
        <v>25369183</v>
      </c>
      <c r="F259" s="10">
        <v>55833</v>
      </c>
      <c r="G259" s="10">
        <v>1260200</v>
      </c>
      <c r="H259" s="10">
        <v>342639</v>
      </c>
      <c r="I259" s="10">
        <v>2234</v>
      </c>
      <c r="J259" s="10">
        <v>-2610668</v>
      </c>
      <c r="K259" s="10">
        <v>-12702</v>
      </c>
      <c r="L259" s="10">
        <v>-49868</v>
      </c>
      <c r="M259" s="10">
        <v>-661710</v>
      </c>
      <c r="N259" s="10">
        <v>-330449</v>
      </c>
      <c r="O259" s="10">
        <v>0</v>
      </c>
      <c r="P259" s="10">
        <v>0</v>
      </c>
      <c r="Q259" s="10">
        <v>231445</v>
      </c>
      <c r="R259" s="10">
        <v>19896</v>
      </c>
      <c r="S259" s="10">
        <v>1490</v>
      </c>
      <c r="T259" s="10">
        <v>298756</v>
      </c>
      <c r="U259" s="10">
        <v>319332</v>
      </c>
      <c r="V259" s="10">
        <v>0</v>
      </c>
      <c r="W259" s="10">
        <v>0</v>
      </c>
      <c r="X259" s="10">
        <v>0</v>
      </c>
      <c r="Y259" s="10">
        <v>0</v>
      </c>
      <c r="Z259" s="10">
        <v>196953</v>
      </c>
      <c r="AA259" s="10">
        <v>696073</v>
      </c>
      <c r="AB259" s="10">
        <v>0</v>
      </c>
      <c r="AC259" s="10">
        <v>404389</v>
      </c>
      <c r="AD259" s="10">
        <v>10001</v>
      </c>
      <c r="AE259" s="10">
        <v>0</v>
      </c>
      <c r="AF259" s="10">
        <v>0</v>
      </c>
    </row>
    <row r="260" spans="3:32">
      <c r="C260">
        <f t="shared" si="6"/>
        <v>2032</v>
      </c>
      <c r="D260">
        <f t="shared" si="7"/>
        <v>12</v>
      </c>
      <c r="E260" s="10">
        <v>50809734</v>
      </c>
      <c r="F260" s="10">
        <v>110887</v>
      </c>
      <c r="G260" s="10">
        <v>2523150</v>
      </c>
      <c r="H260" s="10">
        <v>1795464</v>
      </c>
      <c r="I260" s="10">
        <v>11707</v>
      </c>
      <c r="J260" s="10">
        <v>-396354</v>
      </c>
      <c r="K260" s="10">
        <v>-2036</v>
      </c>
      <c r="L260" s="10">
        <v>-7087</v>
      </c>
      <c r="M260" s="10">
        <v>-101523</v>
      </c>
      <c r="N260" s="10">
        <v>-51524</v>
      </c>
      <c r="O260" s="10">
        <v>0</v>
      </c>
      <c r="P260" s="10">
        <v>0</v>
      </c>
      <c r="Q260" s="10">
        <v>19728</v>
      </c>
      <c r="R260" s="10">
        <v>-8174</v>
      </c>
      <c r="S260" s="10">
        <v>447</v>
      </c>
      <c r="T260" s="10">
        <v>125758</v>
      </c>
      <c r="U260" s="10">
        <v>414297</v>
      </c>
      <c r="V260" s="10">
        <v>0</v>
      </c>
      <c r="W260" s="10">
        <v>0</v>
      </c>
      <c r="X260" s="10">
        <v>0</v>
      </c>
      <c r="Y260" s="10">
        <v>0</v>
      </c>
      <c r="Z260" s="10">
        <v>39335</v>
      </c>
      <c r="AA260" s="10">
        <v>177866</v>
      </c>
      <c r="AB260" s="10">
        <v>0</v>
      </c>
      <c r="AC260" s="10">
        <v>122975</v>
      </c>
      <c r="AD260" s="10">
        <v>937</v>
      </c>
      <c r="AE260" s="10">
        <v>0</v>
      </c>
      <c r="AF260" s="10">
        <v>0</v>
      </c>
    </row>
    <row r="261" spans="3:32">
      <c r="C261">
        <f t="shared" si="6"/>
        <v>2033</v>
      </c>
      <c r="D261">
        <f t="shared" si="7"/>
        <v>1</v>
      </c>
      <c r="E261" s="10">
        <v>-13830415</v>
      </c>
      <c r="F261" s="10">
        <v>-29913</v>
      </c>
      <c r="G261" s="10">
        <v>-686222</v>
      </c>
      <c r="H261" s="10">
        <v>-534091</v>
      </c>
      <c r="I261" s="10">
        <v>-3480</v>
      </c>
      <c r="J261" s="10">
        <v>-2437814</v>
      </c>
      <c r="K261" s="10">
        <v>-12476</v>
      </c>
      <c r="L261" s="10">
        <v>-43964</v>
      </c>
      <c r="M261" s="10">
        <v>-613266</v>
      </c>
      <c r="N261" s="10">
        <v>-313448</v>
      </c>
      <c r="O261" s="10">
        <v>0</v>
      </c>
      <c r="P261" s="10">
        <v>0</v>
      </c>
      <c r="Q261" s="10">
        <v>-182556</v>
      </c>
      <c r="R261" s="10">
        <v>-13750</v>
      </c>
      <c r="S261" s="10">
        <v>-915</v>
      </c>
      <c r="T261" s="10">
        <v>-414083</v>
      </c>
      <c r="U261" s="10">
        <v>-605023</v>
      </c>
      <c r="V261" s="10">
        <v>0</v>
      </c>
      <c r="W261" s="10">
        <v>0</v>
      </c>
      <c r="X261" s="10">
        <v>0</v>
      </c>
      <c r="Y261" s="10">
        <v>0</v>
      </c>
      <c r="Z261" s="10">
        <v>-148757</v>
      </c>
      <c r="AA261" s="10">
        <v>-493059</v>
      </c>
      <c r="AB261" s="10">
        <v>0</v>
      </c>
      <c r="AC261" s="10">
        <v>-322918</v>
      </c>
      <c r="AD261" s="10">
        <v>-7189</v>
      </c>
      <c r="AE261" s="10">
        <v>0</v>
      </c>
      <c r="AF261" s="10">
        <v>0</v>
      </c>
    </row>
    <row r="262" spans="3:32">
      <c r="C262">
        <f t="shared" si="6"/>
        <v>2033</v>
      </c>
      <c r="D262">
        <f t="shared" si="7"/>
        <v>2</v>
      </c>
      <c r="E262" s="10">
        <v>-61674135</v>
      </c>
      <c r="F262" s="10">
        <v>-132197</v>
      </c>
      <c r="G262" s="10">
        <v>-3057753</v>
      </c>
      <c r="H262" s="10">
        <v>-3039415</v>
      </c>
      <c r="I262" s="10">
        <v>-19798</v>
      </c>
      <c r="J262" s="10">
        <v>-15850238</v>
      </c>
      <c r="K262" s="10">
        <v>-79800</v>
      </c>
      <c r="L262" s="10">
        <v>-294178</v>
      </c>
      <c r="M262" s="10">
        <v>-3986343</v>
      </c>
      <c r="N262" s="10">
        <v>-2003906</v>
      </c>
      <c r="O262" s="10">
        <v>0</v>
      </c>
      <c r="P262" s="10">
        <v>0</v>
      </c>
      <c r="Q262" s="10">
        <v>-295197</v>
      </c>
      <c r="R262" s="10">
        <v>-5601</v>
      </c>
      <c r="S262" s="10">
        <v>-772</v>
      </c>
      <c r="T262" s="10">
        <v>-476168</v>
      </c>
      <c r="U262" s="10">
        <v>-768310</v>
      </c>
      <c r="V262" s="10">
        <v>0</v>
      </c>
      <c r="W262" s="10">
        <v>0</v>
      </c>
      <c r="X262" s="10">
        <v>0</v>
      </c>
      <c r="Y262" s="10">
        <v>0</v>
      </c>
      <c r="Z262" s="10">
        <v>-103150</v>
      </c>
      <c r="AA262" s="10">
        <v>-387274</v>
      </c>
      <c r="AB262" s="10">
        <v>0</v>
      </c>
      <c r="AC262" s="10">
        <v>-214697</v>
      </c>
      <c r="AD262" s="10">
        <v>-3751</v>
      </c>
      <c r="AE262" s="10">
        <v>0</v>
      </c>
      <c r="AF262" s="10">
        <v>0</v>
      </c>
    </row>
    <row r="263" spans="3:32">
      <c r="C263">
        <f t="shared" si="6"/>
        <v>2033</v>
      </c>
      <c r="D263">
        <f t="shared" si="7"/>
        <v>3</v>
      </c>
      <c r="E263" s="10">
        <v>-7203054</v>
      </c>
      <c r="F263" s="10">
        <v>-15302</v>
      </c>
      <c r="G263" s="10">
        <v>-356884</v>
      </c>
      <c r="H263" s="10">
        <v>362608</v>
      </c>
      <c r="I263" s="10">
        <v>2361</v>
      </c>
      <c r="J263" s="10">
        <v>13928862</v>
      </c>
      <c r="K263" s="10">
        <v>63652</v>
      </c>
      <c r="L263" s="10">
        <v>267671</v>
      </c>
      <c r="M263" s="10">
        <v>3712556</v>
      </c>
      <c r="N263" s="10">
        <v>1898746</v>
      </c>
      <c r="O263" s="10">
        <v>0</v>
      </c>
      <c r="P263" s="10">
        <v>0</v>
      </c>
      <c r="Q263" s="10">
        <v>109356</v>
      </c>
      <c r="R263" s="10">
        <v>13954</v>
      </c>
      <c r="S263" s="10">
        <v>-437</v>
      </c>
      <c r="T263" s="10">
        <v>133852</v>
      </c>
      <c r="U263" s="10">
        <v>243348</v>
      </c>
      <c r="V263" s="10">
        <v>0</v>
      </c>
      <c r="W263" s="10">
        <v>0</v>
      </c>
      <c r="X263" s="10">
        <v>0</v>
      </c>
      <c r="Y263" s="10">
        <v>0</v>
      </c>
      <c r="Z263" s="10">
        <v>45357</v>
      </c>
      <c r="AA263" s="10">
        <v>88159</v>
      </c>
      <c r="AB263" s="10">
        <v>0</v>
      </c>
      <c r="AC263" s="10">
        <v>111998</v>
      </c>
      <c r="AD263" s="10">
        <v>1589</v>
      </c>
      <c r="AE263" s="10">
        <v>0</v>
      </c>
      <c r="AF263" s="10">
        <v>0</v>
      </c>
    </row>
    <row r="264" spans="3:32">
      <c r="C264">
        <f t="shared" si="6"/>
        <v>2033</v>
      </c>
      <c r="D264">
        <f t="shared" si="7"/>
        <v>4</v>
      </c>
      <c r="E264" s="10">
        <v>-3731324</v>
      </c>
      <c r="F264" s="10">
        <v>-7855</v>
      </c>
      <c r="G264" s="10">
        <v>-184751</v>
      </c>
      <c r="H264" s="10">
        <v>440757</v>
      </c>
      <c r="I264" s="10">
        <v>2869</v>
      </c>
      <c r="J264" s="10">
        <v>3442263</v>
      </c>
      <c r="K264" s="10">
        <v>17560</v>
      </c>
      <c r="L264" s="10">
        <v>67911</v>
      </c>
      <c r="M264" s="10">
        <v>948464</v>
      </c>
      <c r="N264" s="10">
        <v>463064</v>
      </c>
      <c r="O264" s="10">
        <v>0</v>
      </c>
      <c r="P264" s="10">
        <v>0</v>
      </c>
      <c r="Q264" s="10">
        <v>284964</v>
      </c>
      <c r="R264" s="10">
        <v>11107</v>
      </c>
      <c r="S264" s="10">
        <v>1804</v>
      </c>
      <c r="T264" s="10">
        <v>355660</v>
      </c>
      <c r="U264" s="10">
        <v>771308</v>
      </c>
      <c r="V264" s="10">
        <v>0</v>
      </c>
      <c r="W264" s="10">
        <v>0</v>
      </c>
      <c r="X264" s="10">
        <v>0</v>
      </c>
      <c r="Y264" s="10">
        <v>0</v>
      </c>
      <c r="Z264" s="10">
        <v>98429</v>
      </c>
      <c r="AA264" s="10">
        <v>404397</v>
      </c>
      <c r="AB264" s="10">
        <v>0</v>
      </c>
      <c r="AC264" s="10">
        <v>206175</v>
      </c>
      <c r="AD264" s="10">
        <v>4964</v>
      </c>
      <c r="AE264" s="10">
        <v>0</v>
      </c>
      <c r="AF264" s="10">
        <v>0</v>
      </c>
    </row>
    <row r="265" spans="3:32">
      <c r="C265">
        <f t="shared" si="6"/>
        <v>2033</v>
      </c>
      <c r="D265">
        <f t="shared" si="7"/>
        <v>5</v>
      </c>
      <c r="E265" s="10">
        <v>104792483</v>
      </c>
      <c r="F265" s="10">
        <v>218616</v>
      </c>
      <c r="G265" s="10">
        <v>5185214</v>
      </c>
      <c r="H265" s="10">
        <v>4618990</v>
      </c>
      <c r="I265" s="10">
        <v>30050</v>
      </c>
      <c r="J265" s="10">
        <v>34645247</v>
      </c>
      <c r="K265" s="10">
        <v>178213</v>
      </c>
      <c r="L265" s="10">
        <v>676658</v>
      </c>
      <c r="M265" s="10">
        <v>8967045</v>
      </c>
      <c r="N265" s="10">
        <v>4431044</v>
      </c>
      <c r="O265" s="10">
        <v>0</v>
      </c>
      <c r="P265" s="10">
        <v>0</v>
      </c>
      <c r="Q265" s="10">
        <v>727356</v>
      </c>
      <c r="R265" s="10">
        <v>23230</v>
      </c>
      <c r="S265" s="10">
        <v>5345</v>
      </c>
      <c r="T265" s="10">
        <v>911135</v>
      </c>
      <c r="U265" s="10">
        <v>1100133</v>
      </c>
      <c r="V265" s="10">
        <v>0</v>
      </c>
      <c r="W265" s="10">
        <v>0</v>
      </c>
      <c r="X265" s="10">
        <v>0</v>
      </c>
      <c r="Y265" s="10">
        <v>0</v>
      </c>
      <c r="Z265" s="10">
        <v>186273</v>
      </c>
      <c r="AA265" s="10">
        <v>686516</v>
      </c>
      <c r="AB265" s="10">
        <v>0</v>
      </c>
      <c r="AC265" s="10">
        <v>412302</v>
      </c>
      <c r="AD265" s="10">
        <v>8870</v>
      </c>
      <c r="AE265" s="10">
        <v>0</v>
      </c>
      <c r="AF265" s="10">
        <v>0</v>
      </c>
    </row>
    <row r="266" spans="3:32">
      <c r="C266">
        <f t="shared" si="6"/>
        <v>2033</v>
      </c>
      <c r="D266">
        <f t="shared" si="7"/>
        <v>6</v>
      </c>
      <c r="E266" s="10">
        <v>52261741</v>
      </c>
      <c r="F266" s="10">
        <v>108012</v>
      </c>
      <c r="G266" s="10">
        <v>2583771</v>
      </c>
      <c r="H266" s="10">
        <v>1675883</v>
      </c>
      <c r="I266" s="10">
        <v>10898</v>
      </c>
      <c r="J266" s="10">
        <v>7772376</v>
      </c>
      <c r="K266" s="10">
        <v>43377</v>
      </c>
      <c r="L266" s="10">
        <v>158730</v>
      </c>
      <c r="M266" s="10">
        <v>1945143</v>
      </c>
      <c r="N266" s="10">
        <v>906186</v>
      </c>
      <c r="O266" s="10">
        <v>0</v>
      </c>
      <c r="P266" s="10">
        <v>0</v>
      </c>
      <c r="Q266" s="10">
        <v>-25106</v>
      </c>
      <c r="R266" s="10">
        <v>-5815</v>
      </c>
      <c r="S266" s="10">
        <v>-1300</v>
      </c>
      <c r="T266" s="10">
        <v>30814</v>
      </c>
      <c r="U266" s="10">
        <v>31394</v>
      </c>
      <c r="V266" s="10">
        <v>0</v>
      </c>
      <c r="W266" s="10">
        <v>0</v>
      </c>
      <c r="X266" s="10">
        <v>0</v>
      </c>
      <c r="Y266" s="10">
        <v>0</v>
      </c>
      <c r="Z266" s="10">
        <v>-95583</v>
      </c>
      <c r="AA266" s="10">
        <v>-356066</v>
      </c>
      <c r="AB266" s="10">
        <v>0</v>
      </c>
      <c r="AC266" s="10">
        <v>-191812</v>
      </c>
      <c r="AD266" s="10">
        <v>-4625</v>
      </c>
      <c r="AE266" s="10">
        <v>0</v>
      </c>
      <c r="AF266" s="10">
        <v>0</v>
      </c>
    </row>
    <row r="267" spans="3:32">
      <c r="C267">
        <f t="shared" ref="C267:C320" si="8">IF(D267=1,C266+1,C266)</f>
        <v>2033</v>
      </c>
      <c r="D267">
        <f t="shared" ref="D267:D320" si="9">IF(D266=12,1,D266+1)</f>
        <v>7</v>
      </c>
      <c r="E267" s="10">
        <v>21324445</v>
      </c>
      <c r="F267" s="10">
        <v>43668</v>
      </c>
      <c r="G267" s="10">
        <v>1053603</v>
      </c>
      <c r="H267" s="10">
        <v>976743</v>
      </c>
      <c r="I267" s="10">
        <v>6349</v>
      </c>
      <c r="J267" s="10">
        <v>7360095</v>
      </c>
      <c r="K267" s="10">
        <v>40469</v>
      </c>
      <c r="L267" s="10">
        <v>150857</v>
      </c>
      <c r="M267" s="10">
        <v>1777108</v>
      </c>
      <c r="N267" s="10">
        <v>828461</v>
      </c>
      <c r="O267" s="10">
        <v>0</v>
      </c>
      <c r="P267" s="10">
        <v>0</v>
      </c>
      <c r="Q267" s="10">
        <v>-54000</v>
      </c>
      <c r="R267" s="10">
        <v>-8450</v>
      </c>
      <c r="S267" s="10">
        <v>-2055</v>
      </c>
      <c r="T267" s="10">
        <v>-160797</v>
      </c>
      <c r="U267" s="10">
        <v>-36720</v>
      </c>
      <c r="V267" s="10">
        <v>0</v>
      </c>
      <c r="W267" s="10">
        <v>0</v>
      </c>
      <c r="X267" s="10">
        <v>0</v>
      </c>
      <c r="Y267" s="10">
        <v>0</v>
      </c>
      <c r="Z267" s="10">
        <v>-96039</v>
      </c>
      <c r="AA267" s="10">
        <v>-313124</v>
      </c>
      <c r="AB267" s="10">
        <v>0</v>
      </c>
      <c r="AC267" s="10">
        <v>-182165</v>
      </c>
      <c r="AD267" s="10">
        <v>-4113</v>
      </c>
      <c r="AE267" s="10">
        <v>0</v>
      </c>
      <c r="AF267" s="10">
        <v>0</v>
      </c>
    </row>
    <row r="268" spans="3:32">
      <c r="C268">
        <f t="shared" si="8"/>
        <v>2033</v>
      </c>
      <c r="D268">
        <f t="shared" si="9"/>
        <v>8</v>
      </c>
      <c r="E268" s="10">
        <v>-3797582</v>
      </c>
      <c r="F268" s="10">
        <v>-7706</v>
      </c>
      <c r="G268" s="10">
        <v>-187541</v>
      </c>
      <c r="H268" s="10">
        <v>252289</v>
      </c>
      <c r="I268" s="10">
        <v>1640</v>
      </c>
      <c r="J268" s="10">
        <v>4860192</v>
      </c>
      <c r="K268" s="10">
        <v>27655</v>
      </c>
      <c r="L268" s="10">
        <v>99108</v>
      </c>
      <c r="M268" s="10">
        <v>1201524</v>
      </c>
      <c r="N268" s="10">
        <v>556422</v>
      </c>
      <c r="O268" s="10">
        <v>0</v>
      </c>
      <c r="P268" s="10">
        <v>0</v>
      </c>
      <c r="Q268" s="10">
        <v>-94049</v>
      </c>
      <c r="R268" s="10">
        <v>1580</v>
      </c>
      <c r="S268" s="10">
        <v>-1814</v>
      </c>
      <c r="T268" s="10">
        <v>87319</v>
      </c>
      <c r="U268" s="10">
        <v>-109169</v>
      </c>
      <c r="V268" s="10">
        <v>0</v>
      </c>
      <c r="W268" s="10">
        <v>0</v>
      </c>
      <c r="X268" s="10">
        <v>0</v>
      </c>
      <c r="Y268" s="10">
        <v>0</v>
      </c>
      <c r="Z268" s="10">
        <v>-25483</v>
      </c>
      <c r="AA268" s="10">
        <v>-129656</v>
      </c>
      <c r="AB268" s="10">
        <v>0</v>
      </c>
      <c r="AC268" s="10">
        <v>-67480</v>
      </c>
      <c r="AD268" s="10">
        <v>-341</v>
      </c>
      <c r="AE268" s="10">
        <v>0</v>
      </c>
      <c r="AF268" s="10">
        <v>0</v>
      </c>
    </row>
    <row r="269" spans="3:32">
      <c r="C269">
        <f t="shared" si="8"/>
        <v>2033</v>
      </c>
      <c r="D269">
        <f t="shared" si="9"/>
        <v>9</v>
      </c>
      <c r="E269" s="10">
        <v>-73916938</v>
      </c>
      <c r="F269" s="10">
        <v>-148683</v>
      </c>
      <c r="G269" s="10">
        <v>-3650247</v>
      </c>
      <c r="H269" s="10">
        <v>-3112956</v>
      </c>
      <c r="I269" s="10">
        <v>-20230</v>
      </c>
      <c r="J269" s="10">
        <v>-23888851</v>
      </c>
      <c r="K269" s="10">
        <v>-125496</v>
      </c>
      <c r="L269" s="10">
        <v>-481635</v>
      </c>
      <c r="M269" s="10">
        <v>-5841645</v>
      </c>
      <c r="N269" s="10">
        <v>-2566852</v>
      </c>
      <c r="O269" s="10">
        <v>0</v>
      </c>
      <c r="P269" s="10">
        <v>0</v>
      </c>
      <c r="Q269" s="10">
        <v>-429941</v>
      </c>
      <c r="R269" s="10">
        <v>-17508</v>
      </c>
      <c r="S269" s="10">
        <v>-260</v>
      </c>
      <c r="T269" s="10">
        <v>-531990</v>
      </c>
      <c r="U269" s="10">
        <v>-903309</v>
      </c>
      <c r="V269" s="10">
        <v>0</v>
      </c>
      <c r="W269" s="10">
        <v>0</v>
      </c>
      <c r="X269" s="10">
        <v>0</v>
      </c>
      <c r="Y269" s="10">
        <v>0</v>
      </c>
      <c r="Z269" s="10">
        <v>-97365</v>
      </c>
      <c r="AA269" s="10">
        <v>-354099</v>
      </c>
      <c r="AB269" s="10">
        <v>0</v>
      </c>
      <c r="AC269" s="10">
        <v>-165472</v>
      </c>
      <c r="AD269" s="10">
        <v>-4227</v>
      </c>
      <c r="AE269" s="10">
        <v>0</v>
      </c>
      <c r="AF269" s="10">
        <v>0</v>
      </c>
    </row>
    <row r="270" spans="3:32">
      <c r="C270">
        <f t="shared" si="8"/>
        <v>2033</v>
      </c>
      <c r="D270">
        <f t="shared" si="9"/>
        <v>10</v>
      </c>
      <c r="E270" s="10">
        <v>-85550119</v>
      </c>
      <c r="F270" s="10">
        <v>-170558</v>
      </c>
      <c r="G270" s="10">
        <v>-4224349</v>
      </c>
      <c r="H270" s="10">
        <v>-3428395</v>
      </c>
      <c r="I270" s="10">
        <v>-22278</v>
      </c>
      <c r="J270" s="10">
        <v>-23645526</v>
      </c>
      <c r="K270" s="10">
        <v>-113659</v>
      </c>
      <c r="L270" s="10">
        <v>-469627</v>
      </c>
      <c r="M270" s="10">
        <v>-5709392</v>
      </c>
      <c r="N270" s="10">
        <v>-2565387</v>
      </c>
      <c r="O270" s="10">
        <v>0</v>
      </c>
      <c r="P270" s="10">
        <v>0</v>
      </c>
      <c r="Q270" s="10">
        <v>-222989</v>
      </c>
      <c r="R270" s="10">
        <v>-3099</v>
      </c>
      <c r="S270" s="10">
        <v>-2592</v>
      </c>
      <c r="T270" s="10">
        <v>-394908</v>
      </c>
      <c r="U270" s="10">
        <v>-254200</v>
      </c>
      <c r="V270" s="10">
        <v>0</v>
      </c>
      <c r="W270" s="10">
        <v>0</v>
      </c>
      <c r="X270" s="10">
        <v>0</v>
      </c>
      <c r="Y270" s="10">
        <v>0</v>
      </c>
      <c r="Z270" s="10">
        <v>11852</v>
      </c>
      <c r="AA270" s="10">
        <v>54840</v>
      </c>
      <c r="AB270" s="10">
        <v>0</v>
      </c>
      <c r="AC270" s="10">
        <v>26326</v>
      </c>
      <c r="AD270" s="10">
        <v>-490</v>
      </c>
      <c r="AE270" s="10">
        <v>0</v>
      </c>
      <c r="AF270" s="10">
        <v>0</v>
      </c>
    </row>
    <row r="271" spans="3:32">
      <c r="C271">
        <f t="shared" si="8"/>
        <v>2033</v>
      </c>
      <c r="D271">
        <f t="shared" si="9"/>
        <v>11</v>
      </c>
      <c r="E271" s="10">
        <v>25611924</v>
      </c>
      <c r="F271" s="10">
        <v>50598</v>
      </c>
      <c r="G271" s="10">
        <v>1264383</v>
      </c>
      <c r="H271" s="10">
        <v>345752</v>
      </c>
      <c r="I271" s="10">
        <v>2246</v>
      </c>
      <c r="J271" s="10">
        <v>-2622894</v>
      </c>
      <c r="K271" s="10">
        <v>-12541</v>
      </c>
      <c r="L271" s="10">
        <v>-51910</v>
      </c>
      <c r="M271" s="10">
        <v>-680822</v>
      </c>
      <c r="N271" s="10">
        <v>-330449</v>
      </c>
      <c r="O271" s="10">
        <v>0</v>
      </c>
      <c r="P271" s="10">
        <v>0</v>
      </c>
      <c r="Q271" s="10">
        <v>232768</v>
      </c>
      <c r="R271" s="10">
        <v>19896</v>
      </c>
      <c r="S271" s="10">
        <v>1490</v>
      </c>
      <c r="T271" s="10">
        <v>299094</v>
      </c>
      <c r="U271" s="10">
        <v>319397</v>
      </c>
      <c r="V271" s="10">
        <v>0</v>
      </c>
      <c r="W271" s="10">
        <v>0</v>
      </c>
      <c r="X271" s="10">
        <v>0</v>
      </c>
      <c r="Y271" s="10">
        <v>0</v>
      </c>
      <c r="Z271" s="10">
        <v>196953</v>
      </c>
      <c r="AA271" s="10">
        <v>703065</v>
      </c>
      <c r="AB271" s="10">
        <v>0</v>
      </c>
      <c r="AC271" s="10">
        <v>404389</v>
      </c>
      <c r="AD271" s="10">
        <v>10001</v>
      </c>
      <c r="AE271" s="10">
        <v>0</v>
      </c>
      <c r="AF271" s="10">
        <v>0</v>
      </c>
    </row>
    <row r="272" spans="3:32">
      <c r="C272">
        <f t="shared" si="8"/>
        <v>2033</v>
      </c>
      <c r="D272">
        <f t="shared" si="9"/>
        <v>12</v>
      </c>
      <c r="E272" s="10">
        <v>51295854</v>
      </c>
      <c r="F272" s="10">
        <v>100402</v>
      </c>
      <c r="G272" s="10">
        <v>2531554</v>
      </c>
      <c r="H272" s="10">
        <v>1811779</v>
      </c>
      <c r="I272" s="10">
        <v>11769</v>
      </c>
      <c r="J272" s="10">
        <v>-397362</v>
      </c>
      <c r="K272" s="10">
        <v>-2010</v>
      </c>
      <c r="L272" s="10">
        <v>-7371</v>
      </c>
      <c r="M272" s="10">
        <v>-105319</v>
      </c>
      <c r="N272" s="10">
        <v>-51524</v>
      </c>
      <c r="O272" s="10">
        <v>0</v>
      </c>
      <c r="P272" s="10">
        <v>0</v>
      </c>
      <c r="Q272" s="10">
        <v>19849</v>
      </c>
      <c r="R272" s="10">
        <v>-8174</v>
      </c>
      <c r="S272" s="10">
        <v>447</v>
      </c>
      <c r="T272" s="10">
        <v>125844</v>
      </c>
      <c r="U272" s="10">
        <v>414657</v>
      </c>
      <c r="V272" s="10">
        <v>0</v>
      </c>
      <c r="W272" s="10">
        <v>0</v>
      </c>
      <c r="X272" s="10">
        <v>0</v>
      </c>
      <c r="Y272" s="10">
        <v>0</v>
      </c>
      <c r="Z272" s="10">
        <v>39335</v>
      </c>
      <c r="AA272" s="10">
        <v>179653</v>
      </c>
      <c r="AB272" s="10">
        <v>0</v>
      </c>
      <c r="AC272" s="10">
        <v>122975</v>
      </c>
      <c r="AD272" s="10">
        <v>937</v>
      </c>
      <c r="AE272" s="10">
        <v>0</v>
      </c>
      <c r="AF272" s="10">
        <v>0</v>
      </c>
    </row>
    <row r="273" spans="3:32">
      <c r="C273">
        <f t="shared" si="8"/>
        <v>2034</v>
      </c>
      <c r="D273">
        <f t="shared" si="9"/>
        <v>1</v>
      </c>
      <c r="E273" s="10">
        <v>-13939436</v>
      </c>
      <c r="F273" s="10">
        <v>-27020</v>
      </c>
      <c r="G273" s="10">
        <v>-687480</v>
      </c>
      <c r="H273" s="10">
        <v>-538650</v>
      </c>
      <c r="I273" s="10">
        <v>-3498</v>
      </c>
      <c r="J273" s="10">
        <v>-2446143</v>
      </c>
      <c r="K273" s="10">
        <v>-12318</v>
      </c>
      <c r="L273" s="10">
        <v>-45752</v>
      </c>
      <c r="M273" s="10">
        <v>-632426</v>
      </c>
      <c r="N273" s="10">
        <v>-313448</v>
      </c>
      <c r="O273" s="10">
        <v>0</v>
      </c>
      <c r="P273" s="10">
        <v>0</v>
      </c>
      <c r="Q273" s="10">
        <v>-183599</v>
      </c>
      <c r="R273" s="10">
        <v>-13750</v>
      </c>
      <c r="S273" s="10">
        <v>-915</v>
      </c>
      <c r="T273" s="10">
        <v>-414083</v>
      </c>
      <c r="U273" s="10">
        <v>-605023</v>
      </c>
      <c r="V273" s="10">
        <v>0</v>
      </c>
      <c r="W273" s="10">
        <v>0</v>
      </c>
      <c r="X273" s="10">
        <v>0</v>
      </c>
      <c r="Y273" s="10">
        <v>0</v>
      </c>
      <c r="Z273" s="10">
        <v>-148757</v>
      </c>
      <c r="AA273" s="10">
        <v>-498012</v>
      </c>
      <c r="AB273" s="10">
        <v>0</v>
      </c>
      <c r="AC273" s="10">
        <v>-322918</v>
      </c>
      <c r="AD273" s="10">
        <v>-7189</v>
      </c>
      <c r="AE273" s="10">
        <v>0</v>
      </c>
      <c r="AF273" s="10">
        <v>0</v>
      </c>
    </row>
    <row r="274" spans="3:32">
      <c r="C274">
        <f t="shared" si="8"/>
        <v>2034</v>
      </c>
      <c r="D274">
        <f t="shared" si="9"/>
        <v>2</v>
      </c>
      <c r="E274" s="10">
        <v>-62159789</v>
      </c>
      <c r="F274" s="10">
        <v>-119322</v>
      </c>
      <c r="G274" s="10">
        <v>-3063816</v>
      </c>
      <c r="H274" s="10">
        <v>-3065355</v>
      </c>
      <c r="I274" s="10">
        <v>-19898</v>
      </c>
      <c r="J274" s="10">
        <v>-15878330</v>
      </c>
      <c r="K274" s="10">
        <v>-78790</v>
      </c>
      <c r="L274" s="10">
        <v>-306341</v>
      </c>
      <c r="M274" s="10">
        <v>-4136188</v>
      </c>
      <c r="N274" s="10">
        <v>-2003906</v>
      </c>
      <c r="O274" s="10">
        <v>0</v>
      </c>
      <c r="P274" s="10">
        <v>0</v>
      </c>
      <c r="Q274" s="10">
        <v>-296885</v>
      </c>
      <c r="R274" s="10">
        <v>-5601</v>
      </c>
      <c r="S274" s="10">
        <v>-772</v>
      </c>
      <c r="T274" s="10">
        <v>-476168</v>
      </c>
      <c r="U274" s="10">
        <v>-768310</v>
      </c>
      <c r="V274" s="10">
        <v>0</v>
      </c>
      <c r="W274" s="10">
        <v>0</v>
      </c>
      <c r="X274" s="10">
        <v>0</v>
      </c>
      <c r="Y274" s="10">
        <v>0</v>
      </c>
      <c r="Z274" s="10">
        <v>-103150</v>
      </c>
      <c r="AA274" s="10">
        <v>-391164</v>
      </c>
      <c r="AB274" s="10">
        <v>0</v>
      </c>
      <c r="AC274" s="10">
        <v>-214697</v>
      </c>
      <c r="AD274" s="10">
        <v>-3751</v>
      </c>
      <c r="AE274" s="10">
        <v>0</v>
      </c>
      <c r="AF274" s="10">
        <v>0</v>
      </c>
    </row>
    <row r="275" spans="3:32">
      <c r="C275">
        <f t="shared" si="8"/>
        <v>2034</v>
      </c>
      <c r="D275">
        <f t="shared" si="9"/>
        <v>3</v>
      </c>
      <c r="E275" s="10">
        <v>-7259723</v>
      </c>
      <c r="F275" s="10">
        <v>-13801</v>
      </c>
      <c r="G275" s="10">
        <v>-357638</v>
      </c>
      <c r="H275" s="10">
        <v>365702</v>
      </c>
      <c r="I275" s="10">
        <v>2373</v>
      </c>
      <c r="J275" s="10">
        <v>13947140</v>
      </c>
      <c r="K275" s="10">
        <v>63652</v>
      </c>
      <c r="L275" s="10">
        <v>278484</v>
      </c>
      <c r="M275" s="10">
        <v>3852611</v>
      </c>
      <c r="N275" s="10">
        <v>1898746</v>
      </c>
      <c r="O275" s="10">
        <v>0</v>
      </c>
      <c r="P275" s="10">
        <v>0</v>
      </c>
      <c r="Q275" s="10">
        <v>109981</v>
      </c>
      <c r="R275" s="10">
        <v>13954</v>
      </c>
      <c r="S275" s="10">
        <v>-437</v>
      </c>
      <c r="T275" s="10">
        <v>133852</v>
      </c>
      <c r="U275" s="10">
        <v>243348</v>
      </c>
      <c r="V275" s="10">
        <v>0</v>
      </c>
      <c r="W275" s="10">
        <v>0</v>
      </c>
      <c r="X275" s="10">
        <v>0</v>
      </c>
      <c r="Y275" s="10">
        <v>0</v>
      </c>
      <c r="Z275" s="10">
        <v>45357</v>
      </c>
      <c r="AA275" s="10">
        <v>89044</v>
      </c>
      <c r="AB275" s="10">
        <v>0</v>
      </c>
      <c r="AC275" s="10">
        <v>111998</v>
      </c>
      <c r="AD275" s="10">
        <v>1589</v>
      </c>
      <c r="AE275" s="10">
        <v>0</v>
      </c>
      <c r="AF275" s="10">
        <v>0</v>
      </c>
    </row>
    <row r="276" spans="3:32">
      <c r="C276">
        <f t="shared" si="8"/>
        <v>2034</v>
      </c>
      <c r="D276">
        <f t="shared" si="9"/>
        <v>4</v>
      </c>
      <c r="E276" s="10">
        <v>-3760653</v>
      </c>
      <c r="F276" s="10">
        <v>-7079</v>
      </c>
      <c r="G276" s="10">
        <v>-185166</v>
      </c>
      <c r="H276" s="10">
        <v>444519</v>
      </c>
      <c r="I276" s="10">
        <v>2884</v>
      </c>
      <c r="J276" s="10">
        <v>3440927</v>
      </c>
      <c r="K276" s="10">
        <v>17560</v>
      </c>
      <c r="L276" s="10">
        <v>70646</v>
      </c>
      <c r="M276" s="10">
        <v>989108</v>
      </c>
      <c r="N276" s="10">
        <v>463064</v>
      </c>
      <c r="O276" s="10">
        <v>0</v>
      </c>
      <c r="P276" s="10">
        <v>0</v>
      </c>
      <c r="Q276" s="10">
        <v>288226</v>
      </c>
      <c r="R276" s="10">
        <v>11107</v>
      </c>
      <c r="S276" s="10">
        <v>1804</v>
      </c>
      <c r="T276" s="10">
        <v>355660</v>
      </c>
      <c r="U276" s="10">
        <v>771308</v>
      </c>
      <c r="V276" s="10">
        <v>0</v>
      </c>
      <c r="W276" s="10">
        <v>0</v>
      </c>
      <c r="X276" s="10">
        <v>0</v>
      </c>
      <c r="Y276" s="10">
        <v>0</v>
      </c>
      <c r="Z276" s="10">
        <v>98429</v>
      </c>
      <c r="AA276" s="10">
        <v>408459</v>
      </c>
      <c r="AB276" s="10">
        <v>0</v>
      </c>
      <c r="AC276" s="10">
        <v>206175</v>
      </c>
      <c r="AD276" s="10">
        <v>4964</v>
      </c>
      <c r="AE276" s="10">
        <v>0</v>
      </c>
      <c r="AF276" s="10">
        <v>0</v>
      </c>
    </row>
    <row r="277" spans="3:32">
      <c r="C277">
        <f t="shared" si="8"/>
        <v>2034</v>
      </c>
      <c r="D277">
        <f t="shared" si="9"/>
        <v>5</v>
      </c>
      <c r="E277" s="10">
        <v>105615204</v>
      </c>
      <c r="F277" s="10">
        <v>197082</v>
      </c>
      <c r="G277" s="10">
        <v>5197523</v>
      </c>
      <c r="H277" s="10">
        <v>4658402</v>
      </c>
      <c r="I277" s="10">
        <v>30211</v>
      </c>
      <c r="J277" s="10">
        <v>34706345</v>
      </c>
      <c r="K277" s="10">
        <v>178213</v>
      </c>
      <c r="L277" s="10">
        <v>704340</v>
      </c>
      <c r="M277" s="10">
        <v>9294489</v>
      </c>
      <c r="N277" s="10">
        <v>4431044</v>
      </c>
      <c r="O277" s="10">
        <v>0</v>
      </c>
      <c r="P277" s="10">
        <v>0</v>
      </c>
      <c r="Q277" s="10">
        <v>735679</v>
      </c>
      <c r="R277" s="10">
        <v>23230</v>
      </c>
      <c r="S277" s="10">
        <v>5345</v>
      </c>
      <c r="T277" s="10">
        <v>911135</v>
      </c>
      <c r="U277" s="10">
        <v>1100133</v>
      </c>
      <c r="V277" s="10">
        <v>0</v>
      </c>
      <c r="W277" s="10">
        <v>0</v>
      </c>
      <c r="X277" s="10">
        <v>0</v>
      </c>
      <c r="Y277" s="10">
        <v>0</v>
      </c>
      <c r="Z277" s="10">
        <v>186273</v>
      </c>
      <c r="AA277" s="10">
        <v>693412</v>
      </c>
      <c r="AB277" s="10">
        <v>0</v>
      </c>
      <c r="AC277" s="10">
        <v>412302</v>
      </c>
      <c r="AD277" s="10">
        <v>8870</v>
      </c>
      <c r="AE277" s="10">
        <v>0</v>
      </c>
      <c r="AF277" s="10">
        <v>0</v>
      </c>
    </row>
    <row r="278" spans="3:32">
      <c r="C278">
        <f t="shared" si="8"/>
        <v>2034</v>
      </c>
      <c r="D278">
        <f t="shared" si="9"/>
        <v>6</v>
      </c>
      <c r="E278" s="10">
        <v>52671459</v>
      </c>
      <c r="F278" s="10">
        <v>97412</v>
      </c>
      <c r="G278" s="10">
        <v>2590335</v>
      </c>
      <c r="H278" s="10">
        <v>1690182</v>
      </c>
      <c r="I278" s="10">
        <v>10957</v>
      </c>
      <c r="J278" s="10">
        <v>7787034</v>
      </c>
      <c r="K278" s="10">
        <v>43377</v>
      </c>
      <c r="L278" s="10">
        <v>165324</v>
      </c>
      <c r="M278" s="10">
        <v>2016040</v>
      </c>
      <c r="N278" s="10">
        <v>906186</v>
      </c>
      <c r="O278" s="10">
        <v>0</v>
      </c>
      <c r="P278" s="10">
        <v>0</v>
      </c>
      <c r="Q278" s="10">
        <v>-25394</v>
      </c>
      <c r="R278" s="10">
        <v>-5815</v>
      </c>
      <c r="S278" s="10">
        <v>-1300</v>
      </c>
      <c r="T278" s="10">
        <v>30814</v>
      </c>
      <c r="U278" s="10">
        <v>31394</v>
      </c>
      <c r="V278" s="10">
        <v>0</v>
      </c>
      <c r="W278" s="10">
        <v>0</v>
      </c>
      <c r="X278" s="10">
        <v>0</v>
      </c>
      <c r="Y278" s="10">
        <v>0</v>
      </c>
      <c r="Z278" s="10">
        <v>-95583</v>
      </c>
      <c r="AA278" s="10">
        <v>-359643</v>
      </c>
      <c r="AB278" s="10">
        <v>0</v>
      </c>
      <c r="AC278" s="10">
        <v>-191812</v>
      </c>
      <c r="AD278" s="10">
        <v>-4625</v>
      </c>
      <c r="AE278" s="10">
        <v>0</v>
      </c>
      <c r="AF278" s="10">
        <v>0</v>
      </c>
    </row>
    <row r="279" spans="3:32">
      <c r="C279">
        <f t="shared" si="8"/>
        <v>2034</v>
      </c>
      <c r="D279">
        <f t="shared" si="9"/>
        <v>7</v>
      </c>
      <c r="E279" s="10">
        <v>21491435</v>
      </c>
      <c r="F279" s="10">
        <v>39397</v>
      </c>
      <c r="G279" s="10">
        <v>1056408</v>
      </c>
      <c r="H279" s="10">
        <v>985076</v>
      </c>
      <c r="I279" s="10">
        <v>6384</v>
      </c>
      <c r="J279" s="10">
        <v>7376213</v>
      </c>
      <c r="K279" s="10">
        <v>40469</v>
      </c>
      <c r="L279" s="10">
        <v>156874</v>
      </c>
      <c r="M279" s="10">
        <v>1841430</v>
      </c>
      <c r="N279" s="10">
        <v>828461</v>
      </c>
      <c r="O279" s="10">
        <v>0</v>
      </c>
      <c r="P279" s="10">
        <v>0</v>
      </c>
      <c r="Q279" s="10">
        <v>-54619</v>
      </c>
      <c r="R279" s="10">
        <v>-8450</v>
      </c>
      <c r="S279" s="10">
        <v>-2055</v>
      </c>
      <c r="T279" s="10">
        <v>-160797</v>
      </c>
      <c r="U279" s="10">
        <v>-36720</v>
      </c>
      <c r="V279" s="10">
        <v>0</v>
      </c>
      <c r="W279" s="10">
        <v>0</v>
      </c>
      <c r="X279" s="10">
        <v>0</v>
      </c>
      <c r="Y279" s="10">
        <v>0</v>
      </c>
      <c r="Z279" s="10">
        <v>-96039</v>
      </c>
      <c r="AA279" s="10">
        <v>-316270</v>
      </c>
      <c r="AB279" s="10">
        <v>0</v>
      </c>
      <c r="AC279" s="10">
        <v>-182165</v>
      </c>
      <c r="AD279" s="10">
        <v>-4113</v>
      </c>
      <c r="AE279" s="10">
        <v>0</v>
      </c>
      <c r="AF279" s="10">
        <v>0</v>
      </c>
    </row>
    <row r="280" spans="3:32">
      <c r="C280">
        <f t="shared" si="8"/>
        <v>2034</v>
      </c>
      <c r="D280">
        <f t="shared" si="9"/>
        <v>8</v>
      </c>
      <c r="E280" s="10">
        <v>-3827293</v>
      </c>
      <c r="F280" s="10">
        <v>-6954</v>
      </c>
      <c r="G280" s="10">
        <v>-188058</v>
      </c>
      <c r="H280" s="10">
        <v>254441</v>
      </c>
      <c r="I280" s="10">
        <v>1649</v>
      </c>
      <c r="J280" s="10">
        <v>4863062</v>
      </c>
      <c r="K280" s="10">
        <v>27655</v>
      </c>
      <c r="L280" s="10">
        <v>103120</v>
      </c>
      <c r="M280" s="10">
        <v>1252056</v>
      </c>
      <c r="N280" s="10">
        <v>556422</v>
      </c>
      <c r="O280" s="10">
        <v>0</v>
      </c>
      <c r="P280" s="10">
        <v>0</v>
      </c>
      <c r="Q280" s="10">
        <v>-94585</v>
      </c>
      <c r="R280" s="10">
        <v>1580</v>
      </c>
      <c r="S280" s="10">
        <v>-1814</v>
      </c>
      <c r="T280" s="10">
        <v>87319</v>
      </c>
      <c r="U280" s="10">
        <v>-109169</v>
      </c>
      <c r="V280" s="10">
        <v>0</v>
      </c>
      <c r="W280" s="10">
        <v>0</v>
      </c>
      <c r="X280" s="10">
        <v>0</v>
      </c>
      <c r="Y280" s="10">
        <v>0</v>
      </c>
      <c r="Z280" s="10">
        <v>-25483</v>
      </c>
      <c r="AA280" s="10">
        <v>-130959</v>
      </c>
      <c r="AB280" s="10">
        <v>0</v>
      </c>
      <c r="AC280" s="10">
        <v>-67480</v>
      </c>
      <c r="AD280" s="10">
        <v>-341</v>
      </c>
      <c r="AE280" s="10">
        <v>0</v>
      </c>
      <c r="AF280" s="10">
        <v>0</v>
      </c>
    </row>
    <row r="281" spans="3:32">
      <c r="C281">
        <f t="shared" si="8"/>
        <v>2034</v>
      </c>
      <c r="D281">
        <f t="shared" si="9"/>
        <v>9</v>
      </c>
      <c r="E281" s="10">
        <v>-74495073</v>
      </c>
      <c r="F281" s="10">
        <v>-134215</v>
      </c>
      <c r="G281" s="10">
        <v>-3660298</v>
      </c>
      <c r="H281" s="10">
        <v>-3139514</v>
      </c>
      <c r="I281" s="10">
        <v>-20342</v>
      </c>
      <c r="J281" s="10">
        <v>-23940218</v>
      </c>
      <c r="K281" s="10">
        <v>-123887</v>
      </c>
      <c r="L281" s="10">
        <v>-501073</v>
      </c>
      <c r="M281" s="10">
        <v>-6052533</v>
      </c>
      <c r="N281" s="10">
        <v>-2566852</v>
      </c>
      <c r="O281" s="10">
        <v>0</v>
      </c>
      <c r="P281" s="10">
        <v>0</v>
      </c>
      <c r="Q281" s="10">
        <v>-432391</v>
      </c>
      <c r="R281" s="10">
        <v>-17508</v>
      </c>
      <c r="S281" s="10">
        <v>-260</v>
      </c>
      <c r="T281" s="10">
        <v>-531990</v>
      </c>
      <c r="U281" s="10">
        <v>-903309</v>
      </c>
      <c r="V281" s="10">
        <v>0</v>
      </c>
      <c r="W281" s="10">
        <v>0</v>
      </c>
      <c r="X281" s="10">
        <v>0</v>
      </c>
      <c r="Y281" s="10">
        <v>0</v>
      </c>
      <c r="Z281" s="10">
        <v>-97365</v>
      </c>
      <c r="AA281" s="10">
        <v>-357656</v>
      </c>
      <c r="AB281" s="10">
        <v>0</v>
      </c>
      <c r="AC281" s="10">
        <v>-165472</v>
      </c>
      <c r="AD281" s="10">
        <v>-4227</v>
      </c>
      <c r="AE281" s="10">
        <v>0</v>
      </c>
      <c r="AF281" s="10">
        <v>0</v>
      </c>
    </row>
    <row r="282" spans="3:32">
      <c r="C282">
        <f t="shared" si="8"/>
        <v>2034</v>
      </c>
      <c r="D282">
        <f t="shared" si="9"/>
        <v>10</v>
      </c>
      <c r="E282" s="10">
        <v>-86218778</v>
      </c>
      <c r="F282" s="10">
        <v>-154192</v>
      </c>
      <c r="G282" s="10">
        <v>-4236052</v>
      </c>
      <c r="H282" s="10">
        <v>-3457644</v>
      </c>
      <c r="I282" s="10">
        <v>-22402</v>
      </c>
      <c r="J282" s="10">
        <v>-23698954</v>
      </c>
      <c r="K282" s="10">
        <v>-110745</v>
      </c>
      <c r="L282" s="10">
        <v>-488874</v>
      </c>
      <c r="M282" s="10">
        <v>-5916302</v>
      </c>
      <c r="N282" s="10">
        <v>-2565387</v>
      </c>
      <c r="O282" s="10">
        <v>0</v>
      </c>
      <c r="P282" s="10">
        <v>0</v>
      </c>
      <c r="Q282" s="10">
        <v>-224260</v>
      </c>
      <c r="R282" s="10">
        <v>-3099</v>
      </c>
      <c r="S282" s="10">
        <v>-2592</v>
      </c>
      <c r="T282" s="10">
        <v>-394908</v>
      </c>
      <c r="U282" s="10">
        <v>-254200</v>
      </c>
      <c r="V282" s="10">
        <v>0</v>
      </c>
      <c r="W282" s="10">
        <v>0</v>
      </c>
      <c r="X282" s="10">
        <v>0</v>
      </c>
      <c r="Y282" s="10">
        <v>0</v>
      </c>
      <c r="Z282" s="10">
        <v>11852</v>
      </c>
      <c r="AA282" s="10">
        <v>55391</v>
      </c>
      <c r="AB282" s="10">
        <v>0</v>
      </c>
      <c r="AC282" s="10">
        <v>26326</v>
      </c>
      <c r="AD282" s="10">
        <v>-490</v>
      </c>
      <c r="AE282" s="10">
        <v>0</v>
      </c>
      <c r="AF282" s="10">
        <v>0</v>
      </c>
    </row>
    <row r="283" spans="3:32">
      <c r="C283">
        <f t="shared" si="8"/>
        <v>2034</v>
      </c>
      <c r="D283">
        <f t="shared" si="9"/>
        <v>11</v>
      </c>
      <c r="E283" s="10">
        <v>25811930</v>
      </c>
      <c r="F283" s="10">
        <v>45813</v>
      </c>
      <c r="G283" s="10">
        <v>1267942</v>
      </c>
      <c r="H283" s="10">
        <v>348702</v>
      </c>
      <c r="I283" s="10">
        <v>2259</v>
      </c>
      <c r="J283" s="10">
        <v>-2623845</v>
      </c>
      <c r="K283" s="10">
        <v>-12219</v>
      </c>
      <c r="L283" s="10">
        <v>-53991</v>
      </c>
      <c r="M283" s="10">
        <v>-709595</v>
      </c>
      <c r="N283" s="10">
        <v>-330449</v>
      </c>
      <c r="O283" s="10">
        <v>0</v>
      </c>
      <c r="P283" s="10">
        <v>0</v>
      </c>
      <c r="Q283" s="10">
        <v>234091</v>
      </c>
      <c r="R283" s="10">
        <v>19896</v>
      </c>
      <c r="S283" s="10">
        <v>1490</v>
      </c>
      <c r="T283" s="10">
        <v>299094</v>
      </c>
      <c r="U283" s="10">
        <v>319397</v>
      </c>
      <c r="V283" s="10">
        <v>0</v>
      </c>
      <c r="W283" s="10">
        <v>0</v>
      </c>
      <c r="X283" s="10">
        <v>0</v>
      </c>
      <c r="Y283" s="10">
        <v>0</v>
      </c>
      <c r="Z283" s="10">
        <v>196953</v>
      </c>
      <c r="AA283" s="10">
        <v>710128</v>
      </c>
      <c r="AB283" s="10">
        <v>0</v>
      </c>
      <c r="AC283" s="10">
        <v>404389</v>
      </c>
      <c r="AD283" s="10">
        <v>10001</v>
      </c>
      <c r="AE283" s="10">
        <v>0</v>
      </c>
      <c r="AF283" s="10">
        <v>0</v>
      </c>
    </row>
    <row r="284" spans="3:32">
      <c r="C284">
        <f t="shared" si="8"/>
        <v>2034</v>
      </c>
      <c r="D284">
        <f t="shared" si="9"/>
        <v>12</v>
      </c>
      <c r="E284" s="10">
        <v>51696030</v>
      </c>
      <c r="F284" s="10">
        <v>91053</v>
      </c>
      <c r="G284" s="10">
        <v>2538836</v>
      </c>
      <c r="H284" s="10">
        <v>1827235</v>
      </c>
      <c r="I284" s="10">
        <v>11836</v>
      </c>
      <c r="J284" s="10">
        <v>-398067</v>
      </c>
      <c r="K284" s="10">
        <v>-1959</v>
      </c>
      <c r="L284" s="10">
        <v>-7671</v>
      </c>
      <c r="M284" s="10">
        <v>-109162</v>
      </c>
      <c r="N284" s="10">
        <v>-51524</v>
      </c>
      <c r="O284" s="10">
        <v>0</v>
      </c>
      <c r="P284" s="10">
        <v>0</v>
      </c>
      <c r="Q284" s="10">
        <v>19962</v>
      </c>
      <c r="R284" s="10">
        <v>-8174</v>
      </c>
      <c r="S284" s="10">
        <v>447</v>
      </c>
      <c r="T284" s="10">
        <v>125844</v>
      </c>
      <c r="U284" s="10">
        <v>414657</v>
      </c>
      <c r="V284" s="10">
        <v>0</v>
      </c>
      <c r="W284" s="10">
        <v>0</v>
      </c>
      <c r="X284" s="10">
        <v>0</v>
      </c>
      <c r="Y284" s="10">
        <v>0</v>
      </c>
      <c r="Z284" s="10">
        <v>39335</v>
      </c>
      <c r="AA284" s="10">
        <v>181457</v>
      </c>
      <c r="AB284" s="10">
        <v>0</v>
      </c>
      <c r="AC284" s="10">
        <v>122975</v>
      </c>
      <c r="AD284" s="10">
        <v>937</v>
      </c>
      <c r="AE284" s="10">
        <v>0</v>
      </c>
      <c r="AF284" s="10">
        <v>0</v>
      </c>
    </row>
    <row r="285" spans="3:32">
      <c r="C285">
        <f t="shared" si="8"/>
        <v>2035</v>
      </c>
      <c r="D285">
        <f t="shared" si="9"/>
        <v>1</v>
      </c>
      <c r="E285" s="10">
        <v>-14016063</v>
      </c>
      <c r="F285" s="10">
        <v>-24490</v>
      </c>
      <c r="G285" s="10">
        <v>-688000</v>
      </c>
      <c r="H285" s="10">
        <v>-543291</v>
      </c>
      <c r="I285" s="10">
        <v>-3518</v>
      </c>
      <c r="J285" s="10">
        <v>-2451090</v>
      </c>
      <c r="K285" s="10">
        <v>-12003</v>
      </c>
      <c r="L285" s="10">
        <v>-47608</v>
      </c>
      <c r="M285" s="10">
        <v>-655602</v>
      </c>
      <c r="N285" s="10">
        <v>-313448</v>
      </c>
      <c r="O285" s="10">
        <v>0</v>
      </c>
      <c r="P285" s="10">
        <v>0</v>
      </c>
      <c r="Q285" s="10">
        <v>-184642</v>
      </c>
      <c r="R285" s="10">
        <v>-13750</v>
      </c>
      <c r="S285" s="10">
        <v>-915</v>
      </c>
      <c r="T285" s="10">
        <v>-414083</v>
      </c>
      <c r="U285" s="10">
        <v>-605023</v>
      </c>
      <c r="V285" s="10">
        <v>0</v>
      </c>
      <c r="W285" s="10">
        <v>0</v>
      </c>
      <c r="X285" s="10">
        <v>0</v>
      </c>
      <c r="Y285" s="10">
        <v>0</v>
      </c>
      <c r="Z285" s="10">
        <v>-148757</v>
      </c>
      <c r="AA285" s="10">
        <v>-503015</v>
      </c>
      <c r="AB285" s="10">
        <v>0</v>
      </c>
      <c r="AC285" s="10">
        <v>-322918</v>
      </c>
      <c r="AD285" s="10">
        <v>-7189</v>
      </c>
      <c r="AE285" s="10">
        <v>0</v>
      </c>
      <c r="AF285" s="10">
        <v>0</v>
      </c>
    </row>
    <row r="286" spans="3:32">
      <c r="C286">
        <f t="shared" si="8"/>
        <v>2035</v>
      </c>
      <c r="D286">
        <f t="shared" si="9"/>
        <v>2</v>
      </c>
      <c r="E286" s="10">
        <v>-62500736</v>
      </c>
      <c r="F286" s="10">
        <v>-108336</v>
      </c>
      <c r="G286" s="10">
        <v>-3066581</v>
      </c>
      <c r="H286" s="10">
        <v>-3091763</v>
      </c>
      <c r="I286" s="10">
        <v>-20016</v>
      </c>
      <c r="J286" s="10">
        <v>-15935311</v>
      </c>
      <c r="K286" s="10">
        <v>-76770</v>
      </c>
      <c r="L286" s="10">
        <v>-318956</v>
      </c>
      <c r="M286" s="10">
        <v>-4261230</v>
      </c>
      <c r="N286" s="10">
        <v>-2003906</v>
      </c>
      <c r="O286" s="10">
        <v>0</v>
      </c>
      <c r="P286" s="10">
        <v>0</v>
      </c>
      <c r="Q286" s="10">
        <v>-298572</v>
      </c>
      <c r="R286" s="10">
        <v>-5601</v>
      </c>
      <c r="S286" s="10">
        <v>-772</v>
      </c>
      <c r="T286" s="10">
        <v>-476168</v>
      </c>
      <c r="U286" s="10">
        <v>-768310</v>
      </c>
      <c r="V286" s="10">
        <v>0</v>
      </c>
      <c r="W286" s="10">
        <v>0</v>
      </c>
      <c r="X286" s="10">
        <v>0</v>
      </c>
      <c r="Y286" s="10">
        <v>0</v>
      </c>
      <c r="Z286" s="10">
        <v>-103150</v>
      </c>
      <c r="AA286" s="10">
        <v>-395094</v>
      </c>
      <c r="AB286" s="10">
        <v>0</v>
      </c>
      <c r="AC286" s="10">
        <v>-214697</v>
      </c>
      <c r="AD286" s="10">
        <v>-3751</v>
      </c>
      <c r="AE286" s="10">
        <v>0</v>
      </c>
      <c r="AF286" s="10">
        <v>0</v>
      </c>
    </row>
    <row r="287" spans="3:32">
      <c r="C287">
        <f t="shared" si="8"/>
        <v>2035</v>
      </c>
      <c r="D287">
        <f t="shared" si="9"/>
        <v>3</v>
      </c>
      <c r="E287" s="10">
        <v>-7299462</v>
      </c>
      <c r="F287" s="10">
        <v>-12552</v>
      </c>
      <c r="G287" s="10">
        <v>-358006</v>
      </c>
      <c r="H287" s="10">
        <v>368853</v>
      </c>
      <c r="I287" s="10">
        <v>2387</v>
      </c>
      <c r="J287" s="10">
        <v>13972472</v>
      </c>
      <c r="K287" s="10">
        <v>62020</v>
      </c>
      <c r="L287" s="10">
        <v>289909</v>
      </c>
      <c r="M287" s="10">
        <v>3989789</v>
      </c>
      <c r="N287" s="10">
        <v>1898746</v>
      </c>
      <c r="O287" s="10">
        <v>0</v>
      </c>
      <c r="P287" s="10">
        <v>0</v>
      </c>
      <c r="Q287" s="10">
        <v>110606</v>
      </c>
      <c r="R287" s="10">
        <v>13954</v>
      </c>
      <c r="S287" s="10">
        <v>-437</v>
      </c>
      <c r="T287" s="10">
        <v>133852</v>
      </c>
      <c r="U287" s="10">
        <v>243348</v>
      </c>
      <c r="V287" s="10">
        <v>0</v>
      </c>
      <c r="W287" s="10">
        <v>0</v>
      </c>
      <c r="X287" s="10">
        <v>0</v>
      </c>
      <c r="Y287" s="10">
        <v>0</v>
      </c>
      <c r="Z287" s="10">
        <v>45357</v>
      </c>
      <c r="AA287" s="10">
        <v>89939</v>
      </c>
      <c r="AB287" s="10">
        <v>0</v>
      </c>
      <c r="AC287" s="10">
        <v>111998</v>
      </c>
      <c r="AD287" s="10">
        <v>1589</v>
      </c>
      <c r="AE287" s="10">
        <v>0</v>
      </c>
      <c r="AF287" s="10">
        <v>0</v>
      </c>
    </row>
    <row r="288" spans="3:32">
      <c r="C288">
        <f t="shared" si="8"/>
        <v>2035</v>
      </c>
      <c r="D288">
        <f t="shared" si="9"/>
        <v>4</v>
      </c>
      <c r="E288" s="10">
        <v>-3781197</v>
      </c>
      <c r="F288" s="10">
        <v>-6450</v>
      </c>
      <c r="G288" s="10">
        <v>-185379</v>
      </c>
      <c r="H288" s="10">
        <v>448348</v>
      </c>
      <c r="I288" s="10">
        <v>2901</v>
      </c>
      <c r="J288" s="10">
        <v>3451379</v>
      </c>
      <c r="K288" s="10">
        <v>17110</v>
      </c>
      <c r="L288" s="10">
        <v>73536</v>
      </c>
      <c r="M288" s="10">
        <v>1019043</v>
      </c>
      <c r="N288" s="10">
        <v>463064</v>
      </c>
      <c r="O288" s="10">
        <v>0</v>
      </c>
      <c r="P288" s="10">
        <v>0</v>
      </c>
      <c r="Q288" s="10">
        <v>288226</v>
      </c>
      <c r="R288" s="10">
        <v>11107</v>
      </c>
      <c r="S288" s="10">
        <v>1804</v>
      </c>
      <c r="T288" s="10">
        <v>355660</v>
      </c>
      <c r="U288" s="10">
        <v>771308</v>
      </c>
      <c r="V288" s="10">
        <v>0</v>
      </c>
      <c r="W288" s="10">
        <v>0</v>
      </c>
      <c r="X288" s="10">
        <v>0</v>
      </c>
      <c r="Y288" s="10">
        <v>0</v>
      </c>
      <c r="Z288" s="10">
        <v>98429</v>
      </c>
      <c r="AA288" s="10">
        <v>412563</v>
      </c>
      <c r="AB288" s="10">
        <v>0</v>
      </c>
      <c r="AC288" s="10">
        <v>206175</v>
      </c>
      <c r="AD288" s="10">
        <v>4964</v>
      </c>
      <c r="AE288" s="10">
        <v>0</v>
      </c>
      <c r="AF288" s="10">
        <v>0</v>
      </c>
    </row>
    <row r="289" spans="3:32">
      <c r="C289">
        <f t="shared" si="8"/>
        <v>2035</v>
      </c>
      <c r="D289">
        <f t="shared" si="9"/>
        <v>5</v>
      </c>
      <c r="E289" s="10">
        <v>106191239</v>
      </c>
      <c r="F289" s="10">
        <v>179669</v>
      </c>
      <c r="G289" s="10">
        <v>5204165</v>
      </c>
      <c r="H289" s="10">
        <v>4698527</v>
      </c>
      <c r="I289" s="10">
        <v>30397</v>
      </c>
      <c r="J289" s="10">
        <v>34822684</v>
      </c>
      <c r="K289" s="10">
        <v>173643</v>
      </c>
      <c r="L289" s="10">
        <v>733047</v>
      </c>
      <c r="M289" s="10">
        <v>9577999</v>
      </c>
      <c r="N289" s="10">
        <v>4431044</v>
      </c>
      <c r="O289" s="10">
        <v>0</v>
      </c>
      <c r="P289" s="10">
        <v>0</v>
      </c>
      <c r="Q289" s="10">
        <v>735679</v>
      </c>
      <c r="R289" s="10">
        <v>23230</v>
      </c>
      <c r="S289" s="10">
        <v>5345</v>
      </c>
      <c r="T289" s="10">
        <v>911135</v>
      </c>
      <c r="U289" s="10">
        <v>1100133</v>
      </c>
      <c r="V289" s="10">
        <v>0</v>
      </c>
      <c r="W289" s="10">
        <v>0</v>
      </c>
      <c r="X289" s="10">
        <v>0</v>
      </c>
      <c r="Y289" s="10">
        <v>0</v>
      </c>
      <c r="Z289" s="10">
        <v>186273</v>
      </c>
      <c r="AA289" s="10">
        <v>700378</v>
      </c>
      <c r="AB289" s="10">
        <v>0</v>
      </c>
      <c r="AC289" s="10">
        <v>412302</v>
      </c>
      <c r="AD289" s="10">
        <v>8870</v>
      </c>
      <c r="AE289" s="10">
        <v>0</v>
      </c>
      <c r="AF289" s="10">
        <v>0</v>
      </c>
    </row>
    <row r="290" spans="3:32">
      <c r="C290">
        <f t="shared" si="8"/>
        <v>2035</v>
      </c>
      <c r="D290">
        <f t="shared" si="9"/>
        <v>6</v>
      </c>
      <c r="E290" s="10">
        <v>52958174</v>
      </c>
      <c r="F290" s="10">
        <v>88862</v>
      </c>
      <c r="G290" s="10">
        <v>2594059</v>
      </c>
      <c r="H290" s="10">
        <v>1704739</v>
      </c>
      <c r="I290" s="10">
        <v>11025</v>
      </c>
      <c r="J290" s="10">
        <v>7797252</v>
      </c>
      <c r="K290" s="10">
        <v>41708</v>
      </c>
      <c r="L290" s="10">
        <v>171918</v>
      </c>
      <c r="M290" s="10">
        <v>2094765</v>
      </c>
      <c r="N290" s="10">
        <v>906186</v>
      </c>
      <c r="O290" s="10">
        <v>0</v>
      </c>
      <c r="P290" s="10">
        <v>0</v>
      </c>
      <c r="Q290" s="10">
        <v>-25394</v>
      </c>
      <c r="R290" s="10">
        <v>-5815</v>
      </c>
      <c r="S290" s="10">
        <v>-1300</v>
      </c>
      <c r="T290" s="10">
        <v>30814</v>
      </c>
      <c r="U290" s="10">
        <v>31394</v>
      </c>
      <c r="V290" s="10">
        <v>0</v>
      </c>
      <c r="W290" s="10">
        <v>0</v>
      </c>
      <c r="X290" s="10">
        <v>0</v>
      </c>
      <c r="Y290" s="10">
        <v>0</v>
      </c>
      <c r="Z290" s="10">
        <v>-95583</v>
      </c>
      <c r="AA290" s="10">
        <v>-363256</v>
      </c>
      <c r="AB290" s="10">
        <v>0</v>
      </c>
      <c r="AC290" s="10">
        <v>-191812</v>
      </c>
      <c r="AD290" s="10">
        <v>-4625</v>
      </c>
      <c r="AE290" s="10">
        <v>0</v>
      </c>
      <c r="AF290" s="10">
        <v>0</v>
      </c>
    </row>
    <row r="291" spans="3:32">
      <c r="C291">
        <f t="shared" si="8"/>
        <v>2035</v>
      </c>
      <c r="D291">
        <f t="shared" si="9"/>
        <v>7</v>
      </c>
      <c r="E291" s="10">
        <v>21608242</v>
      </c>
      <c r="F291" s="10">
        <v>35961</v>
      </c>
      <c r="G291" s="10">
        <v>1058051</v>
      </c>
      <c r="H291" s="10">
        <v>993560</v>
      </c>
      <c r="I291" s="10">
        <v>6424</v>
      </c>
      <c r="J291" s="10">
        <v>7392615</v>
      </c>
      <c r="K291" s="10">
        <v>38912</v>
      </c>
      <c r="L291" s="10">
        <v>163457</v>
      </c>
      <c r="M291" s="10">
        <v>1908070</v>
      </c>
      <c r="N291" s="10">
        <v>828461</v>
      </c>
      <c r="O291" s="10">
        <v>0</v>
      </c>
      <c r="P291" s="10">
        <v>0</v>
      </c>
      <c r="Q291" s="10">
        <v>-54929</v>
      </c>
      <c r="R291" s="10">
        <v>-8450</v>
      </c>
      <c r="S291" s="10">
        <v>-2055</v>
      </c>
      <c r="T291" s="10">
        <v>-160797</v>
      </c>
      <c r="U291" s="10">
        <v>-36720</v>
      </c>
      <c r="V291" s="10">
        <v>0</v>
      </c>
      <c r="W291" s="10">
        <v>0</v>
      </c>
      <c r="X291" s="10">
        <v>0</v>
      </c>
      <c r="Y291" s="10">
        <v>0</v>
      </c>
      <c r="Z291" s="10">
        <v>-96039</v>
      </c>
      <c r="AA291" s="10">
        <v>-319447</v>
      </c>
      <c r="AB291" s="10">
        <v>0</v>
      </c>
      <c r="AC291" s="10">
        <v>-182165</v>
      </c>
      <c r="AD291" s="10">
        <v>-4113</v>
      </c>
      <c r="AE291" s="10">
        <v>0</v>
      </c>
      <c r="AF291" s="10">
        <v>0</v>
      </c>
    </row>
    <row r="292" spans="3:32">
      <c r="C292">
        <f t="shared" si="8"/>
        <v>2035</v>
      </c>
      <c r="D292">
        <f t="shared" si="9"/>
        <v>8</v>
      </c>
      <c r="E292" s="10">
        <v>-3848068</v>
      </c>
      <c r="F292" s="10">
        <v>-6352</v>
      </c>
      <c r="G292" s="10">
        <v>-188367</v>
      </c>
      <c r="H292" s="10">
        <v>256632</v>
      </c>
      <c r="I292" s="10">
        <v>1659</v>
      </c>
      <c r="J292" s="10">
        <v>4880211</v>
      </c>
      <c r="K292" s="10">
        <v>26591</v>
      </c>
      <c r="L292" s="10">
        <v>107354</v>
      </c>
      <c r="M292" s="10">
        <v>1290219</v>
      </c>
      <c r="N292" s="10">
        <v>556422</v>
      </c>
      <c r="O292" s="10">
        <v>0</v>
      </c>
      <c r="P292" s="10">
        <v>0</v>
      </c>
      <c r="Q292" s="10">
        <v>-95121</v>
      </c>
      <c r="R292" s="10">
        <v>1580</v>
      </c>
      <c r="S292" s="10">
        <v>-1814</v>
      </c>
      <c r="T292" s="10">
        <v>87319</v>
      </c>
      <c r="U292" s="10">
        <v>-109169</v>
      </c>
      <c r="V292" s="10">
        <v>0</v>
      </c>
      <c r="W292" s="10">
        <v>0</v>
      </c>
      <c r="X292" s="10">
        <v>0</v>
      </c>
      <c r="Y292" s="10">
        <v>0</v>
      </c>
      <c r="Z292" s="10">
        <v>-25483</v>
      </c>
      <c r="AA292" s="10">
        <v>-132275</v>
      </c>
      <c r="AB292" s="10">
        <v>0</v>
      </c>
      <c r="AC292" s="10">
        <v>-67480</v>
      </c>
      <c r="AD292" s="10">
        <v>-341</v>
      </c>
      <c r="AE292" s="10">
        <v>0</v>
      </c>
      <c r="AF292" s="10">
        <v>0</v>
      </c>
    </row>
    <row r="293" spans="3:32">
      <c r="C293">
        <f t="shared" si="8"/>
        <v>2035</v>
      </c>
      <c r="D293">
        <f t="shared" si="9"/>
        <v>9</v>
      </c>
      <c r="E293" s="10">
        <v>-74899269</v>
      </c>
      <c r="F293" s="10">
        <v>-122646</v>
      </c>
      <c r="G293" s="10">
        <v>-3666322</v>
      </c>
      <c r="H293" s="10">
        <v>-3166551</v>
      </c>
      <c r="I293" s="10">
        <v>-20472</v>
      </c>
      <c r="J293" s="10">
        <v>-24008898</v>
      </c>
      <c r="K293" s="10">
        <v>-120669</v>
      </c>
      <c r="L293" s="10">
        <v>-521232</v>
      </c>
      <c r="M293" s="10">
        <v>-6252221</v>
      </c>
      <c r="N293" s="10">
        <v>-2566852</v>
      </c>
      <c r="O293" s="10">
        <v>0</v>
      </c>
      <c r="P293" s="10">
        <v>0</v>
      </c>
      <c r="Q293" s="10">
        <v>-434840</v>
      </c>
      <c r="R293" s="10">
        <v>-17508</v>
      </c>
      <c r="S293" s="10">
        <v>-260</v>
      </c>
      <c r="T293" s="10">
        <v>-531990</v>
      </c>
      <c r="U293" s="10">
        <v>-903309</v>
      </c>
      <c r="V293" s="10">
        <v>0</v>
      </c>
      <c r="W293" s="10">
        <v>0</v>
      </c>
      <c r="X293" s="10">
        <v>0</v>
      </c>
      <c r="Y293" s="10">
        <v>0</v>
      </c>
      <c r="Z293" s="10">
        <v>-97365</v>
      </c>
      <c r="AA293" s="10">
        <v>-361249</v>
      </c>
      <c r="AB293" s="10">
        <v>0</v>
      </c>
      <c r="AC293" s="10">
        <v>-165472</v>
      </c>
      <c r="AD293" s="10">
        <v>-4227</v>
      </c>
      <c r="AE293" s="10">
        <v>0</v>
      </c>
      <c r="AF293" s="10">
        <v>0</v>
      </c>
    </row>
    <row r="294" spans="3:32">
      <c r="C294">
        <f t="shared" si="8"/>
        <v>2035</v>
      </c>
      <c r="D294">
        <f t="shared" si="9"/>
        <v>10</v>
      </c>
      <c r="E294" s="10">
        <v>-86686524</v>
      </c>
      <c r="F294" s="10">
        <v>-140803</v>
      </c>
      <c r="G294" s="10">
        <v>-4243078</v>
      </c>
      <c r="H294" s="10">
        <v>-3487421</v>
      </c>
      <c r="I294" s="10">
        <v>-22545</v>
      </c>
      <c r="J294" s="10">
        <v>-23751692</v>
      </c>
      <c r="K294" s="10">
        <v>-109288</v>
      </c>
      <c r="L294" s="10">
        <v>-508821</v>
      </c>
      <c r="M294" s="10">
        <v>-6126907</v>
      </c>
      <c r="N294" s="10">
        <v>-2565387</v>
      </c>
      <c r="O294" s="10">
        <v>0</v>
      </c>
      <c r="P294" s="10">
        <v>0</v>
      </c>
      <c r="Q294" s="10">
        <v>-225531</v>
      </c>
      <c r="R294" s="10">
        <v>-3099</v>
      </c>
      <c r="S294" s="10">
        <v>-2592</v>
      </c>
      <c r="T294" s="10">
        <v>-394908</v>
      </c>
      <c r="U294" s="10">
        <v>-254200</v>
      </c>
      <c r="V294" s="10">
        <v>0</v>
      </c>
      <c r="W294" s="10">
        <v>0</v>
      </c>
      <c r="X294" s="10">
        <v>0</v>
      </c>
      <c r="Y294" s="10">
        <v>0</v>
      </c>
      <c r="Z294" s="10">
        <v>11852</v>
      </c>
      <c r="AA294" s="10">
        <v>55947</v>
      </c>
      <c r="AB294" s="10">
        <v>0</v>
      </c>
      <c r="AC294" s="10">
        <v>26326</v>
      </c>
      <c r="AD294" s="10">
        <v>-490</v>
      </c>
      <c r="AE294" s="10">
        <v>0</v>
      </c>
      <c r="AF294" s="10">
        <v>0</v>
      </c>
    </row>
    <row r="295" spans="3:32">
      <c r="C295">
        <f t="shared" si="8"/>
        <v>2035</v>
      </c>
      <c r="D295">
        <f t="shared" si="9"/>
        <v>11</v>
      </c>
      <c r="E295" s="10">
        <v>25951904</v>
      </c>
      <c r="F295" s="10">
        <v>41807</v>
      </c>
      <c r="G295" s="10">
        <v>1270098</v>
      </c>
      <c r="H295" s="10">
        <v>351705</v>
      </c>
      <c r="I295" s="10">
        <v>2273</v>
      </c>
      <c r="J295" s="10">
        <v>-2630944</v>
      </c>
      <c r="K295" s="10">
        <v>-12059</v>
      </c>
      <c r="L295" s="10">
        <v>-56188</v>
      </c>
      <c r="M295" s="10">
        <v>-732529</v>
      </c>
      <c r="N295" s="10">
        <v>-330449</v>
      </c>
      <c r="O295" s="10">
        <v>0</v>
      </c>
      <c r="P295" s="10">
        <v>0</v>
      </c>
      <c r="Q295" s="10">
        <v>235414</v>
      </c>
      <c r="R295" s="10">
        <v>19896</v>
      </c>
      <c r="S295" s="10">
        <v>1490</v>
      </c>
      <c r="T295" s="10">
        <v>299094</v>
      </c>
      <c r="U295" s="10">
        <v>319397</v>
      </c>
      <c r="V295" s="10">
        <v>0</v>
      </c>
      <c r="W295" s="10">
        <v>0</v>
      </c>
      <c r="X295" s="10">
        <v>0</v>
      </c>
      <c r="Y295" s="10">
        <v>0</v>
      </c>
      <c r="Z295" s="10">
        <v>196953</v>
      </c>
      <c r="AA295" s="10">
        <v>717262</v>
      </c>
      <c r="AB295" s="10">
        <v>0</v>
      </c>
      <c r="AC295" s="10">
        <v>404389</v>
      </c>
      <c r="AD295" s="10">
        <v>10001</v>
      </c>
      <c r="AE295" s="10">
        <v>0</v>
      </c>
      <c r="AF295" s="10">
        <v>0</v>
      </c>
    </row>
    <row r="296" spans="3:32">
      <c r="C296">
        <f t="shared" si="8"/>
        <v>2035</v>
      </c>
      <c r="D296">
        <f t="shared" si="9"/>
        <v>12</v>
      </c>
      <c r="E296" s="10">
        <v>51976216</v>
      </c>
      <c r="F296" s="10">
        <v>83034</v>
      </c>
      <c r="G296" s="10">
        <v>2543297</v>
      </c>
      <c r="H296" s="10">
        <v>1842970</v>
      </c>
      <c r="I296" s="10">
        <v>11912</v>
      </c>
      <c r="J296" s="10">
        <v>-399451</v>
      </c>
      <c r="K296" s="10">
        <v>-1933</v>
      </c>
      <c r="L296" s="10">
        <v>-7988</v>
      </c>
      <c r="M296" s="10">
        <v>-112374</v>
      </c>
      <c r="N296" s="10">
        <v>-51524</v>
      </c>
      <c r="O296" s="10">
        <v>0</v>
      </c>
      <c r="P296" s="10">
        <v>0</v>
      </c>
      <c r="Q296" s="10">
        <v>20074</v>
      </c>
      <c r="R296" s="10">
        <v>-8174</v>
      </c>
      <c r="S296" s="10">
        <v>447</v>
      </c>
      <c r="T296" s="10">
        <v>125844</v>
      </c>
      <c r="U296" s="10">
        <v>414657</v>
      </c>
      <c r="V296" s="10">
        <v>0</v>
      </c>
      <c r="W296" s="10">
        <v>0</v>
      </c>
      <c r="X296" s="10">
        <v>0</v>
      </c>
      <c r="Y296" s="10">
        <v>0</v>
      </c>
      <c r="Z296" s="10">
        <v>39335</v>
      </c>
      <c r="AA296" s="10">
        <v>183280</v>
      </c>
      <c r="AB296" s="10">
        <v>0</v>
      </c>
      <c r="AC296" s="10">
        <v>122975</v>
      </c>
      <c r="AD296" s="10">
        <v>937</v>
      </c>
      <c r="AE296" s="10">
        <v>0</v>
      </c>
      <c r="AF296" s="10">
        <v>0</v>
      </c>
    </row>
    <row r="297" spans="3:32">
      <c r="C297">
        <f t="shared" si="8"/>
        <v>2036</v>
      </c>
      <c r="D297">
        <f t="shared" si="9"/>
        <v>1</v>
      </c>
      <c r="E297" s="10">
        <v>-14097886</v>
      </c>
      <c r="F297" s="10">
        <v>-22358</v>
      </c>
      <c r="G297" s="10">
        <v>-689531</v>
      </c>
      <c r="H297" s="10">
        <v>-547675</v>
      </c>
      <c r="I297" s="10">
        <v>-3539</v>
      </c>
      <c r="J297" s="10">
        <v>-2448921</v>
      </c>
      <c r="K297" s="10">
        <v>-11845</v>
      </c>
      <c r="L297" s="10">
        <v>-49565</v>
      </c>
      <c r="M297" s="10">
        <v>-684003</v>
      </c>
      <c r="N297" s="10">
        <v>-313448</v>
      </c>
      <c r="O297" s="10">
        <v>0</v>
      </c>
      <c r="P297" s="10">
        <v>0</v>
      </c>
      <c r="Q297" s="10">
        <v>-185684</v>
      </c>
      <c r="R297" s="10">
        <v>-13750</v>
      </c>
      <c r="S297" s="10">
        <v>-915</v>
      </c>
      <c r="T297" s="10">
        <v>-413567</v>
      </c>
      <c r="U297" s="10">
        <v>-604844</v>
      </c>
      <c r="V297" s="10">
        <v>0</v>
      </c>
      <c r="W297" s="10">
        <v>0</v>
      </c>
      <c r="X297" s="10">
        <v>0</v>
      </c>
      <c r="Y297" s="10">
        <v>0</v>
      </c>
      <c r="Z297" s="10">
        <v>-148757</v>
      </c>
      <c r="AA297" s="10">
        <v>-508069</v>
      </c>
      <c r="AB297" s="10">
        <v>0</v>
      </c>
      <c r="AC297" s="10">
        <v>-322918</v>
      </c>
      <c r="AD297" s="10">
        <v>-7189</v>
      </c>
      <c r="AE297" s="10">
        <v>0</v>
      </c>
      <c r="AF297" s="10">
        <v>0</v>
      </c>
    </row>
    <row r="298" spans="3:32">
      <c r="C298">
        <f t="shared" si="8"/>
        <v>2036</v>
      </c>
      <c r="D298">
        <f t="shared" si="9"/>
        <v>2</v>
      </c>
      <c r="E298" s="10">
        <v>-47574311</v>
      </c>
      <c r="F298" s="10">
        <v>-74899</v>
      </c>
      <c r="G298" s="10">
        <v>-2325942</v>
      </c>
      <c r="H298" s="10">
        <v>-2185133</v>
      </c>
      <c r="I298" s="10">
        <v>-14117</v>
      </c>
      <c r="J298" s="10">
        <v>-7706461</v>
      </c>
      <c r="K298" s="10">
        <v>-37478</v>
      </c>
      <c r="L298" s="10">
        <v>-164251</v>
      </c>
      <c r="M298" s="10">
        <v>-2192941</v>
      </c>
      <c r="N298" s="10">
        <v>-981419</v>
      </c>
      <c r="O298" s="10">
        <v>0</v>
      </c>
      <c r="P298" s="10">
        <v>0</v>
      </c>
      <c r="Q298" s="10">
        <v>-305365</v>
      </c>
      <c r="R298" s="10">
        <v>-5695</v>
      </c>
      <c r="S298" s="10">
        <v>-785</v>
      </c>
      <c r="T298" s="10">
        <v>-487208</v>
      </c>
      <c r="U298" s="10">
        <v>-772166</v>
      </c>
      <c r="V298" s="10">
        <v>0</v>
      </c>
      <c r="W298" s="10">
        <v>0</v>
      </c>
      <c r="X298" s="10">
        <v>0</v>
      </c>
      <c r="Y298" s="10">
        <v>0</v>
      </c>
      <c r="Z298" s="10">
        <v>-103150</v>
      </c>
      <c r="AA298" s="10">
        <v>-399063</v>
      </c>
      <c r="AB298" s="10">
        <v>0</v>
      </c>
      <c r="AC298" s="10">
        <v>-214697</v>
      </c>
      <c r="AD298" s="10">
        <v>-3751</v>
      </c>
      <c r="AE298" s="10">
        <v>0</v>
      </c>
      <c r="AF298" s="10">
        <v>0</v>
      </c>
    </row>
    <row r="299" spans="3:32">
      <c r="C299">
        <f t="shared" si="8"/>
        <v>2036</v>
      </c>
      <c r="D299">
        <f t="shared" si="9"/>
        <v>3</v>
      </c>
      <c r="E299" s="10">
        <v>-21412573</v>
      </c>
      <c r="F299" s="10">
        <v>-33466</v>
      </c>
      <c r="G299" s="10">
        <v>-1046508</v>
      </c>
      <c r="H299" s="10">
        <v>-491626</v>
      </c>
      <c r="I299" s="10">
        <v>-3175</v>
      </c>
      <c r="J299" s="10">
        <v>5872889</v>
      </c>
      <c r="K299" s="10">
        <v>26323</v>
      </c>
      <c r="L299" s="10">
        <v>129688</v>
      </c>
      <c r="M299" s="10">
        <v>1780354</v>
      </c>
      <c r="N299" s="10">
        <v>808169</v>
      </c>
      <c r="O299" s="10">
        <v>0</v>
      </c>
      <c r="P299" s="10">
        <v>0</v>
      </c>
      <c r="Q299" s="10">
        <v>113096</v>
      </c>
      <c r="R299" s="10">
        <v>14190</v>
      </c>
      <c r="S299" s="10">
        <v>-445</v>
      </c>
      <c r="T299" s="10">
        <v>134948</v>
      </c>
      <c r="U299" s="10">
        <v>243652</v>
      </c>
      <c r="V299" s="10">
        <v>0</v>
      </c>
      <c r="W299" s="10">
        <v>0</v>
      </c>
      <c r="X299" s="10">
        <v>0</v>
      </c>
      <c r="Y299" s="10">
        <v>0</v>
      </c>
      <c r="Z299" s="10">
        <v>45357</v>
      </c>
      <c r="AA299" s="10">
        <v>90842</v>
      </c>
      <c r="AB299" s="10">
        <v>0</v>
      </c>
      <c r="AC299" s="10">
        <v>111998</v>
      </c>
      <c r="AD299" s="10">
        <v>1589</v>
      </c>
      <c r="AE299" s="10">
        <v>0</v>
      </c>
      <c r="AF299" s="10">
        <v>0</v>
      </c>
    </row>
    <row r="300" spans="3:32">
      <c r="C300">
        <f t="shared" si="8"/>
        <v>2036</v>
      </c>
      <c r="D300">
        <f t="shared" si="9"/>
        <v>4</v>
      </c>
      <c r="E300" s="10">
        <v>-3803222</v>
      </c>
      <c r="F300" s="10">
        <v>-5900</v>
      </c>
      <c r="G300" s="10">
        <v>-185813</v>
      </c>
      <c r="H300" s="10">
        <v>451965</v>
      </c>
      <c r="I300" s="10">
        <v>2919</v>
      </c>
      <c r="J300" s="10">
        <v>3451388</v>
      </c>
      <c r="K300" s="10">
        <v>16660</v>
      </c>
      <c r="L300" s="10">
        <v>76529</v>
      </c>
      <c r="M300" s="10">
        <v>1056965</v>
      </c>
      <c r="N300" s="10">
        <v>463064</v>
      </c>
      <c r="O300" s="10">
        <v>0</v>
      </c>
      <c r="P300" s="10">
        <v>0</v>
      </c>
      <c r="Q300" s="10">
        <v>289856</v>
      </c>
      <c r="R300" s="10">
        <v>11107</v>
      </c>
      <c r="S300" s="10">
        <v>1804</v>
      </c>
      <c r="T300" s="10">
        <v>355277</v>
      </c>
      <c r="U300" s="10">
        <v>771157</v>
      </c>
      <c r="V300" s="10">
        <v>0</v>
      </c>
      <c r="W300" s="10">
        <v>0</v>
      </c>
      <c r="X300" s="10">
        <v>0</v>
      </c>
      <c r="Y300" s="10">
        <v>0</v>
      </c>
      <c r="Z300" s="10">
        <v>98429</v>
      </c>
      <c r="AA300" s="10">
        <v>416707</v>
      </c>
      <c r="AB300" s="10">
        <v>0</v>
      </c>
      <c r="AC300" s="10">
        <v>206175</v>
      </c>
      <c r="AD300" s="10">
        <v>4964</v>
      </c>
      <c r="AE300" s="10">
        <v>0</v>
      </c>
      <c r="AF300" s="10">
        <v>0</v>
      </c>
    </row>
    <row r="301" spans="3:32">
      <c r="C301">
        <f t="shared" si="8"/>
        <v>2036</v>
      </c>
      <c r="D301">
        <f t="shared" si="9"/>
        <v>5</v>
      </c>
      <c r="E301" s="10">
        <v>106809359</v>
      </c>
      <c r="F301" s="10">
        <v>164486</v>
      </c>
      <c r="G301" s="10">
        <v>5216514</v>
      </c>
      <c r="H301" s="10">
        <v>4736440</v>
      </c>
      <c r="I301" s="10">
        <v>30579</v>
      </c>
      <c r="J301" s="10">
        <v>34819207</v>
      </c>
      <c r="K301" s="10">
        <v>169074</v>
      </c>
      <c r="L301" s="10">
        <v>762778</v>
      </c>
      <c r="M301" s="10">
        <v>9956991</v>
      </c>
      <c r="N301" s="10">
        <v>4431044</v>
      </c>
      <c r="O301" s="10">
        <v>0</v>
      </c>
      <c r="P301" s="10">
        <v>0</v>
      </c>
      <c r="Q301" s="10">
        <v>739839</v>
      </c>
      <c r="R301" s="10">
        <v>23230</v>
      </c>
      <c r="S301" s="10">
        <v>5345</v>
      </c>
      <c r="T301" s="10">
        <v>910068</v>
      </c>
      <c r="U301" s="10">
        <v>1099871</v>
      </c>
      <c r="V301" s="10">
        <v>0</v>
      </c>
      <c r="W301" s="10">
        <v>0</v>
      </c>
      <c r="X301" s="10">
        <v>0</v>
      </c>
      <c r="Y301" s="10">
        <v>0</v>
      </c>
      <c r="Z301" s="10">
        <v>186273</v>
      </c>
      <c r="AA301" s="10">
        <v>707414</v>
      </c>
      <c r="AB301" s="10">
        <v>0</v>
      </c>
      <c r="AC301" s="10">
        <v>412302</v>
      </c>
      <c r="AD301" s="10">
        <v>8870</v>
      </c>
      <c r="AE301" s="10">
        <v>0</v>
      </c>
      <c r="AF301" s="10">
        <v>0</v>
      </c>
    </row>
    <row r="302" spans="3:32">
      <c r="C302">
        <f t="shared" si="8"/>
        <v>2036</v>
      </c>
      <c r="D302">
        <f t="shared" si="9"/>
        <v>6</v>
      </c>
      <c r="E302" s="10">
        <v>53266176</v>
      </c>
      <c r="F302" s="10">
        <v>81412</v>
      </c>
      <c r="G302" s="10">
        <v>2600342</v>
      </c>
      <c r="H302" s="10">
        <v>1718494</v>
      </c>
      <c r="I302" s="10">
        <v>11092</v>
      </c>
      <c r="J302" s="10">
        <v>7808546</v>
      </c>
      <c r="K302" s="10">
        <v>41152</v>
      </c>
      <c r="L302" s="10">
        <v>178991</v>
      </c>
      <c r="M302" s="10">
        <v>2165662</v>
      </c>
      <c r="N302" s="10">
        <v>906186</v>
      </c>
      <c r="O302" s="10">
        <v>0</v>
      </c>
      <c r="P302" s="10">
        <v>0</v>
      </c>
      <c r="Q302" s="10">
        <v>-25538</v>
      </c>
      <c r="R302" s="10">
        <v>-5815</v>
      </c>
      <c r="S302" s="10">
        <v>-1300</v>
      </c>
      <c r="T302" s="10">
        <v>30784</v>
      </c>
      <c r="U302" s="10">
        <v>31388</v>
      </c>
      <c r="V302" s="10">
        <v>0</v>
      </c>
      <c r="W302" s="10">
        <v>0</v>
      </c>
      <c r="X302" s="10">
        <v>0</v>
      </c>
      <c r="Y302" s="10">
        <v>0</v>
      </c>
      <c r="Z302" s="10">
        <v>-95583</v>
      </c>
      <c r="AA302" s="10">
        <v>-366905</v>
      </c>
      <c r="AB302" s="10">
        <v>0</v>
      </c>
      <c r="AC302" s="10">
        <v>-191812</v>
      </c>
      <c r="AD302" s="10">
        <v>-4625</v>
      </c>
      <c r="AE302" s="10">
        <v>0</v>
      </c>
      <c r="AF302" s="10">
        <v>0</v>
      </c>
    </row>
    <row r="303" spans="3:32">
      <c r="C303">
        <f t="shared" si="8"/>
        <v>2036</v>
      </c>
      <c r="D303">
        <f t="shared" si="9"/>
        <v>7</v>
      </c>
      <c r="E303" s="10">
        <v>21733826</v>
      </c>
      <c r="F303" s="10">
        <v>32970</v>
      </c>
      <c r="G303" s="10">
        <v>1060650</v>
      </c>
      <c r="H303" s="10">
        <v>1001577</v>
      </c>
      <c r="I303" s="10">
        <v>6463</v>
      </c>
      <c r="J303" s="10">
        <v>7405342</v>
      </c>
      <c r="K303" s="10">
        <v>38393</v>
      </c>
      <c r="L303" s="10">
        <v>170155</v>
      </c>
      <c r="M303" s="10">
        <v>1972392</v>
      </c>
      <c r="N303" s="10">
        <v>828461</v>
      </c>
      <c r="O303" s="10">
        <v>0</v>
      </c>
      <c r="P303" s="10">
        <v>0</v>
      </c>
      <c r="Q303" s="10">
        <v>-54929</v>
      </c>
      <c r="R303" s="10">
        <v>-8450</v>
      </c>
      <c r="S303" s="10">
        <v>-2055</v>
      </c>
      <c r="T303" s="10">
        <v>-160625</v>
      </c>
      <c r="U303" s="10">
        <v>-36712</v>
      </c>
      <c r="V303" s="10">
        <v>0</v>
      </c>
      <c r="W303" s="10">
        <v>0</v>
      </c>
      <c r="X303" s="10">
        <v>0</v>
      </c>
      <c r="Y303" s="10">
        <v>0</v>
      </c>
      <c r="Z303" s="10">
        <v>-96039</v>
      </c>
      <c r="AA303" s="10">
        <v>-322656</v>
      </c>
      <c r="AB303" s="10">
        <v>0</v>
      </c>
      <c r="AC303" s="10">
        <v>-182165</v>
      </c>
      <c r="AD303" s="10">
        <v>-4113</v>
      </c>
      <c r="AE303" s="10">
        <v>0</v>
      </c>
      <c r="AF303" s="10">
        <v>0</v>
      </c>
    </row>
    <row r="304" spans="3:32">
      <c r="C304">
        <f t="shared" si="8"/>
        <v>2036</v>
      </c>
      <c r="D304">
        <f t="shared" si="9"/>
        <v>8</v>
      </c>
      <c r="E304" s="10">
        <v>-3870419</v>
      </c>
      <c r="F304" s="10">
        <v>-5828</v>
      </c>
      <c r="G304" s="10">
        <v>-188835</v>
      </c>
      <c r="H304" s="10">
        <v>258703</v>
      </c>
      <c r="I304" s="10">
        <v>1669</v>
      </c>
      <c r="J304" s="10">
        <v>4877524</v>
      </c>
      <c r="K304" s="10">
        <v>26237</v>
      </c>
      <c r="L304" s="10">
        <v>111663</v>
      </c>
      <c r="M304" s="10">
        <v>1344220</v>
      </c>
      <c r="N304" s="10">
        <v>556422</v>
      </c>
      <c r="O304" s="10">
        <v>0</v>
      </c>
      <c r="P304" s="10">
        <v>0</v>
      </c>
      <c r="Q304" s="10">
        <v>-95121</v>
      </c>
      <c r="R304" s="10">
        <v>1580</v>
      </c>
      <c r="S304" s="10">
        <v>-1814</v>
      </c>
      <c r="T304" s="10">
        <v>87227</v>
      </c>
      <c r="U304" s="10">
        <v>-109147</v>
      </c>
      <c r="V304" s="10">
        <v>0</v>
      </c>
      <c r="W304" s="10">
        <v>0</v>
      </c>
      <c r="X304" s="10">
        <v>0</v>
      </c>
      <c r="Y304" s="10">
        <v>0</v>
      </c>
      <c r="Z304" s="10">
        <v>-25483</v>
      </c>
      <c r="AA304" s="10">
        <v>-133603</v>
      </c>
      <c r="AB304" s="10">
        <v>0</v>
      </c>
      <c r="AC304" s="10">
        <v>-67480</v>
      </c>
      <c r="AD304" s="10">
        <v>-341</v>
      </c>
      <c r="AE304" s="10">
        <v>0</v>
      </c>
      <c r="AF304" s="10">
        <v>0</v>
      </c>
    </row>
    <row r="305" spans="3:32">
      <c r="C305">
        <f t="shared" si="8"/>
        <v>2036</v>
      </c>
      <c r="D305">
        <f t="shared" si="9"/>
        <v>9</v>
      </c>
      <c r="E305" s="10">
        <v>-75334121</v>
      </c>
      <c r="F305" s="10">
        <v>-112610</v>
      </c>
      <c r="G305" s="10">
        <v>-3675436</v>
      </c>
      <c r="H305" s="10">
        <v>-3192100</v>
      </c>
      <c r="I305" s="10">
        <v>-20596</v>
      </c>
      <c r="J305" s="10">
        <v>-24031004</v>
      </c>
      <c r="K305" s="10">
        <v>-119060</v>
      </c>
      <c r="L305" s="10">
        <v>-542830</v>
      </c>
      <c r="M305" s="10">
        <v>-6479749</v>
      </c>
      <c r="N305" s="10">
        <v>-2566852</v>
      </c>
      <c r="O305" s="10">
        <v>0</v>
      </c>
      <c r="P305" s="10">
        <v>0</v>
      </c>
      <c r="Q305" s="10">
        <v>-434840</v>
      </c>
      <c r="R305" s="10">
        <v>-17508</v>
      </c>
      <c r="S305" s="10">
        <v>-260</v>
      </c>
      <c r="T305" s="10">
        <v>-531493</v>
      </c>
      <c r="U305" s="10">
        <v>-903157</v>
      </c>
      <c r="V305" s="10">
        <v>0</v>
      </c>
      <c r="W305" s="10">
        <v>0</v>
      </c>
      <c r="X305" s="10">
        <v>0</v>
      </c>
      <c r="Y305" s="10">
        <v>0</v>
      </c>
      <c r="Z305" s="10">
        <v>-97365</v>
      </c>
      <c r="AA305" s="10">
        <v>-364878</v>
      </c>
      <c r="AB305" s="10">
        <v>0</v>
      </c>
      <c r="AC305" s="10">
        <v>-165472</v>
      </c>
      <c r="AD305" s="10">
        <v>-4227</v>
      </c>
      <c r="AE305" s="10">
        <v>0</v>
      </c>
      <c r="AF305" s="10">
        <v>0</v>
      </c>
    </row>
    <row r="306" spans="3:32">
      <c r="C306">
        <f t="shared" si="8"/>
        <v>2036</v>
      </c>
      <c r="D306">
        <f t="shared" si="9"/>
        <v>10</v>
      </c>
      <c r="E306" s="10">
        <v>-87189598</v>
      </c>
      <c r="F306" s="10">
        <v>-129375</v>
      </c>
      <c r="G306" s="10">
        <v>-4253644</v>
      </c>
      <c r="H306" s="10">
        <v>-3515559</v>
      </c>
      <c r="I306" s="10">
        <v>-22682</v>
      </c>
      <c r="J306" s="10">
        <v>-23775730</v>
      </c>
      <c r="K306" s="10">
        <v>-107831</v>
      </c>
      <c r="L306" s="10">
        <v>-529468</v>
      </c>
      <c r="M306" s="10">
        <v>-6350017</v>
      </c>
      <c r="N306" s="10">
        <v>-2565387</v>
      </c>
      <c r="O306" s="10">
        <v>0</v>
      </c>
      <c r="P306" s="10">
        <v>0</v>
      </c>
      <c r="Q306" s="10">
        <v>-225531</v>
      </c>
      <c r="R306" s="10">
        <v>-3099</v>
      </c>
      <c r="S306" s="10">
        <v>-2592</v>
      </c>
      <c r="T306" s="10">
        <v>-394459</v>
      </c>
      <c r="U306" s="10">
        <v>-254135</v>
      </c>
      <c r="V306" s="10">
        <v>0</v>
      </c>
      <c r="W306" s="10">
        <v>0</v>
      </c>
      <c r="X306" s="10">
        <v>0</v>
      </c>
      <c r="Y306" s="10">
        <v>0</v>
      </c>
      <c r="Z306" s="10">
        <v>11852</v>
      </c>
      <c r="AA306" s="10">
        <v>56509</v>
      </c>
      <c r="AB306" s="10">
        <v>0</v>
      </c>
      <c r="AC306" s="10">
        <v>26326</v>
      </c>
      <c r="AD306" s="10">
        <v>-490</v>
      </c>
      <c r="AE306" s="10">
        <v>0</v>
      </c>
      <c r="AF306" s="10">
        <v>0</v>
      </c>
    </row>
    <row r="307" spans="3:32">
      <c r="C307">
        <f t="shared" si="8"/>
        <v>2036</v>
      </c>
      <c r="D307">
        <f t="shared" si="9"/>
        <v>11</v>
      </c>
      <c r="E307" s="10">
        <v>26102437</v>
      </c>
      <c r="F307" s="10">
        <v>38443</v>
      </c>
      <c r="G307" s="10">
        <v>1273277</v>
      </c>
      <c r="H307" s="10">
        <v>354542</v>
      </c>
      <c r="I307" s="10">
        <v>2287</v>
      </c>
      <c r="J307" s="10">
        <v>-2632239</v>
      </c>
      <c r="K307" s="10">
        <v>-11898</v>
      </c>
      <c r="L307" s="10">
        <v>-58500</v>
      </c>
      <c r="M307" s="10">
        <v>-759391</v>
      </c>
      <c r="N307" s="10">
        <v>-330449</v>
      </c>
      <c r="O307" s="10">
        <v>0</v>
      </c>
      <c r="P307" s="10">
        <v>0</v>
      </c>
      <c r="Q307" s="10">
        <v>235414</v>
      </c>
      <c r="R307" s="10">
        <v>19896</v>
      </c>
      <c r="S307" s="10">
        <v>1490</v>
      </c>
      <c r="T307" s="10">
        <v>298756</v>
      </c>
      <c r="U307" s="10">
        <v>319332</v>
      </c>
      <c r="V307" s="10">
        <v>0</v>
      </c>
      <c r="W307" s="10">
        <v>0</v>
      </c>
      <c r="X307" s="10">
        <v>0</v>
      </c>
      <c r="Y307" s="10">
        <v>0</v>
      </c>
      <c r="Z307" s="10">
        <v>196953</v>
      </c>
      <c r="AA307" s="10">
        <v>724468</v>
      </c>
      <c r="AB307" s="10">
        <v>0</v>
      </c>
      <c r="AC307" s="10">
        <v>404389</v>
      </c>
      <c r="AD307" s="10">
        <v>10001</v>
      </c>
      <c r="AE307" s="10">
        <v>0</v>
      </c>
      <c r="AF307" s="10">
        <v>0</v>
      </c>
    </row>
    <row r="308" spans="3:32">
      <c r="C308">
        <f t="shared" si="8"/>
        <v>2036</v>
      </c>
      <c r="D308">
        <f t="shared" si="9"/>
        <v>12</v>
      </c>
      <c r="E308" s="10">
        <v>52277543</v>
      </c>
      <c r="F308" s="10">
        <v>76411</v>
      </c>
      <c r="G308" s="10">
        <v>2549701</v>
      </c>
      <c r="H308" s="10">
        <v>1857840</v>
      </c>
      <c r="I308" s="10">
        <v>11985</v>
      </c>
      <c r="J308" s="10">
        <v>-399053</v>
      </c>
      <c r="K308" s="10">
        <v>-1907</v>
      </c>
      <c r="L308" s="10">
        <v>-8309</v>
      </c>
      <c r="M308" s="10">
        <v>-117094</v>
      </c>
      <c r="N308" s="10">
        <v>-51524</v>
      </c>
      <c r="O308" s="10">
        <v>0</v>
      </c>
      <c r="P308" s="10">
        <v>0</v>
      </c>
      <c r="Q308" s="10">
        <v>20067</v>
      </c>
      <c r="R308" s="10">
        <v>-8174</v>
      </c>
      <c r="S308" s="10">
        <v>447</v>
      </c>
      <c r="T308" s="10">
        <v>125758</v>
      </c>
      <c r="U308" s="10">
        <v>414297</v>
      </c>
      <c r="V308" s="10">
        <v>0</v>
      </c>
      <c r="W308" s="10">
        <v>0</v>
      </c>
      <c r="X308" s="10">
        <v>0</v>
      </c>
      <c r="Y308" s="10">
        <v>0</v>
      </c>
      <c r="Z308" s="10">
        <v>39335</v>
      </c>
      <c r="AA308" s="10">
        <v>185121</v>
      </c>
      <c r="AB308" s="10">
        <v>0</v>
      </c>
      <c r="AC308" s="10">
        <v>122975</v>
      </c>
      <c r="AD308" s="10">
        <v>937</v>
      </c>
      <c r="AE308" s="10">
        <v>0</v>
      </c>
      <c r="AF308" s="10">
        <v>0</v>
      </c>
    </row>
    <row r="309" spans="3:32">
      <c r="C309">
        <f t="shared" si="8"/>
        <v>2037</v>
      </c>
      <c r="D309">
        <f t="shared" si="9"/>
        <v>1</v>
      </c>
      <c r="E309" s="10">
        <v>-14163774</v>
      </c>
      <c r="F309" s="10">
        <v>-20539</v>
      </c>
      <c r="G309" s="10">
        <v>-690495</v>
      </c>
      <c r="H309" s="10">
        <v>-552137</v>
      </c>
      <c r="I309" s="10">
        <v>-3561</v>
      </c>
      <c r="J309" s="10">
        <v>-2456462</v>
      </c>
      <c r="K309" s="10">
        <v>-11687</v>
      </c>
      <c r="L309" s="10">
        <v>-51556</v>
      </c>
      <c r="M309" s="10">
        <v>-703164</v>
      </c>
      <c r="N309" s="10">
        <v>-313448</v>
      </c>
      <c r="O309" s="10">
        <v>0</v>
      </c>
      <c r="P309" s="10">
        <v>0</v>
      </c>
      <c r="Q309" s="10">
        <v>-185684</v>
      </c>
      <c r="R309" s="10">
        <v>-13750</v>
      </c>
      <c r="S309" s="10">
        <v>-915</v>
      </c>
      <c r="T309" s="10">
        <v>-414083</v>
      </c>
      <c r="U309" s="10">
        <v>-605023</v>
      </c>
      <c r="V309" s="10">
        <v>0</v>
      </c>
      <c r="W309" s="10">
        <v>0</v>
      </c>
      <c r="X309" s="10">
        <v>0</v>
      </c>
      <c r="Y309" s="10">
        <v>0</v>
      </c>
      <c r="Z309" s="10">
        <v>-148757</v>
      </c>
      <c r="AA309" s="10">
        <v>-513173</v>
      </c>
      <c r="AB309" s="10">
        <v>0</v>
      </c>
      <c r="AC309" s="10">
        <v>-322918</v>
      </c>
      <c r="AD309" s="10">
        <v>-7189</v>
      </c>
      <c r="AE309" s="10">
        <v>0</v>
      </c>
      <c r="AF309" s="10">
        <v>0</v>
      </c>
    </row>
    <row r="310" spans="3:32">
      <c r="C310">
        <f t="shared" si="8"/>
        <v>2037</v>
      </c>
      <c r="D310">
        <f t="shared" si="9"/>
        <v>2</v>
      </c>
      <c r="E310" s="10">
        <v>-63159131</v>
      </c>
      <c r="F310" s="10">
        <v>-90863</v>
      </c>
      <c r="G310" s="10">
        <v>-3077815</v>
      </c>
      <c r="H310" s="10">
        <v>-3142105</v>
      </c>
      <c r="I310" s="10">
        <v>-20259</v>
      </c>
      <c r="J310" s="10">
        <v>-15957714</v>
      </c>
      <c r="K310" s="10">
        <v>-74749</v>
      </c>
      <c r="L310" s="10">
        <v>-345535</v>
      </c>
      <c r="M310" s="10">
        <v>-4581587</v>
      </c>
      <c r="N310" s="10">
        <v>-2003906</v>
      </c>
      <c r="O310" s="10">
        <v>0</v>
      </c>
      <c r="P310" s="10">
        <v>0</v>
      </c>
      <c r="Q310" s="10">
        <v>-300259</v>
      </c>
      <c r="R310" s="10">
        <v>-5601</v>
      </c>
      <c r="S310" s="10">
        <v>-772</v>
      </c>
      <c r="T310" s="10">
        <v>-476168</v>
      </c>
      <c r="U310" s="10">
        <v>-768310</v>
      </c>
      <c r="V310" s="10">
        <v>0</v>
      </c>
      <c r="W310" s="10">
        <v>0</v>
      </c>
      <c r="X310" s="10">
        <v>0</v>
      </c>
      <c r="Y310" s="10">
        <v>0</v>
      </c>
      <c r="Z310" s="10">
        <v>-103150</v>
      </c>
      <c r="AA310" s="10">
        <v>-403072</v>
      </c>
      <c r="AB310" s="10">
        <v>0</v>
      </c>
      <c r="AC310" s="10">
        <v>-214697</v>
      </c>
      <c r="AD310" s="10">
        <v>-3751</v>
      </c>
      <c r="AE310" s="10">
        <v>0</v>
      </c>
      <c r="AF310" s="10">
        <v>0</v>
      </c>
    </row>
    <row r="311" spans="3:32">
      <c r="C311">
        <f t="shared" si="8"/>
        <v>2037</v>
      </c>
      <c r="D311">
        <f t="shared" si="9"/>
        <v>3</v>
      </c>
      <c r="E311" s="10">
        <v>-7376326</v>
      </c>
      <c r="F311" s="10">
        <v>-10528</v>
      </c>
      <c r="G311" s="10">
        <v>-359330</v>
      </c>
      <c r="H311" s="10">
        <v>374858</v>
      </c>
      <c r="I311" s="10">
        <v>2416</v>
      </c>
      <c r="J311" s="10">
        <v>13990822</v>
      </c>
      <c r="K311" s="10">
        <v>60388</v>
      </c>
      <c r="L311" s="10">
        <v>313983</v>
      </c>
      <c r="M311" s="10">
        <v>4277574</v>
      </c>
      <c r="N311" s="10">
        <v>1898746</v>
      </c>
      <c r="O311" s="10">
        <v>0</v>
      </c>
      <c r="P311" s="10">
        <v>0</v>
      </c>
      <c r="Q311" s="10">
        <v>111856</v>
      </c>
      <c r="R311" s="10">
        <v>13954</v>
      </c>
      <c r="S311" s="10">
        <v>-437</v>
      </c>
      <c r="T311" s="10">
        <v>133852</v>
      </c>
      <c r="U311" s="10">
        <v>243348</v>
      </c>
      <c r="V311" s="10">
        <v>0</v>
      </c>
      <c r="W311" s="10">
        <v>0</v>
      </c>
      <c r="X311" s="10">
        <v>0</v>
      </c>
      <c r="Y311" s="10">
        <v>0</v>
      </c>
      <c r="Z311" s="10">
        <v>45357</v>
      </c>
      <c r="AA311" s="10">
        <v>91755</v>
      </c>
      <c r="AB311" s="10">
        <v>0</v>
      </c>
      <c r="AC311" s="10">
        <v>111998</v>
      </c>
      <c r="AD311" s="10">
        <v>1589</v>
      </c>
      <c r="AE311" s="10">
        <v>0</v>
      </c>
      <c r="AF311" s="10">
        <v>0</v>
      </c>
    </row>
    <row r="312" spans="3:32">
      <c r="C312">
        <f t="shared" si="8"/>
        <v>2037</v>
      </c>
      <c r="D312">
        <f t="shared" si="9"/>
        <v>4</v>
      </c>
      <c r="E312" s="10">
        <v>-3820996</v>
      </c>
      <c r="F312" s="10">
        <v>-5410</v>
      </c>
      <c r="G312" s="10">
        <v>-186071</v>
      </c>
      <c r="H312" s="10">
        <v>455648</v>
      </c>
      <c r="I312" s="10">
        <v>2937</v>
      </c>
      <c r="J312" s="10">
        <v>3456781</v>
      </c>
      <c r="K312" s="10">
        <v>16660</v>
      </c>
      <c r="L312" s="10">
        <v>79677</v>
      </c>
      <c r="M312" s="10">
        <v>1089623</v>
      </c>
      <c r="N312" s="10">
        <v>463064</v>
      </c>
      <c r="O312" s="10">
        <v>0</v>
      </c>
      <c r="P312" s="10">
        <v>0</v>
      </c>
      <c r="Q312" s="10">
        <v>291487</v>
      </c>
      <c r="R312" s="10">
        <v>11107</v>
      </c>
      <c r="S312" s="10">
        <v>1804</v>
      </c>
      <c r="T312" s="10">
        <v>355660</v>
      </c>
      <c r="U312" s="10">
        <v>771308</v>
      </c>
      <c r="V312" s="10">
        <v>0</v>
      </c>
      <c r="W312" s="10">
        <v>0</v>
      </c>
      <c r="X312" s="10">
        <v>0</v>
      </c>
      <c r="Y312" s="10">
        <v>0</v>
      </c>
      <c r="Z312" s="10">
        <v>98429</v>
      </c>
      <c r="AA312" s="10">
        <v>420893</v>
      </c>
      <c r="AB312" s="10">
        <v>0</v>
      </c>
      <c r="AC312" s="10">
        <v>206175</v>
      </c>
      <c r="AD312" s="10">
        <v>4964</v>
      </c>
      <c r="AE312" s="10">
        <v>0</v>
      </c>
      <c r="AF312" s="10">
        <v>0</v>
      </c>
    </row>
    <row r="313" spans="3:32">
      <c r="C313">
        <f t="shared" si="8"/>
        <v>2037</v>
      </c>
      <c r="D313">
        <f t="shared" si="9"/>
        <v>5</v>
      </c>
      <c r="E313" s="10">
        <v>107308522</v>
      </c>
      <c r="F313" s="10">
        <v>150716</v>
      </c>
      <c r="G313" s="10">
        <v>5223769</v>
      </c>
      <c r="H313" s="10">
        <v>4775029</v>
      </c>
      <c r="I313" s="10">
        <v>30768</v>
      </c>
      <c r="J313" s="10">
        <v>34861252</v>
      </c>
      <c r="K313" s="10">
        <v>169074</v>
      </c>
      <c r="L313" s="10">
        <v>793536</v>
      </c>
      <c r="M313" s="10">
        <v>10292048</v>
      </c>
      <c r="N313" s="10">
        <v>4431044</v>
      </c>
      <c r="O313" s="10">
        <v>0</v>
      </c>
      <c r="P313" s="10">
        <v>0</v>
      </c>
      <c r="Q313" s="10">
        <v>744001</v>
      </c>
      <c r="R313" s="10">
        <v>23230</v>
      </c>
      <c r="S313" s="10">
        <v>5345</v>
      </c>
      <c r="T313" s="10">
        <v>911135</v>
      </c>
      <c r="U313" s="10">
        <v>1100133</v>
      </c>
      <c r="V313" s="10">
        <v>0</v>
      </c>
      <c r="W313" s="10">
        <v>0</v>
      </c>
      <c r="X313" s="10">
        <v>0</v>
      </c>
      <c r="Y313" s="10">
        <v>0</v>
      </c>
      <c r="Z313" s="10">
        <v>186273</v>
      </c>
      <c r="AA313" s="10">
        <v>714521</v>
      </c>
      <c r="AB313" s="10">
        <v>0</v>
      </c>
      <c r="AC313" s="10">
        <v>412302</v>
      </c>
      <c r="AD313" s="10">
        <v>8870</v>
      </c>
      <c r="AE313" s="10">
        <v>0</v>
      </c>
      <c r="AF313" s="10">
        <v>0</v>
      </c>
    </row>
    <row r="314" spans="3:32">
      <c r="C314">
        <f t="shared" si="8"/>
        <v>2037</v>
      </c>
      <c r="D314">
        <f t="shared" si="9"/>
        <v>6</v>
      </c>
      <c r="E314" s="10">
        <v>53515115</v>
      </c>
      <c r="F314" s="10">
        <v>74547</v>
      </c>
      <c r="G314" s="10">
        <v>2603946</v>
      </c>
      <c r="H314" s="10">
        <v>1732495</v>
      </c>
      <c r="I314" s="10">
        <v>11160</v>
      </c>
      <c r="J314" s="10">
        <v>7818428</v>
      </c>
      <c r="K314" s="10">
        <v>41152</v>
      </c>
      <c r="L314" s="10">
        <v>186304</v>
      </c>
      <c r="M314" s="10">
        <v>2238765</v>
      </c>
      <c r="N314" s="10">
        <v>906186</v>
      </c>
      <c r="O314" s="10">
        <v>0</v>
      </c>
      <c r="P314" s="10">
        <v>0</v>
      </c>
      <c r="Q314" s="10">
        <v>-25681</v>
      </c>
      <c r="R314" s="10">
        <v>-5815</v>
      </c>
      <c r="S314" s="10">
        <v>-1300</v>
      </c>
      <c r="T314" s="10">
        <v>30814</v>
      </c>
      <c r="U314" s="10">
        <v>31394</v>
      </c>
      <c r="V314" s="10">
        <v>0</v>
      </c>
      <c r="W314" s="10">
        <v>0</v>
      </c>
      <c r="X314" s="10">
        <v>0</v>
      </c>
      <c r="Y314" s="10">
        <v>0</v>
      </c>
      <c r="Z314" s="10">
        <v>-95583</v>
      </c>
      <c r="AA314" s="10">
        <v>-370591</v>
      </c>
      <c r="AB314" s="10">
        <v>0</v>
      </c>
      <c r="AC314" s="10">
        <v>-191812</v>
      </c>
      <c r="AD314" s="10">
        <v>-4625</v>
      </c>
      <c r="AE314" s="10">
        <v>0</v>
      </c>
      <c r="AF314" s="10">
        <v>0</v>
      </c>
    </row>
    <row r="315" spans="3:32">
      <c r="C315">
        <f t="shared" si="8"/>
        <v>2037</v>
      </c>
      <c r="D315">
        <f t="shared" si="9"/>
        <v>7</v>
      </c>
      <c r="E315" s="10">
        <v>21835400</v>
      </c>
      <c r="F315" s="10">
        <v>30170</v>
      </c>
      <c r="G315" s="10">
        <v>1062116</v>
      </c>
      <c r="H315" s="10">
        <v>1009737</v>
      </c>
      <c r="I315" s="10">
        <v>6503</v>
      </c>
      <c r="J315" s="10">
        <v>7411484</v>
      </c>
      <c r="K315" s="10">
        <v>38393</v>
      </c>
      <c r="L315" s="10">
        <v>176965</v>
      </c>
      <c r="M315" s="10">
        <v>2044159</v>
      </c>
      <c r="N315" s="10">
        <v>828461</v>
      </c>
      <c r="O315" s="10">
        <v>0</v>
      </c>
      <c r="P315" s="10">
        <v>0</v>
      </c>
      <c r="Q315" s="10">
        <v>-55238</v>
      </c>
      <c r="R315" s="10">
        <v>-8450</v>
      </c>
      <c r="S315" s="10">
        <v>-2055</v>
      </c>
      <c r="T315" s="10">
        <v>-160797</v>
      </c>
      <c r="U315" s="10">
        <v>-36720</v>
      </c>
      <c r="V315" s="10">
        <v>0</v>
      </c>
      <c r="W315" s="10">
        <v>0</v>
      </c>
      <c r="X315" s="10">
        <v>0</v>
      </c>
      <c r="Y315" s="10">
        <v>0</v>
      </c>
      <c r="Z315" s="10">
        <v>-96039</v>
      </c>
      <c r="AA315" s="10">
        <v>-325897</v>
      </c>
      <c r="AB315" s="10">
        <v>0</v>
      </c>
      <c r="AC315" s="10">
        <v>-182165</v>
      </c>
      <c r="AD315" s="10">
        <v>-4113</v>
      </c>
      <c r="AE315" s="10">
        <v>0</v>
      </c>
      <c r="AF315" s="10">
        <v>0</v>
      </c>
    </row>
    <row r="316" spans="3:32">
      <c r="C316">
        <f t="shared" si="8"/>
        <v>2037</v>
      </c>
      <c r="D316">
        <f t="shared" si="9"/>
        <v>8</v>
      </c>
      <c r="E316" s="10">
        <v>-3888506</v>
      </c>
      <c r="F316" s="10">
        <v>-5329</v>
      </c>
      <c r="G316" s="10">
        <v>-189096</v>
      </c>
      <c r="H316" s="10">
        <v>260811</v>
      </c>
      <c r="I316" s="10">
        <v>1679</v>
      </c>
      <c r="J316" s="10">
        <v>4891014</v>
      </c>
      <c r="K316" s="10">
        <v>26237</v>
      </c>
      <c r="L316" s="10">
        <v>116270</v>
      </c>
      <c r="M316" s="10">
        <v>1382383</v>
      </c>
      <c r="N316" s="10">
        <v>556422</v>
      </c>
      <c r="O316" s="10">
        <v>0</v>
      </c>
      <c r="P316" s="10">
        <v>0</v>
      </c>
      <c r="Q316" s="10">
        <v>-95657</v>
      </c>
      <c r="R316" s="10">
        <v>1580</v>
      </c>
      <c r="S316" s="10">
        <v>-1814</v>
      </c>
      <c r="T316" s="10">
        <v>87319</v>
      </c>
      <c r="U316" s="10">
        <v>-109169</v>
      </c>
      <c r="V316" s="10">
        <v>0</v>
      </c>
      <c r="W316" s="10">
        <v>0</v>
      </c>
      <c r="X316" s="10">
        <v>0</v>
      </c>
      <c r="Y316" s="10">
        <v>0</v>
      </c>
      <c r="Z316" s="10">
        <v>-25483</v>
      </c>
      <c r="AA316" s="10">
        <v>-134946</v>
      </c>
      <c r="AB316" s="10">
        <v>0</v>
      </c>
      <c r="AC316" s="10">
        <v>-67480</v>
      </c>
      <c r="AD316" s="10">
        <v>-341</v>
      </c>
      <c r="AE316" s="10">
        <v>0</v>
      </c>
      <c r="AF316" s="10">
        <v>0</v>
      </c>
    </row>
    <row r="317" spans="3:32">
      <c r="C317">
        <f t="shared" si="8"/>
        <v>2037</v>
      </c>
      <c r="D317">
        <f t="shared" si="9"/>
        <v>9</v>
      </c>
      <c r="E317" s="10">
        <v>-75686184</v>
      </c>
      <c r="F317" s="10">
        <v>-102903</v>
      </c>
      <c r="G317" s="10">
        <v>-3680521</v>
      </c>
      <c r="H317" s="10">
        <v>-3218107</v>
      </c>
      <c r="I317" s="10">
        <v>-20723</v>
      </c>
      <c r="J317" s="10">
        <v>-24067173</v>
      </c>
      <c r="K317" s="10">
        <v>-119060</v>
      </c>
      <c r="L317" s="10">
        <v>-564787</v>
      </c>
      <c r="M317" s="10">
        <v>-6696078</v>
      </c>
      <c r="N317" s="10">
        <v>-2566852</v>
      </c>
      <c r="O317" s="10">
        <v>0</v>
      </c>
      <c r="P317" s="10">
        <v>0</v>
      </c>
      <c r="Q317" s="10">
        <v>-437290</v>
      </c>
      <c r="R317" s="10">
        <v>-17508</v>
      </c>
      <c r="S317" s="10">
        <v>-260</v>
      </c>
      <c r="T317" s="10">
        <v>-531990</v>
      </c>
      <c r="U317" s="10">
        <v>-903309</v>
      </c>
      <c r="V317" s="10">
        <v>0</v>
      </c>
      <c r="W317" s="10">
        <v>0</v>
      </c>
      <c r="X317" s="10">
        <v>0</v>
      </c>
      <c r="Y317" s="10">
        <v>0</v>
      </c>
      <c r="Z317" s="10">
        <v>-97365</v>
      </c>
      <c r="AA317" s="10">
        <v>-368544</v>
      </c>
      <c r="AB317" s="10">
        <v>0</v>
      </c>
      <c r="AC317" s="10">
        <v>-165472</v>
      </c>
      <c r="AD317" s="10">
        <v>-4227</v>
      </c>
      <c r="AE317" s="10">
        <v>0</v>
      </c>
      <c r="AF317" s="10">
        <v>0</v>
      </c>
    </row>
    <row r="318" spans="3:32">
      <c r="C318">
        <f t="shared" si="8"/>
        <v>2037</v>
      </c>
      <c r="D318">
        <f t="shared" si="9"/>
        <v>10</v>
      </c>
      <c r="E318" s="10">
        <v>-87596870</v>
      </c>
      <c r="F318" s="10">
        <v>-118330</v>
      </c>
      <c r="G318" s="10">
        <v>-4259529</v>
      </c>
      <c r="H318" s="10">
        <v>-3544201</v>
      </c>
      <c r="I318" s="10">
        <v>-22822</v>
      </c>
      <c r="J318" s="10">
        <v>-23785834</v>
      </c>
      <c r="K318" s="10">
        <v>-107831</v>
      </c>
      <c r="L318" s="10">
        <v>-551165</v>
      </c>
      <c r="M318" s="10">
        <v>-6589328</v>
      </c>
      <c r="N318" s="10">
        <v>-2565387</v>
      </c>
      <c r="O318" s="10">
        <v>0</v>
      </c>
      <c r="P318" s="10">
        <v>0</v>
      </c>
      <c r="Q318" s="10">
        <v>-226802</v>
      </c>
      <c r="R318" s="10">
        <v>-3099</v>
      </c>
      <c r="S318" s="10">
        <v>-2592</v>
      </c>
      <c r="T318" s="10">
        <v>-394908</v>
      </c>
      <c r="U318" s="10">
        <v>-254200</v>
      </c>
      <c r="V318" s="10">
        <v>0</v>
      </c>
      <c r="W318" s="10">
        <v>0</v>
      </c>
      <c r="X318" s="10">
        <v>0</v>
      </c>
      <c r="Y318" s="10">
        <v>0</v>
      </c>
      <c r="Z318" s="10">
        <v>11852</v>
      </c>
      <c r="AA318" s="10">
        <v>57077</v>
      </c>
      <c r="AB318" s="10">
        <v>0</v>
      </c>
      <c r="AC318" s="10">
        <v>26326</v>
      </c>
      <c r="AD318" s="10">
        <v>-490</v>
      </c>
      <c r="AE318" s="10">
        <v>0</v>
      </c>
      <c r="AF318" s="10">
        <v>0</v>
      </c>
    </row>
    <row r="319" spans="3:32">
      <c r="C319">
        <f t="shared" si="8"/>
        <v>2037</v>
      </c>
      <c r="D319">
        <f t="shared" si="9"/>
        <v>11</v>
      </c>
      <c r="E319" s="10">
        <v>26224306</v>
      </c>
      <c r="F319" s="10">
        <v>35193</v>
      </c>
      <c r="G319" s="10">
        <v>1275039</v>
      </c>
      <c r="H319" s="10">
        <v>357431</v>
      </c>
      <c r="I319" s="10">
        <v>2301</v>
      </c>
      <c r="J319" s="10">
        <v>-2631927</v>
      </c>
      <c r="K319" s="10">
        <v>-11898</v>
      </c>
      <c r="L319" s="10">
        <v>-60889</v>
      </c>
      <c r="M319" s="10">
        <v>-788163</v>
      </c>
      <c r="N319" s="10">
        <v>-330449</v>
      </c>
      <c r="O319" s="10">
        <v>0</v>
      </c>
      <c r="P319" s="10">
        <v>0</v>
      </c>
      <c r="Q319" s="10">
        <v>236737</v>
      </c>
      <c r="R319" s="10">
        <v>19896</v>
      </c>
      <c r="S319" s="10">
        <v>1490</v>
      </c>
      <c r="T319" s="10">
        <v>299094</v>
      </c>
      <c r="U319" s="10">
        <v>319397</v>
      </c>
      <c r="V319" s="10">
        <v>0</v>
      </c>
      <c r="W319" s="10">
        <v>0</v>
      </c>
      <c r="X319" s="10">
        <v>0</v>
      </c>
      <c r="Y319" s="10">
        <v>0</v>
      </c>
      <c r="Z319" s="10">
        <v>196953</v>
      </c>
      <c r="AA319" s="10">
        <v>731746</v>
      </c>
      <c r="AB319" s="10">
        <v>0</v>
      </c>
      <c r="AC319" s="10">
        <v>404389</v>
      </c>
      <c r="AD319" s="10">
        <v>10001</v>
      </c>
      <c r="AE319" s="10">
        <v>0</v>
      </c>
      <c r="AF319" s="10">
        <v>0</v>
      </c>
    </row>
    <row r="320" spans="3:32">
      <c r="C320">
        <f t="shared" si="8"/>
        <v>2037</v>
      </c>
      <c r="D320">
        <f t="shared" si="9"/>
        <v>12</v>
      </c>
      <c r="E320" s="10">
        <v>52521506</v>
      </c>
      <c r="F320" s="10">
        <v>70016</v>
      </c>
      <c r="G320" s="10">
        <v>2553225</v>
      </c>
      <c r="H320" s="10">
        <v>1872976</v>
      </c>
      <c r="I320" s="10">
        <v>12059</v>
      </c>
      <c r="J320" s="10">
        <v>-399301</v>
      </c>
      <c r="K320" s="10">
        <v>-1881</v>
      </c>
      <c r="L320" s="10">
        <v>-8653</v>
      </c>
      <c r="M320" s="10">
        <v>-121230</v>
      </c>
      <c r="N320" s="10">
        <v>-51524</v>
      </c>
      <c r="O320" s="10">
        <v>0</v>
      </c>
      <c r="P320" s="10">
        <v>0</v>
      </c>
      <c r="Q320" s="10">
        <v>20187</v>
      </c>
      <c r="R320" s="10">
        <v>-8174</v>
      </c>
      <c r="S320" s="10">
        <v>447</v>
      </c>
      <c r="T320" s="10">
        <v>125844</v>
      </c>
      <c r="U320" s="10">
        <v>414657</v>
      </c>
      <c r="V320" s="10">
        <v>0</v>
      </c>
      <c r="W320" s="10">
        <v>0</v>
      </c>
      <c r="X320" s="10">
        <v>0</v>
      </c>
      <c r="Y320" s="10">
        <v>0</v>
      </c>
      <c r="Z320" s="10">
        <v>39335</v>
      </c>
      <c r="AA320" s="10">
        <v>186981</v>
      </c>
      <c r="AB320" s="10">
        <v>0</v>
      </c>
      <c r="AC320" s="10">
        <v>122975</v>
      </c>
      <c r="AD320" s="10">
        <v>937</v>
      </c>
      <c r="AE320" s="10">
        <v>0</v>
      </c>
      <c r="AF320" s="10"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</sheetPr>
  <dimension ref="C3:G320"/>
  <sheetViews>
    <sheetView workbookViewId="0"/>
  </sheetViews>
  <sheetFormatPr defaultRowHeight="15"/>
  <cols>
    <col min="1" max="2" width="1.85546875" customWidth="1"/>
    <col min="5" max="5" width="12.7109375" customWidth="1"/>
  </cols>
  <sheetData>
    <row r="3" spans="3:5">
      <c r="E3" s="18" t="s">
        <v>61</v>
      </c>
    </row>
    <row r="7" spans="3:5">
      <c r="E7" s="1" t="s">
        <v>25</v>
      </c>
    </row>
    <row r="8" spans="3:5">
      <c r="C8" t="s">
        <v>3</v>
      </c>
      <c r="D8" t="s">
        <v>4</v>
      </c>
      <c r="E8" s="1" t="s">
        <v>17</v>
      </c>
    </row>
    <row r="9" spans="3:5">
      <c r="C9" s="7">
        <f>control!$D$5</f>
        <v>2012</v>
      </c>
      <c r="D9">
        <v>1</v>
      </c>
      <c r="E9" s="3">
        <v>28291716</v>
      </c>
    </row>
    <row r="10" spans="3:5">
      <c r="C10">
        <f>IF(D10=1,C9+1,C9)</f>
        <v>2012</v>
      </c>
      <c r="D10">
        <f>IF(D9=12,1,D9+1)</f>
        <v>2</v>
      </c>
      <c r="E10" s="3">
        <v>25088497</v>
      </c>
    </row>
    <row r="11" spans="3:5">
      <c r="C11">
        <f t="shared" ref="C11:C74" si="0">IF(D11=1,C10+1,C10)</f>
        <v>2012</v>
      </c>
      <c r="D11">
        <f t="shared" ref="D11:D74" si="1">IF(D10=12,1,D10+1)</f>
        <v>3</v>
      </c>
      <c r="E11" s="3">
        <v>25833913</v>
      </c>
    </row>
    <row r="12" spans="3:5">
      <c r="C12">
        <f t="shared" si="0"/>
        <v>2012</v>
      </c>
      <c r="D12">
        <f t="shared" si="1"/>
        <v>4</v>
      </c>
      <c r="E12" s="3">
        <v>25311627</v>
      </c>
    </row>
    <row r="13" spans="3:5">
      <c r="C13">
        <f t="shared" si="0"/>
        <v>2012</v>
      </c>
      <c r="D13">
        <f t="shared" si="1"/>
        <v>5</v>
      </c>
      <c r="E13" s="3">
        <v>27942808</v>
      </c>
    </row>
    <row r="14" spans="3:5">
      <c r="C14">
        <f t="shared" si="0"/>
        <v>2012</v>
      </c>
      <c r="D14">
        <f t="shared" si="1"/>
        <v>6</v>
      </c>
      <c r="E14" s="3">
        <v>28825730</v>
      </c>
    </row>
    <row r="15" spans="3:5">
      <c r="C15">
        <f t="shared" si="0"/>
        <v>2012</v>
      </c>
      <c r="D15">
        <f t="shared" si="1"/>
        <v>7</v>
      </c>
      <c r="E15" s="3">
        <v>32608586</v>
      </c>
    </row>
    <row r="16" spans="3:5">
      <c r="C16">
        <f t="shared" si="0"/>
        <v>2012</v>
      </c>
      <c r="D16">
        <f t="shared" si="1"/>
        <v>8</v>
      </c>
      <c r="E16" s="3">
        <v>30857455</v>
      </c>
    </row>
    <row r="17" spans="3:7">
      <c r="C17">
        <f t="shared" si="0"/>
        <v>2012</v>
      </c>
      <c r="D17">
        <f t="shared" si="1"/>
        <v>9</v>
      </c>
      <c r="E17" s="3">
        <v>27295395</v>
      </c>
    </row>
    <row r="18" spans="3:7">
      <c r="C18">
        <f t="shared" si="0"/>
        <v>2012</v>
      </c>
      <c r="D18">
        <f t="shared" si="1"/>
        <v>10</v>
      </c>
      <c r="E18" s="3">
        <v>24266224</v>
      </c>
    </row>
    <row r="19" spans="3:7">
      <c r="C19">
        <f t="shared" si="0"/>
        <v>2012</v>
      </c>
      <c r="D19">
        <f t="shared" si="1"/>
        <v>11</v>
      </c>
      <c r="E19" s="10">
        <v>24409306</v>
      </c>
      <c r="G19" s="20" t="s">
        <v>64</v>
      </c>
    </row>
    <row r="20" spans="3:7">
      <c r="C20">
        <f t="shared" si="0"/>
        <v>2012</v>
      </c>
      <c r="D20">
        <f t="shared" si="1"/>
        <v>12</v>
      </c>
      <c r="E20" s="10">
        <v>28484969</v>
      </c>
    </row>
    <row r="21" spans="3:7">
      <c r="C21">
        <f t="shared" si="0"/>
        <v>2013</v>
      </c>
      <c r="D21">
        <f t="shared" si="1"/>
        <v>1</v>
      </c>
      <c r="E21" s="10">
        <v>29208246</v>
      </c>
    </row>
    <row r="22" spans="3:7">
      <c r="C22">
        <f t="shared" si="0"/>
        <v>2013</v>
      </c>
      <c r="D22">
        <f t="shared" si="1"/>
        <v>2</v>
      </c>
      <c r="E22" s="10">
        <v>24533398</v>
      </c>
    </row>
    <row r="23" spans="3:7">
      <c r="C23">
        <f t="shared" si="0"/>
        <v>2013</v>
      </c>
      <c r="D23">
        <f t="shared" si="1"/>
        <v>3</v>
      </c>
      <c r="E23" s="10">
        <v>23974290</v>
      </c>
    </row>
    <row r="24" spans="3:7">
      <c r="C24">
        <f t="shared" si="0"/>
        <v>2013</v>
      </c>
      <c r="D24">
        <f t="shared" si="1"/>
        <v>4</v>
      </c>
      <c r="E24" s="10">
        <v>23458239</v>
      </c>
    </row>
    <row r="25" spans="3:7">
      <c r="C25">
        <f t="shared" si="0"/>
        <v>2013</v>
      </c>
      <c r="D25">
        <f t="shared" si="1"/>
        <v>5</v>
      </c>
      <c r="E25" s="10">
        <v>28648882</v>
      </c>
    </row>
    <row r="26" spans="3:7">
      <c r="C26">
        <f t="shared" si="0"/>
        <v>2013</v>
      </c>
      <c r="D26">
        <f t="shared" si="1"/>
        <v>6</v>
      </c>
      <c r="E26" s="10">
        <v>31707626</v>
      </c>
    </row>
    <row r="27" spans="3:7">
      <c r="C27">
        <f t="shared" si="0"/>
        <v>2013</v>
      </c>
      <c r="D27">
        <f t="shared" si="1"/>
        <v>7</v>
      </c>
      <c r="E27" s="10">
        <v>34430075</v>
      </c>
    </row>
    <row r="28" spans="3:7">
      <c r="C28">
        <f t="shared" si="0"/>
        <v>2013</v>
      </c>
      <c r="D28">
        <f t="shared" si="1"/>
        <v>8</v>
      </c>
      <c r="E28" s="10">
        <v>34820280</v>
      </c>
    </row>
    <row r="29" spans="3:7">
      <c r="C29">
        <f t="shared" si="0"/>
        <v>2013</v>
      </c>
      <c r="D29">
        <f t="shared" si="1"/>
        <v>9</v>
      </c>
      <c r="E29" s="10">
        <v>30494548</v>
      </c>
    </row>
    <row r="30" spans="3:7">
      <c r="C30">
        <f t="shared" si="0"/>
        <v>2013</v>
      </c>
      <c r="D30">
        <f t="shared" si="1"/>
        <v>10</v>
      </c>
      <c r="E30" s="10">
        <v>26328937</v>
      </c>
    </row>
    <row r="31" spans="3:7">
      <c r="C31">
        <f t="shared" si="0"/>
        <v>2013</v>
      </c>
      <c r="D31">
        <f t="shared" si="1"/>
        <v>11</v>
      </c>
      <c r="E31" s="10">
        <v>24783540</v>
      </c>
    </row>
    <row r="32" spans="3:7">
      <c r="C32">
        <f t="shared" si="0"/>
        <v>2013</v>
      </c>
      <c r="D32">
        <f t="shared" si="1"/>
        <v>12</v>
      </c>
      <c r="E32" s="10">
        <v>28961531</v>
      </c>
    </row>
    <row r="33" spans="3:5">
      <c r="C33">
        <f t="shared" si="0"/>
        <v>2014</v>
      </c>
      <c r="D33">
        <f t="shared" si="1"/>
        <v>1</v>
      </c>
      <c r="E33" s="10">
        <v>29794645</v>
      </c>
    </row>
    <row r="34" spans="3:5">
      <c r="C34">
        <f t="shared" si="0"/>
        <v>2014</v>
      </c>
      <c r="D34">
        <f t="shared" si="1"/>
        <v>2</v>
      </c>
      <c r="E34" s="10">
        <v>25147906</v>
      </c>
    </row>
    <row r="35" spans="3:5">
      <c r="C35">
        <f t="shared" si="0"/>
        <v>2014</v>
      </c>
      <c r="D35">
        <f t="shared" si="1"/>
        <v>3</v>
      </c>
      <c r="E35" s="10">
        <v>24718871</v>
      </c>
    </row>
    <row r="36" spans="3:5">
      <c r="C36">
        <f t="shared" si="0"/>
        <v>2014</v>
      </c>
      <c r="D36">
        <f t="shared" si="1"/>
        <v>4</v>
      </c>
      <c r="E36" s="10">
        <v>24218512</v>
      </c>
    </row>
    <row r="37" spans="3:5">
      <c r="C37">
        <f t="shared" si="0"/>
        <v>2014</v>
      </c>
      <c r="D37">
        <f t="shared" si="1"/>
        <v>5</v>
      </c>
      <c r="E37" s="10">
        <v>29462518</v>
      </c>
    </row>
    <row r="38" spans="3:5">
      <c r="C38">
        <f t="shared" si="0"/>
        <v>2014</v>
      </c>
      <c r="D38">
        <f t="shared" si="1"/>
        <v>6</v>
      </c>
      <c r="E38" s="10">
        <v>32519738</v>
      </c>
    </row>
    <row r="39" spans="3:5">
      <c r="C39">
        <f t="shared" si="0"/>
        <v>2014</v>
      </c>
      <c r="D39">
        <f t="shared" si="1"/>
        <v>7</v>
      </c>
      <c r="E39" s="10">
        <v>35293504</v>
      </c>
    </row>
    <row r="40" spans="3:5">
      <c r="C40">
        <f t="shared" si="0"/>
        <v>2014</v>
      </c>
      <c r="D40">
        <f t="shared" si="1"/>
        <v>8</v>
      </c>
      <c r="E40" s="10">
        <v>35705051</v>
      </c>
    </row>
    <row r="41" spans="3:5">
      <c r="C41">
        <f t="shared" si="0"/>
        <v>2014</v>
      </c>
      <c r="D41">
        <f t="shared" si="1"/>
        <v>9</v>
      </c>
      <c r="E41" s="10">
        <v>31366842</v>
      </c>
    </row>
    <row r="42" spans="3:5">
      <c r="C42">
        <f t="shared" si="0"/>
        <v>2014</v>
      </c>
      <c r="D42">
        <f t="shared" si="1"/>
        <v>10</v>
      </c>
      <c r="E42" s="10">
        <v>27243425</v>
      </c>
    </row>
    <row r="43" spans="3:5">
      <c r="C43">
        <f t="shared" si="0"/>
        <v>2014</v>
      </c>
      <c r="D43">
        <f t="shared" si="1"/>
        <v>11</v>
      </c>
      <c r="E43" s="10">
        <v>25679522</v>
      </c>
    </row>
    <row r="44" spans="3:5">
      <c r="C44">
        <f t="shared" si="0"/>
        <v>2014</v>
      </c>
      <c r="D44">
        <f t="shared" si="1"/>
        <v>12</v>
      </c>
      <c r="E44" s="10">
        <v>29897821</v>
      </c>
    </row>
    <row r="45" spans="3:5">
      <c r="C45">
        <f t="shared" si="0"/>
        <v>2015</v>
      </c>
      <c r="D45">
        <f t="shared" si="1"/>
        <v>1</v>
      </c>
      <c r="E45" s="10">
        <v>30739310</v>
      </c>
    </row>
    <row r="46" spans="3:5">
      <c r="C46">
        <f t="shared" si="0"/>
        <v>2015</v>
      </c>
      <c r="D46">
        <f t="shared" si="1"/>
        <v>2</v>
      </c>
      <c r="E46" s="10">
        <v>26004745</v>
      </c>
    </row>
    <row r="47" spans="3:5">
      <c r="C47">
        <f t="shared" si="0"/>
        <v>2015</v>
      </c>
      <c r="D47">
        <f t="shared" si="1"/>
        <v>3</v>
      </c>
      <c r="E47" s="10">
        <v>25666290</v>
      </c>
    </row>
    <row r="48" spans="3:5">
      <c r="C48">
        <f t="shared" si="0"/>
        <v>2015</v>
      </c>
      <c r="D48">
        <f t="shared" si="1"/>
        <v>4</v>
      </c>
      <c r="E48" s="10">
        <v>25129447</v>
      </c>
    </row>
    <row r="49" spans="3:5">
      <c r="C49">
        <f t="shared" si="0"/>
        <v>2015</v>
      </c>
      <c r="D49">
        <f t="shared" si="1"/>
        <v>5</v>
      </c>
      <c r="E49" s="10">
        <v>30393797</v>
      </c>
    </row>
    <row r="50" spans="3:5">
      <c r="C50">
        <f t="shared" si="0"/>
        <v>2015</v>
      </c>
      <c r="D50">
        <f t="shared" si="1"/>
        <v>6</v>
      </c>
      <c r="E50" s="10">
        <v>33408835</v>
      </c>
    </row>
    <row r="51" spans="3:5">
      <c r="C51">
        <f t="shared" si="0"/>
        <v>2015</v>
      </c>
      <c r="D51">
        <f t="shared" si="1"/>
        <v>7</v>
      </c>
      <c r="E51" s="10">
        <v>36198851</v>
      </c>
    </row>
    <row r="52" spans="3:5">
      <c r="C52">
        <f t="shared" si="0"/>
        <v>2015</v>
      </c>
      <c r="D52">
        <f t="shared" si="1"/>
        <v>8</v>
      </c>
      <c r="E52" s="10">
        <v>36597777</v>
      </c>
    </row>
    <row r="53" spans="3:5">
      <c r="C53">
        <f t="shared" si="0"/>
        <v>2015</v>
      </c>
      <c r="D53">
        <f t="shared" si="1"/>
        <v>9</v>
      </c>
      <c r="E53" s="10">
        <v>32221516</v>
      </c>
    </row>
    <row r="54" spans="3:5">
      <c r="C54">
        <f t="shared" si="0"/>
        <v>2015</v>
      </c>
      <c r="D54">
        <f t="shared" si="1"/>
        <v>10</v>
      </c>
      <c r="E54" s="10">
        <v>28121770</v>
      </c>
    </row>
    <row r="55" spans="3:5">
      <c r="C55">
        <f t="shared" si="0"/>
        <v>2015</v>
      </c>
      <c r="D55">
        <f t="shared" si="1"/>
        <v>11</v>
      </c>
      <c r="E55" s="10">
        <v>26531125</v>
      </c>
    </row>
    <row r="56" spans="3:5">
      <c r="C56">
        <f t="shared" si="0"/>
        <v>2015</v>
      </c>
      <c r="D56">
        <f t="shared" si="1"/>
        <v>12</v>
      </c>
      <c r="E56" s="10">
        <v>30786645</v>
      </c>
    </row>
    <row r="57" spans="3:5">
      <c r="C57">
        <f t="shared" si="0"/>
        <v>2016</v>
      </c>
      <c r="D57">
        <f t="shared" si="1"/>
        <v>1</v>
      </c>
      <c r="E57" s="10">
        <v>31641292</v>
      </c>
    </row>
    <row r="58" spans="3:5">
      <c r="C58">
        <f t="shared" si="0"/>
        <v>2016</v>
      </c>
      <c r="D58">
        <f t="shared" si="1"/>
        <v>2</v>
      </c>
      <c r="E58" s="10">
        <v>27790120</v>
      </c>
    </row>
    <row r="59" spans="3:5">
      <c r="C59">
        <f t="shared" si="0"/>
        <v>2016</v>
      </c>
      <c r="D59">
        <f t="shared" si="1"/>
        <v>3</v>
      </c>
      <c r="E59" s="10">
        <v>26592482</v>
      </c>
    </row>
    <row r="60" spans="3:5">
      <c r="C60">
        <f t="shared" si="0"/>
        <v>2016</v>
      </c>
      <c r="D60">
        <f t="shared" si="1"/>
        <v>4</v>
      </c>
      <c r="E60" s="10">
        <v>26032646</v>
      </c>
    </row>
    <row r="61" spans="3:5">
      <c r="C61">
        <f t="shared" si="0"/>
        <v>2016</v>
      </c>
      <c r="D61">
        <f t="shared" si="1"/>
        <v>5</v>
      </c>
      <c r="E61" s="10">
        <v>31334294</v>
      </c>
    </row>
    <row r="62" spans="3:5">
      <c r="C62">
        <f t="shared" si="0"/>
        <v>2016</v>
      </c>
      <c r="D62">
        <f t="shared" si="1"/>
        <v>6</v>
      </c>
      <c r="E62" s="10">
        <v>34327321</v>
      </c>
    </row>
    <row r="63" spans="3:5">
      <c r="C63">
        <f t="shared" si="0"/>
        <v>2016</v>
      </c>
      <c r="D63">
        <f t="shared" si="1"/>
        <v>7</v>
      </c>
      <c r="E63" s="10">
        <v>37156865</v>
      </c>
    </row>
    <row r="64" spans="3:5">
      <c r="C64">
        <f t="shared" si="0"/>
        <v>2016</v>
      </c>
      <c r="D64">
        <f t="shared" si="1"/>
        <v>8</v>
      </c>
      <c r="E64" s="10">
        <v>37563019</v>
      </c>
    </row>
    <row r="65" spans="3:5">
      <c r="C65">
        <f t="shared" si="0"/>
        <v>2016</v>
      </c>
      <c r="D65">
        <f t="shared" si="1"/>
        <v>9</v>
      </c>
      <c r="E65" s="10">
        <v>33157954</v>
      </c>
    </row>
    <row r="66" spans="3:5">
      <c r="C66">
        <f t="shared" si="0"/>
        <v>2016</v>
      </c>
      <c r="D66">
        <f t="shared" si="1"/>
        <v>10</v>
      </c>
      <c r="E66" s="10">
        <v>29081925</v>
      </c>
    </row>
    <row r="67" spans="3:5">
      <c r="C67">
        <f t="shared" si="0"/>
        <v>2016</v>
      </c>
      <c r="D67">
        <f t="shared" si="1"/>
        <v>11</v>
      </c>
      <c r="E67" s="10">
        <v>27437989</v>
      </c>
    </row>
    <row r="68" spans="3:5">
      <c r="C68">
        <f t="shared" si="0"/>
        <v>2016</v>
      </c>
      <c r="D68">
        <f t="shared" si="1"/>
        <v>12</v>
      </c>
      <c r="E68" s="10">
        <v>31682469</v>
      </c>
    </row>
    <row r="69" spans="3:5">
      <c r="C69">
        <f t="shared" si="0"/>
        <v>2017</v>
      </c>
      <c r="D69">
        <f t="shared" si="1"/>
        <v>1</v>
      </c>
      <c r="E69" s="10">
        <v>32484602</v>
      </c>
    </row>
    <row r="70" spans="3:5">
      <c r="C70">
        <f t="shared" si="0"/>
        <v>2017</v>
      </c>
      <c r="D70">
        <f t="shared" si="1"/>
        <v>2</v>
      </c>
      <c r="E70" s="10">
        <v>27547629</v>
      </c>
    </row>
    <row r="71" spans="3:5">
      <c r="C71">
        <f t="shared" si="0"/>
        <v>2017</v>
      </c>
      <c r="D71">
        <f t="shared" si="1"/>
        <v>3</v>
      </c>
      <c r="E71" s="10">
        <v>27342202</v>
      </c>
    </row>
    <row r="72" spans="3:5">
      <c r="C72">
        <f t="shared" si="0"/>
        <v>2017</v>
      </c>
      <c r="D72">
        <f t="shared" si="1"/>
        <v>4</v>
      </c>
      <c r="E72" s="10">
        <v>26722168</v>
      </c>
    </row>
    <row r="73" spans="3:5">
      <c r="C73">
        <f t="shared" si="0"/>
        <v>2017</v>
      </c>
      <c r="D73">
        <f t="shared" si="1"/>
        <v>5</v>
      </c>
      <c r="E73" s="10">
        <v>32009355</v>
      </c>
    </row>
    <row r="74" spans="3:5">
      <c r="C74">
        <f t="shared" si="0"/>
        <v>2017</v>
      </c>
      <c r="D74">
        <f t="shared" si="1"/>
        <v>6</v>
      </c>
      <c r="E74" s="10">
        <v>34940780</v>
      </c>
    </row>
    <row r="75" spans="3:5">
      <c r="C75">
        <f t="shared" ref="C75:C138" si="2">IF(D75=1,C74+1,C74)</f>
        <v>2017</v>
      </c>
      <c r="D75">
        <f t="shared" ref="D75:D138" si="3">IF(D74=12,1,D74+1)</f>
        <v>7</v>
      </c>
      <c r="E75" s="10">
        <v>37750078</v>
      </c>
    </row>
    <row r="76" spans="3:5">
      <c r="C76">
        <f t="shared" si="2"/>
        <v>2017</v>
      </c>
      <c r="D76">
        <f t="shared" si="3"/>
        <v>8</v>
      </c>
      <c r="E76" s="10">
        <v>38122345</v>
      </c>
    </row>
    <row r="77" spans="3:5">
      <c r="C77">
        <f t="shared" si="2"/>
        <v>2017</v>
      </c>
      <c r="D77">
        <f t="shared" si="3"/>
        <v>9</v>
      </c>
      <c r="E77" s="10">
        <v>33678028</v>
      </c>
    </row>
    <row r="78" spans="3:5">
      <c r="C78">
        <f t="shared" si="2"/>
        <v>2017</v>
      </c>
      <c r="D78">
        <f t="shared" si="3"/>
        <v>10</v>
      </c>
      <c r="E78" s="10">
        <v>29604993</v>
      </c>
    </row>
    <row r="79" spans="3:5">
      <c r="C79">
        <f t="shared" si="2"/>
        <v>2017</v>
      </c>
      <c r="D79">
        <f t="shared" si="3"/>
        <v>11</v>
      </c>
      <c r="E79" s="10">
        <v>27931228</v>
      </c>
    </row>
    <row r="80" spans="3:5">
      <c r="C80">
        <f t="shared" si="2"/>
        <v>2017</v>
      </c>
      <c r="D80">
        <f t="shared" si="3"/>
        <v>12</v>
      </c>
      <c r="E80" s="10">
        <v>32176163</v>
      </c>
    </row>
    <row r="81" spans="3:5">
      <c r="C81">
        <f t="shared" si="2"/>
        <v>2018</v>
      </c>
      <c r="D81">
        <f t="shared" si="3"/>
        <v>1</v>
      </c>
      <c r="E81" s="10">
        <v>32964489</v>
      </c>
    </row>
    <row r="82" spans="3:5">
      <c r="C82">
        <f t="shared" si="2"/>
        <v>2018</v>
      </c>
      <c r="D82">
        <f t="shared" si="3"/>
        <v>2</v>
      </c>
      <c r="E82" s="10">
        <v>27977793</v>
      </c>
    </row>
    <row r="83" spans="3:5">
      <c r="C83">
        <f t="shared" si="2"/>
        <v>2018</v>
      </c>
      <c r="D83">
        <f t="shared" si="3"/>
        <v>3</v>
      </c>
      <c r="E83" s="10">
        <v>27828743</v>
      </c>
    </row>
    <row r="84" spans="3:5">
      <c r="C84">
        <f t="shared" si="2"/>
        <v>2018</v>
      </c>
      <c r="D84">
        <f t="shared" si="3"/>
        <v>4</v>
      </c>
      <c r="E84" s="10">
        <v>27212594</v>
      </c>
    </row>
    <row r="85" spans="3:5">
      <c r="C85">
        <f t="shared" si="2"/>
        <v>2018</v>
      </c>
      <c r="D85">
        <f t="shared" si="3"/>
        <v>5</v>
      </c>
      <c r="E85" s="10">
        <v>32538351</v>
      </c>
    </row>
    <row r="86" spans="3:5">
      <c r="C86">
        <f t="shared" si="2"/>
        <v>2018</v>
      </c>
      <c r="D86">
        <f t="shared" si="3"/>
        <v>6</v>
      </c>
      <c r="E86" s="10">
        <v>35469922</v>
      </c>
    </row>
    <row r="87" spans="3:5">
      <c r="C87">
        <f t="shared" si="2"/>
        <v>2018</v>
      </c>
      <c r="D87">
        <f t="shared" si="3"/>
        <v>7</v>
      </c>
      <c r="E87" s="10">
        <v>38308026</v>
      </c>
    </row>
    <row r="88" spans="3:5">
      <c r="C88">
        <f t="shared" si="2"/>
        <v>2018</v>
      </c>
      <c r="D88">
        <f t="shared" si="3"/>
        <v>8</v>
      </c>
      <c r="E88" s="10">
        <v>38684348</v>
      </c>
    </row>
    <row r="89" spans="3:5">
      <c r="C89">
        <f t="shared" si="2"/>
        <v>2018</v>
      </c>
      <c r="D89">
        <f t="shared" si="3"/>
        <v>9</v>
      </c>
      <c r="E89" s="10">
        <v>34220088</v>
      </c>
    </row>
    <row r="90" spans="3:5">
      <c r="C90">
        <f t="shared" si="2"/>
        <v>2018</v>
      </c>
      <c r="D90">
        <f t="shared" si="3"/>
        <v>10</v>
      </c>
      <c r="E90" s="10">
        <v>30164318</v>
      </c>
    </row>
    <row r="91" spans="3:5">
      <c r="C91">
        <f t="shared" si="2"/>
        <v>2018</v>
      </c>
      <c r="D91">
        <f t="shared" si="3"/>
        <v>11</v>
      </c>
      <c r="E91" s="10">
        <v>28481061</v>
      </c>
    </row>
    <row r="92" spans="3:5">
      <c r="C92">
        <f t="shared" si="2"/>
        <v>2018</v>
      </c>
      <c r="D92">
        <f t="shared" si="3"/>
        <v>12</v>
      </c>
      <c r="E92" s="10">
        <v>32767386</v>
      </c>
    </row>
    <row r="93" spans="3:5">
      <c r="C93">
        <f t="shared" si="2"/>
        <v>2019</v>
      </c>
      <c r="D93">
        <f t="shared" si="3"/>
        <v>1</v>
      </c>
      <c r="E93" s="10">
        <v>33585239</v>
      </c>
    </row>
    <row r="94" spans="3:5">
      <c r="C94">
        <f t="shared" si="2"/>
        <v>2019</v>
      </c>
      <c r="D94">
        <f t="shared" si="3"/>
        <v>2</v>
      </c>
      <c r="E94" s="10">
        <v>28558783</v>
      </c>
    </row>
    <row r="95" spans="3:5">
      <c r="C95">
        <f t="shared" si="2"/>
        <v>2019</v>
      </c>
      <c r="D95">
        <f t="shared" si="3"/>
        <v>3</v>
      </c>
      <c r="E95" s="10">
        <v>28480895</v>
      </c>
    </row>
    <row r="96" spans="3:5">
      <c r="C96">
        <f t="shared" si="2"/>
        <v>2019</v>
      </c>
      <c r="D96">
        <f t="shared" si="3"/>
        <v>4</v>
      </c>
      <c r="E96" s="10">
        <v>27842746</v>
      </c>
    </row>
    <row r="97" spans="3:5">
      <c r="C97">
        <f t="shared" si="2"/>
        <v>2019</v>
      </c>
      <c r="D97">
        <f t="shared" si="3"/>
        <v>5</v>
      </c>
      <c r="E97" s="10">
        <v>33185492</v>
      </c>
    </row>
    <row r="98" spans="3:5">
      <c r="C98">
        <f t="shared" si="2"/>
        <v>2019</v>
      </c>
      <c r="D98">
        <f t="shared" si="3"/>
        <v>6</v>
      </c>
      <c r="E98" s="10">
        <v>36095262</v>
      </c>
    </row>
    <row r="99" spans="3:5">
      <c r="C99">
        <f t="shared" si="2"/>
        <v>2019</v>
      </c>
      <c r="D99">
        <f t="shared" si="3"/>
        <v>7</v>
      </c>
      <c r="E99" s="10">
        <v>38957692</v>
      </c>
    </row>
    <row r="100" spans="3:5">
      <c r="C100">
        <f t="shared" si="2"/>
        <v>2019</v>
      </c>
      <c r="D100">
        <f t="shared" si="3"/>
        <v>8</v>
      </c>
      <c r="E100" s="10">
        <v>39341892</v>
      </c>
    </row>
    <row r="101" spans="3:5">
      <c r="C101">
        <f t="shared" si="2"/>
        <v>2019</v>
      </c>
      <c r="D101">
        <f t="shared" si="3"/>
        <v>9</v>
      </c>
      <c r="E101" s="10">
        <v>34867192</v>
      </c>
    </row>
    <row r="102" spans="3:5">
      <c r="C102">
        <f t="shared" si="2"/>
        <v>2019</v>
      </c>
      <c r="D102">
        <f t="shared" si="3"/>
        <v>10</v>
      </c>
      <c r="E102" s="10">
        <v>30844735</v>
      </c>
    </row>
    <row r="103" spans="3:5">
      <c r="C103">
        <f t="shared" si="2"/>
        <v>2019</v>
      </c>
      <c r="D103">
        <f t="shared" si="3"/>
        <v>11</v>
      </c>
      <c r="E103" s="10">
        <v>29148375</v>
      </c>
    </row>
    <row r="104" spans="3:5">
      <c r="C104">
        <f t="shared" si="2"/>
        <v>2019</v>
      </c>
      <c r="D104">
        <f t="shared" si="3"/>
        <v>12</v>
      </c>
      <c r="E104" s="10">
        <v>33461266</v>
      </c>
    </row>
    <row r="105" spans="3:5">
      <c r="C105">
        <f t="shared" si="2"/>
        <v>2020</v>
      </c>
      <c r="D105">
        <f t="shared" si="3"/>
        <v>1</v>
      </c>
      <c r="E105" s="10">
        <v>34279960</v>
      </c>
    </row>
    <row r="106" spans="3:5">
      <c r="C106">
        <f t="shared" si="2"/>
        <v>2020</v>
      </c>
      <c r="D106">
        <f t="shared" si="3"/>
        <v>2</v>
      </c>
      <c r="E106" s="10">
        <v>30229248</v>
      </c>
    </row>
    <row r="107" spans="3:5">
      <c r="C107">
        <f t="shared" si="2"/>
        <v>2020</v>
      </c>
      <c r="D107">
        <f t="shared" si="3"/>
        <v>3</v>
      </c>
      <c r="E107" s="10">
        <v>29177834</v>
      </c>
    </row>
    <row r="108" spans="3:5">
      <c r="C108">
        <f t="shared" si="2"/>
        <v>2020</v>
      </c>
      <c r="D108">
        <f t="shared" si="3"/>
        <v>4</v>
      </c>
      <c r="E108" s="10">
        <v>28518832</v>
      </c>
    </row>
    <row r="109" spans="3:5">
      <c r="C109">
        <f t="shared" si="2"/>
        <v>2020</v>
      </c>
      <c r="D109">
        <f t="shared" si="3"/>
        <v>5</v>
      </c>
      <c r="E109" s="10">
        <v>33886829</v>
      </c>
    </row>
    <row r="110" spans="3:5">
      <c r="C110">
        <f t="shared" si="2"/>
        <v>2020</v>
      </c>
      <c r="D110">
        <f t="shared" si="3"/>
        <v>6</v>
      </c>
      <c r="E110" s="10">
        <v>36777270</v>
      </c>
    </row>
    <row r="111" spans="3:5">
      <c r="C111">
        <f t="shared" si="2"/>
        <v>2020</v>
      </c>
      <c r="D111">
        <f t="shared" si="3"/>
        <v>7</v>
      </c>
      <c r="E111" s="10">
        <v>39665608</v>
      </c>
    </row>
    <row r="112" spans="3:5">
      <c r="C112">
        <f t="shared" si="2"/>
        <v>2020</v>
      </c>
      <c r="D112">
        <f t="shared" si="3"/>
        <v>8</v>
      </c>
      <c r="E112" s="10">
        <v>40051529</v>
      </c>
    </row>
    <row r="113" spans="3:5">
      <c r="C113">
        <f t="shared" si="2"/>
        <v>2020</v>
      </c>
      <c r="D113">
        <f t="shared" si="3"/>
        <v>9</v>
      </c>
      <c r="E113" s="10">
        <v>35553531</v>
      </c>
    </row>
    <row r="114" spans="3:5">
      <c r="C114">
        <f t="shared" si="2"/>
        <v>2020</v>
      </c>
      <c r="D114">
        <f t="shared" si="3"/>
        <v>10</v>
      </c>
      <c r="E114" s="10">
        <v>31552268</v>
      </c>
    </row>
    <row r="115" spans="3:5">
      <c r="C115">
        <f t="shared" si="2"/>
        <v>2020</v>
      </c>
      <c r="D115">
        <f t="shared" si="3"/>
        <v>11</v>
      </c>
      <c r="E115" s="10">
        <v>29831567</v>
      </c>
    </row>
    <row r="116" spans="3:5">
      <c r="C116">
        <f t="shared" si="2"/>
        <v>2020</v>
      </c>
      <c r="D116">
        <f t="shared" si="3"/>
        <v>12</v>
      </c>
      <c r="E116" s="10">
        <v>34166657</v>
      </c>
    </row>
    <row r="117" spans="3:5">
      <c r="C117">
        <f t="shared" si="2"/>
        <v>2021</v>
      </c>
      <c r="D117">
        <f t="shared" si="3"/>
        <v>1</v>
      </c>
      <c r="E117" s="10">
        <v>34985428</v>
      </c>
    </row>
    <row r="118" spans="3:5">
      <c r="C118">
        <f t="shared" si="2"/>
        <v>2021</v>
      </c>
      <c r="D118">
        <f t="shared" si="3"/>
        <v>2</v>
      </c>
      <c r="E118" s="10">
        <v>29823021</v>
      </c>
    </row>
    <row r="119" spans="3:5">
      <c r="C119">
        <f t="shared" si="2"/>
        <v>2021</v>
      </c>
      <c r="D119">
        <f t="shared" si="3"/>
        <v>3</v>
      </c>
      <c r="E119" s="10">
        <v>29880127</v>
      </c>
    </row>
    <row r="120" spans="3:5">
      <c r="C120">
        <f t="shared" si="2"/>
        <v>2021</v>
      </c>
      <c r="D120">
        <f t="shared" si="3"/>
        <v>4</v>
      </c>
      <c r="E120" s="10">
        <v>29196657</v>
      </c>
    </row>
    <row r="121" spans="3:5">
      <c r="C121">
        <f t="shared" si="2"/>
        <v>2021</v>
      </c>
      <c r="D121">
        <f t="shared" si="3"/>
        <v>5</v>
      </c>
      <c r="E121" s="10">
        <v>34584915</v>
      </c>
    </row>
    <row r="122" spans="3:5">
      <c r="C122">
        <f t="shared" si="2"/>
        <v>2021</v>
      </c>
      <c r="D122">
        <f t="shared" si="3"/>
        <v>6</v>
      </c>
      <c r="E122" s="10">
        <v>37450283</v>
      </c>
    </row>
    <row r="123" spans="3:5">
      <c r="C123">
        <f t="shared" si="2"/>
        <v>2021</v>
      </c>
      <c r="D123">
        <f t="shared" si="3"/>
        <v>7</v>
      </c>
      <c r="E123" s="10">
        <v>40358377</v>
      </c>
    </row>
    <row r="124" spans="3:5">
      <c r="C124">
        <f t="shared" si="2"/>
        <v>2021</v>
      </c>
      <c r="D124">
        <f t="shared" si="3"/>
        <v>8</v>
      </c>
      <c r="E124" s="10">
        <v>40741698</v>
      </c>
    </row>
    <row r="125" spans="3:5">
      <c r="C125">
        <f t="shared" si="2"/>
        <v>2021</v>
      </c>
      <c r="D125">
        <f t="shared" si="3"/>
        <v>9</v>
      </c>
      <c r="E125" s="10">
        <v>36219178</v>
      </c>
    </row>
    <row r="126" spans="3:5">
      <c r="C126">
        <f t="shared" si="2"/>
        <v>2021</v>
      </c>
      <c r="D126">
        <f t="shared" si="3"/>
        <v>10</v>
      </c>
      <c r="E126" s="10">
        <v>32237962</v>
      </c>
    </row>
    <row r="127" spans="3:5">
      <c r="C127">
        <f t="shared" si="2"/>
        <v>2021</v>
      </c>
      <c r="D127">
        <f t="shared" si="3"/>
        <v>11</v>
      </c>
      <c r="E127" s="10">
        <v>30493032</v>
      </c>
    </row>
    <row r="128" spans="3:5">
      <c r="C128">
        <f t="shared" si="2"/>
        <v>2021</v>
      </c>
      <c r="D128">
        <f t="shared" si="3"/>
        <v>12</v>
      </c>
      <c r="E128" s="10">
        <v>34847991</v>
      </c>
    </row>
    <row r="129" spans="3:5">
      <c r="C129">
        <f t="shared" si="2"/>
        <v>2022</v>
      </c>
      <c r="D129">
        <f t="shared" si="3"/>
        <v>1</v>
      </c>
      <c r="E129" s="10">
        <v>35664773</v>
      </c>
    </row>
    <row r="130" spans="3:5">
      <c r="C130">
        <f t="shared" si="2"/>
        <v>2022</v>
      </c>
      <c r="D130">
        <f t="shared" si="3"/>
        <v>2</v>
      </c>
      <c r="E130" s="10">
        <v>30435552</v>
      </c>
    </row>
    <row r="131" spans="3:5">
      <c r="C131">
        <f t="shared" si="2"/>
        <v>2022</v>
      </c>
      <c r="D131">
        <f t="shared" si="3"/>
        <v>3</v>
      </c>
      <c r="E131" s="10">
        <v>30557942</v>
      </c>
    </row>
    <row r="132" spans="3:5">
      <c r="C132">
        <f t="shared" si="2"/>
        <v>2022</v>
      </c>
      <c r="D132">
        <f t="shared" si="3"/>
        <v>4</v>
      </c>
      <c r="E132" s="10">
        <v>29853014</v>
      </c>
    </row>
    <row r="133" spans="3:5">
      <c r="C133">
        <f t="shared" si="2"/>
        <v>2022</v>
      </c>
      <c r="D133">
        <f t="shared" si="3"/>
        <v>5</v>
      </c>
      <c r="E133" s="10">
        <v>35263840</v>
      </c>
    </row>
    <row r="134" spans="3:5">
      <c r="C134">
        <f t="shared" si="2"/>
        <v>2022</v>
      </c>
      <c r="D134">
        <f t="shared" si="3"/>
        <v>6</v>
      </c>
      <c r="E134" s="10">
        <v>38107936</v>
      </c>
    </row>
    <row r="135" spans="3:5">
      <c r="C135">
        <f t="shared" si="2"/>
        <v>2022</v>
      </c>
      <c r="D135">
        <f t="shared" si="3"/>
        <v>7</v>
      </c>
      <c r="E135" s="10">
        <v>41038411</v>
      </c>
    </row>
    <row r="136" spans="3:5">
      <c r="C136">
        <f t="shared" si="2"/>
        <v>2022</v>
      </c>
      <c r="D136">
        <f t="shared" si="3"/>
        <v>8</v>
      </c>
      <c r="E136" s="10">
        <v>41421885</v>
      </c>
    </row>
    <row r="137" spans="3:5">
      <c r="C137">
        <f t="shared" si="2"/>
        <v>2022</v>
      </c>
      <c r="D137">
        <f t="shared" si="3"/>
        <v>9</v>
      </c>
      <c r="E137" s="10">
        <v>36877201</v>
      </c>
    </row>
    <row r="138" spans="3:5">
      <c r="C138">
        <f t="shared" si="2"/>
        <v>2022</v>
      </c>
      <c r="D138">
        <f t="shared" si="3"/>
        <v>10</v>
      </c>
      <c r="E138" s="10">
        <v>32917537</v>
      </c>
    </row>
    <row r="139" spans="3:5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31150463</v>
      </c>
    </row>
    <row r="140" spans="3:5">
      <c r="C140">
        <f t="shared" si="4"/>
        <v>2022</v>
      </c>
      <c r="D140">
        <f t="shared" si="5"/>
        <v>12</v>
      </c>
      <c r="E140" s="10">
        <v>35527298</v>
      </c>
    </row>
    <row r="141" spans="3:5">
      <c r="C141">
        <f t="shared" si="4"/>
        <v>2023</v>
      </c>
      <c r="D141">
        <f t="shared" si="5"/>
        <v>1</v>
      </c>
      <c r="E141" s="10">
        <v>36343888</v>
      </c>
    </row>
    <row r="142" spans="3:5">
      <c r="C142">
        <f t="shared" si="4"/>
        <v>2023</v>
      </c>
      <c r="D142">
        <f t="shared" si="5"/>
        <v>2</v>
      </c>
      <c r="E142" s="10">
        <v>31048187</v>
      </c>
    </row>
    <row r="143" spans="3:5">
      <c r="C143">
        <f t="shared" si="4"/>
        <v>2023</v>
      </c>
      <c r="D143">
        <f t="shared" si="5"/>
        <v>3</v>
      </c>
      <c r="E143" s="10">
        <v>31234381</v>
      </c>
    </row>
    <row r="144" spans="3:5">
      <c r="C144">
        <f t="shared" si="4"/>
        <v>2023</v>
      </c>
      <c r="D144">
        <f t="shared" si="5"/>
        <v>4</v>
      </c>
      <c r="E144" s="10">
        <v>30504708</v>
      </c>
    </row>
    <row r="145" spans="3:5">
      <c r="C145">
        <f t="shared" si="4"/>
        <v>2023</v>
      </c>
      <c r="D145">
        <f t="shared" si="5"/>
        <v>5</v>
      </c>
      <c r="E145" s="10">
        <v>35933202</v>
      </c>
    </row>
    <row r="146" spans="3:5">
      <c r="C146">
        <f t="shared" si="4"/>
        <v>2023</v>
      </c>
      <c r="D146">
        <f t="shared" si="5"/>
        <v>6</v>
      </c>
      <c r="E146" s="10">
        <v>38751228</v>
      </c>
    </row>
    <row r="147" spans="3:5">
      <c r="C147">
        <f t="shared" si="4"/>
        <v>2023</v>
      </c>
      <c r="D147">
        <f t="shared" si="5"/>
        <v>7</v>
      </c>
      <c r="E147" s="10">
        <v>41699130</v>
      </c>
    </row>
    <row r="148" spans="3:5">
      <c r="C148">
        <f t="shared" si="4"/>
        <v>2023</v>
      </c>
      <c r="D148">
        <f t="shared" si="5"/>
        <v>8</v>
      </c>
      <c r="E148" s="10">
        <v>42080691</v>
      </c>
    </row>
    <row r="149" spans="3:5">
      <c r="C149">
        <f t="shared" si="4"/>
        <v>2023</v>
      </c>
      <c r="D149">
        <f t="shared" si="5"/>
        <v>9</v>
      </c>
      <c r="E149" s="10">
        <v>37515866</v>
      </c>
    </row>
    <row r="150" spans="3:5">
      <c r="C150">
        <f t="shared" si="4"/>
        <v>2023</v>
      </c>
      <c r="D150">
        <f t="shared" si="5"/>
        <v>10</v>
      </c>
      <c r="E150" s="10">
        <v>33580359</v>
      </c>
    </row>
    <row r="151" spans="3:5">
      <c r="C151">
        <f t="shared" si="4"/>
        <v>2023</v>
      </c>
      <c r="D151">
        <f t="shared" si="5"/>
        <v>11</v>
      </c>
      <c r="E151" s="10">
        <v>31794532</v>
      </c>
    </row>
    <row r="152" spans="3:5">
      <c r="C152">
        <f t="shared" si="4"/>
        <v>2023</v>
      </c>
      <c r="D152">
        <f t="shared" si="5"/>
        <v>12</v>
      </c>
      <c r="E152" s="10">
        <v>36194021</v>
      </c>
    </row>
    <row r="153" spans="3:5">
      <c r="C153">
        <f t="shared" si="4"/>
        <v>2024</v>
      </c>
      <c r="D153">
        <f t="shared" si="5"/>
        <v>1</v>
      </c>
      <c r="E153" s="10">
        <v>37010574</v>
      </c>
    </row>
    <row r="154" spans="3:5">
      <c r="C154">
        <f t="shared" si="4"/>
        <v>2024</v>
      </c>
      <c r="D154">
        <f t="shared" si="5"/>
        <v>2</v>
      </c>
      <c r="E154" s="10">
        <v>32781189</v>
      </c>
    </row>
    <row r="155" spans="3:5">
      <c r="C155">
        <f t="shared" si="4"/>
        <v>2024</v>
      </c>
      <c r="D155">
        <f t="shared" si="5"/>
        <v>3</v>
      </c>
      <c r="E155" s="10">
        <v>31902405</v>
      </c>
    </row>
    <row r="156" spans="3:5">
      <c r="C156">
        <f t="shared" si="4"/>
        <v>2024</v>
      </c>
      <c r="D156">
        <f t="shared" si="5"/>
        <v>4</v>
      </c>
      <c r="E156" s="10">
        <v>31151701</v>
      </c>
    </row>
    <row r="157" spans="3:5">
      <c r="C157">
        <f t="shared" si="4"/>
        <v>2024</v>
      </c>
      <c r="D157">
        <f t="shared" si="5"/>
        <v>5</v>
      </c>
      <c r="E157" s="10">
        <v>36603330</v>
      </c>
    </row>
    <row r="158" spans="3:5">
      <c r="C158">
        <f t="shared" si="4"/>
        <v>2024</v>
      </c>
      <c r="D158">
        <f t="shared" si="5"/>
        <v>6</v>
      </c>
      <c r="E158" s="10">
        <v>39401996</v>
      </c>
    </row>
    <row r="159" spans="3:5">
      <c r="C159">
        <f t="shared" si="4"/>
        <v>2024</v>
      </c>
      <c r="D159">
        <f t="shared" si="5"/>
        <v>7</v>
      </c>
      <c r="E159" s="10">
        <v>42373120</v>
      </c>
    </row>
    <row r="160" spans="3:5">
      <c r="C160">
        <f t="shared" si="4"/>
        <v>2024</v>
      </c>
      <c r="D160">
        <f t="shared" si="5"/>
        <v>8</v>
      </c>
      <c r="E160" s="10">
        <v>42753343</v>
      </c>
    </row>
    <row r="161" spans="3:5">
      <c r="C161">
        <f t="shared" si="4"/>
        <v>2024</v>
      </c>
      <c r="D161">
        <f t="shared" si="5"/>
        <v>9</v>
      </c>
      <c r="E161" s="10">
        <v>38162082</v>
      </c>
    </row>
    <row r="162" spans="3:5">
      <c r="C162">
        <f t="shared" si="4"/>
        <v>2024</v>
      </c>
      <c r="D162">
        <f t="shared" si="5"/>
        <v>10</v>
      </c>
      <c r="E162" s="10">
        <v>34242875</v>
      </c>
    </row>
    <row r="163" spans="3:5">
      <c r="C163">
        <f t="shared" si="4"/>
        <v>2024</v>
      </c>
      <c r="D163">
        <f t="shared" si="5"/>
        <v>11</v>
      </c>
      <c r="E163" s="10">
        <v>32434492</v>
      </c>
    </row>
    <row r="164" spans="3:5">
      <c r="C164">
        <f t="shared" si="4"/>
        <v>2024</v>
      </c>
      <c r="D164">
        <f t="shared" si="5"/>
        <v>12</v>
      </c>
      <c r="E164" s="10">
        <v>36860707</v>
      </c>
    </row>
    <row r="165" spans="3:5">
      <c r="C165">
        <f t="shared" si="4"/>
        <v>2025</v>
      </c>
      <c r="D165">
        <f t="shared" si="5"/>
        <v>1</v>
      </c>
      <c r="E165" s="10">
        <v>37686056</v>
      </c>
    </row>
    <row r="166" spans="3:5">
      <c r="C166">
        <f t="shared" si="4"/>
        <v>2025</v>
      </c>
      <c r="D166">
        <f t="shared" si="5"/>
        <v>2</v>
      </c>
      <c r="E166" s="10">
        <v>32265994</v>
      </c>
    </row>
    <row r="167" spans="3:5">
      <c r="C167">
        <f t="shared" si="4"/>
        <v>2025</v>
      </c>
      <c r="D167">
        <f t="shared" si="5"/>
        <v>3</v>
      </c>
      <c r="E167" s="10">
        <v>32584045</v>
      </c>
    </row>
    <row r="168" spans="3:5">
      <c r="C168">
        <f t="shared" si="4"/>
        <v>2025</v>
      </c>
      <c r="D168">
        <f t="shared" si="5"/>
        <v>4</v>
      </c>
      <c r="E168" s="10">
        <v>31810131</v>
      </c>
    </row>
    <row r="169" spans="3:5">
      <c r="C169">
        <f t="shared" si="4"/>
        <v>2025</v>
      </c>
      <c r="D169">
        <f t="shared" si="5"/>
        <v>5</v>
      </c>
      <c r="E169" s="10">
        <v>37283555</v>
      </c>
    </row>
    <row r="170" spans="3:5">
      <c r="C170">
        <f t="shared" si="4"/>
        <v>2025</v>
      </c>
      <c r="D170">
        <f t="shared" si="5"/>
        <v>6</v>
      </c>
      <c r="E170" s="10">
        <v>40064165</v>
      </c>
    </row>
    <row r="171" spans="3:5">
      <c r="C171">
        <f t="shared" si="4"/>
        <v>2025</v>
      </c>
      <c r="D171">
        <f t="shared" si="5"/>
        <v>7</v>
      </c>
      <c r="E171" s="10">
        <v>43065011</v>
      </c>
    </row>
    <row r="172" spans="3:5">
      <c r="C172">
        <f t="shared" si="4"/>
        <v>2025</v>
      </c>
      <c r="D172">
        <f t="shared" si="5"/>
        <v>8</v>
      </c>
      <c r="E172" s="10">
        <v>43454910</v>
      </c>
    </row>
    <row r="173" spans="3:5">
      <c r="C173">
        <f t="shared" si="4"/>
        <v>2025</v>
      </c>
      <c r="D173">
        <f t="shared" si="5"/>
        <v>9</v>
      </c>
      <c r="E173" s="10">
        <v>38850308</v>
      </c>
    </row>
    <row r="174" spans="3:5">
      <c r="C174">
        <f t="shared" si="4"/>
        <v>2025</v>
      </c>
      <c r="D174">
        <f t="shared" si="5"/>
        <v>10</v>
      </c>
      <c r="E174" s="10">
        <v>34961921</v>
      </c>
    </row>
    <row r="175" spans="3:5">
      <c r="C175">
        <f t="shared" si="4"/>
        <v>2025</v>
      </c>
      <c r="D175">
        <f t="shared" si="5"/>
        <v>11</v>
      </c>
      <c r="E175" s="10">
        <v>33134599</v>
      </c>
    </row>
    <row r="176" spans="3:5">
      <c r="C176">
        <f t="shared" si="4"/>
        <v>2025</v>
      </c>
      <c r="D176">
        <f t="shared" si="5"/>
        <v>12</v>
      </c>
      <c r="E176" s="10">
        <v>37584419</v>
      </c>
    </row>
    <row r="177" spans="3:5">
      <c r="C177">
        <f t="shared" si="4"/>
        <v>2026</v>
      </c>
      <c r="D177">
        <f t="shared" si="5"/>
        <v>1</v>
      </c>
      <c r="E177" s="10">
        <v>38408812</v>
      </c>
    </row>
    <row r="178" spans="3:5">
      <c r="C178">
        <f t="shared" si="4"/>
        <v>2026</v>
      </c>
      <c r="D178">
        <f t="shared" si="5"/>
        <v>2</v>
      </c>
      <c r="E178" s="10">
        <v>32920533</v>
      </c>
    </row>
    <row r="179" spans="3:5">
      <c r="C179">
        <f t="shared" si="4"/>
        <v>2026</v>
      </c>
      <c r="D179">
        <f t="shared" si="5"/>
        <v>3</v>
      </c>
      <c r="E179" s="10">
        <v>33315750</v>
      </c>
    </row>
    <row r="180" spans="3:5">
      <c r="C180">
        <f t="shared" si="4"/>
        <v>2026</v>
      </c>
      <c r="D180">
        <f t="shared" si="5"/>
        <v>4</v>
      </c>
      <c r="E180" s="10">
        <v>32527968</v>
      </c>
    </row>
    <row r="181" spans="3:5">
      <c r="C181">
        <f t="shared" si="4"/>
        <v>2026</v>
      </c>
      <c r="D181">
        <f t="shared" si="5"/>
        <v>5</v>
      </c>
      <c r="E181" s="10">
        <v>38034307</v>
      </c>
    </row>
    <row r="182" spans="3:5">
      <c r="C182">
        <f t="shared" si="4"/>
        <v>2026</v>
      </c>
      <c r="D182">
        <f t="shared" si="5"/>
        <v>6</v>
      </c>
      <c r="E182" s="10">
        <v>40795622</v>
      </c>
    </row>
    <row r="183" spans="3:5">
      <c r="C183">
        <f t="shared" si="4"/>
        <v>2026</v>
      </c>
      <c r="D183">
        <f t="shared" si="5"/>
        <v>7</v>
      </c>
      <c r="E183" s="10">
        <v>43822915</v>
      </c>
    </row>
    <row r="184" spans="3:5">
      <c r="C184">
        <f t="shared" si="4"/>
        <v>2026</v>
      </c>
      <c r="D184">
        <f t="shared" si="5"/>
        <v>8</v>
      </c>
      <c r="E184" s="10">
        <v>44214230</v>
      </c>
    </row>
    <row r="185" spans="3:5">
      <c r="C185">
        <f t="shared" si="4"/>
        <v>2026</v>
      </c>
      <c r="D185">
        <f t="shared" si="5"/>
        <v>9</v>
      </c>
      <c r="E185" s="10">
        <v>39587317</v>
      </c>
    </row>
    <row r="186" spans="3:5">
      <c r="C186">
        <f t="shared" si="4"/>
        <v>2026</v>
      </c>
      <c r="D186">
        <f t="shared" si="5"/>
        <v>10</v>
      </c>
      <c r="E186" s="10">
        <v>35725984</v>
      </c>
    </row>
    <row r="187" spans="3:5">
      <c r="C187">
        <f t="shared" si="4"/>
        <v>2026</v>
      </c>
      <c r="D187">
        <f t="shared" si="5"/>
        <v>11</v>
      </c>
      <c r="E187" s="10">
        <v>33875532</v>
      </c>
    </row>
    <row r="188" spans="3:5">
      <c r="C188">
        <f t="shared" si="4"/>
        <v>2026</v>
      </c>
      <c r="D188">
        <f t="shared" si="5"/>
        <v>12</v>
      </c>
      <c r="E188" s="10">
        <v>38349820</v>
      </c>
    </row>
    <row r="189" spans="3:5">
      <c r="C189">
        <f t="shared" si="4"/>
        <v>2027</v>
      </c>
      <c r="D189">
        <f t="shared" si="5"/>
        <v>1</v>
      </c>
      <c r="E189" s="10">
        <v>39172874</v>
      </c>
    </row>
    <row r="190" spans="3:5">
      <c r="C190">
        <f t="shared" si="4"/>
        <v>2027</v>
      </c>
      <c r="D190">
        <f t="shared" si="5"/>
        <v>2</v>
      </c>
      <c r="E190" s="10">
        <v>33609341</v>
      </c>
    </row>
    <row r="191" spans="3:5">
      <c r="C191">
        <f t="shared" si="4"/>
        <v>2027</v>
      </c>
      <c r="D191">
        <f t="shared" si="5"/>
        <v>3</v>
      </c>
      <c r="E191" s="10">
        <v>34077441</v>
      </c>
    </row>
    <row r="192" spans="3:5">
      <c r="C192">
        <f t="shared" si="4"/>
        <v>2027</v>
      </c>
      <c r="D192">
        <f t="shared" si="5"/>
        <v>4</v>
      </c>
      <c r="E192" s="10">
        <v>33264718</v>
      </c>
    </row>
    <row r="193" spans="3:5">
      <c r="C193">
        <f t="shared" si="4"/>
        <v>2027</v>
      </c>
      <c r="D193">
        <f t="shared" si="5"/>
        <v>5</v>
      </c>
      <c r="E193" s="10">
        <v>38795348</v>
      </c>
    </row>
    <row r="194" spans="3:5">
      <c r="C194">
        <f t="shared" si="4"/>
        <v>2027</v>
      </c>
      <c r="D194">
        <f t="shared" si="5"/>
        <v>6</v>
      </c>
      <c r="E194" s="10">
        <v>41531817</v>
      </c>
    </row>
    <row r="195" spans="3:5">
      <c r="C195">
        <f t="shared" si="4"/>
        <v>2027</v>
      </c>
      <c r="D195">
        <f t="shared" si="5"/>
        <v>7</v>
      </c>
      <c r="E195" s="10">
        <v>44583612</v>
      </c>
    </row>
    <row r="196" spans="3:5">
      <c r="C196">
        <f t="shared" si="4"/>
        <v>2027</v>
      </c>
      <c r="D196">
        <f t="shared" si="5"/>
        <v>8</v>
      </c>
      <c r="E196" s="10">
        <v>44975691</v>
      </c>
    </row>
    <row r="197" spans="3:5">
      <c r="C197">
        <f t="shared" si="4"/>
        <v>2027</v>
      </c>
      <c r="D197">
        <f t="shared" si="5"/>
        <v>9</v>
      </c>
      <c r="E197" s="10">
        <v>40326141</v>
      </c>
    </row>
    <row r="198" spans="3:5">
      <c r="C198">
        <f t="shared" si="4"/>
        <v>2027</v>
      </c>
      <c r="D198">
        <f t="shared" si="5"/>
        <v>10</v>
      </c>
      <c r="E198" s="10">
        <v>36492953</v>
      </c>
    </row>
    <row r="199" spans="3:5">
      <c r="C199">
        <f t="shared" si="4"/>
        <v>2027</v>
      </c>
      <c r="D199">
        <f t="shared" si="5"/>
        <v>11</v>
      </c>
      <c r="E199" s="10">
        <v>34622831</v>
      </c>
    </row>
    <row r="200" spans="3:5">
      <c r="C200">
        <f t="shared" si="4"/>
        <v>2027</v>
      </c>
      <c r="D200">
        <f t="shared" si="5"/>
        <v>12</v>
      </c>
      <c r="E200" s="10">
        <v>39128837</v>
      </c>
    </row>
    <row r="201" spans="3:5">
      <c r="C201">
        <f t="shared" si="4"/>
        <v>2028</v>
      </c>
      <c r="D201">
        <f t="shared" si="5"/>
        <v>1</v>
      </c>
      <c r="E201" s="10">
        <v>39958508</v>
      </c>
    </row>
    <row r="202" spans="3:5">
      <c r="C202">
        <f t="shared" si="4"/>
        <v>2028</v>
      </c>
      <c r="D202">
        <f t="shared" si="5"/>
        <v>2</v>
      </c>
      <c r="E202" s="10">
        <v>35549489</v>
      </c>
    </row>
    <row r="203" spans="3:5">
      <c r="C203">
        <f t="shared" ref="C203:C266" si="6">IF(D203=1,C202+1,C202)</f>
        <v>2028</v>
      </c>
      <c r="D203">
        <f t="shared" ref="D203:D266" si="7">IF(D202=12,1,D202+1)</f>
        <v>3</v>
      </c>
      <c r="E203" s="10">
        <v>34870227</v>
      </c>
    </row>
    <row r="204" spans="3:5">
      <c r="C204">
        <f t="shared" si="6"/>
        <v>2028</v>
      </c>
      <c r="D204">
        <f t="shared" si="7"/>
        <v>4</v>
      </c>
      <c r="E204" s="10">
        <v>34031301</v>
      </c>
    </row>
    <row r="205" spans="3:5">
      <c r="C205">
        <f t="shared" si="6"/>
        <v>2028</v>
      </c>
      <c r="D205">
        <f t="shared" si="7"/>
        <v>5</v>
      </c>
      <c r="E205" s="10">
        <v>39588287</v>
      </c>
    </row>
    <row r="206" spans="3:5">
      <c r="C206">
        <f t="shared" si="6"/>
        <v>2028</v>
      </c>
      <c r="D206">
        <f t="shared" si="7"/>
        <v>6</v>
      </c>
      <c r="E206" s="10">
        <v>42303101</v>
      </c>
    </row>
    <row r="207" spans="3:5">
      <c r="C207">
        <f t="shared" si="6"/>
        <v>2028</v>
      </c>
      <c r="D207">
        <f t="shared" si="7"/>
        <v>7</v>
      </c>
      <c r="E207" s="10">
        <v>45386228</v>
      </c>
    </row>
    <row r="208" spans="3:5">
      <c r="C208">
        <f t="shared" si="6"/>
        <v>2028</v>
      </c>
      <c r="D208">
        <f t="shared" si="7"/>
        <v>8</v>
      </c>
      <c r="E208" s="10">
        <v>45782552</v>
      </c>
    </row>
    <row r="209" spans="3:5">
      <c r="C209">
        <f t="shared" si="6"/>
        <v>2028</v>
      </c>
      <c r="D209">
        <f t="shared" si="7"/>
        <v>9</v>
      </c>
      <c r="E209" s="10">
        <v>41107714</v>
      </c>
    </row>
    <row r="210" spans="3:5">
      <c r="C210">
        <f t="shared" si="6"/>
        <v>2028</v>
      </c>
      <c r="D210">
        <f t="shared" si="7"/>
        <v>10</v>
      </c>
      <c r="E210" s="10">
        <v>37298590</v>
      </c>
    </row>
    <row r="211" spans="3:5">
      <c r="C211">
        <f t="shared" si="6"/>
        <v>2028</v>
      </c>
      <c r="D211">
        <f t="shared" si="7"/>
        <v>11</v>
      </c>
      <c r="E211" s="10">
        <v>35399223</v>
      </c>
    </row>
    <row r="212" spans="3:5">
      <c r="C212">
        <f t="shared" si="6"/>
        <v>2028</v>
      </c>
      <c r="D212">
        <f t="shared" si="7"/>
        <v>12</v>
      </c>
      <c r="E212" s="10">
        <v>39927895</v>
      </c>
    </row>
    <row r="213" spans="3:5">
      <c r="C213">
        <f t="shared" si="6"/>
        <v>2029</v>
      </c>
      <c r="D213">
        <f t="shared" si="7"/>
        <v>1</v>
      </c>
      <c r="E213" s="10">
        <v>40756457</v>
      </c>
    </row>
    <row r="214" spans="3:5">
      <c r="C214">
        <f t="shared" si="6"/>
        <v>2029</v>
      </c>
      <c r="D214">
        <f t="shared" si="7"/>
        <v>2</v>
      </c>
      <c r="E214" s="10">
        <v>35045720</v>
      </c>
    </row>
    <row r="215" spans="3:5">
      <c r="C215">
        <f t="shared" si="6"/>
        <v>2029</v>
      </c>
      <c r="D215">
        <f t="shared" si="7"/>
        <v>3</v>
      </c>
      <c r="E215" s="10">
        <v>35675520</v>
      </c>
    </row>
    <row r="216" spans="3:5">
      <c r="C216">
        <f t="shared" si="6"/>
        <v>2029</v>
      </c>
      <c r="D216">
        <f t="shared" si="7"/>
        <v>4</v>
      </c>
      <c r="E216" s="10">
        <v>34819056</v>
      </c>
    </row>
    <row r="217" spans="3:5">
      <c r="C217">
        <f t="shared" si="6"/>
        <v>2029</v>
      </c>
      <c r="D217">
        <f t="shared" si="7"/>
        <v>5</v>
      </c>
      <c r="E217" s="10">
        <v>40408382</v>
      </c>
    </row>
    <row r="218" spans="3:5">
      <c r="C218">
        <f t="shared" si="6"/>
        <v>2029</v>
      </c>
      <c r="D218">
        <f t="shared" si="7"/>
        <v>6</v>
      </c>
      <c r="E218" s="10">
        <v>43097481</v>
      </c>
    </row>
    <row r="219" spans="3:5">
      <c r="C219">
        <f t="shared" si="6"/>
        <v>2029</v>
      </c>
      <c r="D219">
        <f t="shared" si="7"/>
        <v>7</v>
      </c>
      <c r="E219" s="10">
        <v>46205060</v>
      </c>
    </row>
    <row r="220" spans="3:5">
      <c r="C220">
        <f t="shared" si="6"/>
        <v>2029</v>
      </c>
      <c r="D220">
        <f t="shared" si="7"/>
        <v>8</v>
      </c>
      <c r="E220" s="10">
        <v>46600658</v>
      </c>
    </row>
    <row r="221" spans="3:5">
      <c r="C221">
        <f t="shared" si="6"/>
        <v>2029</v>
      </c>
      <c r="D221">
        <f t="shared" si="7"/>
        <v>9</v>
      </c>
      <c r="E221" s="10">
        <v>41902538</v>
      </c>
    </row>
    <row r="222" spans="3:5">
      <c r="C222">
        <f t="shared" si="6"/>
        <v>2029</v>
      </c>
      <c r="D222">
        <f t="shared" si="7"/>
        <v>10</v>
      </c>
      <c r="E222" s="10">
        <v>38125416</v>
      </c>
    </row>
    <row r="223" spans="3:5">
      <c r="C223">
        <f t="shared" si="6"/>
        <v>2029</v>
      </c>
      <c r="D223">
        <f t="shared" si="7"/>
        <v>11</v>
      </c>
      <c r="E223" s="10">
        <v>36204078</v>
      </c>
    </row>
    <row r="224" spans="3:5">
      <c r="C224">
        <f t="shared" si="6"/>
        <v>2029</v>
      </c>
      <c r="D224">
        <f t="shared" si="7"/>
        <v>12</v>
      </c>
      <c r="E224" s="10">
        <v>40761568</v>
      </c>
    </row>
    <row r="225" spans="3:5">
      <c r="C225">
        <f t="shared" si="6"/>
        <v>2030</v>
      </c>
      <c r="D225">
        <f t="shared" si="7"/>
        <v>1</v>
      </c>
      <c r="E225" s="10">
        <v>41589709</v>
      </c>
    </row>
    <row r="226" spans="3:5">
      <c r="C226">
        <f t="shared" si="6"/>
        <v>2030</v>
      </c>
      <c r="D226">
        <f t="shared" si="7"/>
        <v>2</v>
      </c>
      <c r="E226" s="10">
        <v>35797022</v>
      </c>
    </row>
    <row r="227" spans="3:5">
      <c r="C227">
        <f t="shared" si="6"/>
        <v>2030</v>
      </c>
      <c r="D227">
        <f t="shared" si="7"/>
        <v>3</v>
      </c>
      <c r="E227" s="10">
        <v>36505903</v>
      </c>
    </row>
    <row r="228" spans="3:5">
      <c r="C228">
        <f t="shared" si="6"/>
        <v>2030</v>
      </c>
      <c r="D228">
        <f t="shared" si="7"/>
        <v>4</v>
      </c>
      <c r="E228" s="10">
        <v>35622134</v>
      </c>
    </row>
    <row r="229" spans="3:5">
      <c r="C229">
        <f t="shared" si="6"/>
        <v>2030</v>
      </c>
      <c r="D229">
        <f t="shared" si="7"/>
        <v>5</v>
      </c>
      <c r="E229" s="10">
        <v>41239530</v>
      </c>
    </row>
    <row r="230" spans="3:5">
      <c r="C230">
        <f t="shared" si="6"/>
        <v>2030</v>
      </c>
      <c r="D230">
        <f t="shared" si="7"/>
        <v>6</v>
      </c>
      <c r="E230" s="10">
        <v>43905186</v>
      </c>
    </row>
    <row r="231" spans="3:5">
      <c r="C231">
        <f t="shared" si="6"/>
        <v>2030</v>
      </c>
      <c r="D231">
        <f t="shared" si="7"/>
        <v>7</v>
      </c>
      <c r="E231" s="10">
        <v>47043743</v>
      </c>
    </row>
    <row r="232" spans="3:5">
      <c r="C232">
        <f t="shared" si="6"/>
        <v>2030</v>
      </c>
      <c r="D232">
        <f t="shared" si="7"/>
        <v>8</v>
      </c>
      <c r="E232" s="10">
        <v>47441941</v>
      </c>
    </row>
    <row r="233" spans="3:5">
      <c r="C233">
        <f t="shared" si="6"/>
        <v>2030</v>
      </c>
      <c r="D233">
        <f t="shared" si="7"/>
        <v>9</v>
      </c>
      <c r="E233" s="10">
        <v>42716832</v>
      </c>
    </row>
    <row r="234" spans="3:5">
      <c r="C234">
        <f t="shared" si="6"/>
        <v>2030</v>
      </c>
      <c r="D234">
        <f t="shared" si="7"/>
        <v>10</v>
      </c>
      <c r="E234" s="10">
        <v>38966814</v>
      </c>
    </row>
    <row r="235" spans="3:5">
      <c r="C235">
        <f t="shared" si="6"/>
        <v>2030</v>
      </c>
      <c r="D235">
        <f t="shared" si="7"/>
        <v>11</v>
      </c>
      <c r="E235" s="10">
        <v>37021332</v>
      </c>
    </row>
    <row r="236" spans="3:5">
      <c r="C236">
        <f t="shared" si="6"/>
        <v>2030</v>
      </c>
      <c r="D236">
        <f t="shared" si="7"/>
        <v>12</v>
      </c>
      <c r="E236" s="10">
        <v>41614058</v>
      </c>
    </row>
    <row r="237" spans="3:5">
      <c r="C237">
        <f t="shared" si="6"/>
        <v>2031</v>
      </c>
      <c r="D237">
        <f t="shared" si="7"/>
        <v>1</v>
      </c>
      <c r="E237" s="10">
        <v>42451875</v>
      </c>
    </row>
    <row r="238" spans="3:5">
      <c r="C238">
        <f t="shared" si="6"/>
        <v>2031</v>
      </c>
      <c r="D238">
        <f t="shared" si="7"/>
        <v>2</v>
      </c>
      <c r="E238" s="10">
        <v>36581280</v>
      </c>
    </row>
    <row r="239" spans="3:5">
      <c r="C239">
        <f t="shared" si="6"/>
        <v>2031</v>
      </c>
      <c r="D239">
        <f t="shared" si="7"/>
        <v>3</v>
      </c>
      <c r="E239" s="10">
        <v>37374265</v>
      </c>
    </row>
    <row r="240" spans="3:5">
      <c r="C240">
        <f t="shared" si="6"/>
        <v>2031</v>
      </c>
      <c r="D240">
        <f t="shared" si="7"/>
        <v>4</v>
      </c>
      <c r="E240" s="10">
        <v>36458709</v>
      </c>
    </row>
    <row r="241" spans="3:5">
      <c r="C241">
        <f t="shared" si="6"/>
        <v>2031</v>
      </c>
      <c r="D241">
        <f t="shared" si="7"/>
        <v>5</v>
      </c>
      <c r="E241" s="10">
        <v>42099822</v>
      </c>
    </row>
    <row r="242" spans="3:5">
      <c r="C242">
        <f t="shared" si="6"/>
        <v>2031</v>
      </c>
      <c r="D242">
        <f t="shared" si="7"/>
        <v>6</v>
      </c>
      <c r="E242" s="10">
        <v>44736173</v>
      </c>
    </row>
    <row r="243" spans="3:5">
      <c r="C243">
        <f t="shared" si="6"/>
        <v>2031</v>
      </c>
      <c r="D243">
        <f t="shared" si="7"/>
        <v>7</v>
      </c>
      <c r="E243" s="10">
        <v>47902505</v>
      </c>
    </row>
    <row r="244" spans="3:5">
      <c r="C244">
        <f t="shared" si="6"/>
        <v>2031</v>
      </c>
      <c r="D244">
        <f t="shared" si="7"/>
        <v>8</v>
      </c>
      <c r="E244" s="10">
        <v>48300436</v>
      </c>
    </row>
    <row r="245" spans="3:5">
      <c r="C245">
        <f t="shared" si="6"/>
        <v>2031</v>
      </c>
      <c r="D245">
        <f t="shared" si="7"/>
        <v>9</v>
      </c>
      <c r="E245" s="10">
        <v>43545486</v>
      </c>
    </row>
    <row r="246" spans="3:5">
      <c r="C246">
        <f t="shared" si="6"/>
        <v>2031</v>
      </c>
      <c r="D246">
        <f t="shared" si="7"/>
        <v>10</v>
      </c>
      <c r="E246" s="10">
        <v>39819266</v>
      </c>
    </row>
    <row r="247" spans="3:5">
      <c r="C247">
        <f t="shared" si="6"/>
        <v>2031</v>
      </c>
      <c r="D247">
        <f t="shared" si="7"/>
        <v>11</v>
      </c>
      <c r="E247" s="10">
        <v>37841844</v>
      </c>
    </row>
    <row r="248" spans="3:5">
      <c r="C248">
        <f t="shared" si="6"/>
        <v>2031</v>
      </c>
      <c r="D248">
        <f t="shared" si="7"/>
        <v>12</v>
      </c>
      <c r="E248" s="10">
        <v>42457674</v>
      </c>
    </row>
    <row r="249" spans="3:5">
      <c r="C249">
        <f t="shared" si="6"/>
        <v>2032</v>
      </c>
      <c r="D249">
        <f t="shared" si="7"/>
        <v>1</v>
      </c>
      <c r="E249" s="10">
        <v>43293388</v>
      </c>
    </row>
    <row r="250" spans="3:5">
      <c r="C250">
        <f t="shared" si="6"/>
        <v>2032</v>
      </c>
      <c r="D250">
        <f t="shared" si="7"/>
        <v>2</v>
      </c>
      <c r="E250" s="10">
        <v>38678089</v>
      </c>
    </row>
    <row r="251" spans="3:5">
      <c r="C251">
        <f t="shared" si="6"/>
        <v>2032</v>
      </c>
      <c r="D251">
        <f t="shared" si="7"/>
        <v>3</v>
      </c>
      <c r="E251" s="10">
        <v>38227444</v>
      </c>
    </row>
    <row r="252" spans="3:5">
      <c r="C252">
        <f t="shared" si="6"/>
        <v>2032</v>
      </c>
      <c r="D252">
        <f t="shared" si="7"/>
        <v>4</v>
      </c>
      <c r="E252" s="10">
        <v>37293693</v>
      </c>
    </row>
    <row r="253" spans="3:5">
      <c r="C253">
        <f t="shared" si="6"/>
        <v>2032</v>
      </c>
      <c r="D253">
        <f t="shared" si="7"/>
        <v>5</v>
      </c>
      <c r="E253" s="10">
        <v>42970862</v>
      </c>
    </row>
    <row r="254" spans="3:5">
      <c r="C254">
        <f t="shared" si="6"/>
        <v>2032</v>
      </c>
      <c r="D254">
        <f t="shared" si="7"/>
        <v>6</v>
      </c>
      <c r="E254" s="10">
        <v>45583186</v>
      </c>
    </row>
    <row r="255" spans="3:5">
      <c r="C255">
        <f t="shared" si="6"/>
        <v>2032</v>
      </c>
      <c r="D255">
        <f t="shared" si="7"/>
        <v>7</v>
      </c>
      <c r="E255" s="10">
        <v>48779511</v>
      </c>
    </row>
    <row r="256" spans="3:5">
      <c r="C256">
        <f t="shared" si="6"/>
        <v>2032</v>
      </c>
      <c r="D256">
        <f t="shared" si="7"/>
        <v>8</v>
      </c>
      <c r="E256" s="10">
        <v>49179661</v>
      </c>
    </row>
    <row r="257" spans="3:5">
      <c r="C257">
        <f t="shared" si="6"/>
        <v>2032</v>
      </c>
      <c r="D257">
        <f t="shared" si="7"/>
        <v>9</v>
      </c>
      <c r="E257" s="10">
        <v>44400790</v>
      </c>
    </row>
    <row r="258" spans="3:5">
      <c r="C258">
        <f t="shared" si="6"/>
        <v>2032</v>
      </c>
      <c r="D258">
        <f t="shared" si="7"/>
        <v>10</v>
      </c>
      <c r="E258" s="10">
        <v>40708664</v>
      </c>
    </row>
    <row r="259" spans="3:5">
      <c r="C259">
        <f t="shared" si="6"/>
        <v>2032</v>
      </c>
      <c r="D259">
        <f t="shared" si="7"/>
        <v>11</v>
      </c>
      <c r="E259" s="10">
        <v>38706734</v>
      </c>
    </row>
    <row r="260" spans="3:5">
      <c r="C260">
        <f t="shared" si="6"/>
        <v>2032</v>
      </c>
      <c r="D260">
        <f t="shared" si="7"/>
        <v>12</v>
      </c>
      <c r="E260" s="10">
        <v>43352886</v>
      </c>
    </row>
    <row r="261" spans="3:5">
      <c r="C261">
        <f t="shared" si="6"/>
        <v>2033</v>
      </c>
      <c r="D261">
        <f t="shared" si="7"/>
        <v>1</v>
      </c>
      <c r="E261" s="10">
        <v>44188217</v>
      </c>
    </row>
    <row r="262" spans="3:5">
      <c r="C262">
        <f t="shared" si="6"/>
        <v>2033</v>
      </c>
      <c r="D262">
        <f t="shared" si="7"/>
        <v>2</v>
      </c>
      <c r="E262" s="10">
        <v>38150971</v>
      </c>
    </row>
    <row r="263" spans="3:5">
      <c r="C263">
        <f t="shared" si="6"/>
        <v>2033</v>
      </c>
      <c r="D263">
        <f t="shared" si="7"/>
        <v>3</v>
      </c>
      <c r="E263" s="10">
        <v>39119290</v>
      </c>
    </row>
    <row r="264" spans="3:5">
      <c r="C264">
        <f t="shared" si="6"/>
        <v>2033</v>
      </c>
      <c r="D264">
        <f t="shared" si="7"/>
        <v>4</v>
      </c>
      <c r="E264" s="10">
        <v>38156548</v>
      </c>
    </row>
    <row r="265" spans="3:5">
      <c r="C265">
        <f t="shared" si="6"/>
        <v>2033</v>
      </c>
      <c r="D265">
        <f t="shared" si="7"/>
        <v>5</v>
      </c>
      <c r="E265" s="10">
        <v>43859916</v>
      </c>
    </row>
    <row r="266" spans="3:5">
      <c r="C266">
        <f t="shared" si="6"/>
        <v>2033</v>
      </c>
      <c r="D266">
        <f t="shared" si="7"/>
        <v>6</v>
      </c>
      <c r="E266" s="10">
        <v>46438046</v>
      </c>
    </row>
    <row r="267" spans="3:5">
      <c r="C267">
        <f t="shared" ref="C267:C320" si="8">IF(D267=1,C266+1,C266)</f>
        <v>2033</v>
      </c>
      <c r="D267">
        <f t="shared" ref="D267:D320" si="9">IF(D266=12,1,D266+1)</f>
        <v>7</v>
      </c>
      <c r="E267" s="10">
        <v>49656326</v>
      </c>
    </row>
    <row r="268" spans="3:5">
      <c r="C268">
        <f t="shared" si="8"/>
        <v>2033</v>
      </c>
      <c r="D268">
        <f t="shared" si="9"/>
        <v>8</v>
      </c>
      <c r="E268" s="10">
        <v>50052421</v>
      </c>
    </row>
    <row r="269" spans="3:5">
      <c r="C269">
        <f t="shared" si="8"/>
        <v>2033</v>
      </c>
      <c r="D269">
        <f t="shared" si="9"/>
        <v>9</v>
      </c>
      <c r="E269" s="10">
        <v>45245916</v>
      </c>
    </row>
    <row r="270" spans="3:5">
      <c r="C270">
        <f t="shared" si="8"/>
        <v>2033</v>
      </c>
      <c r="D270">
        <f t="shared" si="9"/>
        <v>10</v>
      </c>
      <c r="E270" s="10">
        <v>41585020</v>
      </c>
    </row>
    <row r="271" spans="3:5">
      <c r="C271">
        <f t="shared" si="8"/>
        <v>2033</v>
      </c>
      <c r="D271">
        <f t="shared" si="9"/>
        <v>11</v>
      </c>
      <c r="E271" s="10">
        <v>39556967</v>
      </c>
    </row>
    <row r="272" spans="3:5">
      <c r="C272">
        <f t="shared" si="8"/>
        <v>2033</v>
      </c>
      <c r="D272">
        <f t="shared" si="9"/>
        <v>12</v>
      </c>
      <c r="E272" s="10">
        <v>44230580</v>
      </c>
    </row>
    <row r="273" spans="3:5">
      <c r="C273">
        <f t="shared" si="8"/>
        <v>2034</v>
      </c>
      <c r="D273">
        <f t="shared" si="9"/>
        <v>1</v>
      </c>
      <c r="E273" s="10">
        <v>45062508</v>
      </c>
    </row>
    <row r="274" spans="3:5">
      <c r="C274">
        <f t="shared" si="8"/>
        <v>2034</v>
      </c>
      <c r="D274">
        <f t="shared" si="9"/>
        <v>2</v>
      </c>
      <c r="E274" s="10">
        <v>38937025</v>
      </c>
    </row>
    <row r="275" spans="3:5">
      <c r="C275">
        <f t="shared" si="8"/>
        <v>2034</v>
      </c>
      <c r="D275">
        <f t="shared" si="9"/>
        <v>3</v>
      </c>
      <c r="E275" s="10">
        <v>39986046</v>
      </c>
    </row>
    <row r="276" spans="3:5">
      <c r="C276">
        <f t="shared" si="8"/>
        <v>2034</v>
      </c>
      <c r="D276">
        <f t="shared" si="9"/>
        <v>4</v>
      </c>
      <c r="E276" s="10">
        <v>38992383</v>
      </c>
    </row>
    <row r="277" spans="3:5">
      <c r="C277">
        <f t="shared" si="8"/>
        <v>2034</v>
      </c>
      <c r="D277">
        <f t="shared" si="9"/>
        <v>5</v>
      </c>
      <c r="E277" s="10">
        <v>44720896</v>
      </c>
    </row>
    <row r="278" spans="3:5">
      <c r="C278">
        <f t="shared" si="8"/>
        <v>2034</v>
      </c>
      <c r="D278">
        <f t="shared" si="9"/>
        <v>6</v>
      </c>
      <c r="E278" s="10">
        <v>47268477</v>
      </c>
    </row>
    <row r="279" spans="3:5">
      <c r="C279">
        <f t="shared" si="8"/>
        <v>2034</v>
      </c>
      <c r="D279">
        <f t="shared" si="9"/>
        <v>7</v>
      </c>
      <c r="E279" s="10">
        <v>50510575</v>
      </c>
    </row>
    <row r="280" spans="3:5">
      <c r="C280">
        <f t="shared" si="8"/>
        <v>2034</v>
      </c>
      <c r="D280">
        <f t="shared" si="9"/>
        <v>8</v>
      </c>
      <c r="E280" s="10">
        <v>50900627</v>
      </c>
    </row>
    <row r="281" spans="3:5">
      <c r="C281">
        <f t="shared" si="8"/>
        <v>2034</v>
      </c>
      <c r="D281">
        <f t="shared" si="9"/>
        <v>9</v>
      </c>
      <c r="E281" s="10">
        <v>46058580</v>
      </c>
    </row>
    <row r="282" spans="3:5">
      <c r="C282">
        <f t="shared" si="8"/>
        <v>2034</v>
      </c>
      <c r="D282">
        <f t="shared" si="9"/>
        <v>10</v>
      </c>
      <c r="E282" s="10">
        <v>42415326</v>
      </c>
    </row>
    <row r="283" spans="3:5">
      <c r="C283">
        <f t="shared" si="8"/>
        <v>2034</v>
      </c>
      <c r="D283">
        <f t="shared" si="9"/>
        <v>11</v>
      </c>
      <c r="E283" s="10">
        <v>40352421</v>
      </c>
    </row>
    <row r="284" spans="3:5">
      <c r="C284">
        <f t="shared" si="8"/>
        <v>2034</v>
      </c>
      <c r="D284">
        <f t="shared" si="9"/>
        <v>12</v>
      </c>
      <c r="E284" s="10">
        <v>45046047</v>
      </c>
    </row>
    <row r="285" spans="3:5">
      <c r="C285">
        <f t="shared" si="8"/>
        <v>2035</v>
      </c>
      <c r="D285">
        <f t="shared" si="9"/>
        <v>1</v>
      </c>
      <c r="E285" s="10">
        <v>45870364</v>
      </c>
    </row>
    <row r="286" spans="3:5">
      <c r="C286">
        <f t="shared" si="8"/>
        <v>2035</v>
      </c>
      <c r="D286">
        <f t="shared" si="9"/>
        <v>2</v>
      </c>
      <c r="E286" s="10">
        <v>39655819</v>
      </c>
    </row>
    <row r="287" spans="3:5">
      <c r="C287">
        <f t="shared" si="8"/>
        <v>2035</v>
      </c>
      <c r="D287">
        <f t="shared" si="9"/>
        <v>3</v>
      </c>
      <c r="E287" s="10">
        <v>40763227</v>
      </c>
    </row>
    <row r="288" spans="3:5">
      <c r="C288">
        <f t="shared" si="8"/>
        <v>2035</v>
      </c>
      <c r="D288">
        <f t="shared" si="9"/>
        <v>4</v>
      </c>
      <c r="E288" s="10">
        <v>39723840</v>
      </c>
    </row>
    <row r="289" spans="3:5">
      <c r="C289">
        <f t="shared" si="8"/>
        <v>2035</v>
      </c>
      <c r="D289">
        <f t="shared" si="9"/>
        <v>5</v>
      </c>
      <c r="E289" s="10">
        <v>45460251</v>
      </c>
    </row>
    <row r="290" spans="3:5">
      <c r="C290">
        <f t="shared" si="8"/>
        <v>2035</v>
      </c>
      <c r="D290">
        <f t="shared" si="9"/>
        <v>6</v>
      </c>
      <c r="E290" s="10">
        <v>47976653</v>
      </c>
    </row>
    <row r="291" spans="3:5">
      <c r="C291">
        <f t="shared" si="8"/>
        <v>2035</v>
      </c>
      <c r="D291">
        <f t="shared" si="9"/>
        <v>7</v>
      </c>
      <c r="E291" s="10">
        <v>51238800</v>
      </c>
    </row>
    <row r="292" spans="3:5">
      <c r="C292">
        <f t="shared" si="8"/>
        <v>2035</v>
      </c>
      <c r="D292">
        <f t="shared" si="9"/>
        <v>8</v>
      </c>
      <c r="E292" s="10">
        <v>51621394</v>
      </c>
    </row>
    <row r="293" spans="3:5">
      <c r="C293">
        <f t="shared" si="8"/>
        <v>2035</v>
      </c>
      <c r="D293">
        <f t="shared" si="9"/>
        <v>9</v>
      </c>
      <c r="E293" s="10">
        <v>46740625</v>
      </c>
    </row>
    <row r="294" spans="3:5">
      <c r="C294">
        <f t="shared" si="8"/>
        <v>2035</v>
      </c>
      <c r="D294">
        <f t="shared" si="9"/>
        <v>10</v>
      </c>
      <c r="E294" s="10">
        <v>43100064</v>
      </c>
    </row>
    <row r="295" spans="3:5">
      <c r="C295">
        <f t="shared" si="8"/>
        <v>2035</v>
      </c>
      <c r="D295">
        <f t="shared" si="9"/>
        <v>11</v>
      </c>
      <c r="E295" s="10">
        <v>40998896</v>
      </c>
    </row>
    <row r="296" spans="3:5">
      <c r="C296">
        <f t="shared" si="8"/>
        <v>2035</v>
      </c>
      <c r="D296">
        <f t="shared" si="9"/>
        <v>12</v>
      </c>
      <c r="E296" s="10">
        <v>45705771</v>
      </c>
    </row>
    <row r="297" spans="3:5">
      <c r="C297">
        <f t="shared" si="8"/>
        <v>2036</v>
      </c>
      <c r="D297">
        <f t="shared" si="9"/>
        <v>1</v>
      </c>
      <c r="E297" s="10">
        <v>46527946</v>
      </c>
    </row>
    <row r="298" spans="3:5">
      <c r="C298">
        <f t="shared" si="8"/>
        <v>2036</v>
      </c>
      <c r="D298">
        <f t="shared" si="9"/>
        <v>2</v>
      </c>
      <c r="E298" s="10">
        <v>41687686</v>
      </c>
    </row>
    <row r="299" spans="3:5">
      <c r="C299">
        <f t="shared" si="8"/>
        <v>2036</v>
      </c>
      <c r="D299">
        <f t="shared" si="9"/>
        <v>3</v>
      </c>
      <c r="E299" s="10">
        <v>41419280</v>
      </c>
    </row>
    <row r="300" spans="3:5">
      <c r="C300">
        <f t="shared" si="8"/>
        <v>2036</v>
      </c>
      <c r="D300">
        <f t="shared" si="9"/>
        <v>4</v>
      </c>
      <c r="E300" s="10">
        <v>40351031</v>
      </c>
    </row>
    <row r="301" spans="3:5">
      <c r="C301">
        <f t="shared" si="8"/>
        <v>2036</v>
      </c>
      <c r="D301">
        <f t="shared" si="9"/>
        <v>5</v>
      </c>
      <c r="E301" s="10">
        <v>46093470</v>
      </c>
    </row>
    <row r="302" spans="3:5">
      <c r="C302">
        <f t="shared" si="8"/>
        <v>2036</v>
      </c>
      <c r="D302">
        <f t="shared" si="9"/>
        <v>6</v>
      </c>
      <c r="E302" s="10">
        <v>48568052</v>
      </c>
    </row>
    <row r="303" spans="3:5">
      <c r="C303">
        <f t="shared" si="8"/>
        <v>2036</v>
      </c>
      <c r="D303">
        <f t="shared" si="9"/>
        <v>7</v>
      </c>
      <c r="E303" s="10">
        <v>51825281</v>
      </c>
    </row>
    <row r="304" spans="3:5">
      <c r="C304">
        <f t="shared" si="8"/>
        <v>2036</v>
      </c>
      <c r="D304">
        <f t="shared" si="9"/>
        <v>8</v>
      </c>
      <c r="E304" s="10">
        <v>52186839</v>
      </c>
    </row>
    <row r="305" spans="3:5">
      <c r="C305">
        <f t="shared" si="8"/>
        <v>2036</v>
      </c>
      <c r="D305">
        <f t="shared" si="9"/>
        <v>9</v>
      </c>
      <c r="E305" s="10">
        <v>47275282</v>
      </c>
    </row>
    <row r="306" spans="3:5">
      <c r="C306">
        <f t="shared" si="8"/>
        <v>2036</v>
      </c>
      <c r="D306">
        <f t="shared" si="9"/>
        <v>10</v>
      </c>
      <c r="E306" s="10">
        <v>43643020</v>
      </c>
    </row>
    <row r="307" spans="3:5">
      <c r="C307">
        <f t="shared" si="8"/>
        <v>2036</v>
      </c>
      <c r="D307">
        <f t="shared" si="9"/>
        <v>11</v>
      </c>
      <c r="E307" s="10">
        <v>41511975</v>
      </c>
    </row>
    <row r="308" spans="3:5">
      <c r="C308">
        <f t="shared" si="8"/>
        <v>2036</v>
      </c>
      <c r="D308">
        <f t="shared" si="9"/>
        <v>12</v>
      </c>
      <c r="E308" s="10">
        <v>46216064</v>
      </c>
    </row>
    <row r="309" spans="3:5">
      <c r="C309">
        <f t="shared" si="8"/>
        <v>2037</v>
      </c>
      <c r="D309">
        <f t="shared" si="9"/>
        <v>1</v>
      </c>
      <c r="E309" s="10">
        <v>47015482</v>
      </c>
    </row>
    <row r="310" spans="3:5">
      <c r="C310">
        <f t="shared" si="8"/>
        <v>2037</v>
      </c>
      <c r="D310">
        <f t="shared" si="9"/>
        <v>2</v>
      </c>
      <c r="E310" s="10">
        <v>40674367</v>
      </c>
    </row>
    <row r="311" spans="3:5">
      <c r="C311">
        <f t="shared" si="8"/>
        <v>2037</v>
      </c>
      <c r="D311">
        <f t="shared" si="9"/>
        <v>3</v>
      </c>
      <c r="E311" s="10">
        <v>41880578</v>
      </c>
    </row>
    <row r="312" spans="3:5">
      <c r="C312">
        <f t="shared" si="8"/>
        <v>2037</v>
      </c>
      <c r="D312">
        <f t="shared" si="9"/>
        <v>4</v>
      </c>
      <c r="E312" s="10">
        <v>40797375</v>
      </c>
    </row>
    <row r="313" spans="3:5">
      <c r="C313">
        <f t="shared" si="8"/>
        <v>2037</v>
      </c>
      <c r="D313">
        <f t="shared" si="9"/>
        <v>5</v>
      </c>
      <c r="E313" s="10">
        <v>46557599</v>
      </c>
    </row>
    <row r="314" spans="3:5">
      <c r="C314">
        <f t="shared" si="8"/>
        <v>2037</v>
      </c>
      <c r="D314">
        <f t="shared" si="9"/>
        <v>6</v>
      </c>
      <c r="E314" s="10">
        <v>49019281</v>
      </c>
    </row>
    <row r="315" spans="3:5">
      <c r="C315">
        <f t="shared" si="8"/>
        <v>2037</v>
      </c>
      <c r="D315">
        <f t="shared" si="9"/>
        <v>7</v>
      </c>
      <c r="E315" s="10">
        <v>52292011</v>
      </c>
    </row>
    <row r="316" spans="3:5">
      <c r="C316">
        <f t="shared" si="8"/>
        <v>2037</v>
      </c>
      <c r="D316">
        <f t="shared" si="9"/>
        <v>8</v>
      </c>
      <c r="E316" s="10">
        <v>52652230</v>
      </c>
    </row>
    <row r="317" spans="3:5">
      <c r="C317">
        <f t="shared" si="8"/>
        <v>2037</v>
      </c>
      <c r="D317">
        <f t="shared" si="9"/>
        <v>9</v>
      </c>
      <c r="E317" s="10">
        <v>47723292</v>
      </c>
    </row>
    <row r="318" spans="3:5">
      <c r="C318">
        <f t="shared" si="8"/>
        <v>2037</v>
      </c>
      <c r="D318">
        <f t="shared" si="9"/>
        <v>10</v>
      </c>
      <c r="E318" s="10">
        <v>44104701</v>
      </c>
    </row>
    <row r="319" spans="3:5">
      <c r="C319">
        <f t="shared" si="8"/>
        <v>2037</v>
      </c>
      <c r="D319">
        <f t="shared" si="9"/>
        <v>11</v>
      </c>
      <c r="E319" s="10">
        <v>41961390</v>
      </c>
    </row>
    <row r="320" spans="3:5">
      <c r="C320">
        <f t="shared" si="8"/>
        <v>2037</v>
      </c>
      <c r="D320">
        <f t="shared" si="9"/>
        <v>12</v>
      </c>
      <c r="E320" s="10">
        <v>46688187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C7:E320"/>
  <sheetViews>
    <sheetView workbookViewId="0"/>
  </sheetViews>
  <sheetFormatPr defaultRowHeight="15"/>
  <cols>
    <col min="1" max="2" width="1.85546875" customWidth="1"/>
    <col min="5" max="5" width="12.7109375" customWidth="1"/>
  </cols>
  <sheetData>
    <row r="7" spans="3:5">
      <c r="E7" s="1" t="s">
        <v>25</v>
      </c>
    </row>
    <row r="8" spans="3:5">
      <c r="C8" t="s">
        <v>3</v>
      </c>
      <c r="D8" t="s">
        <v>4</v>
      </c>
      <c r="E8" s="1" t="s">
        <v>16</v>
      </c>
    </row>
    <row r="9" spans="3:5">
      <c r="C9" s="7">
        <f>control!$D$5</f>
        <v>2012</v>
      </c>
      <c r="D9">
        <v>1</v>
      </c>
      <c r="E9" s="3">
        <v>1516115</v>
      </c>
    </row>
    <row r="10" spans="3:5">
      <c r="C10">
        <f>IF(D10=1,C9+1,C9)</f>
        <v>2012</v>
      </c>
      <c r="D10">
        <f>IF(D9=12,1,D9+1)</f>
        <v>2</v>
      </c>
      <c r="E10" s="3">
        <v>1507628</v>
      </c>
    </row>
    <row r="11" spans="3:5">
      <c r="C11">
        <f t="shared" ref="C11:C74" si="0">IF(D11=1,C10+1,C10)</f>
        <v>2012</v>
      </c>
      <c r="D11">
        <f t="shared" ref="D11:D74" si="1">IF(D10=12,1,D10+1)</f>
        <v>3</v>
      </c>
      <c r="E11" s="3">
        <v>1729636</v>
      </c>
    </row>
    <row r="12" spans="3:5">
      <c r="C12">
        <f t="shared" si="0"/>
        <v>2012</v>
      </c>
      <c r="D12">
        <f t="shared" si="1"/>
        <v>4</v>
      </c>
      <c r="E12" s="3">
        <v>1464755</v>
      </c>
    </row>
    <row r="13" spans="3:5">
      <c r="C13">
        <f t="shared" si="0"/>
        <v>2012</v>
      </c>
      <c r="D13">
        <f t="shared" si="1"/>
        <v>5</v>
      </c>
      <c r="E13" s="3">
        <v>1741114</v>
      </c>
    </row>
    <row r="14" spans="3:5">
      <c r="C14">
        <f t="shared" si="0"/>
        <v>2012</v>
      </c>
      <c r="D14">
        <f t="shared" si="1"/>
        <v>6</v>
      </c>
      <c r="E14" s="3">
        <v>1788466</v>
      </c>
    </row>
    <row r="15" spans="3:5">
      <c r="C15">
        <f t="shared" si="0"/>
        <v>2012</v>
      </c>
      <c r="D15">
        <f t="shared" si="1"/>
        <v>7</v>
      </c>
      <c r="E15" s="3">
        <v>1688104</v>
      </c>
    </row>
    <row r="16" spans="3:5">
      <c r="C16">
        <f t="shared" si="0"/>
        <v>2012</v>
      </c>
      <c r="D16">
        <f t="shared" si="1"/>
        <v>8</v>
      </c>
      <c r="E16" s="3">
        <v>1772443</v>
      </c>
    </row>
    <row r="17" spans="3:5">
      <c r="C17">
        <f t="shared" si="0"/>
        <v>2012</v>
      </c>
      <c r="D17">
        <f t="shared" si="1"/>
        <v>9</v>
      </c>
      <c r="E17" s="3">
        <v>1804040</v>
      </c>
    </row>
    <row r="18" spans="3:5">
      <c r="C18">
        <f t="shared" si="0"/>
        <v>2012</v>
      </c>
      <c r="D18">
        <f t="shared" si="1"/>
        <v>10</v>
      </c>
      <c r="E18" s="3">
        <v>1628749</v>
      </c>
    </row>
    <row r="19" spans="3:5">
      <c r="C19">
        <f t="shared" si="0"/>
        <v>2012</v>
      </c>
      <c r="D19">
        <f t="shared" si="1"/>
        <v>11</v>
      </c>
      <c r="E19" s="10">
        <v>1493857</v>
      </c>
    </row>
    <row r="20" spans="3:5">
      <c r="C20">
        <f t="shared" si="0"/>
        <v>2012</v>
      </c>
      <c r="D20">
        <f t="shared" si="1"/>
        <v>12</v>
      </c>
      <c r="E20" s="10">
        <v>1821549</v>
      </c>
    </row>
    <row r="21" spans="3:5">
      <c r="C21">
        <f t="shared" si="0"/>
        <v>2013</v>
      </c>
      <c r="D21">
        <f t="shared" si="1"/>
        <v>1</v>
      </c>
      <c r="E21" s="10">
        <v>1993685</v>
      </c>
    </row>
    <row r="22" spans="3:5">
      <c r="C22">
        <f t="shared" si="0"/>
        <v>2013</v>
      </c>
      <c r="D22">
        <f t="shared" si="1"/>
        <v>2</v>
      </c>
      <c r="E22" s="10">
        <v>1972672</v>
      </c>
    </row>
    <row r="23" spans="3:5">
      <c r="C23">
        <f t="shared" si="0"/>
        <v>2013</v>
      </c>
      <c r="D23">
        <f t="shared" si="1"/>
        <v>3</v>
      </c>
      <c r="E23" s="10">
        <v>1762615</v>
      </c>
    </row>
    <row r="24" spans="3:5">
      <c r="C24">
        <f t="shared" si="0"/>
        <v>2013</v>
      </c>
      <c r="D24">
        <f t="shared" si="1"/>
        <v>4</v>
      </c>
      <c r="E24" s="10">
        <v>1658358</v>
      </c>
    </row>
    <row r="25" spans="3:5">
      <c r="C25">
        <f t="shared" si="0"/>
        <v>2013</v>
      </c>
      <c r="D25">
        <f t="shared" si="1"/>
        <v>5</v>
      </c>
      <c r="E25" s="10">
        <v>1617456</v>
      </c>
    </row>
    <row r="26" spans="3:5">
      <c r="C26">
        <f t="shared" si="0"/>
        <v>2013</v>
      </c>
      <c r="D26">
        <f t="shared" si="1"/>
        <v>6</v>
      </c>
      <c r="E26" s="10">
        <v>1739428</v>
      </c>
    </row>
    <row r="27" spans="3:5">
      <c r="C27">
        <f t="shared" si="0"/>
        <v>2013</v>
      </c>
      <c r="D27">
        <f t="shared" si="1"/>
        <v>7</v>
      </c>
      <c r="E27" s="10">
        <v>1825242</v>
      </c>
    </row>
    <row r="28" spans="3:5">
      <c r="C28">
        <f t="shared" si="0"/>
        <v>2013</v>
      </c>
      <c r="D28">
        <f t="shared" si="1"/>
        <v>8</v>
      </c>
      <c r="E28" s="10">
        <v>2094759</v>
      </c>
    </row>
    <row r="29" spans="3:5">
      <c r="C29">
        <f t="shared" si="0"/>
        <v>2013</v>
      </c>
      <c r="D29">
        <f t="shared" si="1"/>
        <v>9</v>
      </c>
      <c r="E29" s="10">
        <v>1849505</v>
      </c>
    </row>
    <row r="30" spans="3:5">
      <c r="C30">
        <f t="shared" si="0"/>
        <v>2013</v>
      </c>
      <c r="D30">
        <f t="shared" si="1"/>
        <v>10</v>
      </c>
      <c r="E30" s="10">
        <v>1625397</v>
      </c>
    </row>
    <row r="31" spans="3:5">
      <c r="C31">
        <f t="shared" si="0"/>
        <v>2013</v>
      </c>
      <c r="D31">
        <f t="shared" si="1"/>
        <v>11</v>
      </c>
      <c r="E31" s="10">
        <v>1493857</v>
      </c>
    </row>
    <row r="32" spans="3:5">
      <c r="C32">
        <f t="shared" si="0"/>
        <v>2013</v>
      </c>
      <c r="D32">
        <f t="shared" si="1"/>
        <v>12</v>
      </c>
      <c r="E32" s="10">
        <v>1821549</v>
      </c>
    </row>
    <row r="33" spans="3:5">
      <c r="C33">
        <f t="shared" si="0"/>
        <v>2014</v>
      </c>
      <c r="D33">
        <f t="shared" si="1"/>
        <v>1</v>
      </c>
      <c r="E33" s="10">
        <v>1993685</v>
      </c>
    </row>
    <row r="34" spans="3:5">
      <c r="C34">
        <f t="shared" si="0"/>
        <v>2014</v>
      </c>
      <c r="D34">
        <f t="shared" si="1"/>
        <v>2</v>
      </c>
      <c r="E34" s="10">
        <v>1972672</v>
      </c>
    </row>
    <row r="35" spans="3:5">
      <c r="C35">
        <f t="shared" si="0"/>
        <v>2014</v>
      </c>
      <c r="D35">
        <f t="shared" si="1"/>
        <v>3</v>
      </c>
      <c r="E35" s="10">
        <v>1762615</v>
      </c>
    </row>
    <row r="36" spans="3:5">
      <c r="C36">
        <f t="shared" si="0"/>
        <v>2014</v>
      </c>
      <c r="D36">
        <f t="shared" si="1"/>
        <v>4</v>
      </c>
      <c r="E36" s="10">
        <v>1658358</v>
      </c>
    </row>
    <row r="37" spans="3:5">
      <c r="C37">
        <f t="shared" si="0"/>
        <v>2014</v>
      </c>
      <c r="D37">
        <f t="shared" si="1"/>
        <v>5</v>
      </c>
      <c r="E37" s="10">
        <v>1617456</v>
      </c>
    </row>
    <row r="38" spans="3:5">
      <c r="C38">
        <f t="shared" si="0"/>
        <v>2014</v>
      </c>
      <c r="D38">
        <f t="shared" si="1"/>
        <v>6</v>
      </c>
      <c r="E38" s="10">
        <v>1739428</v>
      </c>
    </row>
    <row r="39" spans="3:5">
      <c r="C39">
        <f t="shared" si="0"/>
        <v>2014</v>
      </c>
      <c r="D39">
        <f t="shared" si="1"/>
        <v>7</v>
      </c>
      <c r="E39" s="10">
        <v>1825242</v>
      </c>
    </row>
    <row r="40" spans="3:5">
      <c r="C40">
        <f t="shared" si="0"/>
        <v>2014</v>
      </c>
      <c r="D40">
        <f t="shared" si="1"/>
        <v>8</v>
      </c>
      <c r="E40" s="10">
        <v>2094759</v>
      </c>
    </row>
    <row r="41" spans="3:5">
      <c r="C41">
        <f t="shared" si="0"/>
        <v>2014</v>
      </c>
      <c r="D41">
        <f t="shared" si="1"/>
        <v>9</v>
      </c>
      <c r="E41" s="10">
        <v>1849505</v>
      </c>
    </row>
    <row r="42" spans="3:5">
      <c r="C42">
        <f t="shared" si="0"/>
        <v>2014</v>
      </c>
      <c r="D42">
        <f t="shared" si="1"/>
        <v>10</v>
      </c>
      <c r="E42" s="10">
        <v>1625397</v>
      </c>
    </row>
    <row r="43" spans="3:5">
      <c r="C43">
        <f t="shared" si="0"/>
        <v>2014</v>
      </c>
      <c r="D43">
        <f t="shared" si="1"/>
        <v>11</v>
      </c>
      <c r="E43" s="10">
        <v>1493857</v>
      </c>
    </row>
    <row r="44" spans="3:5">
      <c r="C44">
        <f t="shared" si="0"/>
        <v>2014</v>
      </c>
      <c r="D44">
        <f t="shared" si="1"/>
        <v>12</v>
      </c>
      <c r="E44" s="10">
        <v>1821549</v>
      </c>
    </row>
    <row r="45" spans="3:5">
      <c r="C45">
        <f t="shared" si="0"/>
        <v>2015</v>
      </c>
      <c r="D45">
        <f t="shared" si="1"/>
        <v>1</v>
      </c>
      <c r="E45" s="10">
        <v>1993685</v>
      </c>
    </row>
    <row r="46" spans="3:5">
      <c r="C46">
        <f t="shared" si="0"/>
        <v>2015</v>
      </c>
      <c r="D46">
        <f t="shared" si="1"/>
        <v>2</v>
      </c>
      <c r="E46" s="10">
        <v>1972672</v>
      </c>
    </row>
    <row r="47" spans="3:5">
      <c r="C47">
        <f t="shared" si="0"/>
        <v>2015</v>
      </c>
      <c r="D47">
        <f t="shared" si="1"/>
        <v>3</v>
      </c>
      <c r="E47" s="10">
        <v>1762615</v>
      </c>
    </row>
    <row r="48" spans="3:5">
      <c r="C48">
        <f t="shared" si="0"/>
        <v>2015</v>
      </c>
      <c r="D48">
        <f t="shared" si="1"/>
        <v>4</v>
      </c>
      <c r="E48" s="10">
        <v>1658358</v>
      </c>
    </row>
    <row r="49" spans="3:5">
      <c r="C49">
        <f t="shared" si="0"/>
        <v>2015</v>
      </c>
      <c r="D49">
        <f t="shared" si="1"/>
        <v>5</v>
      </c>
      <c r="E49" s="10">
        <v>1617456</v>
      </c>
    </row>
    <row r="50" spans="3:5">
      <c r="C50">
        <f t="shared" si="0"/>
        <v>2015</v>
      </c>
      <c r="D50">
        <f t="shared" si="1"/>
        <v>6</v>
      </c>
      <c r="E50" s="10">
        <v>1739428</v>
      </c>
    </row>
    <row r="51" spans="3:5">
      <c r="C51">
        <f t="shared" si="0"/>
        <v>2015</v>
      </c>
      <c r="D51">
        <f t="shared" si="1"/>
        <v>7</v>
      </c>
      <c r="E51" s="10">
        <v>1825242</v>
      </c>
    </row>
    <row r="52" spans="3:5">
      <c r="C52">
        <f t="shared" si="0"/>
        <v>2015</v>
      </c>
      <c r="D52">
        <f t="shared" si="1"/>
        <v>8</v>
      </c>
      <c r="E52" s="10">
        <v>2094759</v>
      </c>
    </row>
    <row r="53" spans="3:5">
      <c r="C53">
        <f t="shared" si="0"/>
        <v>2015</v>
      </c>
      <c r="D53">
        <f t="shared" si="1"/>
        <v>9</v>
      </c>
      <c r="E53" s="10">
        <v>1849505</v>
      </c>
    </row>
    <row r="54" spans="3:5">
      <c r="C54">
        <f t="shared" si="0"/>
        <v>2015</v>
      </c>
      <c r="D54">
        <f t="shared" si="1"/>
        <v>10</v>
      </c>
      <c r="E54" s="10">
        <v>1625397</v>
      </c>
    </row>
    <row r="55" spans="3:5">
      <c r="C55">
        <f t="shared" si="0"/>
        <v>2015</v>
      </c>
      <c r="D55">
        <f t="shared" si="1"/>
        <v>11</v>
      </c>
      <c r="E55" s="10">
        <v>1493857</v>
      </c>
    </row>
    <row r="56" spans="3:5">
      <c r="C56">
        <f t="shared" si="0"/>
        <v>2015</v>
      </c>
      <c r="D56">
        <f t="shared" si="1"/>
        <v>12</v>
      </c>
      <c r="E56" s="10">
        <v>1821549</v>
      </c>
    </row>
    <row r="57" spans="3:5">
      <c r="C57">
        <f t="shared" si="0"/>
        <v>2016</v>
      </c>
      <c r="D57">
        <f t="shared" si="1"/>
        <v>1</v>
      </c>
      <c r="E57" s="10">
        <v>1993685</v>
      </c>
    </row>
    <row r="58" spans="3:5">
      <c r="C58">
        <f t="shared" si="0"/>
        <v>2016</v>
      </c>
      <c r="D58">
        <f t="shared" si="1"/>
        <v>2</v>
      </c>
      <c r="E58" s="10">
        <v>1972672</v>
      </c>
    </row>
    <row r="59" spans="3:5">
      <c r="C59">
        <f t="shared" si="0"/>
        <v>2016</v>
      </c>
      <c r="D59">
        <f t="shared" si="1"/>
        <v>3</v>
      </c>
      <c r="E59" s="10">
        <v>1762615</v>
      </c>
    </row>
    <row r="60" spans="3:5">
      <c r="C60">
        <f t="shared" si="0"/>
        <v>2016</v>
      </c>
      <c r="D60">
        <f t="shared" si="1"/>
        <v>4</v>
      </c>
      <c r="E60" s="10">
        <v>1658358</v>
      </c>
    </row>
    <row r="61" spans="3:5">
      <c r="C61">
        <f t="shared" si="0"/>
        <v>2016</v>
      </c>
      <c r="D61">
        <f t="shared" si="1"/>
        <v>5</v>
      </c>
      <c r="E61" s="10">
        <v>1617456</v>
      </c>
    </row>
    <row r="62" spans="3:5">
      <c r="C62">
        <f t="shared" si="0"/>
        <v>2016</v>
      </c>
      <c r="D62">
        <f t="shared" si="1"/>
        <v>6</v>
      </c>
      <c r="E62" s="10">
        <v>1739428</v>
      </c>
    </row>
    <row r="63" spans="3:5">
      <c r="C63">
        <f t="shared" si="0"/>
        <v>2016</v>
      </c>
      <c r="D63">
        <f t="shared" si="1"/>
        <v>7</v>
      </c>
      <c r="E63" s="10">
        <v>1825242</v>
      </c>
    </row>
    <row r="64" spans="3:5">
      <c r="C64">
        <f t="shared" si="0"/>
        <v>2016</v>
      </c>
      <c r="D64">
        <f t="shared" si="1"/>
        <v>8</v>
      </c>
      <c r="E64" s="10">
        <v>2094759</v>
      </c>
    </row>
    <row r="65" spans="3:5">
      <c r="C65">
        <f t="shared" si="0"/>
        <v>2016</v>
      </c>
      <c r="D65">
        <f t="shared" si="1"/>
        <v>9</v>
      </c>
      <c r="E65" s="10">
        <v>1849505</v>
      </c>
    </row>
    <row r="66" spans="3:5">
      <c r="C66">
        <f t="shared" si="0"/>
        <v>2016</v>
      </c>
      <c r="D66">
        <f t="shared" si="1"/>
        <v>10</v>
      </c>
      <c r="E66" s="10">
        <v>1625397</v>
      </c>
    </row>
    <row r="67" spans="3:5">
      <c r="C67">
        <f t="shared" si="0"/>
        <v>2016</v>
      </c>
      <c r="D67">
        <f t="shared" si="1"/>
        <v>11</v>
      </c>
      <c r="E67" s="10">
        <v>1493857</v>
      </c>
    </row>
    <row r="68" spans="3:5">
      <c r="C68">
        <f t="shared" si="0"/>
        <v>2016</v>
      </c>
      <c r="D68">
        <f t="shared" si="1"/>
        <v>12</v>
      </c>
      <c r="E68" s="10">
        <v>1821549</v>
      </c>
    </row>
    <row r="69" spans="3:5">
      <c r="C69">
        <f t="shared" si="0"/>
        <v>2017</v>
      </c>
      <c r="D69">
        <f t="shared" si="1"/>
        <v>1</v>
      </c>
      <c r="E69" s="10">
        <v>1993685</v>
      </c>
    </row>
    <row r="70" spans="3:5">
      <c r="C70">
        <f t="shared" si="0"/>
        <v>2017</v>
      </c>
      <c r="D70">
        <f t="shared" si="1"/>
        <v>2</v>
      </c>
      <c r="E70" s="10">
        <v>1972672</v>
      </c>
    </row>
    <row r="71" spans="3:5">
      <c r="C71">
        <f t="shared" si="0"/>
        <v>2017</v>
      </c>
      <c r="D71">
        <f t="shared" si="1"/>
        <v>3</v>
      </c>
      <c r="E71" s="10">
        <v>1762615</v>
      </c>
    </row>
    <row r="72" spans="3:5">
      <c r="C72">
        <f t="shared" si="0"/>
        <v>2017</v>
      </c>
      <c r="D72">
        <f t="shared" si="1"/>
        <v>4</v>
      </c>
      <c r="E72" s="10">
        <v>1658358</v>
      </c>
    </row>
    <row r="73" spans="3:5">
      <c r="C73">
        <f t="shared" si="0"/>
        <v>2017</v>
      </c>
      <c r="D73">
        <f t="shared" si="1"/>
        <v>5</v>
      </c>
      <c r="E73" s="10">
        <v>1617456</v>
      </c>
    </row>
    <row r="74" spans="3:5">
      <c r="C74">
        <f t="shared" si="0"/>
        <v>2017</v>
      </c>
      <c r="D74">
        <f t="shared" si="1"/>
        <v>6</v>
      </c>
      <c r="E74" s="10">
        <v>1739428</v>
      </c>
    </row>
    <row r="75" spans="3:5">
      <c r="C75">
        <f t="shared" ref="C75:C138" si="2">IF(D75=1,C74+1,C74)</f>
        <v>2017</v>
      </c>
      <c r="D75">
        <f t="shared" ref="D75:D138" si="3">IF(D74=12,1,D74+1)</f>
        <v>7</v>
      </c>
      <c r="E75" s="10">
        <v>1825242</v>
      </c>
    </row>
    <row r="76" spans="3:5">
      <c r="C76">
        <f t="shared" si="2"/>
        <v>2017</v>
      </c>
      <c r="D76">
        <f t="shared" si="3"/>
        <v>8</v>
      </c>
      <c r="E76" s="10">
        <v>2094759</v>
      </c>
    </row>
    <row r="77" spans="3:5">
      <c r="C77">
        <f t="shared" si="2"/>
        <v>2017</v>
      </c>
      <c r="D77">
        <f t="shared" si="3"/>
        <v>9</v>
      </c>
      <c r="E77" s="10">
        <v>1849505</v>
      </c>
    </row>
    <row r="78" spans="3:5">
      <c r="C78">
        <f t="shared" si="2"/>
        <v>2017</v>
      </c>
      <c r="D78">
        <f t="shared" si="3"/>
        <v>10</v>
      </c>
      <c r="E78" s="10">
        <v>1625397</v>
      </c>
    </row>
    <row r="79" spans="3:5">
      <c r="C79">
        <f t="shared" si="2"/>
        <v>2017</v>
      </c>
      <c r="D79">
        <f t="shared" si="3"/>
        <v>11</v>
      </c>
      <c r="E79" s="10">
        <v>1493857</v>
      </c>
    </row>
    <row r="80" spans="3:5">
      <c r="C80">
        <f t="shared" si="2"/>
        <v>2017</v>
      </c>
      <c r="D80">
        <f t="shared" si="3"/>
        <v>12</v>
      </c>
      <c r="E80" s="10">
        <v>1821549</v>
      </c>
    </row>
    <row r="81" spans="3:5">
      <c r="C81">
        <f t="shared" si="2"/>
        <v>2018</v>
      </c>
      <c r="D81">
        <f t="shared" si="3"/>
        <v>1</v>
      </c>
      <c r="E81" s="10">
        <v>1993685</v>
      </c>
    </row>
    <row r="82" spans="3:5">
      <c r="C82">
        <f t="shared" si="2"/>
        <v>2018</v>
      </c>
      <c r="D82">
        <f t="shared" si="3"/>
        <v>2</v>
      </c>
      <c r="E82" s="10">
        <v>1972672</v>
      </c>
    </row>
    <row r="83" spans="3:5">
      <c r="C83">
        <f t="shared" si="2"/>
        <v>2018</v>
      </c>
      <c r="D83">
        <f t="shared" si="3"/>
        <v>3</v>
      </c>
      <c r="E83" s="10">
        <v>1762615</v>
      </c>
    </row>
    <row r="84" spans="3:5">
      <c r="C84">
        <f t="shared" si="2"/>
        <v>2018</v>
      </c>
      <c r="D84">
        <f t="shared" si="3"/>
        <v>4</v>
      </c>
      <c r="E84" s="10">
        <v>1658358</v>
      </c>
    </row>
    <row r="85" spans="3:5">
      <c r="C85">
        <f t="shared" si="2"/>
        <v>2018</v>
      </c>
      <c r="D85">
        <f t="shared" si="3"/>
        <v>5</v>
      </c>
      <c r="E85" s="10">
        <v>1617456</v>
      </c>
    </row>
    <row r="86" spans="3:5">
      <c r="C86">
        <f t="shared" si="2"/>
        <v>2018</v>
      </c>
      <c r="D86">
        <f t="shared" si="3"/>
        <v>6</v>
      </c>
      <c r="E86" s="10">
        <v>1739428</v>
      </c>
    </row>
    <row r="87" spans="3:5">
      <c r="C87">
        <f t="shared" si="2"/>
        <v>2018</v>
      </c>
      <c r="D87">
        <f t="shared" si="3"/>
        <v>7</v>
      </c>
      <c r="E87" s="10">
        <v>1825242</v>
      </c>
    </row>
    <row r="88" spans="3:5">
      <c r="C88">
        <f t="shared" si="2"/>
        <v>2018</v>
      </c>
      <c r="D88">
        <f t="shared" si="3"/>
        <v>8</v>
      </c>
      <c r="E88" s="10">
        <v>2094759</v>
      </c>
    </row>
    <row r="89" spans="3:5">
      <c r="C89">
        <f t="shared" si="2"/>
        <v>2018</v>
      </c>
      <c r="D89">
        <f t="shared" si="3"/>
        <v>9</v>
      </c>
      <c r="E89" s="10">
        <v>1849505</v>
      </c>
    </row>
    <row r="90" spans="3:5">
      <c r="C90">
        <f t="shared" si="2"/>
        <v>2018</v>
      </c>
      <c r="D90">
        <f t="shared" si="3"/>
        <v>10</v>
      </c>
      <c r="E90" s="10">
        <v>1625397</v>
      </c>
    </row>
    <row r="91" spans="3:5">
      <c r="C91">
        <f t="shared" si="2"/>
        <v>2018</v>
      </c>
      <c r="D91">
        <f t="shared" si="3"/>
        <v>11</v>
      </c>
      <c r="E91" s="10">
        <v>1493857</v>
      </c>
    </row>
    <row r="92" spans="3:5">
      <c r="C92">
        <f t="shared" si="2"/>
        <v>2018</v>
      </c>
      <c r="D92">
        <f t="shared" si="3"/>
        <v>12</v>
      </c>
      <c r="E92" s="10">
        <v>1821549</v>
      </c>
    </row>
    <row r="93" spans="3:5">
      <c r="C93">
        <f t="shared" si="2"/>
        <v>2019</v>
      </c>
      <c r="D93">
        <f t="shared" si="3"/>
        <v>1</v>
      </c>
      <c r="E93" s="10">
        <v>1993685</v>
      </c>
    </row>
    <row r="94" spans="3:5">
      <c r="C94">
        <f t="shared" si="2"/>
        <v>2019</v>
      </c>
      <c r="D94">
        <f t="shared" si="3"/>
        <v>2</v>
      </c>
      <c r="E94" s="10">
        <v>1972672</v>
      </c>
    </row>
    <row r="95" spans="3:5">
      <c r="C95">
        <f t="shared" si="2"/>
        <v>2019</v>
      </c>
      <c r="D95">
        <f t="shared" si="3"/>
        <v>3</v>
      </c>
      <c r="E95" s="10">
        <v>1762615</v>
      </c>
    </row>
    <row r="96" spans="3:5">
      <c r="C96">
        <f t="shared" si="2"/>
        <v>2019</v>
      </c>
      <c r="D96">
        <f t="shared" si="3"/>
        <v>4</v>
      </c>
      <c r="E96" s="10">
        <v>1658358</v>
      </c>
    </row>
    <row r="97" spans="3:5">
      <c r="C97">
        <f t="shared" si="2"/>
        <v>2019</v>
      </c>
      <c r="D97">
        <f t="shared" si="3"/>
        <v>5</v>
      </c>
      <c r="E97" s="10">
        <v>1617456</v>
      </c>
    </row>
    <row r="98" spans="3:5">
      <c r="C98">
        <f t="shared" si="2"/>
        <v>2019</v>
      </c>
      <c r="D98">
        <f t="shared" si="3"/>
        <v>6</v>
      </c>
      <c r="E98" s="10">
        <v>1739428</v>
      </c>
    </row>
    <row r="99" spans="3:5">
      <c r="C99">
        <f t="shared" si="2"/>
        <v>2019</v>
      </c>
      <c r="D99">
        <f t="shared" si="3"/>
        <v>7</v>
      </c>
      <c r="E99" s="10">
        <v>1825242</v>
      </c>
    </row>
    <row r="100" spans="3:5">
      <c r="C100">
        <f t="shared" si="2"/>
        <v>2019</v>
      </c>
      <c r="D100">
        <f t="shared" si="3"/>
        <v>8</v>
      </c>
      <c r="E100" s="10">
        <v>2094759</v>
      </c>
    </row>
    <row r="101" spans="3:5">
      <c r="C101">
        <f t="shared" si="2"/>
        <v>2019</v>
      </c>
      <c r="D101">
        <f t="shared" si="3"/>
        <v>9</v>
      </c>
      <c r="E101" s="10">
        <v>1849505</v>
      </c>
    </row>
    <row r="102" spans="3:5">
      <c r="C102">
        <f t="shared" si="2"/>
        <v>2019</v>
      </c>
      <c r="D102">
        <f t="shared" si="3"/>
        <v>10</v>
      </c>
      <c r="E102" s="10">
        <v>1625397</v>
      </c>
    </row>
    <row r="103" spans="3:5">
      <c r="C103">
        <f t="shared" si="2"/>
        <v>2019</v>
      </c>
      <c r="D103">
        <f t="shared" si="3"/>
        <v>11</v>
      </c>
      <c r="E103" s="10">
        <v>1493857</v>
      </c>
    </row>
    <row r="104" spans="3:5">
      <c r="C104">
        <f t="shared" si="2"/>
        <v>2019</v>
      </c>
      <c r="D104">
        <f t="shared" si="3"/>
        <v>12</v>
      </c>
      <c r="E104" s="10">
        <v>1821549</v>
      </c>
    </row>
    <row r="105" spans="3:5">
      <c r="C105">
        <f t="shared" si="2"/>
        <v>2020</v>
      </c>
      <c r="D105">
        <f t="shared" si="3"/>
        <v>1</v>
      </c>
      <c r="E105" s="10">
        <v>1993685</v>
      </c>
    </row>
    <row r="106" spans="3:5">
      <c r="C106">
        <f t="shared" si="2"/>
        <v>2020</v>
      </c>
      <c r="D106">
        <f t="shared" si="3"/>
        <v>2</v>
      </c>
      <c r="E106" s="10">
        <v>1972672</v>
      </c>
    </row>
    <row r="107" spans="3:5">
      <c r="C107">
        <f t="shared" si="2"/>
        <v>2020</v>
      </c>
      <c r="D107">
        <f t="shared" si="3"/>
        <v>3</v>
      </c>
      <c r="E107" s="10">
        <v>1762615</v>
      </c>
    </row>
    <row r="108" spans="3:5">
      <c r="C108">
        <f t="shared" si="2"/>
        <v>2020</v>
      </c>
      <c r="D108">
        <f t="shared" si="3"/>
        <v>4</v>
      </c>
      <c r="E108" s="10">
        <v>1658358</v>
      </c>
    </row>
    <row r="109" spans="3:5">
      <c r="C109">
        <f t="shared" si="2"/>
        <v>2020</v>
      </c>
      <c r="D109">
        <f t="shared" si="3"/>
        <v>5</v>
      </c>
      <c r="E109" s="10">
        <v>1617456</v>
      </c>
    </row>
    <row r="110" spans="3:5">
      <c r="C110">
        <f t="shared" si="2"/>
        <v>2020</v>
      </c>
      <c r="D110">
        <f t="shared" si="3"/>
        <v>6</v>
      </c>
      <c r="E110" s="10">
        <v>1739428</v>
      </c>
    </row>
    <row r="111" spans="3:5">
      <c r="C111">
        <f t="shared" si="2"/>
        <v>2020</v>
      </c>
      <c r="D111">
        <f t="shared" si="3"/>
        <v>7</v>
      </c>
      <c r="E111" s="10">
        <v>1825242</v>
      </c>
    </row>
    <row r="112" spans="3:5">
      <c r="C112">
        <f t="shared" si="2"/>
        <v>2020</v>
      </c>
      <c r="D112">
        <f t="shared" si="3"/>
        <v>8</v>
      </c>
      <c r="E112" s="10">
        <v>2094759</v>
      </c>
    </row>
    <row r="113" spans="3:5">
      <c r="C113">
        <f t="shared" si="2"/>
        <v>2020</v>
      </c>
      <c r="D113">
        <f t="shared" si="3"/>
        <v>9</v>
      </c>
      <c r="E113" s="10">
        <v>1849505</v>
      </c>
    </row>
    <row r="114" spans="3:5">
      <c r="C114">
        <f t="shared" si="2"/>
        <v>2020</v>
      </c>
      <c r="D114">
        <f t="shared" si="3"/>
        <v>10</v>
      </c>
      <c r="E114" s="10">
        <v>1625397</v>
      </c>
    </row>
    <row r="115" spans="3:5">
      <c r="C115">
        <f t="shared" si="2"/>
        <v>2020</v>
      </c>
      <c r="D115">
        <f t="shared" si="3"/>
        <v>11</v>
      </c>
      <c r="E115" s="10">
        <v>1493857</v>
      </c>
    </row>
    <row r="116" spans="3:5">
      <c r="C116">
        <f t="shared" si="2"/>
        <v>2020</v>
      </c>
      <c r="D116">
        <f t="shared" si="3"/>
        <v>12</v>
      </c>
      <c r="E116" s="10">
        <v>1821549</v>
      </c>
    </row>
    <row r="117" spans="3:5">
      <c r="C117">
        <f t="shared" si="2"/>
        <v>2021</v>
      </c>
      <c r="D117">
        <f t="shared" si="3"/>
        <v>1</v>
      </c>
      <c r="E117" s="10">
        <v>1993685</v>
      </c>
    </row>
    <row r="118" spans="3:5">
      <c r="C118">
        <f t="shared" si="2"/>
        <v>2021</v>
      </c>
      <c r="D118">
        <f t="shared" si="3"/>
        <v>2</v>
      </c>
      <c r="E118" s="10">
        <v>1972672</v>
      </c>
    </row>
    <row r="119" spans="3:5">
      <c r="C119">
        <f t="shared" si="2"/>
        <v>2021</v>
      </c>
      <c r="D119">
        <f t="shared" si="3"/>
        <v>3</v>
      </c>
      <c r="E119" s="10">
        <v>1762615</v>
      </c>
    </row>
    <row r="120" spans="3:5">
      <c r="C120">
        <f t="shared" si="2"/>
        <v>2021</v>
      </c>
      <c r="D120">
        <f t="shared" si="3"/>
        <v>4</v>
      </c>
      <c r="E120" s="10">
        <v>1658358</v>
      </c>
    </row>
    <row r="121" spans="3:5">
      <c r="C121">
        <f t="shared" si="2"/>
        <v>2021</v>
      </c>
      <c r="D121">
        <f t="shared" si="3"/>
        <v>5</v>
      </c>
      <c r="E121" s="10">
        <v>1617456</v>
      </c>
    </row>
    <row r="122" spans="3:5">
      <c r="C122">
        <f t="shared" si="2"/>
        <v>2021</v>
      </c>
      <c r="D122">
        <f t="shared" si="3"/>
        <v>6</v>
      </c>
      <c r="E122" s="10">
        <v>1739428</v>
      </c>
    </row>
    <row r="123" spans="3:5">
      <c r="C123">
        <f t="shared" si="2"/>
        <v>2021</v>
      </c>
      <c r="D123">
        <f t="shared" si="3"/>
        <v>7</v>
      </c>
      <c r="E123" s="10">
        <v>1825242</v>
      </c>
    </row>
    <row r="124" spans="3:5">
      <c r="C124">
        <f t="shared" si="2"/>
        <v>2021</v>
      </c>
      <c r="D124">
        <f t="shared" si="3"/>
        <v>8</v>
      </c>
      <c r="E124" s="10">
        <v>2094759</v>
      </c>
    </row>
    <row r="125" spans="3:5">
      <c r="C125">
        <f t="shared" si="2"/>
        <v>2021</v>
      </c>
      <c r="D125">
        <f t="shared" si="3"/>
        <v>9</v>
      </c>
      <c r="E125" s="10">
        <v>1849505</v>
      </c>
    </row>
    <row r="126" spans="3:5">
      <c r="C126">
        <f t="shared" si="2"/>
        <v>2021</v>
      </c>
      <c r="D126">
        <f t="shared" si="3"/>
        <v>10</v>
      </c>
      <c r="E126" s="10">
        <v>1625397</v>
      </c>
    </row>
    <row r="127" spans="3:5">
      <c r="C127">
        <f t="shared" si="2"/>
        <v>2021</v>
      </c>
      <c r="D127">
        <f t="shared" si="3"/>
        <v>11</v>
      </c>
      <c r="E127" s="10">
        <v>1493857</v>
      </c>
    </row>
    <row r="128" spans="3:5">
      <c r="C128">
        <f t="shared" si="2"/>
        <v>2021</v>
      </c>
      <c r="D128">
        <f t="shared" si="3"/>
        <v>12</v>
      </c>
      <c r="E128" s="10">
        <v>1821549</v>
      </c>
    </row>
    <row r="129" spans="3:5">
      <c r="C129">
        <f t="shared" si="2"/>
        <v>2022</v>
      </c>
      <c r="D129">
        <f t="shared" si="3"/>
        <v>1</v>
      </c>
      <c r="E129" s="10">
        <v>1993685</v>
      </c>
    </row>
    <row r="130" spans="3:5">
      <c r="C130">
        <f t="shared" si="2"/>
        <v>2022</v>
      </c>
      <c r="D130">
        <f t="shared" si="3"/>
        <v>2</v>
      </c>
      <c r="E130" s="10">
        <v>1972672</v>
      </c>
    </row>
    <row r="131" spans="3:5">
      <c r="C131">
        <f t="shared" si="2"/>
        <v>2022</v>
      </c>
      <c r="D131">
        <f t="shared" si="3"/>
        <v>3</v>
      </c>
      <c r="E131" s="10">
        <v>1762615</v>
      </c>
    </row>
    <row r="132" spans="3:5">
      <c r="C132">
        <f t="shared" si="2"/>
        <v>2022</v>
      </c>
      <c r="D132">
        <f t="shared" si="3"/>
        <v>4</v>
      </c>
      <c r="E132" s="10">
        <v>1658358</v>
      </c>
    </row>
    <row r="133" spans="3:5">
      <c r="C133">
        <f t="shared" si="2"/>
        <v>2022</v>
      </c>
      <c r="D133">
        <f t="shared" si="3"/>
        <v>5</v>
      </c>
      <c r="E133" s="10">
        <v>1617456</v>
      </c>
    </row>
    <row r="134" spans="3:5">
      <c r="C134">
        <f t="shared" si="2"/>
        <v>2022</v>
      </c>
      <c r="D134">
        <f t="shared" si="3"/>
        <v>6</v>
      </c>
      <c r="E134" s="10">
        <v>1739428</v>
      </c>
    </row>
    <row r="135" spans="3:5">
      <c r="C135">
        <f t="shared" si="2"/>
        <v>2022</v>
      </c>
      <c r="D135">
        <f t="shared" si="3"/>
        <v>7</v>
      </c>
      <c r="E135" s="10">
        <v>1825242</v>
      </c>
    </row>
    <row r="136" spans="3:5">
      <c r="C136">
        <f t="shared" si="2"/>
        <v>2022</v>
      </c>
      <c r="D136">
        <f t="shared" si="3"/>
        <v>8</v>
      </c>
      <c r="E136" s="10">
        <v>2094759</v>
      </c>
    </row>
    <row r="137" spans="3:5">
      <c r="C137">
        <f t="shared" si="2"/>
        <v>2022</v>
      </c>
      <c r="D137">
        <f t="shared" si="3"/>
        <v>9</v>
      </c>
      <c r="E137" s="10">
        <v>1849505</v>
      </c>
    </row>
    <row r="138" spans="3:5">
      <c r="C138">
        <f t="shared" si="2"/>
        <v>2022</v>
      </c>
      <c r="D138">
        <f t="shared" si="3"/>
        <v>10</v>
      </c>
      <c r="E138" s="10">
        <v>1625397</v>
      </c>
    </row>
    <row r="139" spans="3:5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1493857</v>
      </c>
    </row>
    <row r="140" spans="3:5">
      <c r="C140">
        <f t="shared" si="4"/>
        <v>2022</v>
      </c>
      <c r="D140">
        <f t="shared" si="5"/>
        <v>12</v>
      </c>
      <c r="E140" s="10">
        <v>1821549</v>
      </c>
    </row>
    <row r="141" spans="3:5">
      <c r="C141">
        <f t="shared" si="4"/>
        <v>2023</v>
      </c>
      <c r="D141">
        <f t="shared" si="5"/>
        <v>1</v>
      </c>
      <c r="E141" s="10">
        <v>1993685</v>
      </c>
    </row>
    <row r="142" spans="3:5">
      <c r="C142">
        <f t="shared" si="4"/>
        <v>2023</v>
      </c>
      <c r="D142">
        <f t="shared" si="5"/>
        <v>2</v>
      </c>
      <c r="E142" s="10">
        <v>1972672</v>
      </c>
    </row>
    <row r="143" spans="3:5">
      <c r="C143">
        <f t="shared" si="4"/>
        <v>2023</v>
      </c>
      <c r="D143">
        <f t="shared" si="5"/>
        <v>3</v>
      </c>
      <c r="E143" s="10">
        <v>1762615</v>
      </c>
    </row>
    <row r="144" spans="3:5">
      <c r="C144">
        <f t="shared" si="4"/>
        <v>2023</v>
      </c>
      <c r="D144">
        <f t="shared" si="5"/>
        <v>4</v>
      </c>
      <c r="E144" s="10">
        <v>1658358</v>
      </c>
    </row>
    <row r="145" spans="3:5">
      <c r="C145">
        <f t="shared" si="4"/>
        <v>2023</v>
      </c>
      <c r="D145">
        <f t="shared" si="5"/>
        <v>5</v>
      </c>
      <c r="E145" s="10">
        <v>1617456</v>
      </c>
    </row>
    <row r="146" spans="3:5">
      <c r="C146">
        <f t="shared" si="4"/>
        <v>2023</v>
      </c>
      <c r="D146">
        <f t="shared" si="5"/>
        <v>6</v>
      </c>
      <c r="E146" s="10">
        <v>1739428</v>
      </c>
    </row>
    <row r="147" spans="3:5">
      <c r="C147">
        <f t="shared" si="4"/>
        <v>2023</v>
      </c>
      <c r="D147">
        <f t="shared" si="5"/>
        <v>7</v>
      </c>
      <c r="E147" s="10">
        <v>1825242</v>
      </c>
    </row>
    <row r="148" spans="3:5">
      <c r="C148">
        <f t="shared" si="4"/>
        <v>2023</v>
      </c>
      <c r="D148">
        <f t="shared" si="5"/>
        <v>8</v>
      </c>
      <c r="E148" s="10">
        <v>2094759</v>
      </c>
    </row>
    <row r="149" spans="3:5">
      <c r="C149">
        <f t="shared" si="4"/>
        <v>2023</v>
      </c>
      <c r="D149">
        <f t="shared" si="5"/>
        <v>9</v>
      </c>
      <c r="E149" s="10">
        <v>1849505</v>
      </c>
    </row>
    <row r="150" spans="3:5">
      <c r="C150">
        <f t="shared" si="4"/>
        <v>2023</v>
      </c>
      <c r="D150">
        <f t="shared" si="5"/>
        <v>10</v>
      </c>
      <c r="E150" s="10">
        <v>1625397</v>
      </c>
    </row>
    <row r="151" spans="3:5">
      <c r="C151">
        <f t="shared" si="4"/>
        <v>2023</v>
      </c>
      <c r="D151">
        <f t="shared" si="5"/>
        <v>11</v>
      </c>
      <c r="E151" s="10">
        <v>1493857</v>
      </c>
    </row>
    <row r="152" spans="3:5">
      <c r="C152">
        <f t="shared" si="4"/>
        <v>2023</v>
      </c>
      <c r="D152">
        <f t="shared" si="5"/>
        <v>12</v>
      </c>
      <c r="E152" s="10">
        <v>1821549</v>
      </c>
    </row>
    <row r="153" spans="3:5">
      <c r="C153">
        <f t="shared" si="4"/>
        <v>2024</v>
      </c>
      <c r="D153">
        <f t="shared" si="5"/>
        <v>1</v>
      </c>
      <c r="E153" s="10">
        <v>1993685</v>
      </c>
    </row>
    <row r="154" spans="3:5">
      <c r="C154">
        <f t="shared" si="4"/>
        <v>2024</v>
      </c>
      <c r="D154">
        <f t="shared" si="5"/>
        <v>2</v>
      </c>
      <c r="E154" s="10">
        <v>1972672</v>
      </c>
    </row>
    <row r="155" spans="3:5">
      <c r="C155">
        <f t="shared" si="4"/>
        <v>2024</v>
      </c>
      <c r="D155">
        <f t="shared" si="5"/>
        <v>3</v>
      </c>
      <c r="E155" s="10">
        <v>1762615</v>
      </c>
    </row>
    <row r="156" spans="3:5">
      <c r="C156">
        <f t="shared" si="4"/>
        <v>2024</v>
      </c>
      <c r="D156">
        <f t="shared" si="5"/>
        <v>4</v>
      </c>
      <c r="E156" s="10">
        <v>1658358</v>
      </c>
    </row>
    <row r="157" spans="3:5">
      <c r="C157">
        <f t="shared" si="4"/>
        <v>2024</v>
      </c>
      <c r="D157">
        <f t="shared" si="5"/>
        <v>5</v>
      </c>
      <c r="E157" s="10">
        <v>1617456</v>
      </c>
    </row>
    <row r="158" spans="3:5">
      <c r="C158">
        <f t="shared" si="4"/>
        <v>2024</v>
      </c>
      <c r="D158">
        <f t="shared" si="5"/>
        <v>6</v>
      </c>
      <c r="E158" s="10">
        <v>1739428</v>
      </c>
    </row>
    <row r="159" spans="3:5">
      <c r="C159">
        <f t="shared" si="4"/>
        <v>2024</v>
      </c>
      <c r="D159">
        <f t="shared" si="5"/>
        <v>7</v>
      </c>
      <c r="E159" s="10">
        <v>1825242</v>
      </c>
    </row>
    <row r="160" spans="3:5">
      <c r="C160">
        <f t="shared" si="4"/>
        <v>2024</v>
      </c>
      <c r="D160">
        <f t="shared" si="5"/>
        <v>8</v>
      </c>
      <c r="E160" s="10">
        <v>2094759</v>
      </c>
    </row>
    <row r="161" spans="3:5">
      <c r="C161">
        <f t="shared" si="4"/>
        <v>2024</v>
      </c>
      <c r="D161">
        <f t="shared" si="5"/>
        <v>9</v>
      </c>
      <c r="E161" s="10">
        <v>1849505</v>
      </c>
    </row>
    <row r="162" spans="3:5">
      <c r="C162">
        <f t="shared" si="4"/>
        <v>2024</v>
      </c>
      <c r="D162">
        <f t="shared" si="5"/>
        <v>10</v>
      </c>
      <c r="E162" s="10">
        <v>1625397</v>
      </c>
    </row>
    <row r="163" spans="3:5">
      <c r="C163">
        <f t="shared" si="4"/>
        <v>2024</v>
      </c>
      <c r="D163">
        <f t="shared" si="5"/>
        <v>11</v>
      </c>
      <c r="E163" s="10">
        <v>1493857</v>
      </c>
    </row>
    <row r="164" spans="3:5">
      <c r="C164">
        <f t="shared" si="4"/>
        <v>2024</v>
      </c>
      <c r="D164">
        <f t="shared" si="5"/>
        <v>12</v>
      </c>
      <c r="E164" s="10">
        <v>1821549</v>
      </c>
    </row>
    <row r="165" spans="3:5">
      <c r="C165">
        <f t="shared" si="4"/>
        <v>2025</v>
      </c>
      <c r="D165">
        <f t="shared" si="5"/>
        <v>1</v>
      </c>
      <c r="E165" s="10">
        <v>1993685</v>
      </c>
    </row>
    <row r="166" spans="3:5">
      <c r="C166">
        <f t="shared" si="4"/>
        <v>2025</v>
      </c>
      <c r="D166">
        <f t="shared" si="5"/>
        <v>2</v>
      </c>
      <c r="E166" s="10">
        <v>1972672</v>
      </c>
    </row>
    <row r="167" spans="3:5">
      <c r="C167">
        <f t="shared" si="4"/>
        <v>2025</v>
      </c>
      <c r="D167">
        <f t="shared" si="5"/>
        <v>3</v>
      </c>
      <c r="E167" s="10">
        <v>1762615</v>
      </c>
    </row>
    <row r="168" spans="3:5">
      <c r="C168">
        <f t="shared" si="4"/>
        <v>2025</v>
      </c>
      <c r="D168">
        <f t="shared" si="5"/>
        <v>4</v>
      </c>
      <c r="E168" s="10">
        <v>1658358</v>
      </c>
    </row>
    <row r="169" spans="3:5">
      <c r="C169">
        <f t="shared" si="4"/>
        <v>2025</v>
      </c>
      <c r="D169">
        <f t="shared" si="5"/>
        <v>5</v>
      </c>
      <c r="E169" s="10">
        <v>1617456</v>
      </c>
    </row>
    <row r="170" spans="3:5">
      <c r="C170">
        <f t="shared" si="4"/>
        <v>2025</v>
      </c>
      <c r="D170">
        <f t="shared" si="5"/>
        <v>6</v>
      </c>
      <c r="E170" s="10">
        <v>1739428</v>
      </c>
    </row>
    <row r="171" spans="3:5">
      <c r="C171">
        <f t="shared" si="4"/>
        <v>2025</v>
      </c>
      <c r="D171">
        <f t="shared" si="5"/>
        <v>7</v>
      </c>
      <c r="E171" s="10">
        <v>1825242</v>
      </c>
    </row>
    <row r="172" spans="3:5">
      <c r="C172">
        <f t="shared" si="4"/>
        <v>2025</v>
      </c>
      <c r="D172">
        <f t="shared" si="5"/>
        <v>8</v>
      </c>
      <c r="E172" s="10">
        <v>2094759</v>
      </c>
    </row>
    <row r="173" spans="3:5">
      <c r="C173">
        <f t="shared" si="4"/>
        <v>2025</v>
      </c>
      <c r="D173">
        <f t="shared" si="5"/>
        <v>9</v>
      </c>
      <c r="E173" s="10">
        <v>1849505</v>
      </c>
    </row>
    <row r="174" spans="3:5">
      <c r="C174">
        <f t="shared" si="4"/>
        <v>2025</v>
      </c>
      <c r="D174">
        <f t="shared" si="5"/>
        <v>10</v>
      </c>
      <c r="E174" s="10">
        <v>1625397</v>
      </c>
    </row>
    <row r="175" spans="3:5">
      <c r="C175">
        <f t="shared" si="4"/>
        <v>2025</v>
      </c>
      <c r="D175">
        <f t="shared" si="5"/>
        <v>11</v>
      </c>
      <c r="E175" s="10">
        <v>1493857</v>
      </c>
    </row>
    <row r="176" spans="3:5">
      <c r="C176">
        <f t="shared" si="4"/>
        <v>2025</v>
      </c>
      <c r="D176">
        <f t="shared" si="5"/>
        <v>12</v>
      </c>
      <c r="E176" s="10">
        <v>1821549</v>
      </c>
    </row>
    <row r="177" spans="3:5">
      <c r="C177">
        <f t="shared" si="4"/>
        <v>2026</v>
      </c>
      <c r="D177">
        <f t="shared" si="5"/>
        <v>1</v>
      </c>
      <c r="E177" s="10">
        <v>1993685</v>
      </c>
    </row>
    <row r="178" spans="3:5">
      <c r="C178">
        <f t="shared" si="4"/>
        <v>2026</v>
      </c>
      <c r="D178">
        <f t="shared" si="5"/>
        <v>2</v>
      </c>
      <c r="E178" s="10">
        <v>1972672</v>
      </c>
    </row>
    <row r="179" spans="3:5">
      <c r="C179">
        <f t="shared" si="4"/>
        <v>2026</v>
      </c>
      <c r="D179">
        <f t="shared" si="5"/>
        <v>3</v>
      </c>
      <c r="E179" s="10">
        <v>1762615</v>
      </c>
    </row>
    <row r="180" spans="3:5">
      <c r="C180">
        <f t="shared" si="4"/>
        <v>2026</v>
      </c>
      <c r="D180">
        <f t="shared" si="5"/>
        <v>4</v>
      </c>
      <c r="E180" s="10">
        <v>1658358</v>
      </c>
    </row>
    <row r="181" spans="3:5">
      <c r="C181">
        <f t="shared" si="4"/>
        <v>2026</v>
      </c>
      <c r="D181">
        <f t="shared" si="5"/>
        <v>5</v>
      </c>
      <c r="E181" s="10">
        <v>1617456</v>
      </c>
    </row>
    <row r="182" spans="3:5">
      <c r="C182">
        <f t="shared" si="4"/>
        <v>2026</v>
      </c>
      <c r="D182">
        <f t="shared" si="5"/>
        <v>6</v>
      </c>
      <c r="E182" s="10">
        <v>1739428</v>
      </c>
    </row>
    <row r="183" spans="3:5">
      <c r="C183">
        <f t="shared" si="4"/>
        <v>2026</v>
      </c>
      <c r="D183">
        <f t="shared" si="5"/>
        <v>7</v>
      </c>
      <c r="E183" s="10">
        <v>1825242</v>
      </c>
    </row>
    <row r="184" spans="3:5">
      <c r="C184">
        <f t="shared" si="4"/>
        <v>2026</v>
      </c>
      <c r="D184">
        <f t="shared" si="5"/>
        <v>8</v>
      </c>
      <c r="E184" s="10">
        <v>2094759</v>
      </c>
    </row>
    <row r="185" spans="3:5">
      <c r="C185">
        <f t="shared" si="4"/>
        <v>2026</v>
      </c>
      <c r="D185">
        <f t="shared" si="5"/>
        <v>9</v>
      </c>
      <c r="E185" s="10">
        <v>1849505</v>
      </c>
    </row>
    <row r="186" spans="3:5">
      <c r="C186">
        <f t="shared" si="4"/>
        <v>2026</v>
      </c>
      <c r="D186">
        <f t="shared" si="5"/>
        <v>10</v>
      </c>
      <c r="E186" s="10">
        <v>1625397</v>
      </c>
    </row>
    <row r="187" spans="3:5">
      <c r="C187">
        <f t="shared" si="4"/>
        <v>2026</v>
      </c>
      <c r="D187">
        <f t="shared" si="5"/>
        <v>11</v>
      </c>
      <c r="E187" s="10">
        <v>1493857</v>
      </c>
    </row>
    <row r="188" spans="3:5">
      <c r="C188">
        <f t="shared" si="4"/>
        <v>2026</v>
      </c>
      <c r="D188">
        <f t="shared" si="5"/>
        <v>12</v>
      </c>
      <c r="E188" s="10">
        <v>1821549</v>
      </c>
    </row>
    <row r="189" spans="3:5">
      <c r="C189">
        <f t="shared" si="4"/>
        <v>2027</v>
      </c>
      <c r="D189">
        <f t="shared" si="5"/>
        <v>1</v>
      </c>
      <c r="E189" s="10">
        <v>1993685</v>
      </c>
    </row>
    <row r="190" spans="3:5">
      <c r="C190">
        <f t="shared" si="4"/>
        <v>2027</v>
      </c>
      <c r="D190">
        <f t="shared" si="5"/>
        <v>2</v>
      </c>
      <c r="E190" s="10">
        <v>1972672</v>
      </c>
    </row>
    <row r="191" spans="3:5">
      <c r="C191">
        <f t="shared" si="4"/>
        <v>2027</v>
      </c>
      <c r="D191">
        <f t="shared" si="5"/>
        <v>3</v>
      </c>
      <c r="E191" s="10">
        <v>1762615</v>
      </c>
    </row>
    <row r="192" spans="3:5">
      <c r="C192">
        <f t="shared" si="4"/>
        <v>2027</v>
      </c>
      <c r="D192">
        <f t="shared" si="5"/>
        <v>4</v>
      </c>
      <c r="E192" s="10">
        <v>1658358</v>
      </c>
    </row>
    <row r="193" spans="3:5">
      <c r="C193">
        <f t="shared" si="4"/>
        <v>2027</v>
      </c>
      <c r="D193">
        <f t="shared" si="5"/>
        <v>5</v>
      </c>
      <c r="E193" s="10">
        <v>1617456</v>
      </c>
    </row>
    <row r="194" spans="3:5">
      <c r="C194">
        <f t="shared" si="4"/>
        <v>2027</v>
      </c>
      <c r="D194">
        <f t="shared" si="5"/>
        <v>6</v>
      </c>
      <c r="E194" s="10">
        <v>1739428</v>
      </c>
    </row>
    <row r="195" spans="3:5">
      <c r="C195">
        <f t="shared" si="4"/>
        <v>2027</v>
      </c>
      <c r="D195">
        <f t="shared" si="5"/>
        <v>7</v>
      </c>
      <c r="E195" s="10">
        <v>1825242</v>
      </c>
    </row>
    <row r="196" spans="3:5">
      <c r="C196">
        <f t="shared" si="4"/>
        <v>2027</v>
      </c>
      <c r="D196">
        <f t="shared" si="5"/>
        <v>8</v>
      </c>
      <c r="E196" s="10">
        <v>2094759</v>
      </c>
    </row>
    <row r="197" spans="3:5">
      <c r="C197">
        <f t="shared" si="4"/>
        <v>2027</v>
      </c>
      <c r="D197">
        <f t="shared" si="5"/>
        <v>9</v>
      </c>
      <c r="E197" s="10">
        <v>1849505</v>
      </c>
    </row>
    <row r="198" spans="3:5">
      <c r="C198">
        <f t="shared" si="4"/>
        <v>2027</v>
      </c>
      <c r="D198">
        <f t="shared" si="5"/>
        <v>10</v>
      </c>
      <c r="E198" s="10">
        <v>1625397</v>
      </c>
    </row>
    <row r="199" spans="3:5">
      <c r="C199">
        <f t="shared" si="4"/>
        <v>2027</v>
      </c>
      <c r="D199">
        <f t="shared" si="5"/>
        <v>11</v>
      </c>
      <c r="E199" s="10">
        <v>1493857</v>
      </c>
    </row>
    <row r="200" spans="3:5">
      <c r="C200">
        <f t="shared" si="4"/>
        <v>2027</v>
      </c>
      <c r="D200">
        <f t="shared" si="5"/>
        <v>12</v>
      </c>
      <c r="E200" s="10">
        <v>1821549</v>
      </c>
    </row>
    <row r="201" spans="3:5">
      <c r="C201">
        <f t="shared" si="4"/>
        <v>2028</v>
      </c>
      <c r="D201">
        <f t="shared" si="5"/>
        <v>1</v>
      </c>
      <c r="E201" s="10">
        <v>1993685</v>
      </c>
    </row>
    <row r="202" spans="3:5">
      <c r="C202">
        <f t="shared" si="4"/>
        <v>2028</v>
      </c>
      <c r="D202">
        <f t="shared" si="5"/>
        <v>2</v>
      </c>
      <c r="E202" s="10">
        <v>1972672</v>
      </c>
    </row>
    <row r="203" spans="3:5">
      <c r="C203">
        <f t="shared" ref="C203:C266" si="6">IF(D203=1,C202+1,C202)</f>
        <v>2028</v>
      </c>
      <c r="D203">
        <f t="shared" ref="D203:D266" si="7">IF(D202=12,1,D202+1)</f>
        <v>3</v>
      </c>
      <c r="E203" s="10">
        <v>1762615</v>
      </c>
    </row>
    <row r="204" spans="3:5">
      <c r="C204">
        <f t="shared" si="6"/>
        <v>2028</v>
      </c>
      <c r="D204">
        <f t="shared" si="7"/>
        <v>4</v>
      </c>
      <c r="E204" s="10">
        <v>1658358</v>
      </c>
    </row>
    <row r="205" spans="3:5">
      <c r="C205">
        <f t="shared" si="6"/>
        <v>2028</v>
      </c>
      <c r="D205">
        <f t="shared" si="7"/>
        <v>5</v>
      </c>
      <c r="E205" s="10">
        <v>1617456</v>
      </c>
    </row>
    <row r="206" spans="3:5">
      <c r="C206">
        <f t="shared" si="6"/>
        <v>2028</v>
      </c>
      <c r="D206">
        <f t="shared" si="7"/>
        <v>6</v>
      </c>
      <c r="E206" s="10">
        <v>1739428</v>
      </c>
    </row>
    <row r="207" spans="3:5">
      <c r="C207">
        <f t="shared" si="6"/>
        <v>2028</v>
      </c>
      <c r="D207">
        <f t="shared" si="7"/>
        <v>7</v>
      </c>
      <c r="E207" s="10">
        <v>1825242</v>
      </c>
    </row>
    <row r="208" spans="3:5">
      <c r="C208">
        <f t="shared" si="6"/>
        <v>2028</v>
      </c>
      <c r="D208">
        <f t="shared" si="7"/>
        <v>8</v>
      </c>
      <c r="E208" s="10">
        <v>2094759</v>
      </c>
    </row>
    <row r="209" spans="3:5">
      <c r="C209">
        <f t="shared" si="6"/>
        <v>2028</v>
      </c>
      <c r="D209">
        <f t="shared" si="7"/>
        <v>9</v>
      </c>
      <c r="E209" s="10">
        <v>1849505</v>
      </c>
    </row>
    <row r="210" spans="3:5">
      <c r="C210">
        <f t="shared" si="6"/>
        <v>2028</v>
      </c>
      <c r="D210">
        <f t="shared" si="7"/>
        <v>10</v>
      </c>
      <c r="E210" s="10">
        <v>1625397</v>
      </c>
    </row>
    <row r="211" spans="3:5">
      <c r="C211">
        <f t="shared" si="6"/>
        <v>2028</v>
      </c>
      <c r="D211">
        <f t="shared" si="7"/>
        <v>11</v>
      </c>
      <c r="E211" s="10">
        <v>1493857</v>
      </c>
    </row>
    <row r="212" spans="3:5">
      <c r="C212">
        <f t="shared" si="6"/>
        <v>2028</v>
      </c>
      <c r="D212">
        <f t="shared" si="7"/>
        <v>12</v>
      </c>
      <c r="E212" s="10">
        <v>1821549</v>
      </c>
    </row>
    <row r="213" spans="3:5">
      <c r="C213">
        <f t="shared" si="6"/>
        <v>2029</v>
      </c>
      <c r="D213">
        <f t="shared" si="7"/>
        <v>1</v>
      </c>
      <c r="E213" s="10">
        <v>1993685</v>
      </c>
    </row>
    <row r="214" spans="3:5">
      <c r="C214">
        <f t="shared" si="6"/>
        <v>2029</v>
      </c>
      <c r="D214">
        <f t="shared" si="7"/>
        <v>2</v>
      </c>
      <c r="E214" s="10">
        <v>1972672</v>
      </c>
    </row>
    <row r="215" spans="3:5">
      <c r="C215">
        <f t="shared" si="6"/>
        <v>2029</v>
      </c>
      <c r="D215">
        <f t="shared" si="7"/>
        <v>3</v>
      </c>
      <c r="E215" s="10">
        <v>1762615</v>
      </c>
    </row>
    <row r="216" spans="3:5">
      <c r="C216">
        <f t="shared" si="6"/>
        <v>2029</v>
      </c>
      <c r="D216">
        <f t="shared" si="7"/>
        <v>4</v>
      </c>
      <c r="E216" s="10">
        <v>1658358</v>
      </c>
    </row>
    <row r="217" spans="3:5">
      <c r="C217">
        <f t="shared" si="6"/>
        <v>2029</v>
      </c>
      <c r="D217">
        <f t="shared" si="7"/>
        <v>5</v>
      </c>
      <c r="E217" s="10">
        <v>1617456</v>
      </c>
    </row>
    <row r="218" spans="3:5">
      <c r="C218">
        <f t="shared" si="6"/>
        <v>2029</v>
      </c>
      <c r="D218">
        <f t="shared" si="7"/>
        <v>6</v>
      </c>
      <c r="E218" s="10">
        <v>1739428</v>
      </c>
    </row>
    <row r="219" spans="3:5">
      <c r="C219">
        <f t="shared" si="6"/>
        <v>2029</v>
      </c>
      <c r="D219">
        <f t="shared" si="7"/>
        <v>7</v>
      </c>
      <c r="E219" s="10">
        <v>1825242</v>
      </c>
    </row>
    <row r="220" spans="3:5">
      <c r="C220">
        <f t="shared" si="6"/>
        <v>2029</v>
      </c>
      <c r="D220">
        <f t="shared" si="7"/>
        <v>8</v>
      </c>
      <c r="E220" s="10">
        <v>2094759</v>
      </c>
    </row>
    <row r="221" spans="3:5">
      <c r="C221">
        <f t="shared" si="6"/>
        <v>2029</v>
      </c>
      <c r="D221">
        <f t="shared" si="7"/>
        <v>9</v>
      </c>
      <c r="E221" s="10">
        <v>1849505</v>
      </c>
    </row>
    <row r="222" spans="3:5">
      <c r="C222">
        <f t="shared" si="6"/>
        <v>2029</v>
      </c>
      <c r="D222">
        <f t="shared" si="7"/>
        <v>10</v>
      </c>
      <c r="E222" s="10">
        <v>1625397</v>
      </c>
    </row>
    <row r="223" spans="3:5">
      <c r="C223">
        <f t="shared" si="6"/>
        <v>2029</v>
      </c>
      <c r="D223">
        <f t="shared" si="7"/>
        <v>11</v>
      </c>
      <c r="E223" s="10">
        <v>1493857</v>
      </c>
    </row>
    <row r="224" spans="3:5">
      <c r="C224">
        <f t="shared" si="6"/>
        <v>2029</v>
      </c>
      <c r="D224">
        <f t="shared" si="7"/>
        <v>12</v>
      </c>
      <c r="E224" s="10">
        <v>1821549</v>
      </c>
    </row>
    <row r="225" spans="3:5">
      <c r="C225">
        <f t="shared" si="6"/>
        <v>2030</v>
      </c>
      <c r="D225">
        <f t="shared" si="7"/>
        <v>1</v>
      </c>
      <c r="E225" s="10">
        <v>1993685</v>
      </c>
    </row>
    <row r="226" spans="3:5">
      <c r="C226">
        <f t="shared" si="6"/>
        <v>2030</v>
      </c>
      <c r="D226">
        <f t="shared" si="7"/>
        <v>2</v>
      </c>
      <c r="E226" s="10">
        <v>1972672</v>
      </c>
    </row>
    <row r="227" spans="3:5">
      <c r="C227">
        <f t="shared" si="6"/>
        <v>2030</v>
      </c>
      <c r="D227">
        <f t="shared" si="7"/>
        <v>3</v>
      </c>
      <c r="E227" s="10">
        <v>1762615</v>
      </c>
    </row>
    <row r="228" spans="3:5">
      <c r="C228">
        <f t="shared" si="6"/>
        <v>2030</v>
      </c>
      <c r="D228">
        <f t="shared" si="7"/>
        <v>4</v>
      </c>
      <c r="E228" s="10">
        <v>1658358</v>
      </c>
    </row>
    <row r="229" spans="3:5">
      <c r="C229">
        <f t="shared" si="6"/>
        <v>2030</v>
      </c>
      <c r="D229">
        <f t="shared" si="7"/>
        <v>5</v>
      </c>
      <c r="E229" s="10">
        <v>1617456</v>
      </c>
    </row>
    <row r="230" spans="3:5">
      <c r="C230">
        <f t="shared" si="6"/>
        <v>2030</v>
      </c>
      <c r="D230">
        <f t="shared" si="7"/>
        <v>6</v>
      </c>
      <c r="E230" s="10">
        <v>1739428</v>
      </c>
    </row>
    <row r="231" spans="3:5">
      <c r="C231">
        <f t="shared" si="6"/>
        <v>2030</v>
      </c>
      <c r="D231">
        <f t="shared" si="7"/>
        <v>7</v>
      </c>
      <c r="E231" s="10">
        <v>1825242</v>
      </c>
    </row>
    <row r="232" spans="3:5">
      <c r="C232">
        <f t="shared" si="6"/>
        <v>2030</v>
      </c>
      <c r="D232">
        <f t="shared" si="7"/>
        <v>8</v>
      </c>
      <c r="E232" s="10">
        <v>2094759</v>
      </c>
    </row>
    <row r="233" spans="3:5">
      <c r="C233">
        <f t="shared" si="6"/>
        <v>2030</v>
      </c>
      <c r="D233">
        <f t="shared" si="7"/>
        <v>9</v>
      </c>
      <c r="E233" s="10">
        <v>1849505</v>
      </c>
    </row>
    <row r="234" spans="3:5">
      <c r="C234">
        <f t="shared" si="6"/>
        <v>2030</v>
      </c>
      <c r="D234">
        <f t="shared" si="7"/>
        <v>10</v>
      </c>
      <c r="E234" s="10">
        <v>1625397</v>
      </c>
    </row>
    <row r="235" spans="3:5">
      <c r="C235">
        <f t="shared" si="6"/>
        <v>2030</v>
      </c>
      <c r="D235">
        <f t="shared" si="7"/>
        <v>11</v>
      </c>
      <c r="E235" s="10">
        <v>1493857</v>
      </c>
    </row>
    <row r="236" spans="3:5">
      <c r="C236">
        <f t="shared" si="6"/>
        <v>2030</v>
      </c>
      <c r="D236">
        <f t="shared" si="7"/>
        <v>12</v>
      </c>
      <c r="E236" s="10">
        <v>1821549</v>
      </c>
    </row>
    <row r="237" spans="3:5">
      <c r="C237">
        <f t="shared" si="6"/>
        <v>2031</v>
      </c>
      <c r="D237">
        <f t="shared" si="7"/>
        <v>1</v>
      </c>
      <c r="E237" s="10">
        <v>1993685</v>
      </c>
    </row>
    <row r="238" spans="3:5">
      <c r="C238">
        <f t="shared" si="6"/>
        <v>2031</v>
      </c>
      <c r="D238">
        <f t="shared" si="7"/>
        <v>2</v>
      </c>
      <c r="E238" s="10">
        <v>1972672</v>
      </c>
    </row>
    <row r="239" spans="3:5">
      <c r="C239">
        <f t="shared" si="6"/>
        <v>2031</v>
      </c>
      <c r="D239">
        <f t="shared" si="7"/>
        <v>3</v>
      </c>
      <c r="E239" s="10">
        <v>1762615</v>
      </c>
    </row>
    <row r="240" spans="3:5">
      <c r="C240">
        <f t="shared" si="6"/>
        <v>2031</v>
      </c>
      <c r="D240">
        <f t="shared" si="7"/>
        <v>4</v>
      </c>
      <c r="E240" s="10">
        <v>1658358</v>
      </c>
    </row>
    <row r="241" spans="3:5">
      <c r="C241">
        <f t="shared" si="6"/>
        <v>2031</v>
      </c>
      <c r="D241">
        <f t="shared" si="7"/>
        <v>5</v>
      </c>
      <c r="E241" s="10">
        <v>1617456</v>
      </c>
    </row>
    <row r="242" spans="3:5">
      <c r="C242">
        <f t="shared" si="6"/>
        <v>2031</v>
      </c>
      <c r="D242">
        <f t="shared" si="7"/>
        <v>6</v>
      </c>
      <c r="E242" s="10">
        <v>1739428</v>
      </c>
    </row>
    <row r="243" spans="3:5">
      <c r="C243">
        <f t="shared" si="6"/>
        <v>2031</v>
      </c>
      <c r="D243">
        <f t="shared" si="7"/>
        <v>7</v>
      </c>
      <c r="E243" s="10">
        <v>1825242</v>
      </c>
    </row>
    <row r="244" spans="3:5">
      <c r="C244">
        <f t="shared" si="6"/>
        <v>2031</v>
      </c>
      <c r="D244">
        <f t="shared" si="7"/>
        <v>8</v>
      </c>
      <c r="E244" s="10">
        <v>2094759</v>
      </c>
    </row>
    <row r="245" spans="3:5">
      <c r="C245">
        <f t="shared" si="6"/>
        <v>2031</v>
      </c>
      <c r="D245">
        <f t="shared" si="7"/>
        <v>9</v>
      </c>
      <c r="E245" s="10">
        <v>1849505</v>
      </c>
    </row>
    <row r="246" spans="3:5">
      <c r="C246">
        <f t="shared" si="6"/>
        <v>2031</v>
      </c>
      <c r="D246">
        <f t="shared" si="7"/>
        <v>10</v>
      </c>
      <c r="E246" s="10">
        <v>1625397</v>
      </c>
    </row>
    <row r="247" spans="3:5">
      <c r="C247">
        <f t="shared" si="6"/>
        <v>2031</v>
      </c>
      <c r="D247">
        <f t="shared" si="7"/>
        <v>11</v>
      </c>
      <c r="E247" s="10">
        <v>1493857</v>
      </c>
    </row>
    <row r="248" spans="3:5">
      <c r="C248">
        <f t="shared" si="6"/>
        <v>2031</v>
      </c>
      <c r="D248">
        <f t="shared" si="7"/>
        <v>12</v>
      </c>
      <c r="E248" s="10">
        <v>1821549</v>
      </c>
    </row>
    <row r="249" spans="3:5">
      <c r="C249">
        <f t="shared" si="6"/>
        <v>2032</v>
      </c>
      <c r="D249">
        <f t="shared" si="7"/>
        <v>1</v>
      </c>
      <c r="E249" s="10">
        <v>1993685</v>
      </c>
    </row>
    <row r="250" spans="3:5">
      <c r="C250">
        <f t="shared" si="6"/>
        <v>2032</v>
      </c>
      <c r="D250">
        <f t="shared" si="7"/>
        <v>2</v>
      </c>
      <c r="E250" s="10">
        <v>1972672</v>
      </c>
    </row>
    <row r="251" spans="3:5">
      <c r="C251">
        <f t="shared" si="6"/>
        <v>2032</v>
      </c>
      <c r="D251">
        <f t="shared" si="7"/>
        <v>3</v>
      </c>
      <c r="E251" s="10">
        <v>1762615</v>
      </c>
    </row>
    <row r="252" spans="3:5">
      <c r="C252">
        <f t="shared" si="6"/>
        <v>2032</v>
      </c>
      <c r="D252">
        <f t="shared" si="7"/>
        <v>4</v>
      </c>
      <c r="E252" s="10">
        <v>1658358</v>
      </c>
    </row>
    <row r="253" spans="3:5">
      <c r="C253">
        <f t="shared" si="6"/>
        <v>2032</v>
      </c>
      <c r="D253">
        <f t="shared" si="7"/>
        <v>5</v>
      </c>
      <c r="E253" s="10">
        <v>1617456</v>
      </c>
    </row>
    <row r="254" spans="3:5">
      <c r="C254">
        <f t="shared" si="6"/>
        <v>2032</v>
      </c>
      <c r="D254">
        <f t="shared" si="7"/>
        <v>6</v>
      </c>
      <c r="E254" s="10">
        <v>1739428</v>
      </c>
    </row>
    <row r="255" spans="3:5">
      <c r="C255">
        <f t="shared" si="6"/>
        <v>2032</v>
      </c>
      <c r="D255">
        <f t="shared" si="7"/>
        <v>7</v>
      </c>
      <c r="E255" s="10">
        <v>1825242</v>
      </c>
    </row>
    <row r="256" spans="3:5">
      <c r="C256">
        <f t="shared" si="6"/>
        <v>2032</v>
      </c>
      <c r="D256">
        <f t="shared" si="7"/>
        <v>8</v>
      </c>
      <c r="E256" s="10">
        <v>2094759</v>
      </c>
    </row>
    <row r="257" spans="3:5">
      <c r="C257">
        <f t="shared" si="6"/>
        <v>2032</v>
      </c>
      <c r="D257">
        <f t="shared" si="7"/>
        <v>9</v>
      </c>
      <c r="E257" s="10">
        <v>1849505</v>
      </c>
    </row>
    <row r="258" spans="3:5">
      <c r="C258">
        <f t="shared" si="6"/>
        <v>2032</v>
      </c>
      <c r="D258">
        <f t="shared" si="7"/>
        <v>10</v>
      </c>
      <c r="E258" s="10">
        <v>1625397</v>
      </c>
    </row>
    <row r="259" spans="3:5">
      <c r="C259">
        <f t="shared" si="6"/>
        <v>2032</v>
      </c>
      <c r="D259">
        <f t="shared" si="7"/>
        <v>11</v>
      </c>
      <c r="E259" s="10">
        <v>1493857</v>
      </c>
    </row>
    <row r="260" spans="3:5">
      <c r="C260">
        <f t="shared" si="6"/>
        <v>2032</v>
      </c>
      <c r="D260">
        <f t="shared" si="7"/>
        <v>12</v>
      </c>
      <c r="E260" s="10">
        <v>1821549</v>
      </c>
    </row>
    <row r="261" spans="3:5">
      <c r="C261">
        <f t="shared" si="6"/>
        <v>2033</v>
      </c>
      <c r="D261">
        <f t="shared" si="7"/>
        <v>1</v>
      </c>
      <c r="E261" s="10">
        <v>1993685</v>
      </c>
    </row>
    <row r="262" spans="3:5">
      <c r="C262">
        <f t="shared" si="6"/>
        <v>2033</v>
      </c>
      <c r="D262">
        <f t="shared" si="7"/>
        <v>2</v>
      </c>
      <c r="E262" s="10">
        <v>1972672</v>
      </c>
    </row>
    <row r="263" spans="3:5">
      <c r="C263">
        <f t="shared" si="6"/>
        <v>2033</v>
      </c>
      <c r="D263">
        <f t="shared" si="7"/>
        <v>3</v>
      </c>
      <c r="E263" s="10">
        <v>1762615</v>
      </c>
    </row>
    <row r="264" spans="3:5">
      <c r="C264">
        <f t="shared" si="6"/>
        <v>2033</v>
      </c>
      <c r="D264">
        <f t="shared" si="7"/>
        <v>4</v>
      </c>
      <c r="E264" s="10">
        <v>1658358</v>
      </c>
    </row>
    <row r="265" spans="3:5">
      <c r="C265">
        <f t="shared" si="6"/>
        <v>2033</v>
      </c>
      <c r="D265">
        <f t="shared" si="7"/>
        <v>5</v>
      </c>
      <c r="E265" s="10">
        <v>1617456</v>
      </c>
    </row>
    <row r="266" spans="3:5">
      <c r="C266">
        <f t="shared" si="6"/>
        <v>2033</v>
      </c>
      <c r="D266">
        <f t="shared" si="7"/>
        <v>6</v>
      </c>
      <c r="E266" s="10">
        <v>1739428</v>
      </c>
    </row>
    <row r="267" spans="3:5">
      <c r="C267">
        <f t="shared" ref="C267:C320" si="8">IF(D267=1,C266+1,C266)</f>
        <v>2033</v>
      </c>
      <c r="D267">
        <f t="shared" ref="D267:D320" si="9">IF(D266=12,1,D266+1)</f>
        <v>7</v>
      </c>
      <c r="E267" s="10">
        <v>1825242</v>
      </c>
    </row>
    <row r="268" spans="3:5">
      <c r="C268">
        <f t="shared" si="8"/>
        <v>2033</v>
      </c>
      <c r="D268">
        <f t="shared" si="9"/>
        <v>8</v>
      </c>
      <c r="E268" s="10">
        <v>2094759</v>
      </c>
    </row>
    <row r="269" spans="3:5">
      <c r="C269">
        <f t="shared" si="8"/>
        <v>2033</v>
      </c>
      <c r="D269">
        <f t="shared" si="9"/>
        <v>9</v>
      </c>
      <c r="E269" s="10">
        <v>1849505</v>
      </c>
    </row>
    <row r="270" spans="3:5">
      <c r="C270">
        <f t="shared" si="8"/>
        <v>2033</v>
      </c>
      <c r="D270">
        <f t="shared" si="9"/>
        <v>10</v>
      </c>
      <c r="E270" s="10">
        <v>1625397</v>
      </c>
    </row>
    <row r="271" spans="3:5">
      <c r="C271">
        <f t="shared" si="8"/>
        <v>2033</v>
      </c>
      <c r="D271">
        <f t="shared" si="9"/>
        <v>11</v>
      </c>
      <c r="E271" s="10">
        <v>1493857</v>
      </c>
    </row>
    <row r="272" spans="3:5">
      <c r="C272">
        <f t="shared" si="8"/>
        <v>2033</v>
      </c>
      <c r="D272">
        <f t="shared" si="9"/>
        <v>12</v>
      </c>
      <c r="E272" s="10">
        <v>1821549</v>
      </c>
    </row>
    <row r="273" spans="3:5">
      <c r="C273">
        <f t="shared" si="8"/>
        <v>2034</v>
      </c>
      <c r="D273">
        <f t="shared" si="9"/>
        <v>1</v>
      </c>
      <c r="E273" s="10">
        <v>1993685</v>
      </c>
    </row>
    <row r="274" spans="3:5">
      <c r="C274">
        <f t="shared" si="8"/>
        <v>2034</v>
      </c>
      <c r="D274">
        <f t="shared" si="9"/>
        <v>2</v>
      </c>
      <c r="E274" s="10">
        <v>1972672</v>
      </c>
    </row>
    <row r="275" spans="3:5">
      <c r="C275">
        <f t="shared" si="8"/>
        <v>2034</v>
      </c>
      <c r="D275">
        <f t="shared" si="9"/>
        <v>3</v>
      </c>
      <c r="E275" s="10">
        <v>1762615</v>
      </c>
    </row>
    <row r="276" spans="3:5">
      <c r="C276">
        <f t="shared" si="8"/>
        <v>2034</v>
      </c>
      <c r="D276">
        <f t="shared" si="9"/>
        <v>4</v>
      </c>
      <c r="E276" s="10">
        <v>1658358</v>
      </c>
    </row>
    <row r="277" spans="3:5">
      <c r="C277">
        <f t="shared" si="8"/>
        <v>2034</v>
      </c>
      <c r="D277">
        <f t="shared" si="9"/>
        <v>5</v>
      </c>
      <c r="E277" s="10">
        <v>1617456</v>
      </c>
    </row>
    <row r="278" spans="3:5">
      <c r="C278">
        <f t="shared" si="8"/>
        <v>2034</v>
      </c>
      <c r="D278">
        <f t="shared" si="9"/>
        <v>6</v>
      </c>
      <c r="E278" s="10">
        <v>1739428</v>
      </c>
    </row>
    <row r="279" spans="3:5">
      <c r="C279">
        <f t="shared" si="8"/>
        <v>2034</v>
      </c>
      <c r="D279">
        <f t="shared" si="9"/>
        <v>7</v>
      </c>
      <c r="E279" s="10">
        <v>1825242</v>
      </c>
    </row>
    <row r="280" spans="3:5">
      <c r="C280">
        <f t="shared" si="8"/>
        <v>2034</v>
      </c>
      <c r="D280">
        <f t="shared" si="9"/>
        <v>8</v>
      </c>
      <c r="E280" s="10">
        <v>2094759</v>
      </c>
    </row>
    <row r="281" spans="3:5">
      <c r="C281">
        <f t="shared" si="8"/>
        <v>2034</v>
      </c>
      <c r="D281">
        <f t="shared" si="9"/>
        <v>9</v>
      </c>
      <c r="E281" s="10">
        <v>1849505</v>
      </c>
    </row>
    <row r="282" spans="3:5">
      <c r="C282">
        <f t="shared" si="8"/>
        <v>2034</v>
      </c>
      <c r="D282">
        <f t="shared" si="9"/>
        <v>10</v>
      </c>
      <c r="E282" s="10">
        <v>1625397</v>
      </c>
    </row>
    <row r="283" spans="3:5">
      <c r="C283">
        <f t="shared" si="8"/>
        <v>2034</v>
      </c>
      <c r="D283">
        <f t="shared" si="9"/>
        <v>11</v>
      </c>
      <c r="E283" s="10">
        <v>1493857</v>
      </c>
    </row>
    <row r="284" spans="3:5">
      <c r="C284">
        <f t="shared" si="8"/>
        <v>2034</v>
      </c>
      <c r="D284">
        <f t="shared" si="9"/>
        <v>12</v>
      </c>
      <c r="E284" s="10">
        <v>1821549</v>
      </c>
    </row>
    <row r="285" spans="3:5">
      <c r="C285">
        <f t="shared" si="8"/>
        <v>2035</v>
      </c>
      <c r="D285">
        <f t="shared" si="9"/>
        <v>1</v>
      </c>
      <c r="E285" s="10">
        <v>1993685</v>
      </c>
    </row>
    <row r="286" spans="3:5">
      <c r="C286">
        <f t="shared" si="8"/>
        <v>2035</v>
      </c>
      <c r="D286">
        <f t="shared" si="9"/>
        <v>2</v>
      </c>
      <c r="E286" s="10">
        <v>1972672</v>
      </c>
    </row>
    <row r="287" spans="3:5">
      <c r="C287">
        <f t="shared" si="8"/>
        <v>2035</v>
      </c>
      <c r="D287">
        <f t="shared" si="9"/>
        <v>3</v>
      </c>
      <c r="E287" s="10">
        <v>1762615</v>
      </c>
    </row>
    <row r="288" spans="3:5">
      <c r="C288">
        <f t="shared" si="8"/>
        <v>2035</v>
      </c>
      <c r="D288">
        <f t="shared" si="9"/>
        <v>4</v>
      </c>
      <c r="E288" s="10">
        <v>1658358</v>
      </c>
    </row>
    <row r="289" spans="3:5">
      <c r="C289">
        <f t="shared" si="8"/>
        <v>2035</v>
      </c>
      <c r="D289">
        <f t="shared" si="9"/>
        <v>5</v>
      </c>
      <c r="E289" s="10">
        <v>1617456</v>
      </c>
    </row>
    <row r="290" spans="3:5">
      <c r="C290">
        <f t="shared" si="8"/>
        <v>2035</v>
      </c>
      <c r="D290">
        <f t="shared" si="9"/>
        <v>6</v>
      </c>
      <c r="E290" s="10">
        <v>1739428</v>
      </c>
    </row>
    <row r="291" spans="3:5">
      <c r="C291">
        <f t="shared" si="8"/>
        <v>2035</v>
      </c>
      <c r="D291">
        <f t="shared" si="9"/>
        <v>7</v>
      </c>
      <c r="E291" s="10">
        <v>1825242</v>
      </c>
    </row>
    <row r="292" spans="3:5">
      <c r="C292">
        <f t="shared" si="8"/>
        <v>2035</v>
      </c>
      <c r="D292">
        <f t="shared" si="9"/>
        <v>8</v>
      </c>
      <c r="E292" s="10">
        <v>2094759</v>
      </c>
    </row>
    <row r="293" spans="3:5">
      <c r="C293">
        <f t="shared" si="8"/>
        <v>2035</v>
      </c>
      <c r="D293">
        <f t="shared" si="9"/>
        <v>9</v>
      </c>
      <c r="E293" s="10">
        <v>1849505</v>
      </c>
    </row>
    <row r="294" spans="3:5">
      <c r="C294">
        <f t="shared" si="8"/>
        <v>2035</v>
      </c>
      <c r="D294">
        <f t="shared" si="9"/>
        <v>10</v>
      </c>
      <c r="E294" s="10">
        <v>1625397</v>
      </c>
    </row>
    <row r="295" spans="3:5">
      <c r="C295">
        <f t="shared" si="8"/>
        <v>2035</v>
      </c>
      <c r="D295">
        <f t="shared" si="9"/>
        <v>11</v>
      </c>
      <c r="E295" s="10">
        <v>1493857</v>
      </c>
    </row>
    <row r="296" spans="3:5">
      <c r="C296">
        <f t="shared" si="8"/>
        <v>2035</v>
      </c>
      <c r="D296">
        <f t="shared" si="9"/>
        <v>12</v>
      </c>
      <c r="E296" s="10">
        <v>1821549</v>
      </c>
    </row>
    <row r="297" spans="3:5">
      <c r="C297">
        <f t="shared" si="8"/>
        <v>2036</v>
      </c>
      <c r="D297">
        <f t="shared" si="9"/>
        <v>1</v>
      </c>
      <c r="E297" s="10">
        <v>1993685</v>
      </c>
    </row>
    <row r="298" spans="3:5">
      <c r="C298">
        <f t="shared" si="8"/>
        <v>2036</v>
      </c>
      <c r="D298">
        <f t="shared" si="9"/>
        <v>2</v>
      </c>
      <c r="E298" s="10">
        <v>1972672</v>
      </c>
    </row>
    <row r="299" spans="3:5">
      <c r="C299">
        <f t="shared" si="8"/>
        <v>2036</v>
      </c>
      <c r="D299">
        <f t="shared" si="9"/>
        <v>3</v>
      </c>
      <c r="E299" s="10">
        <v>1762615</v>
      </c>
    </row>
    <row r="300" spans="3:5">
      <c r="C300">
        <f t="shared" si="8"/>
        <v>2036</v>
      </c>
      <c r="D300">
        <f t="shared" si="9"/>
        <v>4</v>
      </c>
      <c r="E300" s="10">
        <v>1658358</v>
      </c>
    </row>
    <row r="301" spans="3:5">
      <c r="C301">
        <f t="shared" si="8"/>
        <v>2036</v>
      </c>
      <c r="D301">
        <f t="shared" si="9"/>
        <v>5</v>
      </c>
      <c r="E301" s="10">
        <v>1617456</v>
      </c>
    </row>
    <row r="302" spans="3:5">
      <c r="C302">
        <f t="shared" si="8"/>
        <v>2036</v>
      </c>
      <c r="D302">
        <f t="shared" si="9"/>
        <v>6</v>
      </c>
      <c r="E302" s="10">
        <v>1739428</v>
      </c>
    </row>
    <row r="303" spans="3:5">
      <c r="C303">
        <f t="shared" si="8"/>
        <v>2036</v>
      </c>
      <c r="D303">
        <f t="shared" si="9"/>
        <v>7</v>
      </c>
      <c r="E303" s="10">
        <v>1825242</v>
      </c>
    </row>
    <row r="304" spans="3:5">
      <c r="C304">
        <f t="shared" si="8"/>
        <v>2036</v>
      </c>
      <c r="D304">
        <f t="shared" si="9"/>
        <v>8</v>
      </c>
      <c r="E304" s="10">
        <v>2094759</v>
      </c>
    </row>
    <row r="305" spans="3:5">
      <c r="C305">
        <f t="shared" si="8"/>
        <v>2036</v>
      </c>
      <c r="D305">
        <f t="shared" si="9"/>
        <v>9</v>
      </c>
      <c r="E305" s="10">
        <v>1849505</v>
      </c>
    </row>
    <row r="306" spans="3:5">
      <c r="C306">
        <f t="shared" si="8"/>
        <v>2036</v>
      </c>
      <c r="D306">
        <f t="shared" si="9"/>
        <v>10</v>
      </c>
      <c r="E306" s="10">
        <v>1625397</v>
      </c>
    </row>
    <row r="307" spans="3:5">
      <c r="C307">
        <f t="shared" si="8"/>
        <v>2036</v>
      </c>
      <c r="D307">
        <f t="shared" si="9"/>
        <v>11</v>
      </c>
      <c r="E307" s="10">
        <v>1493857</v>
      </c>
    </row>
    <row r="308" spans="3:5">
      <c r="C308">
        <f t="shared" si="8"/>
        <v>2036</v>
      </c>
      <c r="D308">
        <f t="shared" si="9"/>
        <v>12</v>
      </c>
      <c r="E308" s="10">
        <v>1821549</v>
      </c>
    </row>
    <row r="309" spans="3:5">
      <c r="C309">
        <f t="shared" si="8"/>
        <v>2037</v>
      </c>
      <c r="D309">
        <f t="shared" si="9"/>
        <v>1</v>
      </c>
      <c r="E309" s="10">
        <v>1993685</v>
      </c>
    </row>
    <row r="310" spans="3:5">
      <c r="C310">
        <f t="shared" si="8"/>
        <v>2037</v>
      </c>
      <c r="D310">
        <f t="shared" si="9"/>
        <v>2</v>
      </c>
      <c r="E310" s="10">
        <v>1972672</v>
      </c>
    </row>
    <row r="311" spans="3:5">
      <c r="C311">
        <f t="shared" si="8"/>
        <v>2037</v>
      </c>
      <c r="D311">
        <f t="shared" si="9"/>
        <v>3</v>
      </c>
      <c r="E311" s="10">
        <v>1762615</v>
      </c>
    </row>
    <row r="312" spans="3:5">
      <c r="C312">
        <f t="shared" si="8"/>
        <v>2037</v>
      </c>
      <c r="D312">
        <f t="shared" si="9"/>
        <v>4</v>
      </c>
      <c r="E312" s="10">
        <v>1658358</v>
      </c>
    </row>
    <row r="313" spans="3:5">
      <c r="C313">
        <f t="shared" si="8"/>
        <v>2037</v>
      </c>
      <c r="D313">
        <f t="shared" si="9"/>
        <v>5</v>
      </c>
      <c r="E313" s="10">
        <v>1617456</v>
      </c>
    </row>
    <row r="314" spans="3:5">
      <c r="C314">
        <f t="shared" si="8"/>
        <v>2037</v>
      </c>
      <c r="D314">
        <f t="shared" si="9"/>
        <v>6</v>
      </c>
      <c r="E314" s="10">
        <v>1739428</v>
      </c>
    </row>
    <row r="315" spans="3:5">
      <c r="C315">
        <f t="shared" si="8"/>
        <v>2037</v>
      </c>
      <c r="D315">
        <f t="shared" si="9"/>
        <v>7</v>
      </c>
      <c r="E315" s="10">
        <v>1825242</v>
      </c>
    </row>
    <row r="316" spans="3:5">
      <c r="C316">
        <f t="shared" si="8"/>
        <v>2037</v>
      </c>
      <c r="D316">
        <f t="shared" si="9"/>
        <v>8</v>
      </c>
      <c r="E316" s="10">
        <v>2094759</v>
      </c>
    </row>
    <row r="317" spans="3:5">
      <c r="C317">
        <f t="shared" si="8"/>
        <v>2037</v>
      </c>
      <c r="D317">
        <f t="shared" si="9"/>
        <v>9</v>
      </c>
      <c r="E317" s="10">
        <v>1849505</v>
      </c>
    </row>
    <row r="318" spans="3:5">
      <c r="C318">
        <f t="shared" si="8"/>
        <v>2037</v>
      </c>
      <c r="D318">
        <f t="shared" si="9"/>
        <v>10</v>
      </c>
      <c r="E318" s="10">
        <v>1625397</v>
      </c>
    </row>
    <row r="319" spans="3:5">
      <c r="C319">
        <f t="shared" si="8"/>
        <v>2037</v>
      </c>
      <c r="D319">
        <f t="shared" si="9"/>
        <v>11</v>
      </c>
      <c r="E319" s="10">
        <v>1493857</v>
      </c>
    </row>
    <row r="320" spans="3:5">
      <c r="C320">
        <f t="shared" si="8"/>
        <v>2037</v>
      </c>
      <c r="D320">
        <f t="shared" si="9"/>
        <v>12</v>
      </c>
      <c r="E320" s="10">
        <v>1821549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C7:F320"/>
  <sheetViews>
    <sheetView workbookViewId="0"/>
  </sheetViews>
  <sheetFormatPr defaultRowHeight="15"/>
  <cols>
    <col min="1" max="2" width="1.85546875" customWidth="1"/>
    <col min="5" max="6" width="12.7109375" customWidth="1"/>
  </cols>
  <sheetData>
    <row r="7" spans="3:6">
      <c r="E7" s="1" t="s">
        <v>25</v>
      </c>
      <c r="F7" s="1" t="s">
        <v>25</v>
      </c>
    </row>
    <row r="8" spans="3:6">
      <c r="C8" t="s">
        <v>3</v>
      </c>
      <c r="D8" t="s">
        <v>4</v>
      </c>
      <c r="E8" s="1" t="s">
        <v>18</v>
      </c>
      <c r="F8" s="2" t="s">
        <v>19</v>
      </c>
    </row>
    <row r="9" spans="3:6">
      <c r="C9" s="7">
        <f>control!$D$5</f>
        <v>2012</v>
      </c>
      <c r="D9">
        <v>1</v>
      </c>
      <c r="E9" s="3">
        <v>0</v>
      </c>
      <c r="F9" s="3">
        <v>0</v>
      </c>
    </row>
    <row r="10" spans="3:6">
      <c r="C10">
        <f>IF(D10=1,C9+1,C9)</f>
        <v>2012</v>
      </c>
      <c r="D10">
        <f>IF(D9=12,1,D9+1)</f>
        <v>2</v>
      </c>
      <c r="E10" s="3">
        <v>0</v>
      </c>
      <c r="F10" s="3">
        <v>0</v>
      </c>
    </row>
    <row r="11" spans="3:6">
      <c r="C11">
        <f t="shared" ref="C11:C74" si="0">IF(D11=1,C10+1,C10)</f>
        <v>2012</v>
      </c>
      <c r="D11">
        <f t="shared" ref="D11:D74" si="1">IF(D10=12,1,D10+1)</f>
        <v>3</v>
      </c>
      <c r="E11" s="3">
        <v>0</v>
      </c>
      <c r="F11" s="3">
        <v>0</v>
      </c>
    </row>
    <row r="12" spans="3:6">
      <c r="C12">
        <f t="shared" si="0"/>
        <v>2012</v>
      </c>
      <c r="D12">
        <f t="shared" si="1"/>
        <v>4</v>
      </c>
      <c r="E12" s="3">
        <v>0</v>
      </c>
      <c r="F12" s="3">
        <v>0</v>
      </c>
    </row>
    <row r="13" spans="3:6">
      <c r="C13">
        <f t="shared" si="0"/>
        <v>2012</v>
      </c>
      <c r="D13">
        <f t="shared" si="1"/>
        <v>5</v>
      </c>
      <c r="E13" s="3">
        <v>0</v>
      </c>
      <c r="F13" s="3">
        <v>0</v>
      </c>
    </row>
    <row r="14" spans="3:6">
      <c r="C14">
        <f t="shared" si="0"/>
        <v>2012</v>
      </c>
      <c r="D14">
        <f t="shared" si="1"/>
        <v>6</v>
      </c>
      <c r="E14" s="3">
        <v>0</v>
      </c>
      <c r="F14" s="3">
        <v>0</v>
      </c>
    </row>
    <row r="15" spans="3:6">
      <c r="C15">
        <f t="shared" si="0"/>
        <v>2012</v>
      </c>
      <c r="D15">
        <f t="shared" si="1"/>
        <v>7</v>
      </c>
      <c r="E15" s="3">
        <v>0</v>
      </c>
      <c r="F15" s="3">
        <v>0</v>
      </c>
    </row>
    <row r="16" spans="3:6">
      <c r="C16">
        <f t="shared" si="0"/>
        <v>2012</v>
      </c>
      <c r="D16">
        <f t="shared" si="1"/>
        <v>8</v>
      </c>
      <c r="E16" s="3">
        <v>0</v>
      </c>
      <c r="F16" s="3">
        <v>0</v>
      </c>
    </row>
    <row r="17" spans="3:6">
      <c r="C17">
        <f t="shared" si="0"/>
        <v>2012</v>
      </c>
      <c r="D17">
        <f t="shared" si="1"/>
        <v>9</v>
      </c>
      <c r="E17" s="3">
        <v>0</v>
      </c>
      <c r="F17" s="3">
        <v>0</v>
      </c>
    </row>
    <row r="18" spans="3:6">
      <c r="C18">
        <f t="shared" si="0"/>
        <v>2012</v>
      </c>
      <c r="D18">
        <f t="shared" si="1"/>
        <v>10</v>
      </c>
      <c r="E18" s="3">
        <v>0</v>
      </c>
      <c r="F18" s="3">
        <v>0</v>
      </c>
    </row>
    <row r="19" spans="3:6">
      <c r="C19">
        <f t="shared" si="0"/>
        <v>2012</v>
      </c>
      <c r="D19">
        <f t="shared" si="1"/>
        <v>11</v>
      </c>
      <c r="E19" s="10">
        <v>-243485</v>
      </c>
      <c r="F19" s="10">
        <v>-50516</v>
      </c>
    </row>
    <row r="20" spans="3:6">
      <c r="C20">
        <f t="shared" si="0"/>
        <v>2012</v>
      </c>
      <c r="D20">
        <f t="shared" si="1"/>
        <v>12</v>
      </c>
      <c r="E20" s="10">
        <v>-402149</v>
      </c>
      <c r="F20" s="10">
        <v>-65936</v>
      </c>
    </row>
    <row r="21" spans="3:6">
      <c r="C21">
        <f t="shared" si="0"/>
        <v>2013</v>
      </c>
      <c r="D21">
        <f t="shared" si="1"/>
        <v>1</v>
      </c>
      <c r="E21" s="10">
        <v>-4392815</v>
      </c>
      <c r="F21" s="10">
        <v>-334639</v>
      </c>
    </row>
    <row r="22" spans="3:6">
      <c r="C22">
        <f t="shared" si="0"/>
        <v>2013</v>
      </c>
      <c r="D22">
        <f t="shared" si="1"/>
        <v>2</v>
      </c>
      <c r="E22" s="10">
        <v>-3073573</v>
      </c>
      <c r="F22" s="10">
        <v>-232503</v>
      </c>
    </row>
    <row r="23" spans="3:6">
      <c r="C23">
        <f t="shared" si="0"/>
        <v>2013</v>
      </c>
      <c r="D23">
        <f t="shared" si="1"/>
        <v>3</v>
      </c>
      <c r="E23" s="10">
        <v>-2082978</v>
      </c>
      <c r="F23" s="10">
        <v>-223092</v>
      </c>
    </row>
    <row r="24" spans="3:6">
      <c r="C24">
        <f t="shared" si="0"/>
        <v>2013</v>
      </c>
      <c r="D24">
        <f t="shared" si="1"/>
        <v>4</v>
      </c>
      <c r="E24" s="10">
        <v>-2015785</v>
      </c>
      <c r="F24" s="10">
        <v>-315540</v>
      </c>
    </row>
    <row r="25" spans="3:6">
      <c r="C25">
        <f t="shared" si="0"/>
        <v>2013</v>
      </c>
      <c r="D25">
        <f t="shared" si="1"/>
        <v>5</v>
      </c>
      <c r="E25" s="10">
        <v>-4351568</v>
      </c>
      <c r="F25" s="10">
        <v>-639246</v>
      </c>
    </row>
    <row r="26" spans="3:6">
      <c r="C26">
        <f t="shared" si="0"/>
        <v>2013</v>
      </c>
      <c r="D26">
        <f t="shared" si="1"/>
        <v>6</v>
      </c>
      <c r="E26" s="10">
        <v>-6546312</v>
      </c>
      <c r="F26" s="10">
        <v>-880191</v>
      </c>
    </row>
    <row r="27" spans="3:6">
      <c r="C27">
        <f t="shared" si="0"/>
        <v>2013</v>
      </c>
      <c r="D27">
        <f t="shared" si="1"/>
        <v>7</v>
      </c>
      <c r="E27" s="10">
        <v>-7424476</v>
      </c>
      <c r="F27" s="10">
        <v>-978174</v>
      </c>
    </row>
    <row r="28" spans="3:6">
      <c r="C28">
        <f t="shared" si="0"/>
        <v>2013</v>
      </c>
      <c r="D28">
        <f t="shared" si="1"/>
        <v>8</v>
      </c>
      <c r="E28" s="10">
        <v>-7156370</v>
      </c>
      <c r="F28" s="10">
        <v>-950288</v>
      </c>
    </row>
    <row r="29" spans="3:6">
      <c r="C29">
        <f t="shared" si="0"/>
        <v>2013</v>
      </c>
      <c r="D29">
        <f t="shared" si="1"/>
        <v>9</v>
      </c>
      <c r="E29" s="10">
        <v>-5448607</v>
      </c>
      <c r="F29" s="10">
        <v>-759787</v>
      </c>
    </row>
    <row r="30" spans="3:6">
      <c r="C30">
        <f t="shared" si="0"/>
        <v>2013</v>
      </c>
      <c r="D30">
        <f t="shared" si="1"/>
        <v>10</v>
      </c>
      <c r="E30" s="10">
        <v>-2907920</v>
      </c>
      <c r="F30" s="10">
        <v>-422589</v>
      </c>
    </row>
    <row r="31" spans="3:6">
      <c r="C31">
        <f t="shared" si="0"/>
        <v>2013</v>
      </c>
      <c r="D31">
        <f t="shared" si="1"/>
        <v>11</v>
      </c>
      <c r="E31" s="10">
        <v>-2434909</v>
      </c>
      <c r="F31" s="10">
        <v>-236655</v>
      </c>
    </row>
    <row r="32" spans="3:6">
      <c r="C32">
        <f t="shared" si="0"/>
        <v>2013</v>
      </c>
      <c r="D32">
        <f t="shared" si="1"/>
        <v>12</v>
      </c>
      <c r="E32" s="10">
        <v>-4021591</v>
      </c>
      <c r="F32" s="10">
        <v>-308897</v>
      </c>
    </row>
    <row r="33" spans="3:6">
      <c r="C33">
        <f t="shared" si="0"/>
        <v>2014</v>
      </c>
      <c r="D33">
        <f t="shared" si="1"/>
        <v>1</v>
      </c>
      <c r="E33" s="10">
        <v>-7978146</v>
      </c>
      <c r="F33" s="10">
        <v>-631201</v>
      </c>
    </row>
    <row r="34" spans="3:6">
      <c r="C34">
        <f t="shared" si="0"/>
        <v>2014</v>
      </c>
      <c r="D34">
        <f t="shared" si="1"/>
        <v>2</v>
      </c>
      <c r="E34" s="10">
        <v>-5582165</v>
      </c>
      <c r="F34" s="10">
        <v>-438551</v>
      </c>
    </row>
    <row r="35" spans="3:6">
      <c r="C35">
        <f t="shared" si="0"/>
        <v>2014</v>
      </c>
      <c r="D35">
        <f t="shared" si="1"/>
        <v>3</v>
      </c>
      <c r="E35" s="10">
        <v>-3783064</v>
      </c>
      <c r="F35" s="10">
        <v>-420800</v>
      </c>
    </row>
    <row r="36" spans="3:6">
      <c r="C36">
        <f t="shared" si="0"/>
        <v>2014</v>
      </c>
      <c r="D36">
        <f t="shared" si="1"/>
        <v>4</v>
      </c>
      <c r="E36" s="10">
        <v>-3661030</v>
      </c>
      <c r="F36" s="10">
        <v>-595177</v>
      </c>
    </row>
    <row r="37" spans="3:6">
      <c r="C37">
        <f t="shared" si="0"/>
        <v>2014</v>
      </c>
      <c r="D37">
        <f t="shared" si="1"/>
        <v>5</v>
      </c>
      <c r="E37" s="10">
        <v>-7903233</v>
      </c>
      <c r="F37" s="10">
        <v>-1205755</v>
      </c>
    </row>
    <row r="38" spans="3:6">
      <c r="C38">
        <f t="shared" si="0"/>
        <v>2014</v>
      </c>
      <c r="D38">
        <f t="shared" si="1"/>
        <v>6</v>
      </c>
      <c r="E38" s="10">
        <v>-11889286</v>
      </c>
      <c r="F38" s="10">
        <v>-1660230</v>
      </c>
    </row>
    <row r="39" spans="3:6">
      <c r="C39">
        <f t="shared" si="0"/>
        <v>2014</v>
      </c>
      <c r="D39">
        <f t="shared" si="1"/>
        <v>7</v>
      </c>
      <c r="E39" s="10">
        <v>-13484190</v>
      </c>
      <c r="F39" s="10">
        <v>-1845048</v>
      </c>
    </row>
    <row r="40" spans="3:6">
      <c r="C40">
        <f t="shared" si="0"/>
        <v>2014</v>
      </c>
      <c r="D40">
        <f t="shared" si="1"/>
        <v>8</v>
      </c>
      <c r="E40" s="10">
        <v>-12997261</v>
      </c>
      <c r="F40" s="10">
        <v>-1792448</v>
      </c>
    </row>
    <row r="41" spans="3:6">
      <c r="C41">
        <f t="shared" si="0"/>
        <v>2014</v>
      </c>
      <c r="D41">
        <f t="shared" si="1"/>
        <v>9</v>
      </c>
      <c r="E41" s="10">
        <v>-9895655</v>
      </c>
      <c r="F41" s="10">
        <v>-1433123</v>
      </c>
    </row>
    <row r="42" spans="3:6">
      <c r="C42">
        <f t="shared" si="0"/>
        <v>2014</v>
      </c>
      <c r="D42">
        <f t="shared" si="1"/>
        <v>10</v>
      </c>
      <c r="E42" s="10">
        <v>-5281308</v>
      </c>
      <c r="F42" s="10">
        <v>-797093</v>
      </c>
    </row>
    <row r="43" spans="3:6">
      <c r="C43">
        <f t="shared" si="0"/>
        <v>2014</v>
      </c>
      <c r="D43">
        <f t="shared" si="1"/>
        <v>11</v>
      </c>
      <c r="E43" s="10">
        <v>-4422234</v>
      </c>
      <c r="F43" s="10">
        <v>-446383</v>
      </c>
    </row>
    <row r="44" spans="3:6">
      <c r="C44">
        <f t="shared" si="0"/>
        <v>2014</v>
      </c>
      <c r="D44">
        <f t="shared" si="1"/>
        <v>12</v>
      </c>
      <c r="E44" s="10">
        <v>-7303936</v>
      </c>
      <c r="F44" s="10">
        <v>-582647</v>
      </c>
    </row>
    <row r="45" spans="3:6">
      <c r="C45">
        <f t="shared" si="0"/>
        <v>2015</v>
      </c>
      <c r="D45">
        <f t="shared" si="1"/>
        <v>1</v>
      </c>
      <c r="E45" s="10">
        <v>-12050760</v>
      </c>
      <c r="F45" s="10">
        <v>-1050522</v>
      </c>
    </row>
    <row r="46" spans="3:6">
      <c r="C46">
        <f t="shared" si="0"/>
        <v>2015</v>
      </c>
      <c r="D46">
        <f t="shared" si="1"/>
        <v>2</v>
      </c>
      <c r="E46" s="10">
        <v>-8431699</v>
      </c>
      <c r="F46" s="10">
        <v>-729891</v>
      </c>
    </row>
    <row r="47" spans="3:6">
      <c r="C47">
        <f t="shared" si="0"/>
        <v>2015</v>
      </c>
      <c r="D47">
        <f t="shared" si="1"/>
        <v>3</v>
      </c>
      <c r="E47" s="10">
        <v>-5714210</v>
      </c>
      <c r="F47" s="10">
        <v>-700348</v>
      </c>
    </row>
    <row r="48" spans="3:6">
      <c r="C48">
        <f t="shared" si="0"/>
        <v>2015</v>
      </c>
      <c r="D48">
        <f t="shared" si="1"/>
        <v>4</v>
      </c>
      <c r="E48" s="10">
        <v>-5529881</v>
      </c>
      <c r="F48" s="10">
        <v>-990567</v>
      </c>
    </row>
    <row r="49" spans="3:6">
      <c r="C49">
        <f t="shared" si="0"/>
        <v>2015</v>
      </c>
      <c r="D49">
        <f t="shared" si="1"/>
        <v>5</v>
      </c>
      <c r="E49" s="10">
        <v>-11937607</v>
      </c>
      <c r="F49" s="10">
        <v>-2006766</v>
      </c>
    </row>
    <row r="50" spans="3:6">
      <c r="C50">
        <f t="shared" si="0"/>
        <v>2015</v>
      </c>
      <c r="D50">
        <f t="shared" si="1"/>
        <v>6</v>
      </c>
      <c r="E50" s="10">
        <v>-17958425</v>
      </c>
      <c r="F50" s="10">
        <v>-2763160</v>
      </c>
    </row>
    <row r="51" spans="3:6">
      <c r="C51">
        <f t="shared" si="0"/>
        <v>2015</v>
      </c>
      <c r="D51">
        <f t="shared" si="1"/>
        <v>7</v>
      </c>
      <c r="E51" s="10">
        <v>-20367482</v>
      </c>
      <c r="F51" s="10">
        <v>-3070757</v>
      </c>
    </row>
    <row r="52" spans="3:6">
      <c r="C52">
        <f t="shared" si="0"/>
        <v>2015</v>
      </c>
      <c r="D52">
        <f t="shared" si="1"/>
        <v>8</v>
      </c>
      <c r="E52" s="10">
        <v>-19631989</v>
      </c>
      <c r="F52" s="10">
        <v>-2983213</v>
      </c>
    </row>
    <row r="53" spans="3:6">
      <c r="C53">
        <f t="shared" si="0"/>
        <v>2015</v>
      </c>
      <c r="D53">
        <f t="shared" si="1"/>
        <v>9</v>
      </c>
      <c r="E53" s="10">
        <v>-14947104</v>
      </c>
      <c r="F53" s="10">
        <v>-2385180</v>
      </c>
    </row>
    <row r="54" spans="3:6">
      <c r="C54">
        <f t="shared" si="0"/>
        <v>2015</v>
      </c>
      <c r="D54">
        <f t="shared" si="1"/>
        <v>10</v>
      </c>
      <c r="E54" s="10">
        <v>-7977264</v>
      </c>
      <c r="F54" s="10">
        <v>-1326621</v>
      </c>
    </row>
    <row r="55" spans="3:6">
      <c r="C55">
        <f t="shared" si="0"/>
        <v>2015</v>
      </c>
      <c r="D55">
        <f t="shared" si="1"/>
        <v>11</v>
      </c>
      <c r="E55" s="10">
        <v>-6679658</v>
      </c>
      <c r="F55" s="10">
        <v>-742925</v>
      </c>
    </row>
    <row r="56" spans="3:6">
      <c r="C56">
        <f t="shared" si="0"/>
        <v>2015</v>
      </c>
      <c r="D56">
        <f t="shared" si="1"/>
        <v>12</v>
      </c>
      <c r="E56" s="10">
        <v>-11032386</v>
      </c>
      <c r="F56" s="10">
        <v>-969713</v>
      </c>
    </row>
    <row r="57" spans="3:6">
      <c r="C57">
        <f t="shared" si="0"/>
        <v>2016</v>
      </c>
      <c r="D57">
        <f t="shared" si="1"/>
        <v>1</v>
      </c>
      <c r="E57" s="10">
        <v>-15843043</v>
      </c>
      <c r="F57" s="10">
        <v>-1501893</v>
      </c>
    </row>
    <row r="58" spans="3:6">
      <c r="C58">
        <f t="shared" si="0"/>
        <v>2016</v>
      </c>
      <c r="D58">
        <f t="shared" si="1"/>
        <v>2</v>
      </c>
      <c r="E58" s="10">
        <v>-11085091</v>
      </c>
      <c r="F58" s="10">
        <v>-1043499</v>
      </c>
    </row>
    <row r="59" spans="3:6">
      <c r="C59">
        <f t="shared" si="0"/>
        <v>2016</v>
      </c>
      <c r="D59">
        <f t="shared" si="1"/>
        <v>3</v>
      </c>
      <c r="E59" s="10">
        <v>-7512429</v>
      </c>
      <c r="F59" s="10">
        <v>-1001262</v>
      </c>
    </row>
    <row r="60" spans="3:6">
      <c r="C60">
        <f t="shared" si="0"/>
        <v>2016</v>
      </c>
      <c r="D60">
        <f t="shared" si="1"/>
        <v>4</v>
      </c>
      <c r="E60" s="10">
        <v>-7270092</v>
      </c>
      <c r="F60" s="10">
        <v>-1416177</v>
      </c>
    </row>
    <row r="61" spans="3:6">
      <c r="C61">
        <f t="shared" si="0"/>
        <v>2016</v>
      </c>
      <c r="D61">
        <f t="shared" si="1"/>
        <v>5</v>
      </c>
      <c r="E61" s="10">
        <v>-15694282</v>
      </c>
      <c r="F61" s="10">
        <v>-2869001</v>
      </c>
    </row>
    <row r="62" spans="3:6">
      <c r="C62">
        <f t="shared" si="0"/>
        <v>2016</v>
      </c>
      <c r="D62">
        <f t="shared" si="1"/>
        <v>6</v>
      </c>
      <c r="E62" s="10">
        <v>-23609805</v>
      </c>
      <c r="F62" s="10">
        <v>-3950388</v>
      </c>
    </row>
    <row r="63" spans="3:6">
      <c r="C63">
        <f t="shared" si="0"/>
        <v>2016</v>
      </c>
      <c r="D63">
        <f t="shared" si="1"/>
        <v>7</v>
      </c>
      <c r="E63" s="10">
        <v>-26776974</v>
      </c>
      <c r="F63" s="10">
        <v>-4390149</v>
      </c>
    </row>
    <row r="64" spans="3:6">
      <c r="C64">
        <f t="shared" si="0"/>
        <v>2016</v>
      </c>
      <c r="D64">
        <f t="shared" si="1"/>
        <v>8</v>
      </c>
      <c r="E64" s="10">
        <v>-25810027</v>
      </c>
      <c r="F64" s="10">
        <v>-4264991</v>
      </c>
    </row>
    <row r="65" spans="3:6">
      <c r="C65">
        <f t="shared" si="0"/>
        <v>2016</v>
      </c>
      <c r="D65">
        <f t="shared" si="1"/>
        <v>9</v>
      </c>
      <c r="E65" s="10">
        <v>-19650843</v>
      </c>
      <c r="F65" s="10">
        <v>-3410005</v>
      </c>
    </row>
    <row r="66" spans="3:6">
      <c r="C66">
        <f t="shared" si="0"/>
        <v>2016</v>
      </c>
      <c r="D66">
        <f t="shared" si="1"/>
        <v>10</v>
      </c>
      <c r="E66" s="10">
        <v>-10487648</v>
      </c>
      <c r="F66" s="10">
        <v>-1896621</v>
      </c>
    </row>
    <row r="67" spans="3:6">
      <c r="C67">
        <f t="shared" si="0"/>
        <v>2016</v>
      </c>
      <c r="D67">
        <f t="shared" si="1"/>
        <v>11</v>
      </c>
      <c r="E67" s="10">
        <v>-8781696</v>
      </c>
      <c r="F67" s="10">
        <v>-1062133</v>
      </c>
    </row>
    <row r="68" spans="3:6">
      <c r="C68">
        <f t="shared" si="0"/>
        <v>2016</v>
      </c>
      <c r="D68">
        <f t="shared" si="1"/>
        <v>12</v>
      </c>
      <c r="E68" s="10">
        <v>-14504194</v>
      </c>
      <c r="F68" s="10">
        <v>-1386363</v>
      </c>
    </row>
    <row r="69" spans="3:6">
      <c r="C69">
        <f t="shared" si="0"/>
        <v>2017</v>
      </c>
      <c r="D69">
        <f t="shared" si="1"/>
        <v>1</v>
      </c>
      <c r="E69" s="10">
        <v>-19914436</v>
      </c>
      <c r="F69" s="10">
        <v>-1949966</v>
      </c>
    </row>
    <row r="70" spans="3:6">
      <c r="C70">
        <f t="shared" si="0"/>
        <v>2017</v>
      </c>
      <c r="D70">
        <f t="shared" si="1"/>
        <v>2</v>
      </c>
      <c r="E70" s="10">
        <v>-13933772</v>
      </c>
      <c r="F70" s="10">
        <v>-1354815</v>
      </c>
    </row>
    <row r="71" spans="3:6">
      <c r="C71">
        <f t="shared" si="0"/>
        <v>2017</v>
      </c>
      <c r="D71">
        <f t="shared" si="1"/>
        <v>3</v>
      </c>
      <c r="E71" s="10">
        <v>-9442995</v>
      </c>
      <c r="F71" s="10">
        <v>-1299977</v>
      </c>
    </row>
    <row r="72" spans="3:6">
      <c r="C72">
        <f t="shared" si="0"/>
        <v>2017</v>
      </c>
      <c r="D72">
        <f t="shared" si="1"/>
        <v>4</v>
      </c>
      <c r="E72" s="10">
        <v>-9138383</v>
      </c>
      <c r="F72" s="10">
        <v>-1838678</v>
      </c>
    </row>
    <row r="73" spans="3:6">
      <c r="C73">
        <f t="shared" si="0"/>
        <v>2017</v>
      </c>
      <c r="D73">
        <f t="shared" si="1"/>
        <v>5</v>
      </c>
      <c r="E73" s="10">
        <v>-19727446</v>
      </c>
      <c r="F73" s="10">
        <v>-3724935</v>
      </c>
    </row>
    <row r="74" spans="3:6">
      <c r="C74">
        <f t="shared" si="0"/>
        <v>2017</v>
      </c>
      <c r="D74">
        <f t="shared" si="1"/>
        <v>6</v>
      </c>
      <c r="E74" s="10">
        <v>-29677124</v>
      </c>
      <c r="F74" s="10">
        <v>-5128943</v>
      </c>
    </row>
    <row r="75" spans="3:6">
      <c r="C75">
        <f t="shared" ref="C75:C138" si="2">IF(D75=1,C74+1,C74)</f>
        <v>2017</v>
      </c>
      <c r="D75">
        <f t="shared" ref="D75:D138" si="3">IF(D74=12,1,D74+1)</f>
        <v>7</v>
      </c>
      <c r="E75" s="10">
        <v>-33658202</v>
      </c>
      <c r="F75" s="10">
        <v>-5699900</v>
      </c>
    </row>
    <row r="76" spans="3:6">
      <c r="C76">
        <f t="shared" si="2"/>
        <v>2017</v>
      </c>
      <c r="D76">
        <f t="shared" si="3"/>
        <v>8</v>
      </c>
      <c r="E76" s="10">
        <v>-32442767</v>
      </c>
      <c r="F76" s="10">
        <v>-5537403</v>
      </c>
    </row>
    <row r="77" spans="3:6">
      <c r="C77">
        <f t="shared" si="2"/>
        <v>2017</v>
      </c>
      <c r="D77">
        <f t="shared" si="3"/>
        <v>9</v>
      </c>
      <c r="E77" s="10">
        <v>-24700777</v>
      </c>
      <c r="F77" s="10">
        <v>-4427342</v>
      </c>
    </row>
    <row r="78" spans="3:6">
      <c r="C78">
        <f t="shared" si="2"/>
        <v>2017</v>
      </c>
      <c r="D78">
        <f t="shared" si="3"/>
        <v>10</v>
      </c>
      <c r="E78" s="10">
        <v>-13182796</v>
      </c>
      <c r="F78" s="10">
        <v>-2462457</v>
      </c>
    </row>
    <row r="79" spans="3:6">
      <c r="C79">
        <f t="shared" si="2"/>
        <v>2017</v>
      </c>
      <c r="D79">
        <f t="shared" si="3"/>
        <v>11</v>
      </c>
      <c r="E79" s="10">
        <v>-11038442</v>
      </c>
      <c r="F79" s="10">
        <v>-1379008</v>
      </c>
    </row>
    <row r="80" spans="3:6">
      <c r="C80">
        <f t="shared" si="2"/>
        <v>2017</v>
      </c>
      <c r="D80">
        <f t="shared" si="3"/>
        <v>12</v>
      </c>
      <c r="E80" s="10">
        <v>-18231526</v>
      </c>
      <c r="F80" s="10">
        <v>-1799969</v>
      </c>
    </row>
    <row r="81" spans="3:6">
      <c r="C81">
        <f t="shared" si="2"/>
        <v>2018</v>
      </c>
      <c r="D81">
        <f t="shared" si="3"/>
        <v>1</v>
      </c>
      <c r="E81" s="10">
        <v>-23320509</v>
      </c>
      <c r="F81" s="10">
        <v>-2413090</v>
      </c>
    </row>
    <row r="82" spans="3:6">
      <c r="C82">
        <f t="shared" si="2"/>
        <v>2018</v>
      </c>
      <c r="D82">
        <f t="shared" si="3"/>
        <v>2</v>
      </c>
      <c r="E82" s="10">
        <v>-16316940</v>
      </c>
      <c r="F82" s="10">
        <v>-1676588</v>
      </c>
    </row>
    <row r="83" spans="3:6">
      <c r="C83">
        <f t="shared" si="2"/>
        <v>2018</v>
      </c>
      <c r="D83">
        <f t="shared" si="3"/>
        <v>3</v>
      </c>
      <c r="E83" s="10">
        <v>-11058082</v>
      </c>
      <c r="F83" s="10">
        <v>-1608727</v>
      </c>
    </row>
    <row r="84" spans="3:6">
      <c r="C84">
        <f t="shared" si="2"/>
        <v>2018</v>
      </c>
      <c r="D84">
        <f t="shared" si="3"/>
        <v>4</v>
      </c>
      <c r="E84" s="10">
        <v>-10701370</v>
      </c>
      <c r="F84" s="10">
        <v>-2275370</v>
      </c>
    </row>
    <row r="85" spans="3:6">
      <c r="C85">
        <f t="shared" si="2"/>
        <v>2018</v>
      </c>
      <c r="D85">
        <f t="shared" si="3"/>
        <v>5</v>
      </c>
      <c r="E85" s="10">
        <v>-23101537</v>
      </c>
      <c r="F85" s="10">
        <v>-4609620</v>
      </c>
    </row>
    <row r="86" spans="3:6">
      <c r="C86">
        <f t="shared" si="2"/>
        <v>2018</v>
      </c>
      <c r="D86">
        <f t="shared" si="3"/>
        <v>6</v>
      </c>
      <c r="E86" s="10">
        <v>-34752963</v>
      </c>
      <c r="F86" s="10">
        <v>-6347085</v>
      </c>
    </row>
    <row r="87" spans="3:6">
      <c r="C87">
        <f t="shared" si="2"/>
        <v>2018</v>
      </c>
      <c r="D87">
        <f t="shared" si="3"/>
        <v>7</v>
      </c>
      <c r="E87" s="10">
        <v>-39414945</v>
      </c>
      <c r="F87" s="10">
        <v>-7053647</v>
      </c>
    </row>
    <row r="88" spans="3:6">
      <c r="C88">
        <f t="shared" si="2"/>
        <v>2018</v>
      </c>
      <c r="D88">
        <f t="shared" si="3"/>
        <v>8</v>
      </c>
      <c r="E88" s="10">
        <v>-37991628</v>
      </c>
      <c r="F88" s="10">
        <v>-6852556</v>
      </c>
    </row>
    <row r="89" spans="3:6">
      <c r="C89">
        <f t="shared" si="2"/>
        <v>2018</v>
      </c>
      <c r="D89">
        <f t="shared" si="3"/>
        <v>9</v>
      </c>
      <c r="E89" s="10">
        <v>-28925484</v>
      </c>
      <c r="F89" s="10">
        <v>-5478852</v>
      </c>
    </row>
    <row r="90" spans="3:6">
      <c r="C90">
        <f t="shared" si="2"/>
        <v>2018</v>
      </c>
      <c r="D90">
        <f t="shared" si="3"/>
        <v>10</v>
      </c>
      <c r="E90" s="10">
        <v>-15437520</v>
      </c>
      <c r="F90" s="10">
        <v>-3047299</v>
      </c>
    </row>
    <row r="91" spans="3:6">
      <c r="C91">
        <f t="shared" si="2"/>
        <v>2018</v>
      </c>
      <c r="D91">
        <f t="shared" si="3"/>
        <v>11</v>
      </c>
      <c r="E91" s="10">
        <v>-12926407</v>
      </c>
      <c r="F91" s="10">
        <v>-1706528</v>
      </c>
    </row>
    <row r="92" spans="3:6">
      <c r="C92">
        <f t="shared" si="2"/>
        <v>2018</v>
      </c>
      <c r="D92">
        <f t="shared" si="3"/>
        <v>12</v>
      </c>
      <c r="E92" s="10">
        <v>-21349762</v>
      </c>
      <c r="F92" s="10">
        <v>-2227468</v>
      </c>
    </row>
    <row r="93" spans="3:6">
      <c r="C93">
        <f t="shared" si="2"/>
        <v>2019</v>
      </c>
      <c r="D93">
        <f t="shared" si="3"/>
        <v>1</v>
      </c>
      <c r="E93" s="10">
        <v>-26567986</v>
      </c>
      <c r="F93" s="10">
        <v>-2838246</v>
      </c>
    </row>
    <row r="94" spans="3:6">
      <c r="C94">
        <f t="shared" si="2"/>
        <v>2019</v>
      </c>
      <c r="D94">
        <f t="shared" si="3"/>
        <v>2</v>
      </c>
      <c r="E94" s="10">
        <v>-18589141</v>
      </c>
      <c r="F94" s="10">
        <v>-1971982</v>
      </c>
    </row>
    <row r="95" spans="3:6">
      <c r="C95">
        <f t="shared" si="2"/>
        <v>2019</v>
      </c>
      <c r="D95">
        <f t="shared" si="3"/>
        <v>3</v>
      </c>
      <c r="E95" s="10">
        <v>-12597965</v>
      </c>
      <c r="F95" s="10">
        <v>-1892164</v>
      </c>
    </row>
    <row r="96" spans="3:6">
      <c r="C96">
        <f t="shared" si="2"/>
        <v>2019</v>
      </c>
      <c r="D96">
        <f t="shared" si="3"/>
        <v>4</v>
      </c>
      <c r="E96" s="10">
        <v>-12191579</v>
      </c>
      <c r="F96" s="10">
        <v>-2676262</v>
      </c>
    </row>
    <row r="97" spans="3:6">
      <c r="C97">
        <f t="shared" si="2"/>
        <v>2019</v>
      </c>
      <c r="D97">
        <f t="shared" si="3"/>
        <v>5</v>
      </c>
      <c r="E97" s="10">
        <v>-26318521</v>
      </c>
      <c r="F97" s="10">
        <v>-5421778</v>
      </c>
    </row>
    <row r="98" spans="3:6">
      <c r="C98">
        <f t="shared" si="2"/>
        <v>2019</v>
      </c>
      <c r="D98">
        <f t="shared" si="3"/>
        <v>6</v>
      </c>
      <c r="E98" s="10">
        <v>-39592456</v>
      </c>
      <c r="F98" s="10">
        <v>-7465362</v>
      </c>
    </row>
    <row r="99" spans="3:6">
      <c r="C99">
        <f t="shared" si="2"/>
        <v>2019</v>
      </c>
      <c r="D99">
        <f t="shared" si="3"/>
        <v>7</v>
      </c>
      <c r="E99" s="10">
        <v>-44903639</v>
      </c>
      <c r="F99" s="10">
        <v>-8296412</v>
      </c>
    </row>
    <row r="100" spans="3:6">
      <c r="C100">
        <f t="shared" si="2"/>
        <v>2019</v>
      </c>
      <c r="D100">
        <f t="shared" si="3"/>
        <v>8</v>
      </c>
      <c r="E100" s="10">
        <v>-43282118</v>
      </c>
      <c r="F100" s="10">
        <v>-8059891</v>
      </c>
    </row>
    <row r="101" spans="3:6">
      <c r="C101">
        <f t="shared" si="2"/>
        <v>2019</v>
      </c>
      <c r="D101">
        <f t="shared" si="3"/>
        <v>9</v>
      </c>
      <c r="E101" s="10">
        <v>-32953477</v>
      </c>
      <c r="F101" s="10">
        <v>-6444157</v>
      </c>
    </row>
    <row r="102" spans="3:6">
      <c r="C102">
        <f t="shared" si="2"/>
        <v>2019</v>
      </c>
      <c r="D102">
        <f t="shared" si="3"/>
        <v>10</v>
      </c>
      <c r="E102" s="10">
        <v>-17587258</v>
      </c>
      <c r="F102" s="10">
        <v>-3584196</v>
      </c>
    </row>
    <row r="103" spans="3:6">
      <c r="C103">
        <f t="shared" si="2"/>
        <v>2019</v>
      </c>
      <c r="D103">
        <f t="shared" si="3"/>
        <v>11</v>
      </c>
      <c r="E103" s="10">
        <v>-14726462</v>
      </c>
      <c r="F103" s="10">
        <v>-2007196</v>
      </c>
    </row>
    <row r="104" spans="3:6">
      <c r="C104">
        <f t="shared" si="2"/>
        <v>2019</v>
      </c>
      <c r="D104">
        <f t="shared" si="3"/>
        <v>12</v>
      </c>
      <c r="E104" s="10">
        <v>-24322804</v>
      </c>
      <c r="F104" s="10">
        <v>-2619920</v>
      </c>
    </row>
    <row r="105" spans="3:6">
      <c r="C105">
        <f t="shared" si="2"/>
        <v>2020</v>
      </c>
      <c r="D105">
        <f t="shared" si="3"/>
        <v>1</v>
      </c>
      <c r="E105" s="10">
        <v>-26567986</v>
      </c>
      <c r="F105" s="10">
        <v>-2838246</v>
      </c>
    </row>
    <row r="106" spans="3:6">
      <c r="C106">
        <f t="shared" si="2"/>
        <v>2020</v>
      </c>
      <c r="D106">
        <f t="shared" si="3"/>
        <v>2</v>
      </c>
      <c r="E106" s="10">
        <v>-18589141</v>
      </c>
      <c r="F106" s="10">
        <v>-1971982</v>
      </c>
    </row>
    <row r="107" spans="3:6">
      <c r="C107">
        <f t="shared" si="2"/>
        <v>2020</v>
      </c>
      <c r="D107">
        <f t="shared" si="3"/>
        <v>3</v>
      </c>
      <c r="E107" s="10">
        <v>-12597965</v>
      </c>
      <c r="F107" s="10">
        <v>-1892164</v>
      </c>
    </row>
    <row r="108" spans="3:6">
      <c r="C108">
        <f t="shared" si="2"/>
        <v>2020</v>
      </c>
      <c r="D108">
        <f t="shared" si="3"/>
        <v>4</v>
      </c>
      <c r="E108" s="10">
        <v>-12191579</v>
      </c>
      <c r="F108" s="10">
        <v>-2676262</v>
      </c>
    </row>
    <row r="109" spans="3:6">
      <c r="C109">
        <f t="shared" si="2"/>
        <v>2020</v>
      </c>
      <c r="D109">
        <f t="shared" si="3"/>
        <v>5</v>
      </c>
      <c r="E109" s="10">
        <v>-26318521</v>
      </c>
      <c r="F109" s="10">
        <v>-5421778</v>
      </c>
    </row>
    <row r="110" spans="3:6">
      <c r="C110">
        <f t="shared" si="2"/>
        <v>2020</v>
      </c>
      <c r="D110">
        <f t="shared" si="3"/>
        <v>6</v>
      </c>
      <c r="E110" s="10">
        <v>-39592456</v>
      </c>
      <c r="F110" s="10">
        <v>-7465362</v>
      </c>
    </row>
    <row r="111" spans="3:6">
      <c r="C111">
        <f t="shared" si="2"/>
        <v>2020</v>
      </c>
      <c r="D111">
        <f t="shared" si="3"/>
        <v>7</v>
      </c>
      <c r="E111" s="10">
        <v>-44903639</v>
      </c>
      <c r="F111" s="10">
        <v>-8296412</v>
      </c>
    </row>
    <row r="112" spans="3:6">
      <c r="C112">
        <f t="shared" si="2"/>
        <v>2020</v>
      </c>
      <c r="D112">
        <f t="shared" si="3"/>
        <v>8</v>
      </c>
      <c r="E112" s="10">
        <v>-43282118</v>
      </c>
      <c r="F112" s="10">
        <v>-8059891</v>
      </c>
    </row>
    <row r="113" spans="3:6">
      <c r="C113">
        <f t="shared" si="2"/>
        <v>2020</v>
      </c>
      <c r="D113">
        <f t="shared" si="3"/>
        <v>9</v>
      </c>
      <c r="E113" s="10">
        <v>-32953477</v>
      </c>
      <c r="F113" s="10">
        <v>-6444157</v>
      </c>
    </row>
    <row r="114" spans="3:6">
      <c r="C114">
        <f t="shared" si="2"/>
        <v>2020</v>
      </c>
      <c r="D114">
        <f t="shared" si="3"/>
        <v>10</v>
      </c>
      <c r="E114" s="10">
        <v>-17587258</v>
      </c>
      <c r="F114" s="10">
        <v>-3584196</v>
      </c>
    </row>
    <row r="115" spans="3:6">
      <c r="C115">
        <f t="shared" si="2"/>
        <v>2020</v>
      </c>
      <c r="D115">
        <f t="shared" si="3"/>
        <v>11</v>
      </c>
      <c r="E115" s="10">
        <v>-14726462</v>
      </c>
      <c r="F115" s="10">
        <v>-2007196</v>
      </c>
    </row>
    <row r="116" spans="3:6">
      <c r="C116">
        <f t="shared" si="2"/>
        <v>2020</v>
      </c>
      <c r="D116">
        <f t="shared" si="3"/>
        <v>12</v>
      </c>
      <c r="E116" s="10">
        <v>-24322804</v>
      </c>
      <c r="F116" s="10">
        <v>-2619920</v>
      </c>
    </row>
    <row r="117" spans="3:6">
      <c r="C117">
        <f t="shared" si="2"/>
        <v>2021</v>
      </c>
      <c r="D117">
        <f t="shared" si="3"/>
        <v>1</v>
      </c>
      <c r="E117" s="10">
        <v>-26567986</v>
      </c>
      <c r="F117" s="10">
        <v>-2838246</v>
      </c>
    </row>
    <row r="118" spans="3:6">
      <c r="C118">
        <f t="shared" si="2"/>
        <v>2021</v>
      </c>
      <c r="D118">
        <f t="shared" si="3"/>
        <v>2</v>
      </c>
      <c r="E118" s="10">
        <v>-18589141</v>
      </c>
      <c r="F118" s="10">
        <v>-1971982</v>
      </c>
    </row>
    <row r="119" spans="3:6">
      <c r="C119">
        <f t="shared" si="2"/>
        <v>2021</v>
      </c>
      <c r="D119">
        <f t="shared" si="3"/>
        <v>3</v>
      </c>
      <c r="E119" s="10">
        <v>-12597965</v>
      </c>
      <c r="F119" s="10">
        <v>-1892164</v>
      </c>
    </row>
    <row r="120" spans="3:6">
      <c r="C120">
        <f t="shared" si="2"/>
        <v>2021</v>
      </c>
      <c r="D120">
        <f t="shared" si="3"/>
        <v>4</v>
      </c>
      <c r="E120" s="10">
        <v>-12191579</v>
      </c>
      <c r="F120" s="10">
        <v>-2676262</v>
      </c>
    </row>
    <row r="121" spans="3:6">
      <c r="C121">
        <f t="shared" si="2"/>
        <v>2021</v>
      </c>
      <c r="D121">
        <f t="shared" si="3"/>
        <v>5</v>
      </c>
      <c r="E121" s="10">
        <v>-26318521</v>
      </c>
      <c r="F121" s="10">
        <v>-5421778</v>
      </c>
    </row>
    <row r="122" spans="3:6">
      <c r="C122">
        <f t="shared" si="2"/>
        <v>2021</v>
      </c>
      <c r="D122">
        <f t="shared" si="3"/>
        <v>6</v>
      </c>
      <c r="E122" s="10">
        <v>-39592456</v>
      </c>
      <c r="F122" s="10">
        <v>-7465362</v>
      </c>
    </row>
    <row r="123" spans="3:6">
      <c r="C123">
        <f t="shared" si="2"/>
        <v>2021</v>
      </c>
      <c r="D123">
        <f t="shared" si="3"/>
        <v>7</v>
      </c>
      <c r="E123" s="10">
        <v>-44903639</v>
      </c>
      <c r="F123" s="10">
        <v>-8296412</v>
      </c>
    </row>
    <row r="124" spans="3:6">
      <c r="C124">
        <f t="shared" si="2"/>
        <v>2021</v>
      </c>
      <c r="D124">
        <f t="shared" si="3"/>
        <v>8</v>
      </c>
      <c r="E124" s="10">
        <v>-43282118</v>
      </c>
      <c r="F124" s="10">
        <v>-8059891</v>
      </c>
    </row>
    <row r="125" spans="3:6">
      <c r="C125">
        <f t="shared" si="2"/>
        <v>2021</v>
      </c>
      <c r="D125">
        <f t="shared" si="3"/>
        <v>9</v>
      </c>
      <c r="E125" s="10">
        <v>-32953477</v>
      </c>
      <c r="F125" s="10">
        <v>-6444157</v>
      </c>
    </row>
    <row r="126" spans="3:6">
      <c r="C126">
        <f t="shared" si="2"/>
        <v>2021</v>
      </c>
      <c r="D126">
        <f t="shared" si="3"/>
        <v>10</v>
      </c>
      <c r="E126" s="10">
        <v>-17587258</v>
      </c>
      <c r="F126" s="10">
        <v>-3584196</v>
      </c>
    </row>
    <row r="127" spans="3:6">
      <c r="C127">
        <f t="shared" si="2"/>
        <v>2021</v>
      </c>
      <c r="D127">
        <f t="shared" si="3"/>
        <v>11</v>
      </c>
      <c r="E127" s="10">
        <v>-14726462</v>
      </c>
      <c r="F127" s="10">
        <v>-2007196</v>
      </c>
    </row>
    <row r="128" spans="3:6">
      <c r="C128">
        <f t="shared" si="2"/>
        <v>2021</v>
      </c>
      <c r="D128">
        <f t="shared" si="3"/>
        <v>12</v>
      </c>
      <c r="E128" s="10">
        <v>-24322804</v>
      </c>
      <c r="F128" s="10">
        <v>-2619920</v>
      </c>
    </row>
    <row r="129" spans="3:6">
      <c r="C129">
        <f t="shared" si="2"/>
        <v>2022</v>
      </c>
      <c r="D129">
        <f t="shared" si="3"/>
        <v>1</v>
      </c>
      <c r="E129" s="10">
        <v>-26567986</v>
      </c>
      <c r="F129" s="10">
        <v>-2838246</v>
      </c>
    </row>
    <row r="130" spans="3:6">
      <c r="C130">
        <f t="shared" si="2"/>
        <v>2022</v>
      </c>
      <c r="D130">
        <f t="shared" si="3"/>
        <v>2</v>
      </c>
      <c r="E130" s="10">
        <v>-18589141</v>
      </c>
      <c r="F130" s="10">
        <v>-1971982</v>
      </c>
    </row>
    <row r="131" spans="3:6">
      <c r="C131">
        <f t="shared" si="2"/>
        <v>2022</v>
      </c>
      <c r="D131">
        <f t="shared" si="3"/>
        <v>3</v>
      </c>
      <c r="E131" s="10">
        <v>-12597965</v>
      </c>
      <c r="F131" s="10">
        <v>-1892164</v>
      </c>
    </row>
    <row r="132" spans="3:6">
      <c r="C132">
        <f t="shared" si="2"/>
        <v>2022</v>
      </c>
      <c r="D132">
        <f t="shared" si="3"/>
        <v>4</v>
      </c>
      <c r="E132" s="10">
        <v>-12191579</v>
      </c>
      <c r="F132" s="10">
        <v>-2676262</v>
      </c>
    </row>
    <row r="133" spans="3:6">
      <c r="C133">
        <f t="shared" si="2"/>
        <v>2022</v>
      </c>
      <c r="D133">
        <f t="shared" si="3"/>
        <v>5</v>
      </c>
      <c r="E133" s="10">
        <v>-26318521</v>
      </c>
      <c r="F133" s="10">
        <v>-5421778</v>
      </c>
    </row>
    <row r="134" spans="3:6">
      <c r="C134">
        <f t="shared" si="2"/>
        <v>2022</v>
      </c>
      <c r="D134">
        <f t="shared" si="3"/>
        <v>6</v>
      </c>
      <c r="E134" s="10">
        <v>-39592456</v>
      </c>
      <c r="F134" s="10">
        <v>-7465362</v>
      </c>
    </row>
    <row r="135" spans="3:6">
      <c r="C135">
        <f t="shared" si="2"/>
        <v>2022</v>
      </c>
      <c r="D135">
        <f t="shared" si="3"/>
        <v>7</v>
      </c>
      <c r="E135" s="10">
        <v>-44903639</v>
      </c>
      <c r="F135" s="10">
        <v>-8296412</v>
      </c>
    </row>
    <row r="136" spans="3:6">
      <c r="C136">
        <f t="shared" si="2"/>
        <v>2022</v>
      </c>
      <c r="D136">
        <f t="shared" si="3"/>
        <v>8</v>
      </c>
      <c r="E136" s="10">
        <v>-43282118</v>
      </c>
      <c r="F136" s="10">
        <v>-8059891</v>
      </c>
    </row>
    <row r="137" spans="3:6">
      <c r="C137">
        <f t="shared" si="2"/>
        <v>2022</v>
      </c>
      <c r="D137">
        <f t="shared" si="3"/>
        <v>9</v>
      </c>
      <c r="E137" s="10">
        <v>-32953477</v>
      </c>
      <c r="F137" s="10">
        <v>-6444157</v>
      </c>
    </row>
    <row r="138" spans="3:6">
      <c r="C138">
        <f t="shared" si="2"/>
        <v>2022</v>
      </c>
      <c r="D138">
        <f t="shared" si="3"/>
        <v>10</v>
      </c>
      <c r="E138" s="10">
        <v>-17587258</v>
      </c>
      <c r="F138" s="10">
        <v>-3584196</v>
      </c>
    </row>
    <row r="139" spans="3:6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-14726462</v>
      </c>
      <c r="F139" s="10">
        <v>-2007196</v>
      </c>
    </row>
    <row r="140" spans="3:6">
      <c r="C140">
        <f t="shared" si="4"/>
        <v>2022</v>
      </c>
      <c r="D140">
        <f t="shared" si="5"/>
        <v>12</v>
      </c>
      <c r="E140" s="10">
        <v>-24322804</v>
      </c>
      <c r="F140" s="10">
        <v>-2619920</v>
      </c>
    </row>
    <row r="141" spans="3:6">
      <c r="C141">
        <f t="shared" si="4"/>
        <v>2023</v>
      </c>
      <c r="D141">
        <f t="shared" si="5"/>
        <v>1</v>
      </c>
      <c r="E141" s="10">
        <v>-26567986</v>
      </c>
      <c r="F141" s="10">
        <v>-2838246</v>
      </c>
    </row>
    <row r="142" spans="3:6">
      <c r="C142">
        <f t="shared" si="4"/>
        <v>2023</v>
      </c>
      <c r="D142">
        <f t="shared" si="5"/>
        <v>2</v>
      </c>
      <c r="E142" s="10">
        <v>-18589141</v>
      </c>
      <c r="F142" s="10">
        <v>-1971982</v>
      </c>
    </row>
    <row r="143" spans="3:6">
      <c r="C143">
        <f t="shared" si="4"/>
        <v>2023</v>
      </c>
      <c r="D143">
        <f t="shared" si="5"/>
        <v>3</v>
      </c>
      <c r="E143" s="10">
        <v>-12597965</v>
      </c>
      <c r="F143" s="10">
        <v>-1892164</v>
      </c>
    </row>
    <row r="144" spans="3:6">
      <c r="C144">
        <f t="shared" si="4"/>
        <v>2023</v>
      </c>
      <c r="D144">
        <f t="shared" si="5"/>
        <v>4</v>
      </c>
      <c r="E144" s="10">
        <v>-12191579</v>
      </c>
      <c r="F144" s="10">
        <v>-2676262</v>
      </c>
    </row>
    <row r="145" spans="3:6">
      <c r="C145">
        <f t="shared" si="4"/>
        <v>2023</v>
      </c>
      <c r="D145">
        <f t="shared" si="5"/>
        <v>5</v>
      </c>
      <c r="E145" s="10">
        <v>-26318521</v>
      </c>
      <c r="F145" s="10">
        <v>-5421778</v>
      </c>
    </row>
    <row r="146" spans="3:6">
      <c r="C146">
        <f t="shared" si="4"/>
        <v>2023</v>
      </c>
      <c r="D146">
        <f t="shared" si="5"/>
        <v>6</v>
      </c>
      <c r="E146" s="10">
        <v>-39592456</v>
      </c>
      <c r="F146" s="10">
        <v>-7465362</v>
      </c>
    </row>
    <row r="147" spans="3:6">
      <c r="C147">
        <f t="shared" si="4"/>
        <v>2023</v>
      </c>
      <c r="D147">
        <f t="shared" si="5"/>
        <v>7</v>
      </c>
      <c r="E147" s="10">
        <v>-44903639</v>
      </c>
      <c r="F147" s="10">
        <v>-8296412</v>
      </c>
    </row>
    <row r="148" spans="3:6">
      <c r="C148">
        <f t="shared" si="4"/>
        <v>2023</v>
      </c>
      <c r="D148">
        <f t="shared" si="5"/>
        <v>8</v>
      </c>
      <c r="E148" s="10">
        <v>-43282118</v>
      </c>
      <c r="F148" s="10">
        <v>-8059891</v>
      </c>
    </row>
    <row r="149" spans="3:6">
      <c r="C149">
        <f t="shared" si="4"/>
        <v>2023</v>
      </c>
      <c r="D149">
        <f t="shared" si="5"/>
        <v>9</v>
      </c>
      <c r="E149" s="10">
        <v>-32953477</v>
      </c>
      <c r="F149" s="10">
        <v>-6444157</v>
      </c>
    </row>
    <row r="150" spans="3:6">
      <c r="C150">
        <f t="shared" si="4"/>
        <v>2023</v>
      </c>
      <c r="D150">
        <f t="shared" si="5"/>
        <v>10</v>
      </c>
      <c r="E150" s="10">
        <v>-17587258</v>
      </c>
      <c r="F150" s="10">
        <v>-3584196</v>
      </c>
    </row>
    <row r="151" spans="3:6">
      <c r="C151">
        <f t="shared" si="4"/>
        <v>2023</v>
      </c>
      <c r="D151">
        <f t="shared" si="5"/>
        <v>11</v>
      </c>
      <c r="E151" s="10">
        <v>-14726462</v>
      </c>
      <c r="F151" s="10">
        <v>-2007196</v>
      </c>
    </row>
    <row r="152" spans="3:6">
      <c r="C152">
        <f t="shared" si="4"/>
        <v>2023</v>
      </c>
      <c r="D152">
        <f t="shared" si="5"/>
        <v>12</v>
      </c>
      <c r="E152" s="10">
        <v>-24322804</v>
      </c>
      <c r="F152" s="10">
        <v>-2619920</v>
      </c>
    </row>
    <row r="153" spans="3:6">
      <c r="C153">
        <f t="shared" si="4"/>
        <v>2024</v>
      </c>
      <c r="D153">
        <f t="shared" si="5"/>
        <v>1</v>
      </c>
      <c r="E153" s="10">
        <v>-26567986</v>
      </c>
      <c r="F153" s="10">
        <v>-2838246</v>
      </c>
    </row>
    <row r="154" spans="3:6">
      <c r="C154">
        <f t="shared" si="4"/>
        <v>2024</v>
      </c>
      <c r="D154">
        <f t="shared" si="5"/>
        <v>2</v>
      </c>
      <c r="E154" s="10">
        <v>-18589141</v>
      </c>
      <c r="F154" s="10">
        <v>-1971982</v>
      </c>
    </row>
    <row r="155" spans="3:6">
      <c r="C155">
        <f t="shared" si="4"/>
        <v>2024</v>
      </c>
      <c r="D155">
        <f t="shared" si="5"/>
        <v>3</v>
      </c>
      <c r="E155" s="10">
        <v>-12597965</v>
      </c>
      <c r="F155" s="10">
        <v>-1892164</v>
      </c>
    </row>
    <row r="156" spans="3:6">
      <c r="C156">
        <f t="shared" si="4"/>
        <v>2024</v>
      </c>
      <c r="D156">
        <f t="shared" si="5"/>
        <v>4</v>
      </c>
      <c r="E156" s="10">
        <v>-12191579</v>
      </c>
      <c r="F156" s="10">
        <v>-2676262</v>
      </c>
    </row>
    <row r="157" spans="3:6">
      <c r="C157">
        <f t="shared" si="4"/>
        <v>2024</v>
      </c>
      <c r="D157">
        <f t="shared" si="5"/>
        <v>5</v>
      </c>
      <c r="E157" s="10">
        <v>-26318521</v>
      </c>
      <c r="F157" s="10">
        <v>-5421778</v>
      </c>
    </row>
    <row r="158" spans="3:6">
      <c r="C158">
        <f t="shared" si="4"/>
        <v>2024</v>
      </c>
      <c r="D158">
        <f t="shared" si="5"/>
        <v>6</v>
      </c>
      <c r="E158" s="10">
        <v>-39592456</v>
      </c>
      <c r="F158" s="10">
        <v>-7465362</v>
      </c>
    </row>
    <row r="159" spans="3:6">
      <c r="C159">
        <f t="shared" si="4"/>
        <v>2024</v>
      </c>
      <c r="D159">
        <f t="shared" si="5"/>
        <v>7</v>
      </c>
      <c r="E159" s="10">
        <v>-44903639</v>
      </c>
      <c r="F159" s="10">
        <v>-8296412</v>
      </c>
    </row>
    <row r="160" spans="3:6">
      <c r="C160">
        <f t="shared" si="4"/>
        <v>2024</v>
      </c>
      <c r="D160">
        <f t="shared" si="5"/>
        <v>8</v>
      </c>
      <c r="E160" s="10">
        <v>-43282118</v>
      </c>
      <c r="F160" s="10">
        <v>-8059891</v>
      </c>
    </row>
    <row r="161" spans="3:6">
      <c r="C161">
        <f t="shared" si="4"/>
        <v>2024</v>
      </c>
      <c r="D161">
        <f t="shared" si="5"/>
        <v>9</v>
      </c>
      <c r="E161" s="10">
        <v>-32953477</v>
      </c>
      <c r="F161" s="10">
        <v>-6444157</v>
      </c>
    </row>
    <row r="162" spans="3:6">
      <c r="C162">
        <f t="shared" si="4"/>
        <v>2024</v>
      </c>
      <c r="D162">
        <f t="shared" si="5"/>
        <v>10</v>
      </c>
      <c r="E162" s="10">
        <v>-17587258</v>
      </c>
      <c r="F162" s="10">
        <v>-3584196</v>
      </c>
    </row>
    <row r="163" spans="3:6">
      <c r="C163">
        <f t="shared" si="4"/>
        <v>2024</v>
      </c>
      <c r="D163">
        <f t="shared" si="5"/>
        <v>11</v>
      </c>
      <c r="E163" s="10">
        <v>-14726462</v>
      </c>
      <c r="F163" s="10">
        <v>-2007196</v>
      </c>
    </row>
    <row r="164" spans="3:6">
      <c r="C164">
        <f t="shared" si="4"/>
        <v>2024</v>
      </c>
      <c r="D164">
        <f t="shared" si="5"/>
        <v>12</v>
      </c>
      <c r="E164" s="10">
        <v>-24322804</v>
      </c>
      <c r="F164" s="10">
        <v>-2619920</v>
      </c>
    </row>
    <row r="165" spans="3:6">
      <c r="C165">
        <f t="shared" si="4"/>
        <v>2025</v>
      </c>
      <c r="D165">
        <f t="shared" si="5"/>
        <v>1</v>
      </c>
      <c r="E165" s="10">
        <v>-26567986</v>
      </c>
      <c r="F165" s="10">
        <v>-2838246</v>
      </c>
    </row>
    <row r="166" spans="3:6">
      <c r="C166">
        <f t="shared" si="4"/>
        <v>2025</v>
      </c>
      <c r="D166">
        <f t="shared" si="5"/>
        <v>2</v>
      </c>
      <c r="E166" s="10">
        <v>-18589141</v>
      </c>
      <c r="F166" s="10">
        <v>-1971982</v>
      </c>
    </row>
    <row r="167" spans="3:6">
      <c r="C167">
        <f t="shared" si="4"/>
        <v>2025</v>
      </c>
      <c r="D167">
        <f t="shared" si="5"/>
        <v>3</v>
      </c>
      <c r="E167" s="10">
        <v>-12597965</v>
      </c>
      <c r="F167" s="10">
        <v>-1892164</v>
      </c>
    </row>
    <row r="168" spans="3:6">
      <c r="C168">
        <f t="shared" si="4"/>
        <v>2025</v>
      </c>
      <c r="D168">
        <f t="shared" si="5"/>
        <v>4</v>
      </c>
      <c r="E168" s="10">
        <v>-12191579</v>
      </c>
      <c r="F168" s="10">
        <v>-2676262</v>
      </c>
    </row>
    <row r="169" spans="3:6">
      <c r="C169">
        <f t="shared" si="4"/>
        <v>2025</v>
      </c>
      <c r="D169">
        <f t="shared" si="5"/>
        <v>5</v>
      </c>
      <c r="E169" s="10">
        <v>-26318521</v>
      </c>
      <c r="F169" s="10">
        <v>-5421778</v>
      </c>
    </row>
    <row r="170" spans="3:6">
      <c r="C170">
        <f t="shared" si="4"/>
        <v>2025</v>
      </c>
      <c r="D170">
        <f t="shared" si="5"/>
        <v>6</v>
      </c>
      <c r="E170" s="10">
        <v>-39592456</v>
      </c>
      <c r="F170" s="10">
        <v>-7465362</v>
      </c>
    </row>
    <row r="171" spans="3:6">
      <c r="C171">
        <f t="shared" si="4"/>
        <v>2025</v>
      </c>
      <c r="D171">
        <f t="shared" si="5"/>
        <v>7</v>
      </c>
      <c r="E171" s="10">
        <v>-44903639</v>
      </c>
      <c r="F171" s="10">
        <v>-8296412</v>
      </c>
    </row>
    <row r="172" spans="3:6">
      <c r="C172">
        <f t="shared" si="4"/>
        <v>2025</v>
      </c>
      <c r="D172">
        <f t="shared" si="5"/>
        <v>8</v>
      </c>
      <c r="E172" s="10">
        <v>-43282118</v>
      </c>
      <c r="F172" s="10">
        <v>-8059891</v>
      </c>
    </row>
    <row r="173" spans="3:6">
      <c r="C173">
        <f t="shared" si="4"/>
        <v>2025</v>
      </c>
      <c r="D173">
        <f t="shared" si="5"/>
        <v>9</v>
      </c>
      <c r="E173" s="10">
        <v>-32953477</v>
      </c>
      <c r="F173" s="10">
        <v>-6444157</v>
      </c>
    </row>
    <row r="174" spans="3:6">
      <c r="C174">
        <f t="shared" si="4"/>
        <v>2025</v>
      </c>
      <c r="D174">
        <f t="shared" si="5"/>
        <v>10</v>
      </c>
      <c r="E174" s="10">
        <v>-17587258</v>
      </c>
      <c r="F174" s="10">
        <v>-3584196</v>
      </c>
    </row>
    <row r="175" spans="3:6">
      <c r="C175">
        <f t="shared" si="4"/>
        <v>2025</v>
      </c>
      <c r="D175">
        <f t="shared" si="5"/>
        <v>11</v>
      </c>
      <c r="E175" s="10">
        <v>-14726462</v>
      </c>
      <c r="F175" s="10">
        <v>-2007196</v>
      </c>
    </row>
    <row r="176" spans="3:6">
      <c r="C176">
        <f t="shared" si="4"/>
        <v>2025</v>
      </c>
      <c r="D176">
        <f t="shared" si="5"/>
        <v>12</v>
      </c>
      <c r="E176" s="10">
        <v>-24322804</v>
      </c>
      <c r="F176" s="10">
        <v>-2619920</v>
      </c>
    </row>
    <row r="177" spans="3:6">
      <c r="C177">
        <f t="shared" si="4"/>
        <v>2026</v>
      </c>
      <c r="D177">
        <f t="shared" si="5"/>
        <v>1</v>
      </c>
      <c r="E177" s="10">
        <v>-26567986</v>
      </c>
      <c r="F177" s="10">
        <v>-2838246</v>
      </c>
    </row>
    <row r="178" spans="3:6">
      <c r="C178">
        <f t="shared" si="4"/>
        <v>2026</v>
      </c>
      <c r="D178">
        <f t="shared" si="5"/>
        <v>2</v>
      </c>
      <c r="E178" s="10">
        <v>-18589141</v>
      </c>
      <c r="F178" s="10">
        <v>-1971982</v>
      </c>
    </row>
    <row r="179" spans="3:6">
      <c r="C179">
        <f t="shared" si="4"/>
        <v>2026</v>
      </c>
      <c r="D179">
        <f t="shared" si="5"/>
        <v>3</v>
      </c>
      <c r="E179" s="10">
        <v>-12597965</v>
      </c>
      <c r="F179" s="10">
        <v>-1892164</v>
      </c>
    </row>
    <row r="180" spans="3:6">
      <c r="C180">
        <f t="shared" si="4"/>
        <v>2026</v>
      </c>
      <c r="D180">
        <f t="shared" si="5"/>
        <v>4</v>
      </c>
      <c r="E180" s="10">
        <v>-12191579</v>
      </c>
      <c r="F180" s="10">
        <v>-2676262</v>
      </c>
    </row>
    <row r="181" spans="3:6">
      <c r="C181">
        <f t="shared" si="4"/>
        <v>2026</v>
      </c>
      <c r="D181">
        <f t="shared" si="5"/>
        <v>5</v>
      </c>
      <c r="E181" s="10">
        <v>-26318521</v>
      </c>
      <c r="F181" s="10">
        <v>-5421778</v>
      </c>
    </row>
    <row r="182" spans="3:6">
      <c r="C182">
        <f t="shared" si="4"/>
        <v>2026</v>
      </c>
      <c r="D182">
        <f t="shared" si="5"/>
        <v>6</v>
      </c>
      <c r="E182" s="10">
        <v>-39592456</v>
      </c>
      <c r="F182" s="10">
        <v>-7465362</v>
      </c>
    </row>
    <row r="183" spans="3:6">
      <c r="C183">
        <f t="shared" si="4"/>
        <v>2026</v>
      </c>
      <c r="D183">
        <f t="shared" si="5"/>
        <v>7</v>
      </c>
      <c r="E183" s="10">
        <v>-44903639</v>
      </c>
      <c r="F183" s="10">
        <v>-8296412</v>
      </c>
    </row>
    <row r="184" spans="3:6">
      <c r="C184">
        <f t="shared" si="4"/>
        <v>2026</v>
      </c>
      <c r="D184">
        <f t="shared" si="5"/>
        <v>8</v>
      </c>
      <c r="E184" s="10">
        <v>-43282118</v>
      </c>
      <c r="F184" s="10">
        <v>-8059891</v>
      </c>
    </row>
    <row r="185" spans="3:6">
      <c r="C185">
        <f t="shared" si="4"/>
        <v>2026</v>
      </c>
      <c r="D185">
        <f t="shared" si="5"/>
        <v>9</v>
      </c>
      <c r="E185" s="10">
        <v>-32953477</v>
      </c>
      <c r="F185" s="10">
        <v>-6444157</v>
      </c>
    </row>
    <row r="186" spans="3:6">
      <c r="C186">
        <f t="shared" si="4"/>
        <v>2026</v>
      </c>
      <c r="D186">
        <f t="shared" si="5"/>
        <v>10</v>
      </c>
      <c r="E186" s="10">
        <v>-17587258</v>
      </c>
      <c r="F186" s="10">
        <v>-3584196</v>
      </c>
    </row>
    <row r="187" spans="3:6">
      <c r="C187">
        <f t="shared" si="4"/>
        <v>2026</v>
      </c>
      <c r="D187">
        <f t="shared" si="5"/>
        <v>11</v>
      </c>
      <c r="E187" s="10">
        <v>-14726462</v>
      </c>
      <c r="F187" s="10">
        <v>-2007196</v>
      </c>
    </row>
    <row r="188" spans="3:6">
      <c r="C188">
        <f t="shared" si="4"/>
        <v>2026</v>
      </c>
      <c r="D188">
        <f t="shared" si="5"/>
        <v>12</v>
      </c>
      <c r="E188" s="10">
        <v>-24322804</v>
      </c>
      <c r="F188" s="10">
        <v>-2619920</v>
      </c>
    </row>
    <row r="189" spans="3:6">
      <c r="C189">
        <f t="shared" si="4"/>
        <v>2027</v>
      </c>
      <c r="D189">
        <f t="shared" si="5"/>
        <v>1</v>
      </c>
      <c r="E189" s="10">
        <v>-26567986</v>
      </c>
      <c r="F189" s="10">
        <v>-2838246</v>
      </c>
    </row>
    <row r="190" spans="3:6">
      <c r="C190">
        <f t="shared" si="4"/>
        <v>2027</v>
      </c>
      <c r="D190">
        <f t="shared" si="5"/>
        <v>2</v>
      </c>
      <c r="E190" s="10">
        <v>-18589141</v>
      </c>
      <c r="F190" s="10">
        <v>-1971982</v>
      </c>
    </row>
    <row r="191" spans="3:6">
      <c r="C191">
        <f t="shared" si="4"/>
        <v>2027</v>
      </c>
      <c r="D191">
        <f t="shared" si="5"/>
        <v>3</v>
      </c>
      <c r="E191" s="10">
        <v>-12597965</v>
      </c>
      <c r="F191" s="10">
        <v>-1892164</v>
      </c>
    </row>
    <row r="192" spans="3:6">
      <c r="C192">
        <f t="shared" si="4"/>
        <v>2027</v>
      </c>
      <c r="D192">
        <f t="shared" si="5"/>
        <v>4</v>
      </c>
      <c r="E192" s="10">
        <v>-12191579</v>
      </c>
      <c r="F192" s="10">
        <v>-2676262</v>
      </c>
    </row>
    <row r="193" spans="3:6">
      <c r="C193">
        <f t="shared" si="4"/>
        <v>2027</v>
      </c>
      <c r="D193">
        <f t="shared" si="5"/>
        <v>5</v>
      </c>
      <c r="E193" s="10">
        <v>-26318521</v>
      </c>
      <c r="F193" s="10">
        <v>-5421778</v>
      </c>
    </row>
    <row r="194" spans="3:6">
      <c r="C194">
        <f t="shared" si="4"/>
        <v>2027</v>
      </c>
      <c r="D194">
        <f t="shared" si="5"/>
        <v>6</v>
      </c>
      <c r="E194" s="10">
        <v>-39592456</v>
      </c>
      <c r="F194" s="10">
        <v>-7465362</v>
      </c>
    </row>
    <row r="195" spans="3:6">
      <c r="C195">
        <f t="shared" si="4"/>
        <v>2027</v>
      </c>
      <c r="D195">
        <f t="shared" si="5"/>
        <v>7</v>
      </c>
      <c r="E195" s="10">
        <v>-44903639</v>
      </c>
      <c r="F195" s="10">
        <v>-8296412</v>
      </c>
    </row>
    <row r="196" spans="3:6">
      <c r="C196">
        <f t="shared" si="4"/>
        <v>2027</v>
      </c>
      <c r="D196">
        <f t="shared" si="5"/>
        <v>8</v>
      </c>
      <c r="E196" s="10">
        <v>-43282118</v>
      </c>
      <c r="F196" s="10">
        <v>-8059891</v>
      </c>
    </row>
    <row r="197" spans="3:6">
      <c r="C197">
        <f t="shared" si="4"/>
        <v>2027</v>
      </c>
      <c r="D197">
        <f t="shared" si="5"/>
        <v>9</v>
      </c>
      <c r="E197" s="10">
        <v>-32953477</v>
      </c>
      <c r="F197" s="10">
        <v>-6444157</v>
      </c>
    </row>
    <row r="198" spans="3:6">
      <c r="C198">
        <f t="shared" si="4"/>
        <v>2027</v>
      </c>
      <c r="D198">
        <f t="shared" si="5"/>
        <v>10</v>
      </c>
      <c r="E198" s="10">
        <v>-17587258</v>
      </c>
      <c r="F198" s="10">
        <v>-3584196</v>
      </c>
    </row>
    <row r="199" spans="3:6">
      <c r="C199">
        <f t="shared" si="4"/>
        <v>2027</v>
      </c>
      <c r="D199">
        <f t="shared" si="5"/>
        <v>11</v>
      </c>
      <c r="E199" s="10">
        <v>-14726462</v>
      </c>
      <c r="F199" s="10">
        <v>-2007196</v>
      </c>
    </row>
    <row r="200" spans="3:6">
      <c r="C200">
        <f t="shared" si="4"/>
        <v>2027</v>
      </c>
      <c r="D200">
        <f t="shared" si="5"/>
        <v>12</v>
      </c>
      <c r="E200" s="10">
        <v>-24322804</v>
      </c>
      <c r="F200" s="10">
        <v>-2619920</v>
      </c>
    </row>
    <row r="201" spans="3:6">
      <c r="C201">
        <f t="shared" si="4"/>
        <v>2028</v>
      </c>
      <c r="D201">
        <f t="shared" si="5"/>
        <v>1</v>
      </c>
      <c r="E201" s="10">
        <v>-26567986</v>
      </c>
      <c r="F201" s="10">
        <v>-2838246</v>
      </c>
    </row>
    <row r="202" spans="3:6">
      <c r="C202">
        <f t="shared" si="4"/>
        <v>2028</v>
      </c>
      <c r="D202">
        <f t="shared" si="5"/>
        <v>2</v>
      </c>
      <c r="E202" s="10">
        <v>-18589141</v>
      </c>
      <c r="F202" s="10">
        <v>-1971982</v>
      </c>
    </row>
    <row r="203" spans="3:6">
      <c r="C203">
        <f t="shared" ref="C203:C266" si="6">IF(D203=1,C202+1,C202)</f>
        <v>2028</v>
      </c>
      <c r="D203">
        <f t="shared" ref="D203:D266" si="7">IF(D202=12,1,D202+1)</f>
        <v>3</v>
      </c>
      <c r="E203" s="10">
        <v>-12597965</v>
      </c>
      <c r="F203" s="10">
        <v>-1892164</v>
      </c>
    </row>
    <row r="204" spans="3:6">
      <c r="C204">
        <f t="shared" si="6"/>
        <v>2028</v>
      </c>
      <c r="D204">
        <f t="shared" si="7"/>
        <v>4</v>
      </c>
      <c r="E204" s="10">
        <v>-12191579</v>
      </c>
      <c r="F204" s="10">
        <v>-2676262</v>
      </c>
    </row>
    <row r="205" spans="3:6">
      <c r="C205">
        <f t="shared" si="6"/>
        <v>2028</v>
      </c>
      <c r="D205">
        <f t="shared" si="7"/>
        <v>5</v>
      </c>
      <c r="E205" s="10">
        <v>-26318521</v>
      </c>
      <c r="F205" s="10">
        <v>-5421778</v>
      </c>
    </row>
    <row r="206" spans="3:6">
      <c r="C206">
        <f t="shared" si="6"/>
        <v>2028</v>
      </c>
      <c r="D206">
        <f t="shared" si="7"/>
        <v>6</v>
      </c>
      <c r="E206" s="10">
        <v>-39592456</v>
      </c>
      <c r="F206" s="10">
        <v>-7465362</v>
      </c>
    </row>
    <row r="207" spans="3:6">
      <c r="C207">
        <f t="shared" si="6"/>
        <v>2028</v>
      </c>
      <c r="D207">
        <f t="shared" si="7"/>
        <v>7</v>
      </c>
      <c r="E207" s="10">
        <v>-44903639</v>
      </c>
      <c r="F207" s="10">
        <v>-8296412</v>
      </c>
    </row>
    <row r="208" spans="3:6">
      <c r="C208">
        <f t="shared" si="6"/>
        <v>2028</v>
      </c>
      <c r="D208">
        <f t="shared" si="7"/>
        <v>8</v>
      </c>
      <c r="E208" s="10">
        <v>-43282118</v>
      </c>
      <c r="F208" s="10">
        <v>-8059891</v>
      </c>
    </row>
    <row r="209" spans="3:6">
      <c r="C209">
        <f t="shared" si="6"/>
        <v>2028</v>
      </c>
      <c r="D209">
        <f t="shared" si="7"/>
        <v>9</v>
      </c>
      <c r="E209" s="10">
        <v>-32953477</v>
      </c>
      <c r="F209" s="10">
        <v>-6444157</v>
      </c>
    </row>
    <row r="210" spans="3:6">
      <c r="C210">
        <f t="shared" si="6"/>
        <v>2028</v>
      </c>
      <c r="D210">
        <f t="shared" si="7"/>
        <v>10</v>
      </c>
      <c r="E210" s="10">
        <v>-17587258</v>
      </c>
      <c r="F210" s="10">
        <v>-3584196</v>
      </c>
    </row>
    <row r="211" spans="3:6">
      <c r="C211">
        <f t="shared" si="6"/>
        <v>2028</v>
      </c>
      <c r="D211">
        <f t="shared" si="7"/>
        <v>11</v>
      </c>
      <c r="E211" s="10">
        <v>-14726462</v>
      </c>
      <c r="F211" s="10">
        <v>-2007196</v>
      </c>
    </row>
    <row r="212" spans="3:6">
      <c r="C212">
        <f t="shared" si="6"/>
        <v>2028</v>
      </c>
      <c r="D212">
        <f t="shared" si="7"/>
        <v>12</v>
      </c>
      <c r="E212" s="10">
        <v>-24322804</v>
      </c>
      <c r="F212" s="10">
        <v>-2619920</v>
      </c>
    </row>
    <row r="213" spans="3:6">
      <c r="C213">
        <f t="shared" si="6"/>
        <v>2029</v>
      </c>
      <c r="D213">
        <f t="shared" si="7"/>
        <v>1</v>
      </c>
      <c r="E213" s="10">
        <v>-26567986</v>
      </c>
      <c r="F213" s="10">
        <v>-2838246</v>
      </c>
    </row>
    <row r="214" spans="3:6">
      <c r="C214">
        <f t="shared" si="6"/>
        <v>2029</v>
      </c>
      <c r="D214">
        <f t="shared" si="7"/>
        <v>2</v>
      </c>
      <c r="E214" s="10">
        <v>-18589141</v>
      </c>
      <c r="F214" s="10">
        <v>-1971982</v>
      </c>
    </row>
    <row r="215" spans="3:6">
      <c r="C215">
        <f t="shared" si="6"/>
        <v>2029</v>
      </c>
      <c r="D215">
        <f t="shared" si="7"/>
        <v>3</v>
      </c>
      <c r="E215" s="10">
        <v>-12597965</v>
      </c>
      <c r="F215" s="10">
        <v>-1892164</v>
      </c>
    </row>
    <row r="216" spans="3:6">
      <c r="C216">
        <f t="shared" si="6"/>
        <v>2029</v>
      </c>
      <c r="D216">
        <f t="shared" si="7"/>
        <v>4</v>
      </c>
      <c r="E216" s="10">
        <v>-12191579</v>
      </c>
      <c r="F216" s="10">
        <v>-2676262</v>
      </c>
    </row>
    <row r="217" spans="3:6">
      <c r="C217">
        <f t="shared" si="6"/>
        <v>2029</v>
      </c>
      <c r="D217">
        <f t="shared" si="7"/>
        <v>5</v>
      </c>
      <c r="E217" s="10">
        <v>-26318521</v>
      </c>
      <c r="F217" s="10">
        <v>-5421778</v>
      </c>
    </row>
    <row r="218" spans="3:6">
      <c r="C218">
        <f t="shared" si="6"/>
        <v>2029</v>
      </c>
      <c r="D218">
        <f t="shared" si="7"/>
        <v>6</v>
      </c>
      <c r="E218" s="10">
        <v>-39592456</v>
      </c>
      <c r="F218" s="10">
        <v>-7465362</v>
      </c>
    </row>
    <row r="219" spans="3:6">
      <c r="C219">
        <f t="shared" si="6"/>
        <v>2029</v>
      </c>
      <c r="D219">
        <f t="shared" si="7"/>
        <v>7</v>
      </c>
      <c r="E219" s="10">
        <v>-44903639</v>
      </c>
      <c r="F219" s="10">
        <v>-8296412</v>
      </c>
    </row>
    <row r="220" spans="3:6">
      <c r="C220">
        <f t="shared" si="6"/>
        <v>2029</v>
      </c>
      <c r="D220">
        <f t="shared" si="7"/>
        <v>8</v>
      </c>
      <c r="E220" s="10">
        <v>-43282118</v>
      </c>
      <c r="F220" s="10">
        <v>-8059891</v>
      </c>
    </row>
    <row r="221" spans="3:6">
      <c r="C221">
        <f t="shared" si="6"/>
        <v>2029</v>
      </c>
      <c r="D221">
        <f t="shared" si="7"/>
        <v>9</v>
      </c>
      <c r="E221" s="10">
        <v>-32953477</v>
      </c>
      <c r="F221" s="10">
        <v>-6444157</v>
      </c>
    </row>
    <row r="222" spans="3:6">
      <c r="C222">
        <f t="shared" si="6"/>
        <v>2029</v>
      </c>
      <c r="D222">
        <f t="shared" si="7"/>
        <v>10</v>
      </c>
      <c r="E222" s="10">
        <v>-17587258</v>
      </c>
      <c r="F222" s="10">
        <v>-3584196</v>
      </c>
    </row>
    <row r="223" spans="3:6">
      <c r="C223">
        <f t="shared" si="6"/>
        <v>2029</v>
      </c>
      <c r="D223">
        <f t="shared" si="7"/>
        <v>11</v>
      </c>
      <c r="E223" s="10">
        <v>-14726462</v>
      </c>
      <c r="F223" s="10">
        <v>-2007196</v>
      </c>
    </row>
    <row r="224" spans="3:6">
      <c r="C224">
        <f t="shared" si="6"/>
        <v>2029</v>
      </c>
      <c r="D224">
        <f t="shared" si="7"/>
        <v>12</v>
      </c>
      <c r="E224" s="10">
        <v>-24322804</v>
      </c>
      <c r="F224" s="10">
        <v>-2619920</v>
      </c>
    </row>
    <row r="225" spans="3:6">
      <c r="C225">
        <f t="shared" si="6"/>
        <v>2030</v>
      </c>
      <c r="D225">
        <f t="shared" si="7"/>
        <v>1</v>
      </c>
      <c r="E225" s="10">
        <v>-26567986</v>
      </c>
      <c r="F225" s="10">
        <v>-2838246</v>
      </c>
    </row>
    <row r="226" spans="3:6">
      <c r="C226">
        <f t="shared" si="6"/>
        <v>2030</v>
      </c>
      <c r="D226">
        <f t="shared" si="7"/>
        <v>2</v>
      </c>
      <c r="E226" s="10">
        <v>-18589141</v>
      </c>
      <c r="F226" s="10">
        <v>-1971982</v>
      </c>
    </row>
    <row r="227" spans="3:6">
      <c r="C227">
        <f t="shared" si="6"/>
        <v>2030</v>
      </c>
      <c r="D227">
        <f t="shared" si="7"/>
        <v>3</v>
      </c>
      <c r="E227" s="10">
        <v>-12597965</v>
      </c>
      <c r="F227" s="10">
        <v>-1892164</v>
      </c>
    </row>
    <row r="228" spans="3:6">
      <c r="C228">
        <f t="shared" si="6"/>
        <v>2030</v>
      </c>
      <c r="D228">
        <f t="shared" si="7"/>
        <v>4</v>
      </c>
      <c r="E228" s="10">
        <v>-12191579</v>
      </c>
      <c r="F228" s="10">
        <v>-2676262</v>
      </c>
    </row>
    <row r="229" spans="3:6">
      <c r="C229">
        <f t="shared" si="6"/>
        <v>2030</v>
      </c>
      <c r="D229">
        <f t="shared" si="7"/>
        <v>5</v>
      </c>
      <c r="E229" s="10">
        <v>-26318521</v>
      </c>
      <c r="F229" s="10">
        <v>-5421778</v>
      </c>
    </row>
    <row r="230" spans="3:6">
      <c r="C230">
        <f t="shared" si="6"/>
        <v>2030</v>
      </c>
      <c r="D230">
        <f t="shared" si="7"/>
        <v>6</v>
      </c>
      <c r="E230" s="10">
        <v>-39592456</v>
      </c>
      <c r="F230" s="10">
        <v>-7465362</v>
      </c>
    </row>
    <row r="231" spans="3:6">
      <c r="C231">
        <f t="shared" si="6"/>
        <v>2030</v>
      </c>
      <c r="D231">
        <f t="shared" si="7"/>
        <v>7</v>
      </c>
      <c r="E231" s="10">
        <v>-44903639</v>
      </c>
      <c r="F231" s="10">
        <v>-8296412</v>
      </c>
    </row>
    <row r="232" spans="3:6">
      <c r="C232">
        <f t="shared" si="6"/>
        <v>2030</v>
      </c>
      <c r="D232">
        <f t="shared" si="7"/>
        <v>8</v>
      </c>
      <c r="E232" s="10">
        <v>-43282118</v>
      </c>
      <c r="F232" s="10">
        <v>-8059891</v>
      </c>
    </row>
    <row r="233" spans="3:6">
      <c r="C233">
        <f t="shared" si="6"/>
        <v>2030</v>
      </c>
      <c r="D233">
        <f t="shared" si="7"/>
        <v>9</v>
      </c>
      <c r="E233" s="10">
        <v>-32953477</v>
      </c>
      <c r="F233" s="10">
        <v>-6444157</v>
      </c>
    </row>
    <row r="234" spans="3:6">
      <c r="C234">
        <f t="shared" si="6"/>
        <v>2030</v>
      </c>
      <c r="D234">
        <f t="shared" si="7"/>
        <v>10</v>
      </c>
      <c r="E234" s="10">
        <v>-17587258</v>
      </c>
      <c r="F234" s="10">
        <v>-3584196</v>
      </c>
    </row>
    <row r="235" spans="3:6">
      <c r="C235">
        <f t="shared" si="6"/>
        <v>2030</v>
      </c>
      <c r="D235">
        <f t="shared" si="7"/>
        <v>11</v>
      </c>
      <c r="E235" s="10">
        <v>-14726462</v>
      </c>
      <c r="F235" s="10">
        <v>-2007196</v>
      </c>
    </row>
    <row r="236" spans="3:6">
      <c r="C236">
        <f t="shared" si="6"/>
        <v>2030</v>
      </c>
      <c r="D236">
        <f t="shared" si="7"/>
        <v>12</v>
      </c>
      <c r="E236" s="10">
        <v>-24322804</v>
      </c>
      <c r="F236" s="10">
        <v>-2619920</v>
      </c>
    </row>
    <row r="237" spans="3:6">
      <c r="C237">
        <f t="shared" si="6"/>
        <v>2031</v>
      </c>
      <c r="D237">
        <f t="shared" si="7"/>
        <v>1</v>
      </c>
      <c r="E237" s="10">
        <v>-26567986</v>
      </c>
      <c r="F237" s="10">
        <v>-2838246</v>
      </c>
    </row>
    <row r="238" spans="3:6">
      <c r="C238">
        <f t="shared" si="6"/>
        <v>2031</v>
      </c>
      <c r="D238">
        <f t="shared" si="7"/>
        <v>2</v>
      </c>
      <c r="E238" s="10">
        <v>-18589141</v>
      </c>
      <c r="F238" s="10">
        <v>-1971982</v>
      </c>
    </row>
    <row r="239" spans="3:6">
      <c r="C239">
        <f t="shared" si="6"/>
        <v>2031</v>
      </c>
      <c r="D239">
        <f t="shared" si="7"/>
        <v>3</v>
      </c>
      <c r="E239" s="10">
        <v>-12597965</v>
      </c>
      <c r="F239" s="10">
        <v>-1892164</v>
      </c>
    </row>
    <row r="240" spans="3:6">
      <c r="C240">
        <f t="shared" si="6"/>
        <v>2031</v>
      </c>
      <c r="D240">
        <f t="shared" si="7"/>
        <v>4</v>
      </c>
      <c r="E240" s="10">
        <v>-12191579</v>
      </c>
      <c r="F240" s="10">
        <v>-2676262</v>
      </c>
    </row>
    <row r="241" spans="3:6">
      <c r="C241">
        <f t="shared" si="6"/>
        <v>2031</v>
      </c>
      <c r="D241">
        <f t="shared" si="7"/>
        <v>5</v>
      </c>
      <c r="E241" s="10">
        <v>-26318521</v>
      </c>
      <c r="F241" s="10">
        <v>-5421778</v>
      </c>
    </row>
    <row r="242" spans="3:6">
      <c r="C242">
        <f t="shared" si="6"/>
        <v>2031</v>
      </c>
      <c r="D242">
        <f t="shared" si="7"/>
        <v>6</v>
      </c>
      <c r="E242" s="10">
        <v>-39592456</v>
      </c>
      <c r="F242" s="10">
        <v>-7465362</v>
      </c>
    </row>
    <row r="243" spans="3:6">
      <c r="C243">
        <f t="shared" si="6"/>
        <v>2031</v>
      </c>
      <c r="D243">
        <f t="shared" si="7"/>
        <v>7</v>
      </c>
      <c r="E243" s="10">
        <v>-44903639</v>
      </c>
      <c r="F243" s="10">
        <v>-8296412</v>
      </c>
    </row>
    <row r="244" spans="3:6">
      <c r="C244">
        <f t="shared" si="6"/>
        <v>2031</v>
      </c>
      <c r="D244">
        <f t="shared" si="7"/>
        <v>8</v>
      </c>
      <c r="E244" s="10">
        <v>-43282118</v>
      </c>
      <c r="F244" s="10">
        <v>-8059891</v>
      </c>
    </row>
    <row r="245" spans="3:6">
      <c r="C245">
        <f t="shared" si="6"/>
        <v>2031</v>
      </c>
      <c r="D245">
        <f t="shared" si="7"/>
        <v>9</v>
      </c>
      <c r="E245" s="10">
        <v>-32953477</v>
      </c>
      <c r="F245" s="10">
        <v>-6444157</v>
      </c>
    </row>
    <row r="246" spans="3:6">
      <c r="C246">
        <f t="shared" si="6"/>
        <v>2031</v>
      </c>
      <c r="D246">
        <f t="shared" si="7"/>
        <v>10</v>
      </c>
      <c r="E246" s="10">
        <v>-17587258</v>
      </c>
      <c r="F246" s="10">
        <v>-3584196</v>
      </c>
    </row>
    <row r="247" spans="3:6">
      <c r="C247">
        <f t="shared" si="6"/>
        <v>2031</v>
      </c>
      <c r="D247">
        <f t="shared" si="7"/>
        <v>11</v>
      </c>
      <c r="E247" s="10">
        <v>-14726462</v>
      </c>
      <c r="F247" s="10">
        <v>-2007196</v>
      </c>
    </row>
    <row r="248" spans="3:6">
      <c r="C248">
        <f t="shared" si="6"/>
        <v>2031</v>
      </c>
      <c r="D248">
        <f t="shared" si="7"/>
        <v>12</v>
      </c>
      <c r="E248" s="10">
        <v>-24322804</v>
      </c>
      <c r="F248" s="10">
        <v>-2619920</v>
      </c>
    </row>
    <row r="249" spans="3:6">
      <c r="C249">
        <f t="shared" si="6"/>
        <v>2032</v>
      </c>
      <c r="D249">
        <f t="shared" si="7"/>
        <v>1</v>
      </c>
      <c r="E249" s="10">
        <v>-26567986</v>
      </c>
      <c r="F249" s="10">
        <v>-2838246</v>
      </c>
    </row>
    <row r="250" spans="3:6">
      <c r="C250">
        <f t="shared" si="6"/>
        <v>2032</v>
      </c>
      <c r="D250">
        <f t="shared" si="7"/>
        <v>2</v>
      </c>
      <c r="E250" s="10">
        <v>-18589141</v>
      </c>
      <c r="F250" s="10">
        <v>-1971982</v>
      </c>
    </row>
    <row r="251" spans="3:6">
      <c r="C251">
        <f t="shared" si="6"/>
        <v>2032</v>
      </c>
      <c r="D251">
        <f t="shared" si="7"/>
        <v>3</v>
      </c>
      <c r="E251" s="10">
        <v>-12597965</v>
      </c>
      <c r="F251" s="10">
        <v>-1892164</v>
      </c>
    </row>
    <row r="252" spans="3:6">
      <c r="C252">
        <f t="shared" si="6"/>
        <v>2032</v>
      </c>
      <c r="D252">
        <f t="shared" si="7"/>
        <v>4</v>
      </c>
      <c r="E252" s="10">
        <v>-12191579</v>
      </c>
      <c r="F252" s="10">
        <v>-2676262</v>
      </c>
    </row>
    <row r="253" spans="3:6">
      <c r="C253">
        <f t="shared" si="6"/>
        <v>2032</v>
      </c>
      <c r="D253">
        <f t="shared" si="7"/>
        <v>5</v>
      </c>
      <c r="E253" s="10">
        <v>-26318521</v>
      </c>
      <c r="F253" s="10">
        <v>-5421778</v>
      </c>
    </row>
    <row r="254" spans="3:6">
      <c r="C254">
        <f t="shared" si="6"/>
        <v>2032</v>
      </c>
      <c r="D254">
        <f t="shared" si="7"/>
        <v>6</v>
      </c>
      <c r="E254" s="10">
        <v>-39592456</v>
      </c>
      <c r="F254" s="10">
        <v>-7465362</v>
      </c>
    </row>
    <row r="255" spans="3:6">
      <c r="C255">
        <f t="shared" si="6"/>
        <v>2032</v>
      </c>
      <c r="D255">
        <f t="shared" si="7"/>
        <v>7</v>
      </c>
      <c r="E255" s="10">
        <v>-44903639</v>
      </c>
      <c r="F255" s="10">
        <v>-8296412</v>
      </c>
    </row>
    <row r="256" spans="3:6">
      <c r="C256">
        <f t="shared" si="6"/>
        <v>2032</v>
      </c>
      <c r="D256">
        <f t="shared" si="7"/>
        <v>8</v>
      </c>
      <c r="E256" s="10">
        <v>-43282118</v>
      </c>
      <c r="F256" s="10">
        <v>-8059891</v>
      </c>
    </row>
    <row r="257" spans="3:6">
      <c r="C257">
        <f t="shared" si="6"/>
        <v>2032</v>
      </c>
      <c r="D257">
        <f t="shared" si="7"/>
        <v>9</v>
      </c>
      <c r="E257" s="10">
        <v>-32953477</v>
      </c>
      <c r="F257" s="10">
        <v>-6444157</v>
      </c>
    </row>
    <row r="258" spans="3:6">
      <c r="C258">
        <f t="shared" si="6"/>
        <v>2032</v>
      </c>
      <c r="D258">
        <f t="shared" si="7"/>
        <v>10</v>
      </c>
      <c r="E258" s="10">
        <v>-17587258</v>
      </c>
      <c r="F258" s="10">
        <v>-3584196</v>
      </c>
    </row>
    <row r="259" spans="3:6">
      <c r="C259">
        <f t="shared" si="6"/>
        <v>2032</v>
      </c>
      <c r="D259">
        <f t="shared" si="7"/>
        <v>11</v>
      </c>
      <c r="E259" s="10">
        <v>-14726462</v>
      </c>
      <c r="F259" s="10">
        <v>-2007196</v>
      </c>
    </row>
    <row r="260" spans="3:6">
      <c r="C260">
        <f t="shared" si="6"/>
        <v>2032</v>
      </c>
      <c r="D260">
        <f t="shared" si="7"/>
        <v>12</v>
      </c>
      <c r="E260" s="10">
        <v>-24322804</v>
      </c>
      <c r="F260" s="10">
        <v>-2619920</v>
      </c>
    </row>
    <row r="261" spans="3:6">
      <c r="C261">
        <f t="shared" si="6"/>
        <v>2033</v>
      </c>
      <c r="D261">
        <f t="shared" si="7"/>
        <v>1</v>
      </c>
      <c r="E261" s="10">
        <v>-26567986</v>
      </c>
      <c r="F261" s="10">
        <v>-2838246</v>
      </c>
    </row>
    <row r="262" spans="3:6">
      <c r="C262">
        <f t="shared" si="6"/>
        <v>2033</v>
      </c>
      <c r="D262">
        <f t="shared" si="7"/>
        <v>2</v>
      </c>
      <c r="E262" s="10">
        <v>-18589141</v>
      </c>
      <c r="F262" s="10">
        <v>-1971982</v>
      </c>
    </row>
    <row r="263" spans="3:6">
      <c r="C263">
        <f t="shared" si="6"/>
        <v>2033</v>
      </c>
      <c r="D263">
        <f t="shared" si="7"/>
        <v>3</v>
      </c>
      <c r="E263" s="10">
        <v>-12597965</v>
      </c>
      <c r="F263" s="10">
        <v>-1892164</v>
      </c>
    </row>
    <row r="264" spans="3:6">
      <c r="C264">
        <f t="shared" si="6"/>
        <v>2033</v>
      </c>
      <c r="D264">
        <f t="shared" si="7"/>
        <v>4</v>
      </c>
      <c r="E264" s="10">
        <v>-12191579</v>
      </c>
      <c r="F264" s="10">
        <v>-2676262</v>
      </c>
    </row>
    <row r="265" spans="3:6">
      <c r="C265">
        <f t="shared" si="6"/>
        <v>2033</v>
      </c>
      <c r="D265">
        <f t="shared" si="7"/>
        <v>5</v>
      </c>
      <c r="E265" s="10">
        <v>-26318521</v>
      </c>
      <c r="F265" s="10">
        <v>-5421778</v>
      </c>
    </row>
    <row r="266" spans="3:6">
      <c r="C266">
        <f t="shared" si="6"/>
        <v>2033</v>
      </c>
      <c r="D266">
        <f t="shared" si="7"/>
        <v>6</v>
      </c>
      <c r="E266" s="10">
        <v>-39592456</v>
      </c>
      <c r="F266" s="10">
        <v>-7465362</v>
      </c>
    </row>
    <row r="267" spans="3:6">
      <c r="C267">
        <f t="shared" ref="C267:C320" si="8">IF(D267=1,C266+1,C266)</f>
        <v>2033</v>
      </c>
      <c r="D267">
        <f t="shared" ref="D267:D320" si="9">IF(D266=12,1,D266+1)</f>
        <v>7</v>
      </c>
      <c r="E267" s="10">
        <v>-44903639</v>
      </c>
      <c r="F267" s="10">
        <v>-8296412</v>
      </c>
    </row>
    <row r="268" spans="3:6">
      <c r="C268">
        <f t="shared" si="8"/>
        <v>2033</v>
      </c>
      <c r="D268">
        <f t="shared" si="9"/>
        <v>8</v>
      </c>
      <c r="E268" s="10">
        <v>-43282118</v>
      </c>
      <c r="F268" s="10">
        <v>-8059891</v>
      </c>
    </row>
    <row r="269" spans="3:6">
      <c r="C269">
        <f t="shared" si="8"/>
        <v>2033</v>
      </c>
      <c r="D269">
        <f t="shared" si="9"/>
        <v>9</v>
      </c>
      <c r="E269" s="10">
        <v>-32953477</v>
      </c>
      <c r="F269" s="10">
        <v>-6444157</v>
      </c>
    </row>
    <row r="270" spans="3:6">
      <c r="C270">
        <f t="shared" si="8"/>
        <v>2033</v>
      </c>
      <c r="D270">
        <f t="shared" si="9"/>
        <v>10</v>
      </c>
      <c r="E270" s="10">
        <v>-17587258</v>
      </c>
      <c r="F270" s="10">
        <v>-3584196</v>
      </c>
    </row>
    <row r="271" spans="3:6">
      <c r="C271">
        <f t="shared" si="8"/>
        <v>2033</v>
      </c>
      <c r="D271">
        <f t="shared" si="9"/>
        <v>11</v>
      </c>
      <c r="E271" s="10">
        <v>-14726462</v>
      </c>
      <c r="F271" s="10">
        <v>-2007196</v>
      </c>
    </row>
    <row r="272" spans="3:6">
      <c r="C272">
        <f t="shared" si="8"/>
        <v>2033</v>
      </c>
      <c r="D272">
        <f t="shared" si="9"/>
        <v>12</v>
      </c>
      <c r="E272" s="10">
        <v>-24322804</v>
      </c>
      <c r="F272" s="10">
        <v>-2619920</v>
      </c>
    </row>
    <row r="273" spans="3:6">
      <c r="C273">
        <f t="shared" si="8"/>
        <v>2034</v>
      </c>
      <c r="D273">
        <f t="shared" si="9"/>
        <v>1</v>
      </c>
      <c r="E273" s="10">
        <v>-26567986</v>
      </c>
      <c r="F273" s="10">
        <v>-2838246</v>
      </c>
    </row>
    <row r="274" spans="3:6">
      <c r="C274">
        <f t="shared" si="8"/>
        <v>2034</v>
      </c>
      <c r="D274">
        <f t="shared" si="9"/>
        <v>2</v>
      </c>
      <c r="E274" s="10">
        <v>-18589141</v>
      </c>
      <c r="F274" s="10">
        <v>-1971982</v>
      </c>
    </row>
    <row r="275" spans="3:6">
      <c r="C275">
        <f t="shared" si="8"/>
        <v>2034</v>
      </c>
      <c r="D275">
        <f t="shared" si="9"/>
        <v>3</v>
      </c>
      <c r="E275" s="10">
        <v>-12597965</v>
      </c>
      <c r="F275" s="10">
        <v>-1892164</v>
      </c>
    </row>
    <row r="276" spans="3:6">
      <c r="C276">
        <f t="shared" si="8"/>
        <v>2034</v>
      </c>
      <c r="D276">
        <f t="shared" si="9"/>
        <v>4</v>
      </c>
      <c r="E276" s="10">
        <v>-12191579</v>
      </c>
      <c r="F276" s="10">
        <v>-2676262</v>
      </c>
    </row>
    <row r="277" spans="3:6">
      <c r="C277">
        <f t="shared" si="8"/>
        <v>2034</v>
      </c>
      <c r="D277">
        <f t="shared" si="9"/>
        <v>5</v>
      </c>
      <c r="E277" s="10">
        <v>-26318521</v>
      </c>
      <c r="F277" s="10">
        <v>-5421778</v>
      </c>
    </row>
    <row r="278" spans="3:6">
      <c r="C278">
        <f t="shared" si="8"/>
        <v>2034</v>
      </c>
      <c r="D278">
        <f t="shared" si="9"/>
        <v>6</v>
      </c>
      <c r="E278" s="10">
        <v>-39592456</v>
      </c>
      <c r="F278" s="10">
        <v>-7465362</v>
      </c>
    </row>
    <row r="279" spans="3:6">
      <c r="C279">
        <f t="shared" si="8"/>
        <v>2034</v>
      </c>
      <c r="D279">
        <f t="shared" si="9"/>
        <v>7</v>
      </c>
      <c r="E279" s="10">
        <v>-44903639</v>
      </c>
      <c r="F279" s="10">
        <v>-8296412</v>
      </c>
    </row>
    <row r="280" spans="3:6">
      <c r="C280">
        <f t="shared" si="8"/>
        <v>2034</v>
      </c>
      <c r="D280">
        <f t="shared" si="9"/>
        <v>8</v>
      </c>
      <c r="E280" s="10">
        <v>-43282118</v>
      </c>
      <c r="F280" s="10">
        <v>-8059891</v>
      </c>
    </row>
    <row r="281" spans="3:6">
      <c r="C281">
        <f t="shared" si="8"/>
        <v>2034</v>
      </c>
      <c r="D281">
        <f t="shared" si="9"/>
        <v>9</v>
      </c>
      <c r="E281" s="10">
        <v>-32953477</v>
      </c>
      <c r="F281" s="10">
        <v>-6444157</v>
      </c>
    </row>
    <row r="282" spans="3:6">
      <c r="C282">
        <f t="shared" si="8"/>
        <v>2034</v>
      </c>
      <c r="D282">
        <f t="shared" si="9"/>
        <v>10</v>
      </c>
      <c r="E282" s="10">
        <v>-17587258</v>
      </c>
      <c r="F282" s="10">
        <v>-3584196</v>
      </c>
    </row>
    <row r="283" spans="3:6">
      <c r="C283">
        <f t="shared" si="8"/>
        <v>2034</v>
      </c>
      <c r="D283">
        <f t="shared" si="9"/>
        <v>11</v>
      </c>
      <c r="E283" s="10">
        <v>-14726462</v>
      </c>
      <c r="F283" s="10">
        <v>-2007196</v>
      </c>
    </row>
    <row r="284" spans="3:6">
      <c r="C284">
        <f t="shared" si="8"/>
        <v>2034</v>
      </c>
      <c r="D284">
        <f t="shared" si="9"/>
        <v>12</v>
      </c>
      <c r="E284" s="10">
        <v>-24322804</v>
      </c>
      <c r="F284" s="10">
        <v>-2619920</v>
      </c>
    </row>
    <row r="285" spans="3:6">
      <c r="C285">
        <f t="shared" si="8"/>
        <v>2035</v>
      </c>
      <c r="D285">
        <f t="shared" si="9"/>
        <v>1</v>
      </c>
      <c r="E285" s="10">
        <v>-26567986</v>
      </c>
      <c r="F285" s="10">
        <v>-2838246</v>
      </c>
    </row>
    <row r="286" spans="3:6">
      <c r="C286">
        <f t="shared" si="8"/>
        <v>2035</v>
      </c>
      <c r="D286">
        <f t="shared" si="9"/>
        <v>2</v>
      </c>
      <c r="E286" s="10">
        <v>-18589141</v>
      </c>
      <c r="F286" s="10">
        <v>-1971982</v>
      </c>
    </row>
    <row r="287" spans="3:6">
      <c r="C287">
        <f t="shared" si="8"/>
        <v>2035</v>
      </c>
      <c r="D287">
        <f t="shared" si="9"/>
        <v>3</v>
      </c>
      <c r="E287" s="10">
        <v>-12597965</v>
      </c>
      <c r="F287" s="10">
        <v>-1892164</v>
      </c>
    </row>
    <row r="288" spans="3:6">
      <c r="C288">
        <f t="shared" si="8"/>
        <v>2035</v>
      </c>
      <c r="D288">
        <f t="shared" si="9"/>
        <v>4</v>
      </c>
      <c r="E288" s="10">
        <v>-12191579</v>
      </c>
      <c r="F288" s="10">
        <v>-2676262</v>
      </c>
    </row>
    <row r="289" spans="3:6">
      <c r="C289">
        <f t="shared" si="8"/>
        <v>2035</v>
      </c>
      <c r="D289">
        <f t="shared" si="9"/>
        <v>5</v>
      </c>
      <c r="E289" s="10">
        <v>-26318521</v>
      </c>
      <c r="F289" s="10">
        <v>-5421778</v>
      </c>
    </row>
    <row r="290" spans="3:6">
      <c r="C290">
        <f t="shared" si="8"/>
        <v>2035</v>
      </c>
      <c r="D290">
        <f t="shared" si="9"/>
        <v>6</v>
      </c>
      <c r="E290" s="10">
        <v>-39592456</v>
      </c>
      <c r="F290" s="10">
        <v>-7465362</v>
      </c>
    </row>
    <row r="291" spans="3:6">
      <c r="C291">
        <f t="shared" si="8"/>
        <v>2035</v>
      </c>
      <c r="D291">
        <f t="shared" si="9"/>
        <v>7</v>
      </c>
      <c r="E291" s="10">
        <v>-44903639</v>
      </c>
      <c r="F291" s="10">
        <v>-8296412</v>
      </c>
    </row>
    <row r="292" spans="3:6">
      <c r="C292">
        <f t="shared" si="8"/>
        <v>2035</v>
      </c>
      <c r="D292">
        <f t="shared" si="9"/>
        <v>8</v>
      </c>
      <c r="E292" s="10">
        <v>-43282118</v>
      </c>
      <c r="F292" s="10">
        <v>-8059891</v>
      </c>
    </row>
    <row r="293" spans="3:6">
      <c r="C293">
        <f t="shared" si="8"/>
        <v>2035</v>
      </c>
      <c r="D293">
        <f t="shared" si="9"/>
        <v>9</v>
      </c>
      <c r="E293" s="10">
        <v>-32953477</v>
      </c>
      <c r="F293" s="10">
        <v>-6444157</v>
      </c>
    </row>
    <row r="294" spans="3:6">
      <c r="C294">
        <f t="shared" si="8"/>
        <v>2035</v>
      </c>
      <c r="D294">
        <f t="shared" si="9"/>
        <v>10</v>
      </c>
      <c r="E294" s="10">
        <v>-17587258</v>
      </c>
      <c r="F294" s="10">
        <v>-3584196</v>
      </c>
    </row>
    <row r="295" spans="3:6">
      <c r="C295">
        <f t="shared" si="8"/>
        <v>2035</v>
      </c>
      <c r="D295">
        <f t="shared" si="9"/>
        <v>11</v>
      </c>
      <c r="E295" s="10">
        <v>-14726462</v>
      </c>
      <c r="F295" s="10">
        <v>-2007196</v>
      </c>
    </row>
    <row r="296" spans="3:6">
      <c r="C296">
        <f t="shared" si="8"/>
        <v>2035</v>
      </c>
      <c r="D296">
        <f t="shared" si="9"/>
        <v>12</v>
      </c>
      <c r="E296" s="10">
        <v>-24322804</v>
      </c>
      <c r="F296" s="10">
        <v>-2619920</v>
      </c>
    </row>
    <row r="297" spans="3:6">
      <c r="C297">
        <f t="shared" si="8"/>
        <v>2036</v>
      </c>
      <c r="D297">
        <f t="shared" si="9"/>
        <v>1</v>
      </c>
      <c r="E297" s="10">
        <v>-26567986</v>
      </c>
      <c r="F297" s="10">
        <v>-2838246</v>
      </c>
    </row>
    <row r="298" spans="3:6">
      <c r="C298">
        <f t="shared" si="8"/>
        <v>2036</v>
      </c>
      <c r="D298">
        <f t="shared" si="9"/>
        <v>2</v>
      </c>
      <c r="E298" s="10">
        <v>-18589141</v>
      </c>
      <c r="F298" s="10">
        <v>-1971982</v>
      </c>
    </row>
    <row r="299" spans="3:6">
      <c r="C299">
        <f t="shared" si="8"/>
        <v>2036</v>
      </c>
      <c r="D299">
        <f t="shared" si="9"/>
        <v>3</v>
      </c>
      <c r="E299" s="10">
        <v>-12597965</v>
      </c>
      <c r="F299" s="10">
        <v>-1892164</v>
      </c>
    </row>
    <row r="300" spans="3:6">
      <c r="C300">
        <f t="shared" si="8"/>
        <v>2036</v>
      </c>
      <c r="D300">
        <f t="shared" si="9"/>
        <v>4</v>
      </c>
      <c r="E300" s="10">
        <v>-12191579</v>
      </c>
      <c r="F300" s="10">
        <v>-2676262</v>
      </c>
    </row>
    <row r="301" spans="3:6">
      <c r="C301">
        <f t="shared" si="8"/>
        <v>2036</v>
      </c>
      <c r="D301">
        <f t="shared" si="9"/>
        <v>5</v>
      </c>
      <c r="E301" s="10">
        <v>-26318521</v>
      </c>
      <c r="F301" s="10">
        <v>-5421778</v>
      </c>
    </row>
    <row r="302" spans="3:6">
      <c r="C302">
        <f t="shared" si="8"/>
        <v>2036</v>
      </c>
      <c r="D302">
        <f t="shared" si="9"/>
        <v>6</v>
      </c>
      <c r="E302" s="10">
        <v>-39592456</v>
      </c>
      <c r="F302" s="10">
        <v>-7465362</v>
      </c>
    </row>
    <row r="303" spans="3:6">
      <c r="C303">
        <f t="shared" si="8"/>
        <v>2036</v>
      </c>
      <c r="D303">
        <f t="shared" si="9"/>
        <v>7</v>
      </c>
      <c r="E303" s="10">
        <v>-44903639</v>
      </c>
      <c r="F303" s="10">
        <v>-8296412</v>
      </c>
    </row>
    <row r="304" spans="3:6">
      <c r="C304">
        <f t="shared" si="8"/>
        <v>2036</v>
      </c>
      <c r="D304">
        <f t="shared" si="9"/>
        <v>8</v>
      </c>
      <c r="E304" s="10">
        <v>-43282118</v>
      </c>
      <c r="F304" s="10">
        <v>-8059891</v>
      </c>
    </row>
    <row r="305" spans="3:6">
      <c r="C305">
        <f t="shared" si="8"/>
        <v>2036</v>
      </c>
      <c r="D305">
        <f t="shared" si="9"/>
        <v>9</v>
      </c>
      <c r="E305" s="10">
        <v>-32953477</v>
      </c>
      <c r="F305" s="10">
        <v>-6444157</v>
      </c>
    </row>
    <row r="306" spans="3:6">
      <c r="C306">
        <f t="shared" si="8"/>
        <v>2036</v>
      </c>
      <c r="D306">
        <f t="shared" si="9"/>
        <v>10</v>
      </c>
      <c r="E306" s="10">
        <v>-17587258</v>
      </c>
      <c r="F306" s="10">
        <v>-3584196</v>
      </c>
    </row>
    <row r="307" spans="3:6">
      <c r="C307">
        <f t="shared" si="8"/>
        <v>2036</v>
      </c>
      <c r="D307">
        <f t="shared" si="9"/>
        <v>11</v>
      </c>
      <c r="E307" s="10">
        <v>-14726462</v>
      </c>
      <c r="F307" s="10">
        <v>-2007196</v>
      </c>
    </row>
    <row r="308" spans="3:6">
      <c r="C308">
        <f t="shared" si="8"/>
        <v>2036</v>
      </c>
      <c r="D308">
        <f t="shared" si="9"/>
        <v>12</v>
      </c>
      <c r="E308" s="10">
        <v>-24322804</v>
      </c>
      <c r="F308" s="10">
        <v>-2619920</v>
      </c>
    </row>
    <row r="309" spans="3:6">
      <c r="C309">
        <f t="shared" si="8"/>
        <v>2037</v>
      </c>
      <c r="D309">
        <f t="shared" si="9"/>
        <v>1</v>
      </c>
      <c r="E309" s="10">
        <v>-26567986</v>
      </c>
      <c r="F309" s="10">
        <v>-2838246</v>
      </c>
    </row>
    <row r="310" spans="3:6">
      <c r="C310">
        <f t="shared" si="8"/>
        <v>2037</v>
      </c>
      <c r="D310">
        <f t="shared" si="9"/>
        <v>2</v>
      </c>
      <c r="E310" s="10">
        <v>-18589141</v>
      </c>
      <c r="F310" s="10">
        <v>-1971982</v>
      </c>
    </row>
    <row r="311" spans="3:6">
      <c r="C311">
        <f t="shared" si="8"/>
        <v>2037</v>
      </c>
      <c r="D311">
        <f t="shared" si="9"/>
        <v>3</v>
      </c>
      <c r="E311" s="10">
        <v>-12597965</v>
      </c>
      <c r="F311" s="10">
        <v>-1892164</v>
      </c>
    </row>
    <row r="312" spans="3:6">
      <c r="C312">
        <f t="shared" si="8"/>
        <v>2037</v>
      </c>
      <c r="D312">
        <f t="shared" si="9"/>
        <v>4</v>
      </c>
      <c r="E312" s="10">
        <v>-12191579</v>
      </c>
      <c r="F312" s="10">
        <v>-2676262</v>
      </c>
    </row>
    <row r="313" spans="3:6">
      <c r="C313">
        <f t="shared" si="8"/>
        <v>2037</v>
      </c>
      <c r="D313">
        <f t="shared" si="9"/>
        <v>5</v>
      </c>
      <c r="E313" s="10">
        <v>-26318521</v>
      </c>
      <c r="F313" s="10">
        <v>-5421778</v>
      </c>
    </row>
    <row r="314" spans="3:6">
      <c r="C314">
        <f t="shared" si="8"/>
        <v>2037</v>
      </c>
      <c r="D314">
        <f t="shared" si="9"/>
        <v>6</v>
      </c>
      <c r="E314" s="10">
        <v>-39592456</v>
      </c>
      <c r="F314" s="10">
        <v>-7465362</v>
      </c>
    </row>
    <row r="315" spans="3:6">
      <c r="C315">
        <f t="shared" si="8"/>
        <v>2037</v>
      </c>
      <c r="D315">
        <f t="shared" si="9"/>
        <v>7</v>
      </c>
      <c r="E315" s="10">
        <v>-44903639</v>
      </c>
      <c r="F315" s="10">
        <v>-8296412</v>
      </c>
    </row>
    <row r="316" spans="3:6">
      <c r="C316">
        <f t="shared" si="8"/>
        <v>2037</v>
      </c>
      <c r="D316">
        <f t="shared" si="9"/>
        <v>8</v>
      </c>
      <c r="E316" s="10">
        <v>-43282118</v>
      </c>
      <c r="F316" s="10">
        <v>-8059891</v>
      </c>
    </row>
    <row r="317" spans="3:6">
      <c r="C317">
        <f t="shared" si="8"/>
        <v>2037</v>
      </c>
      <c r="D317">
        <f t="shared" si="9"/>
        <v>9</v>
      </c>
      <c r="E317" s="10">
        <v>-32953477</v>
      </c>
      <c r="F317" s="10">
        <v>-6444157</v>
      </c>
    </row>
    <row r="318" spans="3:6">
      <c r="C318">
        <f t="shared" si="8"/>
        <v>2037</v>
      </c>
      <c r="D318">
        <f t="shared" si="9"/>
        <v>10</v>
      </c>
      <c r="E318" s="10">
        <v>-17587258</v>
      </c>
      <c r="F318" s="10">
        <v>-3584196</v>
      </c>
    </row>
    <row r="319" spans="3:6">
      <c r="C319">
        <f t="shared" si="8"/>
        <v>2037</v>
      </c>
      <c r="D319">
        <f t="shared" si="9"/>
        <v>11</v>
      </c>
      <c r="E319" s="10">
        <v>-14726462</v>
      </c>
      <c r="F319" s="10">
        <v>-2007196</v>
      </c>
    </row>
    <row r="320" spans="3:6">
      <c r="C320">
        <f t="shared" si="8"/>
        <v>2037</v>
      </c>
      <c r="D320">
        <f t="shared" si="9"/>
        <v>12</v>
      </c>
      <c r="E320" s="10">
        <v>-24322804</v>
      </c>
      <c r="F320" s="10">
        <v>-2619920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C7:E320"/>
  <sheetViews>
    <sheetView workbookViewId="0"/>
  </sheetViews>
  <sheetFormatPr defaultRowHeight="15"/>
  <cols>
    <col min="1" max="2" width="1.85546875" customWidth="1"/>
    <col min="5" max="5" width="12.7109375" customWidth="1"/>
  </cols>
  <sheetData>
    <row r="7" spans="3:5">
      <c r="E7" s="1" t="s">
        <v>25</v>
      </c>
    </row>
    <row r="8" spans="3:5">
      <c r="C8" t="s">
        <v>3</v>
      </c>
      <c r="D8" t="s">
        <v>4</v>
      </c>
      <c r="E8" s="1" t="s">
        <v>31</v>
      </c>
    </row>
    <row r="9" spans="3:5">
      <c r="C9" s="7">
        <f>control!$D$5</f>
        <v>2012</v>
      </c>
      <c r="D9">
        <v>1</v>
      </c>
      <c r="E9" s="15">
        <v>0</v>
      </c>
    </row>
    <row r="10" spans="3:5">
      <c r="C10">
        <f>IF(D10=1,C9+1,C9)</f>
        <v>2012</v>
      </c>
      <c r="D10">
        <f>IF(D9=12,1,D9+1)</f>
        <v>2</v>
      </c>
      <c r="E10" s="15">
        <v>0</v>
      </c>
    </row>
    <row r="11" spans="3:5">
      <c r="C11">
        <f t="shared" ref="C11:C74" si="0">IF(D11=1,C10+1,C10)</f>
        <v>2012</v>
      </c>
      <c r="D11">
        <f t="shared" ref="D11:D74" si="1">IF(D10=12,1,D10+1)</f>
        <v>3</v>
      </c>
      <c r="E11" s="15">
        <v>0</v>
      </c>
    </row>
    <row r="12" spans="3:5">
      <c r="C12">
        <f t="shared" si="0"/>
        <v>2012</v>
      </c>
      <c r="D12">
        <f t="shared" si="1"/>
        <v>4</v>
      </c>
      <c r="E12" s="15">
        <v>0</v>
      </c>
    </row>
    <row r="13" spans="3:5">
      <c r="C13">
        <f t="shared" si="0"/>
        <v>2012</v>
      </c>
      <c r="D13">
        <f t="shared" si="1"/>
        <v>5</v>
      </c>
      <c r="E13" s="15">
        <v>0</v>
      </c>
    </row>
    <row r="14" spans="3:5">
      <c r="C14">
        <f t="shared" si="0"/>
        <v>2012</v>
      </c>
      <c r="D14">
        <f t="shared" si="1"/>
        <v>6</v>
      </c>
      <c r="E14" s="15">
        <v>0</v>
      </c>
    </row>
    <row r="15" spans="3:5">
      <c r="C15">
        <f t="shared" si="0"/>
        <v>2012</v>
      </c>
      <c r="D15">
        <f t="shared" si="1"/>
        <v>7</v>
      </c>
      <c r="E15" s="15">
        <v>0</v>
      </c>
    </row>
    <row r="16" spans="3:5">
      <c r="C16">
        <f t="shared" si="0"/>
        <v>2012</v>
      </c>
      <c r="D16">
        <f t="shared" si="1"/>
        <v>8</v>
      </c>
      <c r="E16" s="15">
        <v>0</v>
      </c>
    </row>
    <row r="17" spans="3:5">
      <c r="C17">
        <f t="shared" si="0"/>
        <v>2012</v>
      </c>
      <c r="D17">
        <f t="shared" si="1"/>
        <v>9</v>
      </c>
      <c r="E17" s="15">
        <v>0</v>
      </c>
    </row>
    <row r="18" spans="3:5">
      <c r="C18">
        <f t="shared" si="0"/>
        <v>2012</v>
      </c>
      <c r="D18">
        <f t="shared" si="1"/>
        <v>10</v>
      </c>
      <c r="E18" s="15">
        <v>0</v>
      </c>
    </row>
    <row r="19" spans="3:5">
      <c r="C19">
        <f t="shared" si="0"/>
        <v>2012</v>
      </c>
      <c r="D19">
        <f t="shared" si="1"/>
        <v>11</v>
      </c>
      <c r="E19" s="10">
        <v>97841</v>
      </c>
    </row>
    <row r="20" spans="3:5">
      <c r="C20">
        <f t="shared" si="0"/>
        <v>2012</v>
      </c>
      <c r="D20">
        <f t="shared" si="1"/>
        <v>12</v>
      </c>
      <c r="E20" s="10">
        <v>106736</v>
      </c>
    </row>
    <row r="21" spans="3:5">
      <c r="C21">
        <f t="shared" si="0"/>
        <v>2013</v>
      </c>
      <c r="D21">
        <f t="shared" si="1"/>
        <v>1</v>
      </c>
      <c r="E21" s="10">
        <v>126367</v>
      </c>
    </row>
    <row r="22" spans="3:5">
      <c r="C22">
        <f t="shared" si="0"/>
        <v>2013</v>
      </c>
      <c r="D22">
        <f t="shared" si="1"/>
        <v>2</v>
      </c>
      <c r="E22" s="10">
        <v>145999</v>
      </c>
    </row>
    <row r="23" spans="3:5">
      <c r="C23">
        <f t="shared" si="0"/>
        <v>2013</v>
      </c>
      <c r="D23">
        <f t="shared" si="1"/>
        <v>3</v>
      </c>
      <c r="E23" s="10">
        <v>165630</v>
      </c>
    </row>
    <row r="24" spans="3:5">
      <c r="C24">
        <f t="shared" si="0"/>
        <v>2013</v>
      </c>
      <c r="D24">
        <f t="shared" si="1"/>
        <v>4</v>
      </c>
      <c r="E24" s="10">
        <v>185261</v>
      </c>
    </row>
    <row r="25" spans="3:5">
      <c r="C25">
        <f t="shared" si="0"/>
        <v>2013</v>
      </c>
      <c r="D25">
        <f t="shared" si="1"/>
        <v>5</v>
      </c>
      <c r="E25" s="10">
        <v>204893</v>
      </c>
    </row>
    <row r="26" spans="3:5">
      <c r="C26">
        <f t="shared" si="0"/>
        <v>2013</v>
      </c>
      <c r="D26">
        <f t="shared" si="1"/>
        <v>6</v>
      </c>
      <c r="E26" s="10">
        <v>224524</v>
      </c>
    </row>
    <row r="27" spans="3:5">
      <c r="C27">
        <f t="shared" si="0"/>
        <v>2013</v>
      </c>
      <c r="D27">
        <f t="shared" si="1"/>
        <v>7</v>
      </c>
      <c r="E27" s="10">
        <v>244155</v>
      </c>
    </row>
    <row r="28" spans="3:5">
      <c r="C28">
        <f t="shared" si="0"/>
        <v>2013</v>
      </c>
      <c r="D28">
        <f t="shared" si="1"/>
        <v>8</v>
      </c>
      <c r="E28" s="10">
        <v>263786</v>
      </c>
    </row>
    <row r="29" spans="3:5">
      <c r="C29">
        <f t="shared" si="0"/>
        <v>2013</v>
      </c>
      <c r="D29">
        <f t="shared" si="1"/>
        <v>9</v>
      </c>
      <c r="E29" s="10">
        <v>283418</v>
      </c>
    </row>
    <row r="30" spans="3:5">
      <c r="C30">
        <f t="shared" si="0"/>
        <v>2013</v>
      </c>
      <c r="D30">
        <f t="shared" si="1"/>
        <v>10</v>
      </c>
      <c r="E30" s="10">
        <v>303049</v>
      </c>
    </row>
    <row r="31" spans="3:5">
      <c r="C31">
        <f t="shared" si="0"/>
        <v>2013</v>
      </c>
      <c r="D31">
        <f t="shared" si="1"/>
        <v>11</v>
      </c>
      <c r="E31" s="10">
        <v>322680</v>
      </c>
    </row>
    <row r="32" spans="3:5">
      <c r="C32">
        <f t="shared" si="0"/>
        <v>2013</v>
      </c>
      <c r="D32">
        <f t="shared" si="1"/>
        <v>12</v>
      </c>
      <c r="E32" s="10">
        <v>342312</v>
      </c>
    </row>
    <row r="33" spans="3:5">
      <c r="C33">
        <f t="shared" si="0"/>
        <v>2014</v>
      </c>
      <c r="D33">
        <f t="shared" si="1"/>
        <v>1</v>
      </c>
      <c r="E33" s="10">
        <v>360385</v>
      </c>
    </row>
    <row r="34" spans="3:5">
      <c r="C34">
        <f t="shared" si="0"/>
        <v>2014</v>
      </c>
      <c r="D34">
        <f t="shared" si="1"/>
        <v>2</v>
      </c>
      <c r="E34" s="10">
        <v>378457</v>
      </c>
    </row>
    <row r="35" spans="3:5">
      <c r="C35">
        <f t="shared" si="0"/>
        <v>2014</v>
      </c>
      <c r="D35">
        <f t="shared" si="1"/>
        <v>3</v>
      </c>
      <c r="E35" s="10">
        <v>396530</v>
      </c>
    </row>
    <row r="36" spans="3:5">
      <c r="C36">
        <f t="shared" si="0"/>
        <v>2014</v>
      </c>
      <c r="D36">
        <f t="shared" si="1"/>
        <v>4</v>
      </c>
      <c r="E36" s="10">
        <v>414603</v>
      </c>
    </row>
    <row r="37" spans="3:5">
      <c r="C37">
        <f t="shared" si="0"/>
        <v>2014</v>
      </c>
      <c r="D37">
        <f t="shared" si="1"/>
        <v>5</v>
      </c>
      <c r="E37" s="10">
        <v>432675</v>
      </c>
    </row>
    <row r="38" spans="3:5">
      <c r="C38">
        <f t="shared" si="0"/>
        <v>2014</v>
      </c>
      <c r="D38">
        <f t="shared" si="1"/>
        <v>6</v>
      </c>
      <c r="E38" s="10">
        <v>450748</v>
      </c>
    </row>
    <row r="39" spans="3:5">
      <c r="C39">
        <f t="shared" si="0"/>
        <v>2014</v>
      </c>
      <c r="D39">
        <f t="shared" si="1"/>
        <v>7</v>
      </c>
      <c r="E39" s="10">
        <v>468821</v>
      </c>
    </row>
    <row r="40" spans="3:5">
      <c r="C40">
        <f t="shared" si="0"/>
        <v>2014</v>
      </c>
      <c r="D40">
        <f t="shared" si="1"/>
        <v>8</v>
      </c>
      <c r="E40" s="10">
        <v>486893</v>
      </c>
    </row>
    <row r="41" spans="3:5">
      <c r="C41">
        <f t="shared" si="0"/>
        <v>2014</v>
      </c>
      <c r="D41">
        <f t="shared" si="1"/>
        <v>9</v>
      </c>
      <c r="E41" s="10">
        <v>504966</v>
      </c>
    </row>
    <row r="42" spans="3:5">
      <c r="C42">
        <f t="shared" si="0"/>
        <v>2014</v>
      </c>
      <c r="D42">
        <f t="shared" si="1"/>
        <v>10</v>
      </c>
      <c r="E42" s="10">
        <v>523039</v>
      </c>
    </row>
    <row r="43" spans="3:5">
      <c r="C43">
        <f t="shared" si="0"/>
        <v>2014</v>
      </c>
      <c r="D43">
        <f t="shared" si="1"/>
        <v>11</v>
      </c>
      <c r="E43" s="10">
        <v>541111</v>
      </c>
    </row>
    <row r="44" spans="3:5">
      <c r="C44">
        <f t="shared" si="0"/>
        <v>2014</v>
      </c>
      <c r="D44">
        <f t="shared" si="1"/>
        <v>12</v>
      </c>
      <c r="E44" s="10">
        <v>559184</v>
      </c>
    </row>
    <row r="45" spans="3:5">
      <c r="C45">
        <f t="shared" si="0"/>
        <v>2015</v>
      </c>
      <c r="D45">
        <f t="shared" si="1"/>
        <v>1</v>
      </c>
      <c r="E45" s="10">
        <v>584681</v>
      </c>
    </row>
    <row r="46" spans="3:5">
      <c r="C46">
        <f t="shared" si="0"/>
        <v>2015</v>
      </c>
      <c r="D46">
        <f t="shared" si="1"/>
        <v>2</v>
      </c>
      <c r="E46" s="10">
        <v>610177</v>
      </c>
    </row>
    <row r="47" spans="3:5">
      <c r="C47">
        <f t="shared" si="0"/>
        <v>2015</v>
      </c>
      <c r="D47">
        <f t="shared" si="1"/>
        <v>3</v>
      </c>
      <c r="E47" s="10">
        <v>635674</v>
      </c>
    </row>
    <row r="48" spans="3:5">
      <c r="C48">
        <f t="shared" si="0"/>
        <v>2015</v>
      </c>
      <c r="D48">
        <f t="shared" si="1"/>
        <v>4</v>
      </c>
      <c r="E48" s="10">
        <v>661171</v>
      </c>
    </row>
    <row r="49" spans="3:5">
      <c r="C49">
        <f t="shared" si="0"/>
        <v>2015</v>
      </c>
      <c r="D49">
        <f t="shared" si="1"/>
        <v>5</v>
      </c>
      <c r="E49" s="10">
        <v>686668</v>
      </c>
    </row>
    <row r="50" spans="3:5">
      <c r="C50">
        <f t="shared" si="0"/>
        <v>2015</v>
      </c>
      <c r="D50">
        <f t="shared" si="1"/>
        <v>6</v>
      </c>
      <c r="E50" s="10">
        <v>712164</v>
      </c>
    </row>
    <row r="51" spans="3:5">
      <c r="C51">
        <f t="shared" si="0"/>
        <v>2015</v>
      </c>
      <c r="D51">
        <f t="shared" si="1"/>
        <v>7</v>
      </c>
      <c r="E51" s="10">
        <v>737661</v>
      </c>
    </row>
    <row r="52" spans="3:5">
      <c r="C52">
        <f t="shared" si="0"/>
        <v>2015</v>
      </c>
      <c r="D52">
        <f t="shared" si="1"/>
        <v>8</v>
      </c>
      <c r="E52" s="10">
        <v>763158</v>
      </c>
    </row>
    <row r="53" spans="3:5">
      <c r="C53">
        <f t="shared" si="0"/>
        <v>2015</v>
      </c>
      <c r="D53">
        <f t="shared" si="1"/>
        <v>9</v>
      </c>
      <c r="E53" s="10">
        <v>788655</v>
      </c>
    </row>
    <row r="54" spans="3:5">
      <c r="C54">
        <f t="shared" si="0"/>
        <v>2015</v>
      </c>
      <c r="D54">
        <f t="shared" si="1"/>
        <v>10</v>
      </c>
      <c r="E54" s="10">
        <v>814151</v>
      </c>
    </row>
    <row r="55" spans="3:5">
      <c r="C55">
        <f t="shared" si="0"/>
        <v>2015</v>
      </c>
      <c r="D55">
        <f t="shared" si="1"/>
        <v>11</v>
      </c>
      <c r="E55" s="10">
        <v>839648</v>
      </c>
    </row>
    <row r="56" spans="3:5">
      <c r="C56">
        <f t="shared" si="0"/>
        <v>2015</v>
      </c>
      <c r="D56">
        <f t="shared" si="1"/>
        <v>12</v>
      </c>
      <c r="E56" s="10">
        <v>865145</v>
      </c>
    </row>
    <row r="57" spans="3:5">
      <c r="C57">
        <f t="shared" si="0"/>
        <v>2016</v>
      </c>
      <c r="D57">
        <f t="shared" si="1"/>
        <v>1</v>
      </c>
      <c r="E57" s="10">
        <v>890728</v>
      </c>
    </row>
    <row r="58" spans="3:5">
      <c r="C58">
        <f t="shared" si="0"/>
        <v>2016</v>
      </c>
      <c r="D58">
        <f t="shared" si="1"/>
        <v>2</v>
      </c>
      <c r="E58" s="10">
        <v>916311</v>
      </c>
    </row>
    <row r="59" spans="3:5">
      <c r="C59">
        <f t="shared" si="0"/>
        <v>2016</v>
      </c>
      <c r="D59">
        <f t="shared" si="1"/>
        <v>3</v>
      </c>
      <c r="E59" s="10">
        <v>941895</v>
      </c>
    </row>
    <row r="60" spans="3:5">
      <c r="C60">
        <f t="shared" si="0"/>
        <v>2016</v>
      </c>
      <c r="D60">
        <f t="shared" si="1"/>
        <v>4</v>
      </c>
      <c r="E60" s="10">
        <v>967478</v>
      </c>
    </row>
    <row r="61" spans="3:5">
      <c r="C61">
        <f t="shared" si="0"/>
        <v>2016</v>
      </c>
      <c r="D61">
        <f t="shared" si="1"/>
        <v>5</v>
      </c>
      <c r="E61" s="10">
        <v>993061</v>
      </c>
    </row>
    <row r="62" spans="3:5">
      <c r="C62">
        <f t="shared" si="0"/>
        <v>2016</v>
      </c>
      <c r="D62">
        <f t="shared" si="1"/>
        <v>6</v>
      </c>
      <c r="E62" s="10">
        <v>1018644</v>
      </c>
    </row>
    <row r="63" spans="3:5">
      <c r="C63">
        <f t="shared" si="0"/>
        <v>2016</v>
      </c>
      <c r="D63">
        <f t="shared" si="1"/>
        <v>7</v>
      </c>
      <c r="E63" s="10">
        <v>1044227</v>
      </c>
    </row>
    <row r="64" spans="3:5">
      <c r="C64">
        <f t="shared" si="0"/>
        <v>2016</v>
      </c>
      <c r="D64">
        <f t="shared" si="1"/>
        <v>8</v>
      </c>
      <c r="E64" s="10">
        <v>1069811</v>
      </c>
    </row>
    <row r="65" spans="3:5">
      <c r="C65">
        <f t="shared" si="0"/>
        <v>2016</v>
      </c>
      <c r="D65">
        <f t="shared" si="1"/>
        <v>9</v>
      </c>
      <c r="E65" s="10">
        <v>1095394</v>
      </c>
    </row>
    <row r="66" spans="3:5">
      <c r="C66">
        <f t="shared" si="0"/>
        <v>2016</v>
      </c>
      <c r="D66">
        <f t="shared" si="1"/>
        <v>10</v>
      </c>
      <c r="E66" s="10">
        <v>1120977</v>
      </c>
    </row>
    <row r="67" spans="3:5">
      <c r="C67">
        <f t="shared" si="0"/>
        <v>2016</v>
      </c>
      <c r="D67">
        <f t="shared" si="1"/>
        <v>11</v>
      </c>
      <c r="E67" s="10">
        <v>1146560</v>
      </c>
    </row>
    <row r="68" spans="3:5">
      <c r="C68">
        <f t="shared" si="0"/>
        <v>2016</v>
      </c>
      <c r="D68">
        <f t="shared" si="1"/>
        <v>12</v>
      </c>
      <c r="E68" s="10">
        <v>1172143</v>
      </c>
    </row>
    <row r="69" spans="3:5">
      <c r="C69">
        <f t="shared" si="0"/>
        <v>2017</v>
      </c>
      <c r="D69">
        <f t="shared" si="1"/>
        <v>1</v>
      </c>
      <c r="E69" s="10">
        <v>1202232</v>
      </c>
    </row>
    <row r="70" spans="3:5">
      <c r="C70">
        <f t="shared" si="0"/>
        <v>2017</v>
      </c>
      <c r="D70">
        <f t="shared" si="1"/>
        <v>2</v>
      </c>
      <c r="E70" s="10">
        <v>1232321</v>
      </c>
    </row>
    <row r="71" spans="3:5">
      <c r="C71">
        <f t="shared" si="0"/>
        <v>2017</v>
      </c>
      <c r="D71">
        <f t="shared" si="1"/>
        <v>3</v>
      </c>
      <c r="E71" s="10">
        <v>1262410</v>
      </c>
    </row>
    <row r="72" spans="3:5">
      <c r="C72">
        <f t="shared" si="0"/>
        <v>2017</v>
      </c>
      <c r="D72">
        <f t="shared" si="1"/>
        <v>4</v>
      </c>
      <c r="E72" s="10">
        <v>1292499</v>
      </c>
    </row>
    <row r="73" spans="3:5">
      <c r="C73">
        <f t="shared" si="0"/>
        <v>2017</v>
      </c>
      <c r="D73">
        <f t="shared" si="1"/>
        <v>5</v>
      </c>
      <c r="E73" s="10">
        <v>1322588</v>
      </c>
    </row>
    <row r="74" spans="3:5">
      <c r="C74">
        <f t="shared" si="0"/>
        <v>2017</v>
      </c>
      <c r="D74">
        <f t="shared" si="1"/>
        <v>6</v>
      </c>
      <c r="E74" s="10">
        <v>1352677</v>
      </c>
    </row>
    <row r="75" spans="3:5">
      <c r="C75">
        <f t="shared" ref="C75:C138" si="2">IF(D75=1,C74+1,C74)</f>
        <v>2017</v>
      </c>
      <c r="D75">
        <f t="shared" ref="D75:D138" si="3">IF(D74=12,1,D74+1)</f>
        <v>7</v>
      </c>
      <c r="E75" s="10">
        <v>1382766</v>
      </c>
    </row>
    <row r="76" spans="3:5">
      <c r="C76">
        <f t="shared" si="2"/>
        <v>2017</v>
      </c>
      <c r="D76">
        <f t="shared" si="3"/>
        <v>8</v>
      </c>
      <c r="E76" s="10">
        <v>1412855</v>
      </c>
    </row>
    <row r="77" spans="3:5">
      <c r="C77">
        <f t="shared" si="2"/>
        <v>2017</v>
      </c>
      <c r="D77">
        <f t="shared" si="3"/>
        <v>9</v>
      </c>
      <c r="E77" s="10">
        <v>1442944</v>
      </c>
    </row>
    <row r="78" spans="3:5">
      <c r="C78">
        <f t="shared" si="2"/>
        <v>2017</v>
      </c>
      <c r="D78">
        <f t="shared" si="3"/>
        <v>10</v>
      </c>
      <c r="E78" s="10">
        <v>1473033</v>
      </c>
    </row>
    <row r="79" spans="3:5">
      <c r="C79">
        <f t="shared" si="2"/>
        <v>2017</v>
      </c>
      <c r="D79">
        <f t="shared" si="3"/>
        <v>11</v>
      </c>
      <c r="E79" s="10">
        <v>1503122</v>
      </c>
    </row>
    <row r="80" spans="3:5">
      <c r="C80">
        <f t="shared" si="2"/>
        <v>2017</v>
      </c>
      <c r="D80">
        <f t="shared" si="3"/>
        <v>12</v>
      </c>
      <c r="E80" s="10">
        <v>1533211</v>
      </c>
    </row>
    <row r="81" spans="3:5">
      <c r="C81">
        <f t="shared" si="2"/>
        <v>2018</v>
      </c>
      <c r="D81">
        <f t="shared" si="3"/>
        <v>1</v>
      </c>
      <c r="E81" s="10">
        <v>1567908</v>
      </c>
    </row>
    <row r="82" spans="3:5">
      <c r="C82">
        <f t="shared" si="2"/>
        <v>2018</v>
      </c>
      <c r="D82">
        <f t="shared" si="3"/>
        <v>2</v>
      </c>
      <c r="E82" s="10">
        <v>1602606</v>
      </c>
    </row>
    <row r="83" spans="3:5">
      <c r="C83">
        <f t="shared" si="2"/>
        <v>2018</v>
      </c>
      <c r="D83">
        <f t="shared" si="3"/>
        <v>3</v>
      </c>
      <c r="E83" s="10">
        <v>1637303</v>
      </c>
    </row>
    <row r="84" spans="3:5">
      <c r="C84">
        <f t="shared" si="2"/>
        <v>2018</v>
      </c>
      <c r="D84">
        <f t="shared" si="3"/>
        <v>4</v>
      </c>
      <c r="E84" s="10">
        <v>1672000</v>
      </c>
    </row>
    <row r="85" spans="3:5">
      <c r="C85">
        <f t="shared" si="2"/>
        <v>2018</v>
      </c>
      <c r="D85">
        <f t="shared" si="3"/>
        <v>5</v>
      </c>
      <c r="E85" s="10">
        <v>1706697</v>
      </c>
    </row>
    <row r="86" spans="3:5">
      <c r="C86">
        <f t="shared" si="2"/>
        <v>2018</v>
      </c>
      <c r="D86">
        <f t="shared" si="3"/>
        <v>6</v>
      </c>
      <c r="E86" s="10">
        <v>1741395</v>
      </c>
    </row>
    <row r="87" spans="3:5">
      <c r="C87">
        <f t="shared" si="2"/>
        <v>2018</v>
      </c>
      <c r="D87">
        <f t="shared" si="3"/>
        <v>7</v>
      </c>
      <c r="E87" s="10">
        <v>1776092</v>
      </c>
    </row>
    <row r="88" spans="3:5">
      <c r="C88">
        <f t="shared" si="2"/>
        <v>2018</v>
      </c>
      <c r="D88">
        <f t="shared" si="3"/>
        <v>8</v>
      </c>
      <c r="E88" s="10">
        <v>1810789</v>
      </c>
    </row>
    <row r="89" spans="3:5">
      <c r="C89">
        <f t="shared" si="2"/>
        <v>2018</v>
      </c>
      <c r="D89">
        <f t="shared" si="3"/>
        <v>9</v>
      </c>
      <c r="E89" s="10">
        <v>1845486</v>
      </c>
    </row>
    <row r="90" spans="3:5">
      <c r="C90">
        <f t="shared" si="2"/>
        <v>2018</v>
      </c>
      <c r="D90">
        <f t="shared" si="3"/>
        <v>10</v>
      </c>
      <c r="E90" s="10">
        <v>1880184</v>
      </c>
    </row>
    <row r="91" spans="3:5">
      <c r="C91">
        <f t="shared" si="2"/>
        <v>2018</v>
      </c>
      <c r="D91">
        <f t="shared" si="3"/>
        <v>11</v>
      </c>
      <c r="E91" s="10">
        <v>1914881</v>
      </c>
    </row>
    <row r="92" spans="3:5">
      <c r="C92">
        <f t="shared" si="2"/>
        <v>2018</v>
      </c>
      <c r="D92">
        <f t="shared" si="3"/>
        <v>12</v>
      </c>
      <c r="E92" s="10">
        <v>1949578</v>
      </c>
    </row>
    <row r="93" spans="3:5">
      <c r="C93">
        <f t="shared" si="2"/>
        <v>2019</v>
      </c>
      <c r="D93">
        <f t="shared" si="3"/>
        <v>1</v>
      </c>
      <c r="E93" s="10">
        <v>1988955</v>
      </c>
    </row>
    <row r="94" spans="3:5">
      <c r="C94">
        <f t="shared" si="2"/>
        <v>2019</v>
      </c>
      <c r="D94">
        <f t="shared" si="3"/>
        <v>2</v>
      </c>
      <c r="E94" s="10">
        <v>2028332</v>
      </c>
    </row>
    <row r="95" spans="3:5">
      <c r="C95">
        <f t="shared" si="2"/>
        <v>2019</v>
      </c>
      <c r="D95">
        <f t="shared" si="3"/>
        <v>3</v>
      </c>
      <c r="E95" s="10">
        <v>2067709</v>
      </c>
    </row>
    <row r="96" spans="3:5">
      <c r="C96">
        <f t="shared" si="2"/>
        <v>2019</v>
      </c>
      <c r="D96">
        <f t="shared" si="3"/>
        <v>4</v>
      </c>
      <c r="E96" s="10">
        <v>2107086</v>
      </c>
    </row>
    <row r="97" spans="3:5">
      <c r="C97">
        <f t="shared" si="2"/>
        <v>2019</v>
      </c>
      <c r="D97">
        <f t="shared" si="3"/>
        <v>5</v>
      </c>
      <c r="E97" s="10">
        <v>2146462</v>
      </c>
    </row>
    <row r="98" spans="3:5">
      <c r="C98">
        <f t="shared" si="2"/>
        <v>2019</v>
      </c>
      <c r="D98">
        <f t="shared" si="3"/>
        <v>6</v>
      </c>
      <c r="E98" s="10">
        <v>2185839</v>
      </c>
    </row>
    <row r="99" spans="3:5">
      <c r="C99">
        <f t="shared" si="2"/>
        <v>2019</v>
      </c>
      <c r="D99">
        <f t="shared" si="3"/>
        <v>7</v>
      </c>
      <c r="E99" s="10">
        <v>2225216</v>
      </c>
    </row>
    <row r="100" spans="3:5">
      <c r="C100">
        <f t="shared" si="2"/>
        <v>2019</v>
      </c>
      <c r="D100">
        <f t="shared" si="3"/>
        <v>8</v>
      </c>
      <c r="E100" s="10">
        <v>2264593</v>
      </c>
    </row>
    <row r="101" spans="3:5">
      <c r="C101">
        <f t="shared" si="2"/>
        <v>2019</v>
      </c>
      <c r="D101">
        <f t="shared" si="3"/>
        <v>9</v>
      </c>
      <c r="E101" s="10">
        <v>2303970</v>
      </c>
    </row>
    <row r="102" spans="3:5">
      <c r="C102">
        <f t="shared" si="2"/>
        <v>2019</v>
      </c>
      <c r="D102">
        <f t="shared" si="3"/>
        <v>10</v>
      </c>
      <c r="E102" s="10">
        <v>2343347</v>
      </c>
    </row>
    <row r="103" spans="3:5">
      <c r="C103">
        <f t="shared" si="2"/>
        <v>2019</v>
      </c>
      <c r="D103">
        <f t="shared" si="3"/>
        <v>11</v>
      </c>
      <c r="E103" s="10">
        <v>2382724</v>
      </c>
    </row>
    <row r="104" spans="3:5">
      <c r="C104">
        <f t="shared" si="2"/>
        <v>2019</v>
      </c>
      <c r="D104">
        <f t="shared" si="3"/>
        <v>12</v>
      </c>
      <c r="E104" s="10">
        <v>2422101</v>
      </c>
    </row>
    <row r="105" spans="3:5">
      <c r="C105">
        <f t="shared" si="2"/>
        <v>2020</v>
      </c>
      <c r="D105">
        <f t="shared" si="3"/>
        <v>1</v>
      </c>
      <c r="E105" s="10">
        <v>2466360</v>
      </c>
    </row>
    <row r="106" spans="3:5">
      <c r="C106">
        <f t="shared" si="2"/>
        <v>2020</v>
      </c>
      <c r="D106">
        <f t="shared" si="3"/>
        <v>2</v>
      </c>
      <c r="E106" s="10">
        <v>2510619</v>
      </c>
    </row>
    <row r="107" spans="3:5">
      <c r="C107">
        <f t="shared" si="2"/>
        <v>2020</v>
      </c>
      <c r="D107">
        <f t="shared" si="3"/>
        <v>3</v>
      </c>
      <c r="E107" s="10">
        <v>2554878</v>
      </c>
    </row>
    <row r="108" spans="3:5">
      <c r="C108">
        <f t="shared" si="2"/>
        <v>2020</v>
      </c>
      <c r="D108">
        <f t="shared" si="3"/>
        <v>4</v>
      </c>
      <c r="E108" s="10">
        <v>2599137</v>
      </c>
    </row>
    <row r="109" spans="3:5">
      <c r="C109">
        <f t="shared" si="2"/>
        <v>2020</v>
      </c>
      <c r="D109">
        <f t="shared" si="3"/>
        <v>5</v>
      </c>
      <c r="E109" s="10">
        <v>2643397</v>
      </c>
    </row>
    <row r="110" spans="3:5">
      <c r="C110">
        <f t="shared" si="2"/>
        <v>2020</v>
      </c>
      <c r="D110">
        <f t="shared" si="3"/>
        <v>6</v>
      </c>
      <c r="E110" s="10">
        <v>2687656</v>
      </c>
    </row>
    <row r="111" spans="3:5">
      <c r="C111">
        <f t="shared" si="2"/>
        <v>2020</v>
      </c>
      <c r="D111">
        <f t="shared" si="3"/>
        <v>7</v>
      </c>
      <c r="E111" s="10">
        <v>2731915</v>
      </c>
    </row>
    <row r="112" spans="3:5">
      <c r="C112">
        <f t="shared" si="2"/>
        <v>2020</v>
      </c>
      <c r="D112">
        <f t="shared" si="3"/>
        <v>8</v>
      </c>
      <c r="E112" s="10">
        <v>2776174</v>
      </c>
    </row>
    <row r="113" spans="3:5">
      <c r="C113">
        <f t="shared" si="2"/>
        <v>2020</v>
      </c>
      <c r="D113">
        <f t="shared" si="3"/>
        <v>9</v>
      </c>
      <c r="E113" s="10">
        <v>2820433</v>
      </c>
    </row>
    <row r="114" spans="3:5">
      <c r="C114">
        <f t="shared" si="2"/>
        <v>2020</v>
      </c>
      <c r="D114">
        <f t="shared" si="3"/>
        <v>10</v>
      </c>
      <c r="E114" s="10">
        <v>2864692</v>
      </c>
    </row>
    <row r="115" spans="3:5">
      <c r="C115">
        <f t="shared" si="2"/>
        <v>2020</v>
      </c>
      <c r="D115">
        <f t="shared" si="3"/>
        <v>11</v>
      </c>
      <c r="E115" s="10">
        <v>2908951</v>
      </c>
    </row>
    <row r="116" spans="3:5">
      <c r="C116">
        <f t="shared" si="2"/>
        <v>2020</v>
      </c>
      <c r="D116">
        <f t="shared" si="3"/>
        <v>12</v>
      </c>
      <c r="E116" s="10">
        <v>2953210</v>
      </c>
    </row>
    <row r="117" spans="3:5">
      <c r="C117">
        <f t="shared" si="2"/>
        <v>2021</v>
      </c>
      <c r="D117">
        <f t="shared" si="3"/>
        <v>1</v>
      </c>
      <c r="E117" s="10">
        <v>3002338</v>
      </c>
    </row>
    <row r="118" spans="3:5">
      <c r="C118">
        <f t="shared" si="2"/>
        <v>2021</v>
      </c>
      <c r="D118">
        <f t="shared" si="3"/>
        <v>2</v>
      </c>
      <c r="E118" s="10">
        <v>3051466</v>
      </c>
    </row>
    <row r="119" spans="3:5">
      <c r="C119">
        <f t="shared" si="2"/>
        <v>2021</v>
      </c>
      <c r="D119">
        <f t="shared" si="3"/>
        <v>3</v>
      </c>
      <c r="E119" s="10">
        <v>3100594</v>
      </c>
    </row>
    <row r="120" spans="3:5">
      <c r="C120">
        <f t="shared" si="2"/>
        <v>2021</v>
      </c>
      <c r="D120">
        <f t="shared" si="3"/>
        <v>4</v>
      </c>
      <c r="E120" s="10">
        <v>3149722</v>
      </c>
    </row>
    <row r="121" spans="3:5">
      <c r="C121">
        <f t="shared" si="2"/>
        <v>2021</v>
      </c>
      <c r="D121">
        <f t="shared" si="3"/>
        <v>5</v>
      </c>
      <c r="E121" s="10">
        <v>3198850</v>
      </c>
    </row>
    <row r="122" spans="3:5">
      <c r="C122">
        <f t="shared" si="2"/>
        <v>2021</v>
      </c>
      <c r="D122">
        <f t="shared" si="3"/>
        <v>6</v>
      </c>
      <c r="E122" s="10">
        <v>3247978</v>
      </c>
    </row>
    <row r="123" spans="3:5">
      <c r="C123">
        <f t="shared" si="2"/>
        <v>2021</v>
      </c>
      <c r="D123">
        <f t="shared" si="3"/>
        <v>7</v>
      </c>
      <c r="E123" s="10">
        <v>3297106</v>
      </c>
    </row>
    <row r="124" spans="3:5">
      <c r="C124">
        <f t="shared" si="2"/>
        <v>2021</v>
      </c>
      <c r="D124">
        <f t="shared" si="3"/>
        <v>8</v>
      </c>
      <c r="E124" s="10">
        <v>3346234</v>
      </c>
    </row>
    <row r="125" spans="3:5">
      <c r="C125">
        <f t="shared" si="2"/>
        <v>2021</v>
      </c>
      <c r="D125">
        <f t="shared" si="3"/>
        <v>9</v>
      </c>
      <c r="E125" s="10">
        <v>3395362</v>
      </c>
    </row>
    <row r="126" spans="3:5">
      <c r="C126">
        <f t="shared" si="2"/>
        <v>2021</v>
      </c>
      <c r="D126">
        <f t="shared" si="3"/>
        <v>10</v>
      </c>
      <c r="E126" s="10">
        <v>3444490</v>
      </c>
    </row>
    <row r="127" spans="3:5">
      <c r="C127">
        <f t="shared" si="2"/>
        <v>2021</v>
      </c>
      <c r="D127">
        <f t="shared" si="3"/>
        <v>11</v>
      </c>
      <c r="E127" s="10">
        <v>3493618</v>
      </c>
    </row>
    <row r="128" spans="3:5">
      <c r="C128">
        <f t="shared" si="2"/>
        <v>2021</v>
      </c>
      <c r="D128">
        <f t="shared" si="3"/>
        <v>12</v>
      </c>
      <c r="E128" s="10">
        <v>3542746</v>
      </c>
    </row>
    <row r="129" spans="3:5">
      <c r="C129">
        <f t="shared" si="2"/>
        <v>2022</v>
      </c>
      <c r="D129">
        <f t="shared" si="3"/>
        <v>1</v>
      </c>
      <c r="E129" s="10">
        <v>3589701</v>
      </c>
    </row>
    <row r="130" spans="3:5">
      <c r="C130">
        <f t="shared" si="2"/>
        <v>2022</v>
      </c>
      <c r="D130">
        <f t="shared" si="3"/>
        <v>2</v>
      </c>
      <c r="E130" s="10">
        <v>3636657</v>
      </c>
    </row>
    <row r="131" spans="3:5">
      <c r="C131">
        <f t="shared" si="2"/>
        <v>2022</v>
      </c>
      <c r="D131">
        <f t="shared" si="3"/>
        <v>3</v>
      </c>
      <c r="E131" s="10">
        <v>3683612</v>
      </c>
    </row>
    <row r="132" spans="3:5">
      <c r="C132">
        <f t="shared" si="2"/>
        <v>2022</v>
      </c>
      <c r="D132">
        <f t="shared" si="3"/>
        <v>4</v>
      </c>
      <c r="E132" s="10">
        <v>3730568</v>
      </c>
    </row>
    <row r="133" spans="3:5">
      <c r="C133">
        <f t="shared" si="2"/>
        <v>2022</v>
      </c>
      <c r="D133">
        <f t="shared" si="3"/>
        <v>5</v>
      </c>
      <c r="E133" s="10">
        <v>3777523</v>
      </c>
    </row>
    <row r="134" spans="3:5">
      <c r="C134">
        <f t="shared" si="2"/>
        <v>2022</v>
      </c>
      <c r="D134">
        <f t="shared" si="3"/>
        <v>6</v>
      </c>
      <c r="E134" s="10">
        <v>3824479</v>
      </c>
    </row>
    <row r="135" spans="3:5">
      <c r="C135">
        <f t="shared" si="2"/>
        <v>2022</v>
      </c>
      <c r="D135">
        <f t="shared" si="3"/>
        <v>7</v>
      </c>
      <c r="E135" s="10">
        <v>3871434</v>
      </c>
    </row>
    <row r="136" spans="3:5">
      <c r="C136">
        <f t="shared" si="2"/>
        <v>2022</v>
      </c>
      <c r="D136">
        <f t="shared" si="3"/>
        <v>8</v>
      </c>
      <c r="E136" s="10">
        <v>3918390</v>
      </c>
    </row>
    <row r="137" spans="3:5">
      <c r="C137">
        <f t="shared" si="2"/>
        <v>2022</v>
      </c>
      <c r="D137">
        <f t="shared" si="3"/>
        <v>9</v>
      </c>
      <c r="E137" s="10">
        <v>3965345</v>
      </c>
    </row>
    <row r="138" spans="3:5">
      <c r="C138">
        <f t="shared" si="2"/>
        <v>2022</v>
      </c>
      <c r="D138">
        <f t="shared" si="3"/>
        <v>10</v>
      </c>
      <c r="E138" s="10">
        <v>4012301</v>
      </c>
    </row>
    <row r="139" spans="3:5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4059256</v>
      </c>
    </row>
    <row r="140" spans="3:5">
      <c r="C140">
        <f t="shared" si="4"/>
        <v>2022</v>
      </c>
      <c r="D140">
        <f t="shared" si="5"/>
        <v>12</v>
      </c>
      <c r="E140" s="10">
        <v>4106212</v>
      </c>
    </row>
    <row r="141" spans="3:5">
      <c r="C141">
        <f t="shared" si="4"/>
        <v>2023</v>
      </c>
      <c r="D141">
        <f t="shared" si="5"/>
        <v>1</v>
      </c>
      <c r="E141" s="10">
        <v>4139795</v>
      </c>
    </row>
    <row r="142" spans="3:5">
      <c r="C142">
        <f t="shared" si="4"/>
        <v>2023</v>
      </c>
      <c r="D142">
        <f t="shared" si="5"/>
        <v>2</v>
      </c>
      <c r="E142" s="10">
        <v>4173379</v>
      </c>
    </row>
    <row r="143" spans="3:5">
      <c r="C143">
        <f t="shared" si="4"/>
        <v>2023</v>
      </c>
      <c r="D143">
        <f t="shared" si="5"/>
        <v>3</v>
      </c>
      <c r="E143" s="10">
        <v>4206962</v>
      </c>
    </row>
    <row r="144" spans="3:5">
      <c r="C144">
        <f t="shared" si="4"/>
        <v>2023</v>
      </c>
      <c r="D144">
        <f t="shared" si="5"/>
        <v>4</v>
      </c>
      <c r="E144" s="10">
        <v>4240545</v>
      </c>
    </row>
    <row r="145" spans="3:5">
      <c r="C145">
        <f t="shared" si="4"/>
        <v>2023</v>
      </c>
      <c r="D145">
        <f t="shared" si="5"/>
        <v>5</v>
      </c>
      <c r="E145" s="10">
        <v>4274129</v>
      </c>
    </row>
    <row r="146" spans="3:5">
      <c r="C146">
        <f t="shared" si="4"/>
        <v>2023</v>
      </c>
      <c r="D146">
        <f t="shared" si="5"/>
        <v>6</v>
      </c>
      <c r="E146" s="10">
        <v>4307712</v>
      </c>
    </row>
    <row r="147" spans="3:5">
      <c r="C147">
        <f t="shared" si="4"/>
        <v>2023</v>
      </c>
      <c r="D147">
        <f t="shared" si="5"/>
        <v>7</v>
      </c>
      <c r="E147" s="10">
        <v>4341295</v>
      </c>
    </row>
    <row r="148" spans="3:5">
      <c r="C148">
        <f t="shared" si="4"/>
        <v>2023</v>
      </c>
      <c r="D148">
        <f t="shared" si="5"/>
        <v>8</v>
      </c>
      <c r="E148" s="10">
        <v>4374879</v>
      </c>
    </row>
    <row r="149" spans="3:5">
      <c r="C149">
        <f t="shared" si="4"/>
        <v>2023</v>
      </c>
      <c r="D149">
        <f t="shared" si="5"/>
        <v>9</v>
      </c>
      <c r="E149" s="10">
        <v>4408462</v>
      </c>
    </row>
    <row r="150" spans="3:5">
      <c r="C150">
        <f t="shared" si="4"/>
        <v>2023</v>
      </c>
      <c r="D150">
        <f t="shared" si="5"/>
        <v>10</v>
      </c>
      <c r="E150" s="10">
        <v>4442046</v>
      </c>
    </row>
    <row r="151" spans="3:5">
      <c r="C151">
        <f t="shared" si="4"/>
        <v>2023</v>
      </c>
      <c r="D151">
        <f t="shared" si="5"/>
        <v>11</v>
      </c>
      <c r="E151" s="10">
        <v>4475629</v>
      </c>
    </row>
    <row r="152" spans="3:5">
      <c r="C152">
        <f t="shared" si="4"/>
        <v>2023</v>
      </c>
      <c r="D152">
        <f t="shared" si="5"/>
        <v>12</v>
      </c>
      <c r="E152" s="10">
        <v>4509212</v>
      </c>
    </row>
    <row r="153" spans="3:5">
      <c r="C153">
        <f t="shared" si="4"/>
        <v>2024</v>
      </c>
      <c r="D153">
        <f t="shared" si="5"/>
        <v>1</v>
      </c>
      <c r="E153" s="10">
        <v>4547847</v>
      </c>
    </row>
    <row r="154" spans="3:5">
      <c r="C154">
        <f t="shared" si="4"/>
        <v>2024</v>
      </c>
      <c r="D154">
        <f t="shared" si="5"/>
        <v>2</v>
      </c>
      <c r="E154" s="10">
        <v>4586482</v>
      </c>
    </row>
    <row r="155" spans="3:5">
      <c r="C155">
        <f t="shared" si="4"/>
        <v>2024</v>
      </c>
      <c r="D155">
        <f t="shared" si="5"/>
        <v>3</v>
      </c>
      <c r="E155" s="10">
        <v>4625118</v>
      </c>
    </row>
    <row r="156" spans="3:5">
      <c r="C156">
        <f t="shared" si="4"/>
        <v>2024</v>
      </c>
      <c r="D156">
        <f t="shared" si="5"/>
        <v>4</v>
      </c>
      <c r="E156" s="10">
        <v>4663753</v>
      </c>
    </row>
    <row r="157" spans="3:5">
      <c r="C157">
        <f t="shared" si="4"/>
        <v>2024</v>
      </c>
      <c r="D157">
        <f t="shared" si="5"/>
        <v>5</v>
      </c>
      <c r="E157" s="10">
        <v>4702388</v>
      </c>
    </row>
    <row r="158" spans="3:5">
      <c r="C158">
        <f t="shared" si="4"/>
        <v>2024</v>
      </c>
      <c r="D158">
        <f t="shared" si="5"/>
        <v>6</v>
      </c>
      <c r="E158" s="10">
        <v>4741023</v>
      </c>
    </row>
    <row r="159" spans="3:5">
      <c r="C159">
        <f t="shared" si="4"/>
        <v>2024</v>
      </c>
      <c r="D159">
        <f t="shared" si="5"/>
        <v>7</v>
      </c>
      <c r="E159" s="10">
        <v>4779659</v>
      </c>
    </row>
    <row r="160" spans="3:5">
      <c r="C160">
        <f t="shared" si="4"/>
        <v>2024</v>
      </c>
      <c r="D160">
        <f t="shared" si="5"/>
        <v>8</v>
      </c>
      <c r="E160" s="10">
        <v>4818294</v>
      </c>
    </row>
    <row r="161" spans="3:5">
      <c r="C161">
        <f t="shared" si="4"/>
        <v>2024</v>
      </c>
      <c r="D161">
        <f t="shared" si="5"/>
        <v>9</v>
      </c>
      <c r="E161" s="10">
        <v>4856929</v>
      </c>
    </row>
    <row r="162" spans="3:5">
      <c r="C162">
        <f t="shared" si="4"/>
        <v>2024</v>
      </c>
      <c r="D162">
        <f t="shared" si="5"/>
        <v>10</v>
      </c>
      <c r="E162" s="10">
        <v>4895564</v>
      </c>
    </row>
    <row r="163" spans="3:5">
      <c r="C163">
        <f t="shared" si="4"/>
        <v>2024</v>
      </c>
      <c r="D163">
        <f t="shared" si="5"/>
        <v>11</v>
      </c>
      <c r="E163" s="10">
        <v>4934200</v>
      </c>
    </row>
    <row r="164" spans="3:5">
      <c r="C164">
        <f t="shared" si="4"/>
        <v>2024</v>
      </c>
      <c r="D164">
        <f t="shared" si="5"/>
        <v>12</v>
      </c>
      <c r="E164" s="10">
        <v>4972835</v>
      </c>
    </row>
    <row r="165" spans="3:5">
      <c r="C165">
        <f t="shared" si="4"/>
        <v>2025</v>
      </c>
      <c r="D165">
        <f t="shared" si="5"/>
        <v>1</v>
      </c>
      <c r="E165" s="10">
        <v>5002353</v>
      </c>
    </row>
    <row r="166" spans="3:5">
      <c r="C166">
        <f t="shared" si="4"/>
        <v>2025</v>
      </c>
      <c r="D166">
        <f t="shared" si="5"/>
        <v>2</v>
      </c>
      <c r="E166" s="10">
        <v>5031872</v>
      </c>
    </row>
    <row r="167" spans="3:5">
      <c r="C167">
        <f t="shared" si="4"/>
        <v>2025</v>
      </c>
      <c r="D167">
        <f t="shared" si="5"/>
        <v>3</v>
      </c>
      <c r="E167" s="10">
        <v>5061390</v>
      </c>
    </row>
    <row r="168" spans="3:5">
      <c r="C168">
        <f t="shared" si="4"/>
        <v>2025</v>
      </c>
      <c r="D168">
        <f t="shared" si="5"/>
        <v>4</v>
      </c>
      <c r="E168" s="10">
        <v>5090909</v>
      </c>
    </row>
    <row r="169" spans="3:5">
      <c r="C169">
        <f t="shared" si="4"/>
        <v>2025</v>
      </c>
      <c r="D169">
        <f t="shared" si="5"/>
        <v>5</v>
      </c>
      <c r="E169" s="10">
        <v>5120427</v>
      </c>
    </row>
    <row r="170" spans="3:5">
      <c r="C170">
        <f t="shared" si="4"/>
        <v>2025</v>
      </c>
      <c r="D170">
        <f t="shared" si="5"/>
        <v>6</v>
      </c>
      <c r="E170" s="10">
        <v>5149946</v>
      </c>
    </row>
    <row r="171" spans="3:5">
      <c r="C171">
        <f t="shared" si="4"/>
        <v>2025</v>
      </c>
      <c r="D171">
        <f t="shared" si="5"/>
        <v>7</v>
      </c>
      <c r="E171" s="10">
        <v>5179464</v>
      </c>
    </row>
    <row r="172" spans="3:5">
      <c r="C172">
        <f t="shared" si="4"/>
        <v>2025</v>
      </c>
      <c r="D172">
        <f t="shared" si="5"/>
        <v>8</v>
      </c>
      <c r="E172" s="10">
        <v>5208983</v>
      </c>
    </row>
    <row r="173" spans="3:5">
      <c r="C173">
        <f t="shared" si="4"/>
        <v>2025</v>
      </c>
      <c r="D173">
        <f t="shared" si="5"/>
        <v>9</v>
      </c>
      <c r="E173" s="10">
        <v>5238501</v>
      </c>
    </row>
    <row r="174" spans="3:5">
      <c r="C174">
        <f t="shared" si="4"/>
        <v>2025</v>
      </c>
      <c r="D174">
        <f t="shared" si="5"/>
        <v>10</v>
      </c>
      <c r="E174" s="10">
        <v>5268019</v>
      </c>
    </row>
    <row r="175" spans="3:5">
      <c r="C175">
        <f t="shared" si="4"/>
        <v>2025</v>
      </c>
      <c r="D175">
        <f t="shared" si="5"/>
        <v>11</v>
      </c>
      <c r="E175" s="10">
        <v>5297538</v>
      </c>
    </row>
    <row r="176" spans="3:5">
      <c r="C176">
        <f t="shared" si="4"/>
        <v>2025</v>
      </c>
      <c r="D176">
        <f t="shared" si="5"/>
        <v>12</v>
      </c>
      <c r="E176" s="10">
        <v>5327056</v>
      </c>
    </row>
    <row r="177" spans="3:5">
      <c r="C177">
        <f t="shared" si="4"/>
        <v>2026</v>
      </c>
      <c r="D177">
        <f t="shared" si="5"/>
        <v>1</v>
      </c>
      <c r="E177" s="10">
        <v>5359236</v>
      </c>
    </row>
    <row r="178" spans="3:5">
      <c r="C178">
        <f t="shared" si="4"/>
        <v>2026</v>
      </c>
      <c r="D178">
        <f t="shared" si="5"/>
        <v>2</v>
      </c>
      <c r="E178" s="10">
        <v>5391416</v>
      </c>
    </row>
    <row r="179" spans="3:5">
      <c r="C179">
        <f t="shared" si="4"/>
        <v>2026</v>
      </c>
      <c r="D179">
        <f t="shared" si="5"/>
        <v>3</v>
      </c>
      <c r="E179" s="10">
        <v>5423596</v>
      </c>
    </row>
    <row r="180" spans="3:5">
      <c r="C180">
        <f t="shared" si="4"/>
        <v>2026</v>
      </c>
      <c r="D180">
        <f t="shared" si="5"/>
        <v>4</v>
      </c>
      <c r="E180" s="10">
        <v>5455777</v>
      </c>
    </row>
    <row r="181" spans="3:5">
      <c r="C181">
        <f t="shared" si="4"/>
        <v>2026</v>
      </c>
      <c r="D181">
        <f t="shared" si="5"/>
        <v>5</v>
      </c>
      <c r="E181" s="10">
        <v>5487957</v>
      </c>
    </row>
    <row r="182" spans="3:5">
      <c r="C182">
        <f t="shared" si="4"/>
        <v>2026</v>
      </c>
      <c r="D182">
        <f t="shared" si="5"/>
        <v>6</v>
      </c>
      <c r="E182" s="10">
        <v>5520137</v>
      </c>
    </row>
    <row r="183" spans="3:5">
      <c r="C183">
        <f t="shared" si="4"/>
        <v>2026</v>
      </c>
      <c r="D183">
        <f t="shared" si="5"/>
        <v>7</v>
      </c>
      <c r="E183" s="10">
        <v>5552317</v>
      </c>
    </row>
    <row r="184" spans="3:5">
      <c r="C184">
        <f t="shared" si="4"/>
        <v>2026</v>
      </c>
      <c r="D184">
        <f t="shared" si="5"/>
        <v>8</v>
      </c>
      <c r="E184" s="10">
        <v>5584497</v>
      </c>
    </row>
    <row r="185" spans="3:5">
      <c r="C185">
        <f t="shared" si="4"/>
        <v>2026</v>
      </c>
      <c r="D185">
        <f t="shared" si="5"/>
        <v>9</v>
      </c>
      <c r="E185" s="10">
        <v>5616677</v>
      </c>
    </row>
    <row r="186" spans="3:5">
      <c r="C186">
        <f t="shared" si="4"/>
        <v>2026</v>
      </c>
      <c r="D186">
        <f t="shared" si="5"/>
        <v>10</v>
      </c>
      <c r="E186" s="10">
        <v>5648858</v>
      </c>
    </row>
    <row r="187" spans="3:5">
      <c r="C187">
        <f t="shared" si="4"/>
        <v>2026</v>
      </c>
      <c r="D187">
        <f t="shared" si="5"/>
        <v>11</v>
      </c>
      <c r="E187" s="10">
        <v>5681038</v>
      </c>
    </row>
    <row r="188" spans="3:5">
      <c r="C188">
        <f t="shared" si="4"/>
        <v>2026</v>
      </c>
      <c r="D188">
        <f t="shared" si="5"/>
        <v>12</v>
      </c>
      <c r="E188" s="10">
        <v>5713218</v>
      </c>
    </row>
    <row r="189" spans="3:5">
      <c r="C189">
        <f t="shared" si="4"/>
        <v>2027</v>
      </c>
      <c r="D189">
        <f t="shared" si="5"/>
        <v>1</v>
      </c>
      <c r="E189" s="10">
        <v>5739935</v>
      </c>
    </row>
    <row r="190" spans="3:5">
      <c r="C190">
        <f t="shared" si="4"/>
        <v>2027</v>
      </c>
      <c r="D190">
        <f t="shared" si="5"/>
        <v>2</v>
      </c>
      <c r="E190" s="10">
        <v>5766653</v>
      </c>
    </row>
    <row r="191" spans="3:5">
      <c r="C191">
        <f t="shared" si="4"/>
        <v>2027</v>
      </c>
      <c r="D191">
        <f t="shared" si="5"/>
        <v>3</v>
      </c>
      <c r="E191" s="10">
        <v>5793370</v>
      </c>
    </row>
    <row r="192" spans="3:5">
      <c r="C192">
        <f t="shared" si="4"/>
        <v>2027</v>
      </c>
      <c r="D192">
        <f t="shared" si="5"/>
        <v>4</v>
      </c>
      <c r="E192" s="10">
        <v>5820087</v>
      </c>
    </row>
    <row r="193" spans="3:5">
      <c r="C193">
        <f t="shared" si="4"/>
        <v>2027</v>
      </c>
      <c r="D193">
        <f t="shared" si="5"/>
        <v>5</v>
      </c>
      <c r="E193" s="10">
        <v>5846805</v>
      </c>
    </row>
    <row r="194" spans="3:5">
      <c r="C194">
        <f t="shared" si="4"/>
        <v>2027</v>
      </c>
      <c r="D194">
        <f t="shared" si="5"/>
        <v>6</v>
      </c>
      <c r="E194" s="10">
        <v>5873522</v>
      </c>
    </row>
    <row r="195" spans="3:5">
      <c r="C195">
        <f t="shared" si="4"/>
        <v>2027</v>
      </c>
      <c r="D195">
        <f t="shared" si="5"/>
        <v>7</v>
      </c>
      <c r="E195" s="10">
        <v>5900240</v>
      </c>
    </row>
    <row r="196" spans="3:5">
      <c r="C196">
        <f t="shared" si="4"/>
        <v>2027</v>
      </c>
      <c r="D196">
        <f t="shared" si="5"/>
        <v>8</v>
      </c>
      <c r="E196" s="10">
        <v>5926957</v>
      </c>
    </row>
    <row r="197" spans="3:5">
      <c r="C197">
        <f t="shared" si="4"/>
        <v>2027</v>
      </c>
      <c r="D197">
        <f t="shared" si="5"/>
        <v>9</v>
      </c>
      <c r="E197" s="10">
        <v>5953674</v>
      </c>
    </row>
    <row r="198" spans="3:5">
      <c r="C198">
        <f t="shared" si="4"/>
        <v>2027</v>
      </c>
      <c r="D198">
        <f t="shared" si="5"/>
        <v>10</v>
      </c>
      <c r="E198" s="10">
        <v>5980392</v>
      </c>
    </row>
    <row r="199" spans="3:5">
      <c r="C199">
        <f t="shared" si="4"/>
        <v>2027</v>
      </c>
      <c r="D199">
        <f t="shared" si="5"/>
        <v>11</v>
      </c>
      <c r="E199" s="10">
        <v>6007109</v>
      </c>
    </row>
    <row r="200" spans="3:5">
      <c r="C200">
        <f t="shared" si="4"/>
        <v>2027</v>
      </c>
      <c r="D200">
        <f t="shared" si="5"/>
        <v>12</v>
      </c>
      <c r="E200" s="10">
        <v>6033826</v>
      </c>
    </row>
    <row r="201" spans="3:5">
      <c r="C201">
        <f t="shared" si="4"/>
        <v>2028</v>
      </c>
      <c r="D201">
        <f t="shared" si="5"/>
        <v>1</v>
      </c>
      <c r="E201" s="10">
        <v>6058113</v>
      </c>
    </row>
    <row r="202" spans="3:5">
      <c r="C202">
        <f t="shared" si="4"/>
        <v>2028</v>
      </c>
      <c r="D202">
        <f t="shared" si="5"/>
        <v>2</v>
      </c>
      <c r="E202" s="10">
        <v>6082401</v>
      </c>
    </row>
    <row r="203" spans="3:5">
      <c r="C203">
        <f t="shared" ref="C203:C266" si="6">IF(D203=1,C202+1,C202)</f>
        <v>2028</v>
      </c>
      <c r="D203">
        <f t="shared" ref="D203:D266" si="7">IF(D202=12,1,D202+1)</f>
        <v>3</v>
      </c>
      <c r="E203" s="10">
        <v>6106688</v>
      </c>
    </row>
    <row r="204" spans="3:5">
      <c r="C204">
        <f t="shared" si="6"/>
        <v>2028</v>
      </c>
      <c r="D204">
        <f t="shared" si="7"/>
        <v>4</v>
      </c>
      <c r="E204" s="10">
        <v>6130975</v>
      </c>
    </row>
    <row r="205" spans="3:5">
      <c r="C205">
        <f t="shared" si="6"/>
        <v>2028</v>
      </c>
      <c r="D205">
        <f t="shared" si="7"/>
        <v>5</v>
      </c>
      <c r="E205" s="10">
        <v>6155262</v>
      </c>
    </row>
    <row r="206" spans="3:5">
      <c r="C206">
        <f t="shared" si="6"/>
        <v>2028</v>
      </c>
      <c r="D206">
        <f t="shared" si="7"/>
        <v>6</v>
      </c>
      <c r="E206" s="10">
        <v>6179550</v>
      </c>
    </row>
    <row r="207" spans="3:5">
      <c r="C207">
        <f t="shared" si="6"/>
        <v>2028</v>
      </c>
      <c r="D207">
        <f t="shared" si="7"/>
        <v>7</v>
      </c>
      <c r="E207" s="10">
        <v>6203837</v>
      </c>
    </row>
    <row r="208" spans="3:5">
      <c r="C208">
        <f t="shared" si="6"/>
        <v>2028</v>
      </c>
      <c r="D208">
        <f t="shared" si="7"/>
        <v>8</v>
      </c>
      <c r="E208" s="10">
        <v>6228124</v>
      </c>
    </row>
    <row r="209" spans="3:5">
      <c r="C209">
        <f t="shared" si="6"/>
        <v>2028</v>
      </c>
      <c r="D209">
        <f t="shared" si="7"/>
        <v>9</v>
      </c>
      <c r="E209" s="10">
        <v>6252411</v>
      </c>
    </row>
    <row r="210" spans="3:5">
      <c r="C210">
        <f t="shared" si="6"/>
        <v>2028</v>
      </c>
      <c r="D210">
        <f t="shared" si="7"/>
        <v>10</v>
      </c>
      <c r="E210" s="10">
        <v>6276699</v>
      </c>
    </row>
    <row r="211" spans="3:5">
      <c r="C211">
        <f t="shared" si="6"/>
        <v>2028</v>
      </c>
      <c r="D211">
        <f t="shared" si="7"/>
        <v>11</v>
      </c>
      <c r="E211" s="10">
        <v>6300986</v>
      </c>
    </row>
    <row r="212" spans="3:5">
      <c r="C212">
        <f t="shared" si="6"/>
        <v>2028</v>
      </c>
      <c r="D212">
        <f t="shared" si="7"/>
        <v>12</v>
      </c>
      <c r="E212" s="10">
        <v>6325273</v>
      </c>
    </row>
    <row r="213" spans="3:5">
      <c r="C213">
        <f t="shared" si="6"/>
        <v>2029</v>
      </c>
      <c r="D213">
        <f t="shared" si="7"/>
        <v>1</v>
      </c>
      <c r="E213" s="10">
        <v>6344459</v>
      </c>
    </row>
    <row r="214" spans="3:5">
      <c r="C214">
        <f t="shared" si="6"/>
        <v>2029</v>
      </c>
      <c r="D214">
        <f t="shared" si="7"/>
        <v>2</v>
      </c>
      <c r="E214" s="10">
        <v>6363644</v>
      </c>
    </row>
    <row r="215" spans="3:5">
      <c r="C215">
        <f t="shared" si="6"/>
        <v>2029</v>
      </c>
      <c r="D215">
        <f t="shared" si="7"/>
        <v>3</v>
      </c>
      <c r="E215" s="10">
        <v>6382830</v>
      </c>
    </row>
    <row r="216" spans="3:5">
      <c r="C216">
        <f t="shared" si="6"/>
        <v>2029</v>
      </c>
      <c r="D216">
        <f t="shared" si="7"/>
        <v>4</v>
      </c>
      <c r="E216" s="10">
        <v>6402016</v>
      </c>
    </row>
    <row r="217" spans="3:5">
      <c r="C217">
        <f t="shared" si="6"/>
        <v>2029</v>
      </c>
      <c r="D217">
        <f t="shared" si="7"/>
        <v>5</v>
      </c>
      <c r="E217" s="10">
        <v>6421201</v>
      </c>
    </row>
    <row r="218" spans="3:5">
      <c r="C218">
        <f t="shared" si="6"/>
        <v>2029</v>
      </c>
      <c r="D218">
        <f t="shared" si="7"/>
        <v>6</v>
      </c>
      <c r="E218" s="10">
        <v>6440387</v>
      </c>
    </row>
    <row r="219" spans="3:5">
      <c r="C219">
        <f t="shared" si="6"/>
        <v>2029</v>
      </c>
      <c r="D219">
        <f t="shared" si="7"/>
        <v>7</v>
      </c>
      <c r="E219" s="10">
        <v>6459573</v>
      </c>
    </row>
    <row r="220" spans="3:5">
      <c r="C220">
        <f t="shared" si="6"/>
        <v>2029</v>
      </c>
      <c r="D220">
        <f t="shared" si="7"/>
        <v>8</v>
      </c>
      <c r="E220" s="10">
        <v>6478758</v>
      </c>
    </row>
    <row r="221" spans="3:5">
      <c r="C221">
        <f t="shared" si="6"/>
        <v>2029</v>
      </c>
      <c r="D221">
        <f t="shared" si="7"/>
        <v>9</v>
      </c>
      <c r="E221" s="10">
        <v>6497944</v>
      </c>
    </row>
    <row r="222" spans="3:5">
      <c r="C222">
        <f t="shared" si="6"/>
        <v>2029</v>
      </c>
      <c r="D222">
        <f t="shared" si="7"/>
        <v>10</v>
      </c>
      <c r="E222" s="10">
        <v>6517130</v>
      </c>
    </row>
    <row r="223" spans="3:5">
      <c r="C223">
        <f t="shared" si="6"/>
        <v>2029</v>
      </c>
      <c r="D223">
        <f t="shared" si="7"/>
        <v>11</v>
      </c>
      <c r="E223" s="10">
        <v>6536315</v>
      </c>
    </row>
    <row r="224" spans="3:5">
      <c r="C224">
        <f t="shared" si="6"/>
        <v>2029</v>
      </c>
      <c r="D224">
        <f t="shared" si="7"/>
        <v>12</v>
      </c>
      <c r="E224" s="10">
        <v>6555501</v>
      </c>
    </row>
    <row r="225" spans="3:5">
      <c r="C225">
        <f t="shared" si="6"/>
        <v>2030</v>
      </c>
      <c r="D225">
        <f t="shared" si="7"/>
        <v>1</v>
      </c>
      <c r="E225" s="10">
        <v>6571635</v>
      </c>
    </row>
    <row r="226" spans="3:5">
      <c r="C226">
        <f t="shared" si="6"/>
        <v>2030</v>
      </c>
      <c r="D226">
        <f t="shared" si="7"/>
        <v>2</v>
      </c>
      <c r="E226" s="10">
        <v>6587769</v>
      </c>
    </row>
    <row r="227" spans="3:5">
      <c r="C227">
        <f t="shared" si="6"/>
        <v>2030</v>
      </c>
      <c r="D227">
        <f t="shared" si="7"/>
        <v>3</v>
      </c>
      <c r="E227" s="10">
        <v>6603903</v>
      </c>
    </row>
    <row r="228" spans="3:5">
      <c r="C228">
        <f t="shared" si="6"/>
        <v>2030</v>
      </c>
      <c r="D228">
        <f t="shared" si="7"/>
        <v>4</v>
      </c>
      <c r="E228" s="10">
        <v>6620037</v>
      </c>
    </row>
    <row r="229" spans="3:5">
      <c r="C229">
        <f t="shared" si="6"/>
        <v>2030</v>
      </c>
      <c r="D229">
        <f t="shared" si="7"/>
        <v>5</v>
      </c>
      <c r="E229" s="10">
        <v>6636171</v>
      </c>
    </row>
    <row r="230" spans="3:5">
      <c r="C230">
        <f t="shared" si="6"/>
        <v>2030</v>
      </c>
      <c r="D230">
        <f t="shared" si="7"/>
        <v>6</v>
      </c>
      <c r="E230" s="10">
        <v>6652305</v>
      </c>
    </row>
    <row r="231" spans="3:5">
      <c r="C231">
        <f t="shared" si="6"/>
        <v>2030</v>
      </c>
      <c r="D231">
        <f t="shared" si="7"/>
        <v>7</v>
      </c>
      <c r="E231" s="10">
        <v>6668439</v>
      </c>
    </row>
    <row r="232" spans="3:5">
      <c r="C232">
        <f t="shared" si="6"/>
        <v>2030</v>
      </c>
      <c r="D232">
        <f t="shared" si="7"/>
        <v>8</v>
      </c>
      <c r="E232" s="10">
        <v>6684573</v>
      </c>
    </row>
    <row r="233" spans="3:5">
      <c r="C233">
        <f t="shared" si="6"/>
        <v>2030</v>
      </c>
      <c r="D233">
        <f t="shared" si="7"/>
        <v>9</v>
      </c>
      <c r="E233" s="10">
        <v>6700707</v>
      </c>
    </row>
    <row r="234" spans="3:5">
      <c r="C234">
        <f t="shared" si="6"/>
        <v>2030</v>
      </c>
      <c r="D234">
        <f t="shared" si="7"/>
        <v>10</v>
      </c>
      <c r="E234" s="10">
        <v>6716841</v>
      </c>
    </row>
    <row r="235" spans="3:5">
      <c r="C235">
        <f t="shared" si="6"/>
        <v>2030</v>
      </c>
      <c r="D235">
        <f t="shared" si="7"/>
        <v>11</v>
      </c>
      <c r="E235" s="10">
        <v>6732975</v>
      </c>
    </row>
    <row r="236" spans="3:5">
      <c r="C236">
        <f t="shared" si="6"/>
        <v>2030</v>
      </c>
      <c r="D236">
        <f t="shared" si="7"/>
        <v>12</v>
      </c>
      <c r="E236" s="10">
        <v>6749109</v>
      </c>
    </row>
    <row r="237" spans="3:5">
      <c r="C237">
        <f t="shared" si="6"/>
        <v>2031</v>
      </c>
      <c r="D237">
        <f t="shared" si="7"/>
        <v>1</v>
      </c>
      <c r="E237" s="10">
        <v>6760352</v>
      </c>
    </row>
    <row r="238" spans="3:5">
      <c r="C238">
        <f t="shared" si="6"/>
        <v>2031</v>
      </c>
      <c r="D238">
        <f t="shared" si="7"/>
        <v>2</v>
      </c>
      <c r="E238" s="10">
        <v>6771594</v>
      </c>
    </row>
    <row r="239" spans="3:5">
      <c r="C239">
        <f t="shared" si="6"/>
        <v>2031</v>
      </c>
      <c r="D239">
        <f t="shared" si="7"/>
        <v>3</v>
      </c>
      <c r="E239" s="10">
        <v>6782837</v>
      </c>
    </row>
    <row r="240" spans="3:5">
      <c r="C240">
        <f t="shared" si="6"/>
        <v>2031</v>
      </c>
      <c r="D240">
        <f t="shared" si="7"/>
        <v>4</v>
      </c>
      <c r="E240" s="10">
        <v>6794080</v>
      </c>
    </row>
    <row r="241" spans="3:5">
      <c r="C241">
        <f t="shared" si="6"/>
        <v>2031</v>
      </c>
      <c r="D241">
        <f t="shared" si="7"/>
        <v>5</v>
      </c>
      <c r="E241" s="10">
        <v>6805322</v>
      </c>
    </row>
    <row r="242" spans="3:5">
      <c r="C242">
        <f t="shared" si="6"/>
        <v>2031</v>
      </c>
      <c r="D242">
        <f t="shared" si="7"/>
        <v>6</v>
      </c>
      <c r="E242" s="10">
        <v>6816565</v>
      </c>
    </row>
    <row r="243" spans="3:5">
      <c r="C243">
        <f t="shared" si="6"/>
        <v>2031</v>
      </c>
      <c r="D243">
        <f t="shared" si="7"/>
        <v>7</v>
      </c>
      <c r="E243" s="10">
        <v>6827807</v>
      </c>
    </row>
    <row r="244" spans="3:5">
      <c r="C244">
        <f t="shared" si="6"/>
        <v>2031</v>
      </c>
      <c r="D244">
        <f t="shared" si="7"/>
        <v>8</v>
      </c>
      <c r="E244" s="10">
        <v>6839050</v>
      </c>
    </row>
    <row r="245" spans="3:5">
      <c r="C245">
        <f t="shared" si="6"/>
        <v>2031</v>
      </c>
      <c r="D245">
        <f t="shared" si="7"/>
        <v>9</v>
      </c>
      <c r="E245" s="10">
        <v>6850293</v>
      </c>
    </row>
    <row r="246" spans="3:5">
      <c r="C246">
        <f t="shared" si="6"/>
        <v>2031</v>
      </c>
      <c r="D246">
        <f t="shared" si="7"/>
        <v>10</v>
      </c>
      <c r="E246" s="10">
        <v>6861535</v>
      </c>
    </row>
    <row r="247" spans="3:5">
      <c r="C247">
        <f t="shared" si="6"/>
        <v>2031</v>
      </c>
      <c r="D247">
        <f t="shared" si="7"/>
        <v>11</v>
      </c>
      <c r="E247" s="10">
        <v>6872778</v>
      </c>
    </row>
    <row r="248" spans="3:5">
      <c r="C248">
        <f t="shared" si="6"/>
        <v>2031</v>
      </c>
      <c r="D248">
        <f t="shared" si="7"/>
        <v>12</v>
      </c>
      <c r="E248" s="10">
        <v>6884021</v>
      </c>
    </row>
    <row r="249" spans="3:5">
      <c r="C249">
        <f t="shared" si="6"/>
        <v>2032</v>
      </c>
      <c r="D249">
        <f t="shared" si="7"/>
        <v>1</v>
      </c>
      <c r="E249" s="10">
        <v>6891718</v>
      </c>
    </row>
    <row r="250" spans="3:5">
      <c r="C250">
        <f t="shared" si="6"/>
        <v>2032</v>
      </c>
      <c r="D250">
        <f t="shared" si="7"/>
        <v>2</v>
      </c>
      <c r="E250" s="10">
        <v>6899416</v>
      </c>
    </row>
    <row r="251" spans="3:5">
      <c r="C251">
        <f t="shared" si="6"/>
        <v>2032</v>
      </c>
      <c r="D251">
        <f t="shared" si="7"/>
        <v>3</v>
      </c>
      <c r="E251" s="10">
        <v>6907113</v>
      </c>
    </row>
    <row r="252" spans="3:5">
      <c r="C252">
        <f t="shared" si="6"/>
        <v>2032</v>
      </c>
      <c r="D252">
        <f t="shared" si="7"/>
        <v>4</v>
      </c>
      <c r="E252" s="10">
        <v>6914810</v>
      </c>
    </row>
    <row r="253" spans="3:5">
      <c r="C253">
        <f t="shared" si="6"/>
        <v>2032</v>
      </c>
      <c r="D253">
        <f t="shared" si="7"/>
        <v>5</v>
      </c>
      <c r="E253" s="10">
        <v>6922507</v>
      </c>
    </row>
    <row r="254" spans="3:5">
      <c r="C254">
        <f t="shared" si="6"/>
        <v>2032</v>
      </c>
      <c r="D254">
        <f t="shared" si="7"/>
        <v>6</v>
      </c>
      <c r="E254" s="10">
        <v>6930205</v>
      </c>
    </row>
    <row r="255" spans="3:5">
      <c r="C255">
        <f t="shared" si="6"/>
        <v>2032</v>
      </c>
      <c r="D255">
        <f t="shared" si="7"/>
        <v>7</v>
      </c>
      <c r="E255" s="10">
        <v>6937902</v>
      </c>
    </row>
    <row r="256" spans="3:5">
      <c r="C256">
        <f t="shared" si="6"/>
        <v>2032</v>
      </c>
      <c r="D256">
        <f t="shared" si="7"/>
        <v>8</v>
      </c>
      <c r="E256" s="10">
        <v>6945599</v>
      </c>
    </row>
    <row r="257" spans="3:5">
      <c r="C257">
        <f t="shared" si="6"/>
        <v>2032</v>
      </c>
      <c r="D257">
        <f t="shared" si="7"/>
        <v>9</v>
      </c>
      <c r="E257" s="10">
        <v>6953296</v>
      </c>
    </row>
    <row r="258" spans="3:5">
      <c r="C258">
        <f t="shared" si="6"/>
        <v>2032</v>
      </c>
      <c r="D258">
        <f t="shared" si="7"/>
        <v>10</v>
      </c>
      <c r="E258" s="10">
        <v>6960994</v>
      </c>
    </row>
    <row r="259" spans="3:5">
      <c r="C259">
        <f t="shared" si="6"/>
        <v>2032</v>
      </c>
      <c r="D259">
        <f t="shared" si="7"/>
        <v>11</v>
      </c>
      <c r="E259" s="10">
        <v>6968691</v>
      </c>
    </row>
    <row r="260" spans="3:5">
      <c r="C260">
        <f t="shared" si="6"/>
        <v>2032</v>
      </c>
      <c r="D260">
        <f t="shared" si="7"/>
        <v>12</v>
      </c>
      <c r="E260" s="10">
        <v>6976388</v>
      </c>
    </row>
    <row r="261" spans="3:5">
      <c r="C261">
        <f t="shared" si="6"/>
        <v>2033</v>
      </c>
      <c r="D261">
        <f t="shared" si="7"/>
        <v>1</v>
      </c>
      <c r="E261" s="10">
        <v>6984033</v>
      </c>
    </row>
    <row r="262" spans="3:5">
      <c r="C262">
        <f t="shared" si="6"/>
        <v>2033</v>
      </c>
      <c r="D262">
        <f t="shared" si="7"/>
        <v>2</v>
      </c>
      <c r="E262" s="10">
        <v>6991677</v>
      </c>
    </row>
    <row r="263" spans="3:5">
      <c r="C263">
        <f t="shared" si="6"/>
        <v>2033</v>
      </c>
      <c r="D263">
        <f t="shared" si="7"/>
        <v>3</v>
      </c>
      <c r="E263" s="10">
        <v>6999322</v>
      </c>
    </row>
    <row r="264" spans="3:5">
      <c r="C264">
        <f t="shared" si="6"/>
        <v>2033</v>
      </c>
      <c r="D264">
        <f t="shared" si="7"/>
        <v>4</v>
      </c>
      <c r="E264" s="10">
        <v>7006967</v>
      </c>
    </row>
    <row r="265" spans="3:5">
      <c r="C265">
        <f t="shared" si="6"/>
        <v>2033</v>
      </c>
      <c r="D265">
        <f t="shared" si="7"/>
        <v>5</v>
      </c>
      <c r="E265" s="10">
        <v>7014612</v>
      </c>
    </row>
    <row r="266" spans="3:5">
      <c r="C266">
        <f t="shared" si="6"/>
        <v>2033</v>
      </c>
      <c r="D266">
        <f t="shared" si="7"/>
        <v>6</v>
      </c>
      <c r="E266" s="10">
        <v>7022256</v>
      </c>
    </row>
    <row r="267" spans="3:5">
      <c r="C267">
        <f t="shared" ref="C267:C320" si="8">IF(D267=1,C266+1,C266)</f>
        <v>2033</v>
      </c>
      <c r="D267">
        <f t="shared" ref="D267:D320" si="9">IF(D266=12,1,D266+1)</f>
        <v>7</v>
      </c>
      <c r="E267" s="10">
        <v>7029901</v>
      </c>
    </row>
    <row r="268" spans="3:5">
      <c r="C268">
        <f t="shared" si="8"/>
        <v>2033</v>
      </c>
      <c r="D268">
        <f t="shared" si="9"/>
        <v>8</v>
      </c>
      <c r="E268" s="10">
        <v>7037546</v>
      </c>
    </row>
    <row r="269" spans="3:5">
      <c r="C269">
        <f t="shared" si="8"/>
        <v>2033</v>
      </c>
      <c r="D269">
        <f t="shared" si="9"/>
        <v>9</v>
      </c>
      <c r="E269" s="10">
        <v>7045190</v>
      </c>
    </row>
    <row r="270" spans="3:5">
      <c r="C270">
        <f t="shared" si="8"/>
        <v>2033</v>
      </c>
      <c r="D270">
        <f t="shared" si="9"/>
        <v>10</v>
      </c>
      <c r="E270" s="10">
        <v>7052835</v>
      </c>
    </row>
    <row r="271" spans="3:5">
      <c r="C271">
        <f t="shared" si="8"/>
        <v>2033</v>
      </c>
      <c r="D271">
        <f t="shared" si="9"/>
        <v>11</v>
      </c>
      <c r="E271" s="10">
        <v>7060480</v>
      </c>
    </row>
    <row r="272" spans="3:5">
      <c r="C272">
        <f t="shared" si="8"/>
        <v>2033</v>
      </c>
      <c r="D272">
        <f t="shared" si="9"/>
        <v>12</v>
      </c>
      <c r="E272" s="10">
        <v>7068124</v>
      </c>
    </row>
    <row r="273" spans="3:5">
      <c r="C273">
        <f t="shared" si="8"/>
        <v>2034</v>
      </c>
      <c r="D273">
        <f t="shared" si="9"/>
        <v>1</v>
      </c>
      <c r="E273" s="10">
        <v>7076129</v>
      </c>
    </row>
    <row r="274" spans="3:5">
      <c r="C274">
        <f t="shared" si="8"/>
        <v>2034</v>
      </c>
      <c r="D274">
        <f t="shared" si="9"/>
        <v>2</v>
      </c>
      <c r="E274" s="10">
        <v>7084134</v>
      </c>
    </row>
    <row r="275" spans="3:5">
      <c r="C275">
        <f t="shared" si="8"/>
        <v>2034</v>
      </c>
      <c r="D275">
        <f t="shared" si="9"/>
        <v>3</v>
      </c>
      <c r="E275" s="10">
        <v>7092139</v>
      </c>
    </row>
    <row r="276" spans="3:5">
      <c r="C276">
        <f t="shared" si="8"/>
        <v>2034</v>
      </c>
      <c r="D276">
        <f t="shared" si="9"/>
        <v>4</v>
      </c>
      <c r="E276" s="10">
        <v>7100144</v>
      </c>
    </row>
    <row r="277" spans="3:5">
      <c r="C277">
        <f t="shared" si="8"/>
        <v>2034</v>
      </c>
      <c r="D277">
        <f t="shared" si="9"/>
        <v>5</v>
      </c>
      <c r="E277" s="10">
        <v>7108149</v>
      </c>
    </row>
    <row r="278" spans="3:5">
      <c r="C278">
        <f t="shared" si="8"/>
        <v>2034</v>
      </c>
      <c r="D278">
        <f t="shared" si="9"/>
        <v>6</v>
      </c>
      <c r="E278" s="10">
        <v>7116154</v>
      </c>
    </row>
    <row r="279" spans="3:5">
      <c r="C279">
        <f t="shared" si="8"/>
        <v>2034</v>
      </c>
      <c r="D279">
        <f t="shared" si="9"/>
        <v>7</v>
      </c>
      <c r="E279" s="10">
        <v>7124159</v>
      </c>
    </row>
    <row r="280" spans="3:5">
      <c r="C280">
        <f t="shared" si="8"/>
        <v>2034</v>
      </c>
      <c r="D280">
        <f t="shared" si="9"/>
        <v>8</v>
      </c>
      <c r="E280" s="10">
        <v>7132164</v>
      </c>
    </row>
    <row r="281" spans="3:5">
      <c r="C281">
        <f t="shared" si="8"/>
        <v>2034</v>
      </c>
      <c r="D281">
        <f t="shared" si="9"/>
        <v>9</v>
      </c>
      <c r="E281" s="10">
        <v>7140169</v>
      </c>
    </row>
    <row r="282" spans="3:5">
      <c r="C282">
        <f t="shared" si="8"/>
        <v>2034</v>
      </c>
      <c r="D282">
        <f t="shared" si="9"/>
        <v>10</v>
      </c>
      <c r="E282" s="10">
        <v>7148174</v>
      </c>
    </row>
    <row r="283" spans="3:5">
      <c r="C283">
        <f t="shared" si="8"/>
        <v>2034</v>
      </c>
      <c r="D283">
        <f t="shared" si="9"/>
        <v>11</v>
      </c>
      <c r="E283" s="10">
        <v>7156179</v>
      </c>
    </row>
    <row r="284" spans="3:5">
      <c r="C284">
        <f t="shared" si="8"/>
        <v>2034</v>
      </c>
      <c r="D284">
        <f t="shared" si="9"/>
        <v>12</v>
      </c>
      <c r="E284" s="10">
        <v>7164184</v>
      </c>
    </row>
    <row r="285" spans="3:5">
      <c r="C285">
        <f t="shared" si="8"/>
        <v>2035</v>
      </c>
      <c r="D285">
        <f t="shared" si="9"/>
        <v>1</v>
      </c>
      <c r="E285" s="10">
        <v>7172358</v>
      </c>
    </row>
    <row r="286" spans="3:5">
      <c r="C286">
        <f t="shared" si="8"/>
        <v>2035</v>
      </c>
      <c r="D286">
        <f t="shared" si="9"/>
        <v>2</v>
      </c>
      <c r="E286" s="10">
        <v>7180531</v>
      </c>
    </row>
    <row r="287" spans="3:5">
      <c r="C287">
        <f t="shared" si="8"/>
        <v>2035</v>
      </c>
      <c r="D287">
        <f t="shared" si="9"/>
        <v>3</v>
      </c>
      <c r="E287" s="10">
        <v>7188705</v>
      </c>
    </row>
    <row r="288" spans="3:5">
      <c r="C288">
        <f t="shared" si="8"/>
        <v>2035</v>
      </c>
      <c r="D288">
        <f t="shared" si="9"/>
        <v>4</v>
      </c>
      <c r="E288" s="10">
        <v>7196879</v>
      </c>
    </row>
    <row r="289" spans="3:5">
      <c r="C289">
        <f t="shared" si="8"/>
        <v>2035</v>
      </c>
      <c r="D289">
        <f t="shared" si="9"/>
        <v>5</v>
      </c>
      <c r="E289" s="10">
        <v>7205053</v>
      </c>
    </row>
    <row r="290" spans="3:5">
      <c r="C290">
        <f t="shared" si="8"/>
        <v>2035</v>
      </c>
      <c r="D290">
        <f t="shared" si="9"/>
        <v>6</v>
      </c>
      <c r="E290" s="10">
        <v>7213226</v>
      </c>
    </row>
    <row r="291" spans="3:5">
      <c r="C291">
        <f t="shared" si="8"/>
        <v>2035</v>
      </c>
      <c r="D291">
        <f t="shared" si="9"/>
        <v>7</v>
      </c>
      <c r="E291" s="10">
        <v>7221400</v>
      </c>
    </row>
    <row r="292" spans="3:5">
      <c r="C292">
        <f t="shared" si="8"/>
        <v>2035</v>
      </c>
      <c r="D292">
        <f t="shared" si="9"/>
        <v>8</v>
      </c>
      <c r="E292" s="10">
        <v>7229574</v>
      </c>
    </row>
    <row r="293" spans="3:5">
      <c r="C293">
        <f t="shared" si="8"/>
        <v>2035</v>
      </c>
      <c r="D293">
        <f t="shared" si="9"/>
        <v>9</v>
      </c>
      <c r="E293" s="10">
        <v>7237748</v>
      </c>
    </row>
    <row r="294" spans="3:5">
      <c r="C294">
        <f t="shared" si="8"/>
        <v>2035</v>
      </c>
      <c r="D294">
        <f t="shared" si="9"/>
        <v>10</v>
      </c>
      <c r="E294" s="10">
        <v>7245921</v>
      </c>
    </row>
    <row r="295" spans="3:5">
      <c r="C295">
        <f t="shared" si="8"/>
        <v>2035</v>
      </c>
      <c r="D295">
        <f t="shared" si="9"/>
        <v>11</v>
      </c>
      <c r="E295" s="10">
        <v>7254095</v>
      </c>
    </row>
    <row r="296" spans="3:5">
      <c r="C296">
        <f t="shared" si="8"/>
        <v>2035</v>
      </c>
      <c r="D296">
        <f t="shared" si="9"/>
        <v>12</v>
      </c>
      <c r="E296" s="10">
        <v>7262269</v>
      </c>
    </row>
    <row r="297" spans="3:5">
      <c r="C297">
        <f t="shared" si="8"/>
        <v>2036</v>
      </c>
      <c r="D297">
        <f t="shared" si="9"/>
        <v>1</v>
      </c>
      <c r="E297" s="10">
        <v>7270774</v>
      </c>
    </row>
    <row r="298" spans="3:5">
      <c r="C298">
        <f t="shared" si="8"/>
        <v>2036</v>
      </c>
      <c r="D298">
        <f t="shared" si="9"/>
        <v>2</v>
      </c>
      <c r="E298" s="10">
        <v>7279278</v>
      </c>
    </row>
    <row r="299" spans="3:5">
      <c r="C299">
        <f t="shared" si="8"/>
        <v>2036</v>
      </c>
      <c r="D299">
        <f t="shared" si="9"/>
        <v>3</v>
      </c>
      <c r="E299" s="10">
        <v>7287783</v>
      </c>
    </row>
    <row r="300" spans="3:5">
      <c r="C300">
        <f t="shared" si="8"/>
        <v>2036</v>
      </c>
      <c r="D300">
        <f t="shared" si="9"/>
        <v>4</v>
      </c>
      <c r="E300" s="10">
        <v>7296287</v>
      </c>
    </row>
    <row r="301" spans="3:5">
      <c r="C301">
        <f t="shared" si="8"/>
        <v>2036</v>
      </c>
      <c r="D301">
        <f t="shared" si="9"/>
        <v>5</v>
      </c>
      <c r="E301" s="10">
        <v>7304792</v>
      </c>
    </row>
    <row r="302" spans="3:5">
      <c r="C302">
        <f t="shared" si="8"/>
        <v>2036</v>
      </c>
      <c r="D302">
        <f t="shared" si="9"/>
        <v>6</v>
      </c>
      <c r="E302" s="10">
        <v>7313297</v>
      </c>
    </row>
    <row r="303" spans="3:5">
      <c r="C303">
        <f t="shared" si="8"/>
        <v>2036</v>
      </c>
      <c r="D303">
        <f t="shared" si="9"/>
        <v>7</v>
      </c>
      <c r="E303" s="10">
        <v>7321801</v>
      </c>
    </row>
    <row r="304" spans="3:5">
      <c r="C304">
        <f t="shared" si="8"/>
        <v>2036</v>
      </c>
      <c r="D304">
        <f t="shared" si="9"/>
        <v>8</v>
      </c>
      <c r="E304" s="10">
        <v>7330306</v>
      </c>
    </row>
    <row r="305" spans="3:5">
      <c r="C305">
        <f t="shared" si="8"/>
        <v>2036</v>
      </c>
      <c r="D305">
        <f t="shared" si="9"/>
        <v>9</v>
      </c>
      <c r="E305" s="10">
        <v>7338810</v>
      </c>
    </row>
    <row r="306" spans="3:5">
      <c r="C306">
        <f t="shared" si="8"/>
        <v>2036</v>
      </c>
      <c r="D306">
        <f t="shared" si="9"/>
        <v>10</v>
      </c>
      <c r="E306" s="10">
        <v>7347315</v>
      </c>
    </row>
    <row r="307" spans="3:5">
      <c r="C307">
        <f t="shared" si="8"/>
        <v>2036</v>
      </c>
      <c r="D307">
        <f t="shared" si="9"/>
        <v>11</v>
      </c>
      <c r="E307" s="10">
        <v>7355820</v>
      </c>
    </row>
    <row r="308" spans="3:5">
      <c r="C308">
        <f t="shared" si="8"/>
        <v>2036</v>
      </c>
      <c r="D308">
        <f t="shared" si="9"/>
        <v>12</v>
      </c>
      <c r="E308" s="10">
        <v>7364324</v>
      </c>
    </row>
    <row r="309" spans="3:5">
      <c r="C309">
        <f t="shared" si="8"/>
        <v>2037</v>
      </c>
      <c r="D309">
        <f t="shared" si="9"/>
        <v>1</v>
      </c>
      <c r="E309" s="10">
        <v>7373128</v>
      </c>
    </row>
    <row r="310" spans="3:5">
      <c r="C310">
        <f t="shared" si="8"/>
        <v>2037</v>
      </c>
      <c r="D310">
        <f t="shared" si="9"/>
        <v>2</v>
      </c>
      <c r="E310" s="10">
        <v>7381931</v>
      </c>
    </row>
    <row r="311" spans="3:5">
      <c r="C311">
        <f t="shared" si="8"/>
        <v>2037</v>
      </c>
      <c r="D311">
        <f t="shared" si="9"/>
        <v>3</v>
      </c>
      <c r="E311" s="10">
        <v>7390735</v>
      </c>
    </row>
    <row r="312" spans="3:5">
      <c r="C312">
        <f t="shared" si="8"/>
        <v>2037</v>
      </c>
      <c r="D312">
        <f t="shared" si="9"/>
        <v>4</v>
      </c>
      <c r="E312" s="10">
        <v>7399539</v>
      </c>
    </row>
    <row r="313" spans="3:5">
      <c r="C313">
        <f t="shared" si="8"/>
        <v>2037</v>
      </c>
      <c r="D313">
        <f t="shared" si="9"/>
        <v>5</v>
      </c>
      <c r="E313" s="10">
        <v>7408342</v>
      </c>
    </row>
    <row r="314" spans="3:5">
      <c r="C314">
        <f t="shared" si="8"/>
        <v>2037</v>
      </c>
      <c r="D314">
        <f t="shared" si="9"/>
        <v>6</v>
      </c>
      <c r="E314" s="10">
        <v>7417146</v>
      </c>
    </row>
    <row r="315" spans="3:5">
      <c r="C315">
        <f t="shared" si="8"/>
        <v>2037</v>
      </c>
      <c r="D315">
        <f t="shared" si="9"/>
        <v>7</v>
      </c>
      <c r="E315" s="10">
        <v>7425950</v>
      </c>
    </row>
    <row r="316" spans="3:5">
      <c r="C316">
        <f t="shared" si="8"/>
        <v>2037</v>
      </c>
      <c r="D316">
        <f t="shared" si="9"/>
        <v>8</v>
      </c>
      <c r="E316" s="10">
        <v>7434753</v>
      </c>
    </row>
    <row r="317" spans="3:5">
      <c r="C317">
        <f t="shared" si="8"/>
        <v>2037</v>
      </c>
      <c r="D317">
        <f t="shared" si="9"/>
        <v>9</v>
      </c>
      <c r="E317" s="10">
        <v>7443557</v>
      </c>
    </row>
    <row r="318" spans="3:5">
      <c r="C318">
        <f t="shared" si="8"/>
        <v>2037</v>
      </c>
      <c r="D318">
        <f t="shared" si="9"/>
        <v>10</v>
      </c>
      <c r="E318" s="10">
        <v>7452361</v>
      </c>
    </row>
    <row r="319" spans="3:5">
      <c r="C319">
        <f t="shared" si="8"/>
        <v>2037</v>
      </c>
      <c r="D319">
        <f t="shared" si="9"/>
        <v>11</v>
      </c>
      <c r="E319" s="10">
        <v>7461164</v>
      </c>
    </row>
    <row r="320" spans="3:5">
      <c r="C320">
        <f t="shared" si="8"/>
        <v>2037</v>
      </c>
      <c r="D320">
        <f t="shared" si="9"/>
        <v>12</v>
      </c>
      <c r="E320" s="10">
        <v>7469968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C3:I320"/>
  <sheetViews>
    <sheetView workbookViewId="0"/>
  </sheetViews>
  <sheetFormatPr defaultRowHeight="15"/>
  <cols>
    <col min="1" max="2" width="1.85546875" customWidth="1"/>
    <col min="5" max="9" width="12.7109375" customWidth="1"/>
  </cols>
  <sheetData>
    <row r="3" spans="3:9">
      <c r="E3" s="18" t="s">
        <v>62</v>
      </c>
    </row>
    <row r="4" spans="3:9">
      <c r="E4" s="19" t="s">
        <v>63</v>
      </c>
    </row>
    <row r="7" spans="3:9">
      <c r="E7" s="1" t="s">
        <v>25</v>
      </c>
      <c r="F7" s="1" t="s">
        <v>25</v>
      </c>
      <c r="G7" s="1" t="s">
        <v>25</v>
      </c>
      <c r="H7" s="1" t="s">
        <v>25</v>
      </c>
      <c r="I7" s="1" t="s">
        <v>25</v>
      </c>
    </row>
    <row r="8" spans="3:9">
      <c r="C8" t="s">
        <v>3</v>
      </c>
      <c r="D8" t="s">
        <v>4</v>
      </c>
      <c r="E8" s="1" t="s">
        <v>20</v>
      </c>
      <c r="F8" s="2" t="s">
        <v>21</v>
      </c>
      <c r="G8" s="2" t="s">
        <v>24</v>
      </c>
      <c r="H8" s="2" t="s">
        <v>22</v>
      </c>
      <c r="I8" s="2" t="s">
        <v>23</v>
      </c>
    </row>
    <row r="9" spans="3:9">
      <c r="C9" s="7">
        <f>control!$D$5</f>
        <v>2012</v>
      </c>
      <c r="D9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3:9">
      <c r="C10">
        <f>IF(D10=1,C9+1,C9)</f>
        <v>2012</v>
      </c>
      <c r="D10">
        <f>IF(D9=12,1,D9+1)</f>
        <v>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3:9">
      <c r="C11">
        <f t="shared" ref="C11:C74" si="0">IF(D11=1,C10+1,C10)</f>
        <v>2012</v>
      </c>
      <c r="D11">
        <f t="shared" ref="D11:D74" si="1">IF(D10=12,1,D10+1)</f>
        <v>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3:9">
      <c r="C12">
        <f t="shared" si="0"/>
        <v>2012</v>
      </c>
      <c r="D12">
        <f t="shared" si="1"/>
        <v>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3:9">
      <c r="C13">
        <f t="shared" si="0"/>
        <v>2012</v>
      </c>
      <c r="D13">
        <f t="shared" si="1"/>
        <v>5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3:9">
      <c r="C14">
        <f t="shared" si="0"/>
        <v>2012</v>
      </c>
      <c r="D14">
        <f t="shared" si="1"/>
        <v>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3:9">
      <c r="C15">
        <f t="shared" si="0"/>
        <v>2012</v>
      </c>
      <c r="D15">
        <f t="shared" si="1"/>
        <v>7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3:9">
      <c r="C16">
        <f t="shared" si="0"/>
        <v>2012</v>
      </c>
      <c r="D16">
        <f t="shared" si="1"/>
        <v>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3:9">
      <c r="C17">
        <f t="shared" si="0"/>
        <v>2012</v>
      </c>
      <c r="D17">
        <f t="shared" si="1"/>
        <v>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</row>
    <row r="18" spans="3:9">
      <c r="C18">
        <f t="shared" si="0"/>
        <v>2012</v>
      </c>
      <c r="D18">
        <f t="shared" si="1"/>
        <v>10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3:9">
      <c r="C19">
        <f t="shared" si="0"/>
        <v>2012</v>
      </c>
      <c r="D19">
        <f t="shared" si="1"/>
        <v>11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3:9">
      <c r="C20">
        <f t="shared" si="0"/>
        <v>2012</v>
      </c>
      <c r="D20">
        <f t="shared" si="1"/>
        <v>12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</row>
    <row r="21" spans="3:9">
      <c r="C21">
        <f t="shared" si="0"/>
        <v>2013</v>
      </c>
      <c r="D21">
        <f t="shared" si="1"/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3:9">
      <c r="C22">
        <f t="shared" si="0"/>
        <v>2013</v>
      </c>
      <c r="D22">
        <f t="shared" si="1"/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3:9">
      <c r="C23">
        <f t="shared" si="0"/>
        <v>2013</v>
      </c>
      <c r="D23">
        <f t="shared" si="1"/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3:9">
      <c r="C24">
        <f t="shared" si="0"/>
        <v>2013</v>
      </c>
      <c r="D24">
        <f t="shared" si="1"/>
        <v>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3:9">
      <c r="C25">
        <f t="shared" si="0"/>
        <v>2013</v>
      </c>
      <c r="D25">
        <f t="shared" si="1"/>
        <v>5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3:9">
      <c r="C26">
        <f t="shared" si="0"/>
        <v>2013</v>
      </c>
      <c r="D26">
        <f t="shared" si="1"/>
        <v>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</row>
    <row r="27" spans="3:9">
      <c r="C27">
        <f t="shared" si="0"/>
        <v>2013</v>
      </c>
      <c r="D27">
        <f t="shared" si="1"/>
        <v>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3:9">
      <c r="C28">
        <f t="shared" si="0"/>
        <v>2013</v>
      </c>
      <c r="D28">
        <f t="shared" si="1"/>
        <v>8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</row>
    <row r="29" spans="3:9">
      <c r="C29">
        <f t="shared" si="0"/>
        <v>2013</v>
      </c>
      <c r="D29">
        <f t="shared" si="1"/>
        <v>9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3:9">
      <c r="C30">
        <f t="shared" si="0"/>
        <v>2013</v>
      </c>
      <c r="D30">
        <f t="shared" si="1"/>
        <v>10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3:9">
      <c r="C31">
        <f t="shared" si="0"/>
        <v>2013</v>
      </c>
      <c r="D31">
        <f t="shared" si="1"/>
        <v>11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</row>
    <row r="32" spans="3:9">
      <c r="C32">
        <f t="shared" si="0"/>
        <v>2013</v>
      </c>
      <c r="D32">
        <f t="shared" si="1"/>
        <v>12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3:9">
      <c r="C33">
        <f t="shared" si="0"/>
        <v>2014</v>
      </c>
      <c r="D33">
        <f t="shared" si="1"/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3:9">
      <c r="C34">
        <f t="shared" si="0"/>
        <v>2014</v>
      </c>
      <c r="D34">
        <f t="shared" si="1"/>
        <v>2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3:9">
      <c r="C35">
        <f t="shared" si="0"/>
        <v>2014</v>
      </c>
      <c r="D35">
        <f t="shared" si="1"/>
        <v>3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</row>
    <row r="36" spans="3:9">
      <c r="C36">
        <f t="shared" si="0"/>
        <v>2014</v>
      </c>
      <c r="D36">
        <f t="shared" si="1"/>
        <v>4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3:9">
      <c r="C37">
        <f t="shared" si="0"/>
        <v>2014</v>
      </c>
      <c r="D37">
        <f t="shared" si="1"/>
        <v>5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</row>
    <row r="38" spans="3:9">
      <c r="C38">
        <f t="shared" si="0"/>
        <v>2014</v>
      </c>
      <c r="D38">
        <f t="shared" si="1"/>
        <v>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</row>
    <row r="39" spans="3:9">
      <c r="C39">
        <f t="shared" si="0"/>
        <v>2014</v>
      </c>
      <c r="D39">
        <f t="shared" si="1"/>
        <v>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3:9">
      <c r="C40">
        <f t="shared" si="0"/>
        <v>2014</v>
      </c>
      <c r="D40">
        <f t="shared" si="1"/>
        <v>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</row>
    <row r="41" spans="3:9">
      <c r="C41">
        <f t="shared" si="0"/>
        <v>2014</v>
      </c>
      <c r="D41">
        <f t="shared" si="1"/>
        <v>9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</row>
    <row r="42" spans="3:9">
      <c r="C42">
        <f t="shared" si="0"/>
        <v>2014</v>
      </c>
      <c r="D42">
        <f t="shared" si="1"/>
        <v>10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3:9">
      <c r="C43">
        <f t="shared" si="0"/>
        <v>2014</v>
      </c>
      <c r="D43">
        <f t="shared" si="1"/>
        <v>11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</row>
    <row r="44" spans="3:9">
      <c r="C44">
        <f t="shared" si="0"/>
        <v>2014</v>
      </c>
      <c r="D44">
        <f t="shared" si="1"/>
        <v>12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</row>
    <row r="45" spans="3:9">
      <c r="C45">
        <f t="shared" si="0"/>
        <v>2015</v>
      </c>
      <c r="D45">
        <f t="shared" si="1"/>
        <v>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3:9">
      <c r="C46">
        <f t="shared" si="0"/>
        <v>2015</v>
      </c>
      <c r="D46">
        <f t="shared" si="1"/>
        <v>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3:9">
      <c r="C47">
        <f t="shared" si="0"/>
        <v>2015</v>
      </c>
      <c r="D47">
        <f t="shared" si="1"/>
        <v>3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3:9">
      <c r="C48">
        <f t="shared" si="0"/>
        <v>2015</v>
      </c>
      <c r="D48">
        <f t="shared" si="1"/>
        <v>4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3:9">
      <c r="C49">
        <f t="shared" si="0"/>
        <v>2015</v>
      </c>
      <c r="D49">
        <f t="shared" si="1"/>
        <v>5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3:9">
      <c r="C50">
        <f t="shared" si="0"/>
        <v>2015</v>
      </c>
      <c r="D50">
        <f t="shared" si="1"/>
        <v>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3:9">
      <c r="C51">
        <f t="shared" si="0"/>
        <v>2015</v>
      </c>
      <c r="D51">
        <f t="shared" si="1"/>
        <v>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3:9">
      <c r="C52">
        <f t="shared" si="0"/>
        <v>2015</v>
      </c>
      <c r="D52">
        <f t="shared" si="1"/>
        <v>8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3:9">
      <c r="C53">
        <f t="shared" si="0"/>
        <v>2015</v>
      </c>
      <c r="D53">
        <f t="shared" si="1"/>
        <v>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3:9">
      <c r="C54">
        <f t="shared" si="0"/>
        <v>2015</v>
      </c>
      <c r="D54">
        <f t="shared" si="1"/>
        <v>10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3:9">
      <c r="C55">
        <f t="shared" si="0"/>
        <v>2015</v>
      </c>
      <c r="D55">
        <f t="shared" si="1"/>
        <v>11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3:9">
      <c r="C56">
        <f t="shared" si="0"/>
        <v>2015</v>
      </c>
      <c r="D56">
        <f t="shared" si="1"/>
        <v>12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3:9">
      <c r="C57">
        <f t="shared" si="0"/>
        <v>2016</v>
      </c>
      <c r="D57">
        <f t="shared" si="1"/>
        <v>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3:9">
      <c r="C58">
        <f t="shared" si="0"/>
        <v>2016</v>
      </c>
      <c r="D58">
        <f t="shared" si="1"/>
        <v>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3:9">
      <c r="C59">
        <f t="shared" si="0"/>
        <v>2016</v>
      </c>
      <c r="D59">
        <f t="shared" si="1"/>
        <v>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3:9">
      <c r="C60">
        <f t="shared" si="0"/>
        <v>2016</v>
      </c>
      <c r="D60">
        <f t="shared" si="1"/>
        <v>4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3:9">
      <c r="C61">
        <f t="shared" si="0"/>
        <v>2016</v>
      </c>
      <c r="D61">
        <f t="shared" si="1"/>
        <v>5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3:9">
      <c r="C62">
        <f t="shared" si="0"/>
        <v>2016</v>
      </c>
      <c r="D62">
        <f t="shared" si="1"/>
        <v>6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3:9">
      <c r="C63">
        <f t="shared" si="0"/>
        <v>2016</v>
      </c>
      <c r="D63">
        <f t="shared" si="1"/>
        <v>7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3:9">
      <c r="C64">
        <f t="shared" si="0"/>
        <v>2016</v>
      </c>
      <c r="D64">
        <f t="shared" si="1"/>
        <v>8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</row>
    <row r="65" spans="3:9">
      <c r="C65">
        <f t="shared" si="0"/>
        <v>2016</v>
      </c>
      <c r="D65">
        <f t="shared" si="1"/>
        <v>9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</row>
    <row r="66" spans="3:9">
      <c r="C66">
        <f t="shared" si="0"/>
        <v>2016</v>
      </c>
      <c r="D66">
        <f t="shared" si="1"/>
        <v>10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3:9">
      <c r="C67">
        <f t="shared" si="0"/>
        <v>2016</v>
      </c>
      <c r="D67">
        <f t="shared" si="1"/>
        <v>11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</row>
    <row r="68" spans="3:9">
      <c r="C68">
        <f t="shared" si="0"/>
        <v>2016</v>
      </c>
      <c r="D68">
        <f t="shared" si="1"/>
        <v>12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</row>
    <row r="69" spans="3:9">
      <c r="C69">
        <f t="shared" si="0"/>
        <v>2017</v>
      </c>
      <c r="D69">
        <f t="shared" si="1"/>
        <v>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3:9">
      <c r="C70">
        <f t="shared" si="0"/>
        <v>2017</v>
      </c>
      <c r="D70">
        <f t="shared" si="1"/>
        <v>2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1" spans="3:9">
      <c r="C71">
        <f t="shared" si="0"/>
        <v>2017</v>
      </c>
      <c r="D71">
        <f t="shared" si="1"/>
        <v>3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3:9">
      <c r="C72">
        <f t="shared" si="0"/>
        <v>2017</v>
      </c>
      <c r="D72">
        <f t="shared" si="1"/>
        <v>4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3:9">
      <c r="C73">
        <f t="shared" si="0"/>
        <v>2017</v>
      </c>
      <c r="D73">
        <f t="shared" si="1"/>
        <v>5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</row>
    <row r="74" spans="3:9">
      <c r="C74">
        <f t="shared" si="0"/>
        <v>2017</v>
      </c>
      <c r="D74">
        <f t="shared" si="1"/>
        <v>6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3:9">
      <c r="C75">
        <f t="shared" ref="C75:C138" si="2">IF(D75=1,C74+1,C74)</f>
        <v>2017</v>
      </c>
      <c r="D75">
        <f t="shared" ref="D75:D138" si="3">IF(D74=12,1,D74+1)</f>
        <v>7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3:9">
      <c r="C76">
        <f t="shared" si="2"/>
        <v>2017</v>
      </c>
      <c r="D76">
        <f t="shared" si="3"/>
        <v>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</row>
    <row r="77" spans="3:9">
      <c r="C77">
        <f t="shared" si="2"/>
        <v>2017</v>
      </c>
      <c r="D77">
        <f t="shared" si="3"/>
        <v>9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</row>
    <row r="78" spans="3:9">
      <c r="C78">
        <f t="shared" si="2"/>
        <v>2017</v>
      </c>
      <c r="D78">
        <f t="shared" si="3"/>
        <v>10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3:9">
      <c r="C79">
        <f t="shared" si="2"/>
        <v>2017</v>
      </c>
      <c r="D79">
        <f t="shared" si="3"/>
        <v>11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</row>
    <row r="80" spans="3:9">
      <c r="C80">
        <f t="shared" si="2"/>
        <v>2017</v>
      </c>
      <c r="D80">
        <f t="shared" si="3"/>
        <v>12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3:9">
      <c r="C81">
        <f t="shared" si="2"/>
        <v>2018</v>
      </c>
      <c r="D81">
        <f t="shared" si="3"/>
        <v>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3:9">
      <c r="C82">
        <f t="shared" si="2"/>
        <v>2018</v>
      </c>
      <c r="D82">
        <f t="shared" si="3"/>
        <v>2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3:9">
      <c r="C83">
        <f t="shared" si="2"/>
        <v>2018</v>
      </c>
      <c r="D83">
        <f t="shared" si="3"/>
        <v>3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</row>
    <row r="84" spans="3:9">
      <c r="C84">
        <f t="shared" si="2"/>
        <v>2018</v>
      </c>
      <c r="D84">
        <f t="shared" si="3"/>
        <v>4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3:9">
      <c r="C85">
        <f t="shared" si="2"/>
        <v>2018</v>
      </c>
      <c r="D85">
        <f t="shared" si="3"/>
        <v>5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</row>
    <row r="86" spans="3:9">
      <c r="C86">
        <f t="shared" si="2"/>
        <v>2018</v>
      </c>
      <c r="D86">
        <f t="shared" si="3"/>
        <v>6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</row>
    <row r="87" spans="3:9">
      <c r="C87">
        <f t="shared" si="2"/>
        <v>2018</v>
      </c>
      <c r="D87">
        <f t="shared" si="3"/>
        <v>7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3:9">
      <c r="C88">
        <f t="shared" si="2"/>
        <v>2018</v>
      </c>
      <c r="D88">
        <f t="shared" si="3"/>
        <v>8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3:9">
      <c r="C89">
        <f t="shared" si="2"/>
        <v>2018</v>
      </c>
      <c r="D89">
        <f t="shared" si="3"/>
        <v>9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</row>
    <row r="90" spans="3:9">
      <c r="C90">
        <f t="shared" si="2"/>
        <v>2018</v>
      </c>
      <c r="D90">
        <f t="shared" si="3"/>
        <v>10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</row>
    <row r="91" spans="3:9">
      <c r="C91">
        <f t="shared" si="2"/>
        <v>2018</v>
      </c>
      <c r="D91">
        <f t="shared" si="3"/>
        <v>11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</row>
    <row r="92" spans="3:9">
      <c r="C92">
        <f t="shared" si="2"/>
        <v>2018</v>
      </c>
      <c r="D92">
        <f t="shared" si="3"/>
        <v>12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</row>
    <row r="93" spans="3:9">
      <c r="C93">
        <f t="shared" si="2"/>
        <v>2019</v>
      </c>
      <c r="D93">
        <f t="shared" si="3"/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</row>
    <row r="94" spans="3:9">
      <c r="C94">
        <f t="shared" si="2"/>
        <v>2019</v>
      </c>
      <c r="D94">
        <f t="shared" si="3"/>
        <v>2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</row>
    <row r="95" spans="3:9">
      <c r="C95">
        <f t="shared" si="2"/>
        <v>2019</v>
      </c>
      <c r="D95">
        <f t="shared" si="3"/>
        <v>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</row>
    <row r="96" spans="3:9">
      <c r="C96">
        <f t="shared" si="2"/>
        <v>2019</v>
      </c>
      <c r="D96">
        <f t="shared" si="3"/>
        <v>4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3:9">
      <c r="C97">
        <f t="shared" si="2"/>
        <v>2019</v>
      </c>
      <c r="D97">
        <f t="shared" si="3"/>
        <v>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</row>
    <row r="98" spans="3:9">
      <c r="C98">
        <f t="shared" si="2"/>
        <v>2019</v>
      </c>
      <c r="D98">
        <f t="shared" si="3"/>
        <v>6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</row>
    <row r="99" spans="3:9">
      <c r="C99">
        <f t="shared" si="2"/>
        <v>2019</v>
      </c>
      <c r="D99">
        <f t="shared" si="3"/>
        <v>7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</row>
    <row r="100" spans="3:9">
      <c r="C100">
        <f t="shared" si="2"/>
        <v>2019</v>
      </c>
      <c r="D100">
        <f t="shared" si="3"/>
        <v>8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</row>
    <row r="101" spans="3:9">
      <c r="C101">
        <f t="shared" si="2"/>
        <v>2019</v>
      </c>
      <c r="D101">
        <f t="shared" si="3"/>
        <v>9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</row>
    <row r="102" spans="3:9">
      <c r="C102">
        <f t="shared" si="2"/>
        <v>2019</v>
      </c>
      <c r="D102">
        <f t="shared" si="3"/>
        <v>10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</row>
    <row r="103" spans="3:9">
      <c r="C103">
        <f t="shared" si="2"/>
        <v>2019</v>
      </c>
      <c r="D103">
        <f t="shared" si="3"/>
        <v>11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</row>
    <row r="104" spans="3:9">
      <c r="C104">
        <f t="shared" si="2"/>
        <v>2019</v>
      </c>
      <c r="D104">
        <f t="shared" si="3"/>
        <v>12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</row>
    <row r="105" spans="3:9">
      <c r="C105">
        <f t="shared" si="2"/>
        <v>2020</v>
      </c>
      <c r="D105">
        <f t="shared" si="3"/>
        <v>1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</row>
    <row r="106" spans="3:9">
      <c r="C106">
        <f t="shared" si="2"/>
        <v>2020</v>
      </c>
      <c r="D106">
        <f t="shared" si="3"/>
        <v>2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3:9">
      <c r="C107">
        <f t="shared" si="2"/>
        <v>2020</v>
      </c>
      <c r="D107">
        <f t="shared" si="3"/>
        <v>3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</row>
    <row r="108" spans="3:9">
      <c r="C108">
        <f t="shared" si="2"/>
        <v>2020</v>
      </c>
      <c r="D108">
        <f t="shared" si="3"/>
        <v>4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</row>
    <row r="109" spans="3:9">
      <c r="C109">
        <f t="shared" si="2"/>
        <v>2020</v>
      </c>
      <c r="D109">
        <f t="shared" si="3"/>
        <v>5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</row>
    <row r="110" spans="3:9">
      <c r="C110">
        <f t="shared" si="2"/>
        <v>2020</v>
      </c>
      <c r="D110">
        <f t="shared" si="3"/>
        <v>6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</row>
    <row r="111" spans="3:9">
      <c r="C111">
        <f t="shared" si="2"/>
        <v>2020</v>
      </c>
      <c r="D111">
        <f t="shared" si="3"/>
        <v>7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</row>
    <row r="112" spans="3:9">
      <c r="C112">
        <f t="shared" si="2"/>
        <v>2020</v>
      </c>
      <c r="D112">
        <f t="shared" si="3"/>
        <v>8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</row>
    <row r="113" spans="3:9">
      <c r="C113">
        <f t="shared" si="2"/>
        <v>2020</v>
      </c>
      <c r="D113">
        <f t="shared" si="3"/>
        <v>9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</row>
    <row r="114" spans="3:9">
      <c r="C114">
        <f t="shared" si="2"/>
        <v>2020</v>
      </c>
      <c r="D114">
        <f t="shared" si="3"/>
        <v>10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</row>
    <row r="115" spans="3:9">
      <c r="C115">
        <f t="shared" si="2"/>
        <v>2020</v>
      </c>
      <c r="D115">
        <f t="shared" si="3"/>
        <v>11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</row>
    <row r="116" spans="3:9">
      <c r="C116">
        <f t="shared" si="2"/>
        <v>2020</v>
      </c>
      <c r="D116">
        <f t="shared" si="3"/>
        <v>12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3:9">
      <c r="C117">
        <f t="shared" si="2"/>
        <v>2021</v>
      </c>
      <c r="D117">
        <f t="shared" si="3"/>
        <v>1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</row>
    <row r="118" spans="3:9">
      <c r="C118">
        <f t="shared" si="2"/>
        <v>2021</v>
      </c>
      <c r="D118">
        <f t="shared" si="3"/>
        <v>2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</row>
    <row r="119" spans="3:9">
      <c r="C119">
        <f t="shared" si="2"/>
        <v>2021</v>
      </c>
      <c r="D119">
        <f t="shared" si="3"/>
        <v>3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</row>
    <row r="120" spans="3:9">
      <c r="C120">
        <f t="shared" si="2"/>
        <v>2021</v>
      </c>
      <c r="D120">
        <f t="shared" si="3"/>
        <v>4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</row>
    <row r="121" spans="3:9">
      <c r="C121">
        <f t="shared" si="2"/>
        <v>2021</v>
      </c>
      <c r="D121">
        <f t="shared" si="3"/>
        <v>5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</row>
    <row r="122" spans="3:9">
      <c r="C122">
        <f t="shared" si="2"/>
        <v>2021</v>
      </c>
      <c r="D122">
        <f t="shared" si="3"/>
        <v>6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</row>
    <row r="123" spans="3:9">
      <c r="C123">
        <f t="shared" si="2"/>
        <v>2021</v>
      </c>
      <c r="D123">
        <f t="shared" si="3"/>
        <v>7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</row>
    <row r="124" spans="3:9">
      <c r="C124">
        <f t="shared" si="2"/>
        <v>2021</v>
      </c>
      <c r="D124">
        <f t="shared" si="3"/>
        <v>8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</row>
    <row r="125" spans="3:9">
      <c r="C125">
        <f t="shared" si="2"/>
        <v>2021</v>
      </c>
      <c r="D125">
        <f t="shared" si="3"/>
        <v>9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</row>
    <row r="126" spans="3:9">
      <c r="C126">
        <f t="shared" si="2"/>
        <v>2021</v>
      </c>
      <c r="D126">
        <f t="shared" si="3"/>
        <v>10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3:9">
      <c r="C127">
        <f t="shared" si="2"/>
        <v>2021</v>
      </c>
      <c r="D127">
        <f t="shared" si="3"/>
        <v>11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</row>
    <row r="128" spans="3:9">
      <c r="C128">
        <f t="shared" si="2"/>
        <v>2021</v>
      </c>
      <c r="D128">
        <f t="shared" si="3"/>
        <v>12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</row>
    <row r="129" spans="3:9">
      <c r="C129">
        <f t="shared" si="2"/>
        <v>2022</v>
      </c>
      <c r="D129">
        <f t="shared" si="3"/>
        <v>1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</row>
    <row r="130" spans="3:9">
      <c r="C130">
        <f t="shared" si="2"/>
        <v>2022</v>
      </c>
      <c r="D130">
        <f t="shared" si="3"/>
        <v>2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</row>
    <row r="131" spans="3:9">
      <c r="C131">
        <f t="shared" si="2"/>
        <v>2022</v>
      </c>
      <c r="D131">
        <f t="shared" si="3"/>
        <v>3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</row>
    <row r="132" spans="3:9">
      <c r="C132">
        <f t="shared" si="2"/>
        <v>2022</v>
      </c>
      <c r="D132">
        <f t="shared" si="3"/>
        <v>4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</row>
    <row r="133" spans="3:9">
      <c r="C133">
        <f t="shared" si="2"/>
        <v>2022</v>
      </c>
      <c r="D133">
        <f t="shared" si="3"/>
        <v>5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</row>
    <row r="134" spans="3:9">
      <c r="C134">
        <f t="shared" si="2"/>
        <v>2022</v>
      </c>
      <c r="D134">
        <f t="shared" si="3"/>
        <v>6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</row>
    <row r="135" spans="3:9">
      <c r="C135">
        <f t="shared" si="2"/>
        <v>2022</v>
      </c>
      <c r="D135">
        <f t="shared" si="3"/>
        <v>7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</row>
    <row r="136" spans="3:9">
      <c r="C136">
        <f t="shared" si="2"/>
        <v>2022</v>
      </c>
      <c r="D136">
        <f t="shared" si="3"/>
        <v>8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3:9">
      <c r="C137">
        <f t="shared" si="2"/>
        <v>2022</v>
      </c>
      <c r="D137">
        <f t="shared" si="3"/>
        <v>9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</row>
    <row r="138" spans="3:9">
      <c r="C138">
        <f t="shared" si="2"/>
        <v>2022</v>
      </c>
      <c r="D138">
        <f t="shared" si="3"/>
        <v>10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</row>
    <row r="139" spans="3:9">
      <c r="C139">
        <f t="shared" ref="C139:C202" si="4">IF(D139=1,C138+1,C138)</f>
        <v>2022</v>
      </c>
      <c r="D139">
        <f t="shared" ref="D139:D202" si="5">IF(D138=12,1,D138+1)</f>
        <v>11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</row>
    <row r="140" spans="3:9">
      <c r="C140">
        <f t="shared" si="4"/>
        <v>2022</v>
      </c>
      <c r="D140">
        <f t="shared" si="5"/>
        <v>12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3:9">
      <c r="C141">
        <f t="shared" si="4"/>
        <v>2023</v>
      </c>
      <c r="D141">
        <f t="shared" si="5"/>
        <v>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</row>
    <row r="142" spans="3:9">
      <c r="C142">
        <f t="shared" si="4"/>
        <v>2023</v>
      </c>
      <c r="D142">
        <f t="shared" si="5"/>
        <v>2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</row>
    <row r="143" spans="3:9">
      <c r="C143">
        <f t="shared" si="4"/>
        <v>2023</v>
      </c>
      <c r="D143">
        <f t="shared" si="5"/>
        <v>3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</row>
    <row r="144" spans="3:9">
      <c r="C144">
        <f t="shared" si="4"/>
        <v>2023</v>
      </c>
      <c r="D144">
        <f t="shared" si="5"/>
        <v>4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</row>
    <row r="145" spans="3:9">
      <c r="C145">
        <f t="shared" si="4"/>
        <v>2023</v>
      </c>
      <c r="D145">
        <f t="shared" si="5"/>
        <v>5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</row>
    <row r="146" spans="3:9">
      <c r="C146">
        <f t="shared" si="4"/>
        <v>2023</v>
      </c>
      <c r="D146">
        <f t="shared" si="5"/>
        <v>6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</row>
    <row r="147" spans="3:9">
      <c r="C147">
        <f t="shared" si="4"/>
        <v>2023</v>
      </c>
      <c r="D147">
        <f t="shared" si="5"/>
        <v>7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</row>
    <row r="148" spans="3:9">
      <c r="C148">
        <f t="shared" si="4"/>
        <v>2023</v>
      </c>
      <c r="D148">
        <f t="shared" si="5"/>
        <v>8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3:9">
      <c r="C149">
        <f t="shared" si="4"/>
        <v>2023</v>
      </c>
      <c r="D149">
        <f t="shared" si="5"/>
        <v>9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</row>
    <row r="150" spans="3:9">
      <c r="C150">
        <f t="shared" si="4"/>
        <v>2023</v>
      </c>
      <c r="D150">
        <f t="shared" si="5"/>
        <v>10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</row>
    <row r="151" spans="3:9">
      <c r="C151">
        <f t="shared" si="4"/>
        <v>2023</v>
      </c>
      <c r="D151">
        <f t="shared" si="5"/>
        <v>11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</row>
    <row r="152" spans="3:9">
      <c r="C152">
        <f t="shared" si="4"/>
        <v>2023</v>
      </c>
      <c r="D152">
        <f t="shared" si="5"/>
        <v>12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3:9">
      <c r="C153">
        <f t="shared" si="4"/>
        <v>2024</v>
      </c>
      <c r="D153">
        <f t="shared" si="5"/>
        <v>1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</row>
    <row r="154" spans="3:9">
      <c r="C154">
        <f t="shared" si="4"/>
        <v>2024</v>
      </c>
      <c r="D154">
        <f t="shared" si="5"/>
        <v>2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</row>
    <row r="155" spans="3:9">
      <c r="C155">
        <f t="shared" si="4"/>
        <v>2024</v>
      </c>
      <c r="D155">
        <f t="shared" si="5"/>
        <v>3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</row>
    <row r="156" spans="3:9">
      <c r="C156">
        <f t="shared" si="4"/>
        <v>2024</v>
      </c>
      <c r="D156">
        <f t="shared" si="5"/>
        <v>4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</row>
    <row r="157" spans="3:9">
      <c r="C157">
        <f t="shared" si="4"/>
        <v>2024</v>
      </c>
      <c r="D157">
        <f t="shared" si="5"/>
        <v>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</row>
    <row r="158" spans="3:9">
      <c r="C158">
        <f t="shared" si="4"/>
        <v>2024</v>
      </c>
      <c r="D158">
        <f t="shared" si="5"/>
        <v>6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</row>
    <row r="159" spans="3:9">
      <c r="C159">
        <f t="shared" si="4"/>
        <v>2024</v>
      </c>
      <c r="D159">
        <f t="shared" si="5"/>
        <v>7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</row>
    <row r="160" spans="3:9">
      <c r="C160">
        <f t="shared" si="4"/>
        <v>2024</v>
      </c>
      <c r="D160">
        <f t="shared" si="5"/>
        <v>8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</row>
    <row r="161" spans="3:9">
      <c r="C161">
        <f t="shared" si="4"/>
        <v>2024</v>
      </c>
      <c r="D161">
        <f t="shared" si="5"/>
        <v>9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</row>
    <row r="162" spans="3:9">
      <c r="C162">
        <f t="shared" si="4"/>
        <v>2024</v>
      </c>
      <c r="D162">
        <f t="shared" si="5"/>
        <v>10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</row>
    <row r="163" spans="3:9">
      <c r="C163">
        <f t="shared" si="4"/>
        <v>2024</v>
      </c>
      <c r="D163">
        <f t="shared" si="5"/>
        <v>11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</row>
    <row r="164" spans="3:9">
      <c r="C164">
        <f t="shared" si="4"/>
        <v>2024</v>
      </c>
      <c r="D164">
        <f t="shared" si="5"/>
        <v>12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</row>
    <row r="165" spans="3:9">
      <c r="C165">
        <f t="shared" si="4"/>
        <v>2025</v>
      </c>
      <c r="D165">
        <f t="shared" si="5"/>
        <v>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</row>
    <row r="166" spans="3:9">
      <c r="C166">
        <f t="shared" si="4"/>
        <v>2025</v>
      </c>
      <c r="D166">
        <f t="shared" si="5"/>
        <v>2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</row>
    <row r="167" spans="3:9">
      <c r="C167">
        <f t="shared" si="4"/>
        <v>2025</v>
      </c>
      <c r="D167">
        <f t="shared" si="5"/>
        <v>3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</row>
    <row r="168" spans="3:9">
      <c r="C168">
        <f t="shared" si="4"/>
        <v>2025</v>
      </c>
      <c r="D168">
        <f t="shared" si="5"/>
        <v>4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</row>
    <row r="169" spans="3:9">
      <c r="C169">
        <f t="shared" si="4"/>
        <v>2025</v>
      </c>
      <c r="D169">
        <f t="shared" si="5"/>
        <v>5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</row>
    <row r="170" spans="3:9">
      <c r="C170">
        <f t="shared" si="4"/>
        <v>2025</v>
      </c>
      <c r="D170">
        <f t="shared" si="5"/>
        <v>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</row>
    <row r="171" spans="3:9">
      <c r="C171">
        <f t="shared" si="4"/>
        <v>2025</v>
      </c>
      <c r="D171">
        <f t="shared" si="5"/>
        <v>7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</row>
    <row r="172" spans="3:9">
      <c r="C172">
        <f t="shared" si="4"/>
        <v>2025</v>
      </c>
      <c r="D172">
        <f t="shared" si="5"/>
        <v>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</row>
    <row r="173" spans="3:9">
      <c r="C173">
        <f t="shared" si="4"/>
        <v>2025</v>
      </c>
      <c r="D173">
        <f t="shared" si="5"/>
        <v>9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</row>
    <row r="174" spans="3:9">
      <c r="C174">
        <f t="shared" si="4"/>
        <v>2025</v>
      </c>
      <c r="D174">
        <f t="shared" si="5"/>
        <v>10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</row>
    <row r="175" spans="3:9">
      <c r="C175">
        <f t="shared" si="4"/>
        <v>2025</v>
      </c>
      <c r="D175">
        <f t="shared" si="5"/>
        <v>11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</row>
    <row r="176" spans="3:9">
      <c r="C176">
        <f t="shared" si="4"/>
        <v>2025</v>
      </c>
      <c r="D176">
        <f t="shared" si="5"/>
        <v>12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</row>
    <row r="177" spans="3:9">
      <c r="C177">
        <f t="shared" si="4"/>
        <v>2026</v>
      </c>
      <c r="D177">
        <f t="shared" si="5"/>
        <v>1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</row>
    <row r="178" spans="3:9">
      <c r="C178">
        <f t="shared" si="4"/>
        <v>2026</v>
      </c>
      <c r="D178">
        <f t="shared" si="5"/>
        <v>2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</row>
    <row r="179" spans="3:9">
      <c r="C179">
        <f t="shared" si="4"/>
        <v>2026</v>
      </c>
      <c r="D179">
        <f t="shared" si="5"/>
        <v>3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</row>
    <row r="180" spans="3:9">
      <c r="C180">
        <f t="shared" si="4"/>
        <v>2026</v>
      </c>
      <c r="D180">
        <f t="shared" si="5"/>
        <v>4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</row>
    <row r="181" spans="3:9">
      <c r="C181">
        <f t="shared" si="4"/>
        <v>2026</v>
      </c>
      <c r="D181">
        <f t="shared" si="5"/>
        <v>5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</row>
    <row r="182" spans="3:9">
      <c r="C182">
        <f t="shared" si="4"/>
        <v>2026</v>
      </c>
      <c r="D182">
        <f t="shared" si="5"/>
        <v>6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</row>
    <row r="183" spans="3:9">
      <c r="C183">
        <f t="shared" si="4"/>
        <v>2026</v>
      </c>
      <c r="D183">
        <f t="shared" si="5"/>
        <v>7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</row>
    <row r="184" spans="3:9">
      <c r="C184">
        <f t="shared" si="4"/>
        <v>2026</v>
      </c>
      <c r="D184">
        <f t="shared" si="5"/>
        <v>8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</row>
    <row r="185" spans="3:9">
      <c r="C185">
        <f t="shared" si="4"/>
        <v>2026</v>
      </c>
      <c r="D185">
        <f t="shared" si="5"/>
        <v>9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3:9">
      <c r="C186">
        <f t="shared" si="4"/>
        <v>2026</v>
      </c>
      <c r="D186">
        <f t="shared" si="5"/>
        <v>10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3:9">
      <c r="C187">
        <f t="shared" si="4"/>
        <v>2026</v>
      </c>
      <c r="D187">
        <f t="shared" si="5"/>
        <v>11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3:9">
      <c r="C188">
        <f t="shared" si="4"/>
        <v>2026</v>
      </c>
      <c r="D188">
        <f t="shared" si="5"/>
        <v>12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</row>
    <row r="189" spans="3:9">
      <c r="C189">
        <f t="shared" si="4"/>
        <v>2027</v>
      </c>
      <c r="D189">
        <f t="shared" si="5"/>
        <v>1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3:9">
      <c r="C190">
        <f t="shared" si="4"/>
        <v>2027</v>
      </c>
      <c r="D190">
        <f t="shared" si="5"/>
        <v>2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3:9">
      <c r="C191">
        <f t="shared" si="4"/>
        <v>2027</v>
      </c>
      <c r="D191">
        <f t="shared" si="5"/>
        <v>3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</row>
    <row r="192" spans="3:9">
      <c r="C192">
        <f t="shared" si="4"/>
        <v>2027</v>
      </c>
      <c r="D192">
        <f t="shared" si="5"/>
        <v>4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</row>
    <row r="193" spans="3:9">
      <c r="C193">
        <f t="shared" si="4"/>
        <v>2027</v>
      </c>
      <c r="D193">
        <f t="shared" si="5"/>
        <v>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</row>
    <row r="194" spans="3:9">
      <c r="C194">
        <f t="shared" si="4"/>
        <v>2027</v>
      </c>
      <c r="D194">
        <f t="shared" si="5"/>
        <v>6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</row>
    <row r="195" spans="3:9">
      <c r="C195">
        <f t="shared" si="4"/>
        <v>2027</v>
      </c>
      <c r="D195">
        <f t="shared" si="5"/>
        <v>7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</row>
    <row r="196" spans="3:9">
      <c r="C196">
        <f t="shared" si="4"/>
        <v>2027</v>
      </c>
      <c r="D196">
        <f t="shared" si="5"/>
        <v>8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</row>
    <row r="197" spans="3:9">
      <c r="C197">
        <f t="shared" si="4"/>
        <v>2027</v>
      </c>
      <c r="D197">
        <f t="shared" si="5"/>
        <v>9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</row>
    <row r="198" spans="3:9">
      <c r="C198">
        <f t="shared" si="4"/>
        <v>2027</v>
      </c>
      <c r="D198">
        <f t="shared" si="5"/>
        <v>10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</row>
    <row r="199" spans="3:9">
      <c r="C199">
        <f t="shared" si="4"/>
        <v>2027</v>
      </c>
      <c r="D199">
        <f t="shared" si="5"/>
        <v>11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</row>
    <row r="200" spans="3:9">
      <c r="C200">
        <f t="shared" si="4"/>
        <v>2027</v>
      </c>
      <c r="D200">
        <f t="shared" si="5"/>
        <v>12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</row>
    <row r="201" spans="3:9">
      <c r="C201">
        <f t="shared" si="4"/>
        <v>2028</v>
      </c>
      <c r="D201">
        <f t="shared" si="5"/>
        <v>1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</row>
    <row r="202" spans="3:9">
      <c r="C202">
        <f t="shared" si="4"/>
        <v>2028</v>
      </c>
      <c r="D202">
        <f t="shared" si="5"/>
        <v>2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</row>
    <row r="203" spans="3:9">
      <c r="C203">
        <f t="shared" ref="C203:C266" si="6">IF(D203=1,C202+1,C202)</f>
        <v>2028</v>
      </c>
      <c r="D203">
        <f t="shared" ref="D203:D266" si="7">IF(D202=12,1,D202+1)</f>
        <v>3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</row>
    <row r="204" spans="3:9">
      <c r="C204">
        <f t="shared" si="6"/>
        <v>2028</v>
      </c>
      <c r="D204">
        <f t="shared" si="7"/>
        <v>4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</row>
    <row r="205" spans="3:9">
      <c r="C205">
        <f t="shared" si="6"/>
        <v>2028</v>
      </c>
      <c r="D205">
        <f t="shared" si="7"/>
        <v>5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</row>
    <row r="206" spans="3:9">
      <c r="C206">
        <f t="shared" si="6"/>
        <v>2028</v>
      </c>
      <c r="D206">
        <f t="shared" si="7"/>
        <v>6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</row>
    <row r="207" spans="3:9">
      <c r="C207">
        <f t="shared" si="6"/>
        <v>2028</v>
      </c>
      <c r="D207">
        <f t="shared" si="7"/>
        <v>7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</row>
    <row r="208" spans="3:9">
      <c r="C208">
        <f t="shared" si="6"/>
        <v>2028</v>
      </c>
      <c r="D208">
        <f t="shared" si="7"/>
        <v>8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</row>
    <row r="209" spans="3:9">
      <c r="C209">
        <f t="shared" si="6"/>
        <v>2028</v>
      </c>
      <c r="D209">
        <f t="shared" si="7"/>
        <v>9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</row>
    <row r="210" spans="3:9">
      <c r="C210">
        <f t="shared" si="6"/>
        <v>2028</v>
      </c>
      <c r="D210">
        <f t="shared" si="7"/>
        <v>10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</row>
    <row r="211" spans="3:9">
      <c r="C211">
        <f t="shared" si="6"/>
        <v>2028</v>
      </c>
      <c r="D211">
        <f t="shared" si="7"/>
        <v>11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</row>
    <row r="212" spans="3:9">
      <c r="C212">
        <f t="shared" si="6"/>
        <v>2028</v>
      </c>
      <c r="D212">
        <f t="shared" si="7"/>
        <v>12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</row>
    <row r="213" spans="3:9">
      <c r="C213">
        <f t="shared" si="6"/>
        <v>2029</v>
      </c>
      <c r="D213">
        <f t="shared" si="7"/>
        <v>1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</row>
    <row r="214" spans="3:9">
      <c r="C214">
        <f t="shared" si="6"/>
        <v>2029</v>
      </c>
      <c r="D214">
        <f t="shared" si="7"/>
        <v>2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</row>
    <row r="215" spans="3:9">
      <c r="C215">
        <f t="shared" si="6"/>
        <v>2029</v>
      </c>
      <c r="D215">
        <f t="shared" si="7"/>
        <v>3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</row>
    <row r="216" spans="3:9">
      <c r="C216">
        <f t="shared" si="6"/>
        <v>2029</v>
      </c>
      <c r="D216">
        <f t="shared" si="7"/>
        <v>4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</row>
    <row r="217" spans="3:9">
      <c r="C217">
        <f t="shared" si="6"/>
        <v>2029</v>
      </c>
      <c r="D217">
        <f t="shared" si="7"/>
        <v>5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</row>
    <row r="218" spans="3:9">
      <c r="C218">
        <f t="shared" si="6"/>
        <v>2029</v>
      </c>
      <c r="D218">
        <f t="shared" si="7"/>
        <v>6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</row>
    <row r="219" spans="3:9">
      <c r="C219">
        <f t="shared" si="6"/>
        <v>2029</v>
      </c>
      <c r="D219">
        <f t="shared" si="7"/>
        <v>7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</row>
    <row r="220" spans="3:9">
      <c r="C220">
        <f t="shared" si="6"/>
        <v>2029</v>
      </c>
      <c r="D220">
        <f t="shared" si="7"/>
        <v>8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</row>
    <row r="221" spans="3:9">
      <c r="C221">
        <f t="shared" si="6"/>
        <v>2029</v>
      </c>
      <c r="D221">
        <f t="shared" si="7"/>
        <v>9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</row>
    <row r="222" spans="3:9">
      <c r="C222">
        <f t="shared" si="6"/>
        <v>2029</v>
      </c>
      <c r="D222">
        <f t="shared" si="7"/>
        <v>10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</row>
    <row r="223" spans="3:9">
      <c r="C223">
        <f t="shared" si="6"/>
        <v>2029</v>
      </c>
      <c r="D223">
        <f t="shared" si="7"/>
        <v>11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</row>
    <row r="224" spans="3:9">
      <c r="C224">
        <f t="shared" si="6"/>
        <v>2029</v>
      </c>
      <c r="D224">
        <f t="shared" si="7"/>
        <v>12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</row>
    <row r="225" spans="3:9">
      <c r="C225">
        <f t="shared" si="6"/>
        <v>2030</v>
      </c>
      <c r="D225">
        <f t="shared" si="7"/>
        <v>1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</row>
    <row r="226" spans="3:9">
      <c r="C226">
        <f t="shared" si="6"/>
        <v>2030</v>
      </c>
      <c r="D226">
        <f t="shared" si="7"/>
        <v>2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</row>
    <row r="227" spans="3:9">
      <c r="C227">
        <f t="shared" si="6"/>
        <v>2030</v>
      </c>
      <c r="D227">
        <f t="shared" si="7"/>
        <v>3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</row>
    <row r="228" spans="3:9">
      <c r="C228">
        <f t="shared" si="6"/>
        <v>2030</v>
      </c>
      <c r="D228">
        <f t="shared" si="7"/>
        <v>4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</row>
    <row r="229" spans="3:9">
      <c r="C229">
        <f t="shared" si="6"/>
        <v>2030</v>
      </c>
      <c r="D229">
        <f t="shared" si="7"/>
        <v>5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</row>
    <row r="230" spans="3:9">
      <c r="C230">
        <f t="shared" si="6"/>
        <v>2030</v>
      </c>
      <c r="D230">
        <f t="shared" si="7"/>
        <v>6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</row>
    <row r="231" spans="3:9">
      <c r="C231">
        <f t="shared" si="6"/>
        <v>2030</v>
      </c>
      <c r="D231">
        <f t="shared" si="7"/>
        <v>7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</row>
    <row r="232" spans="3:9">
      <c r="C232">
        <f t="shared" si="6"/>
        <v>2030</v>
      </c>
      <c r="D232">
        <f t="shared" si="7"/>
        <v>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</row>
    <row r="233" spans="3:9">
      <c r="C233">
        <f t="shared" si="6"/>
        <v>2030</v>
      </c>
      <c r="D233">
        <f t="shared" si="7"/>
        <v>9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</row>
    <row r="234" spans="3:9">
      <c r="C234">
        <f t="shared" si="6"/>
        <v>2030</v>
      </c>
      <c r="D234">
        <f t="shared" si="7"/>
        <v>10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</row>
    <row r="235" spans="3:9">
      <c r="C235">
        <f t="shared" si="6"/>
        <v>2030</v>
      </c>
      <c r="D235">
        <f t="shared" si="7"/>
        <v>11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</row>
    <row r="236" spans="3:9">
      <c r="C236">
        <f t="shared" si="6"/>
        <v>2030</v>
      </c>
      <c r="D236">
        <f t="shared" si="7"/>
        <v>12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</row>
    <row r="237" spans="3:9">
      <c r="C237">
        <f t="shared" si="6"/>
        <v>2031</v>
      </c>
      <c r="D237">
        <f t="shared" si="7"/>
        <v>1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</row>
    <row r="238" spans="3:9">
      <c r="C238">
        <f t="shared" si="6"/>
        <v>2031</v>
      </c>
      <c r="D238">
        <f t="shared" si="7"/>
        <v>2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</row>
    <row r="239" spans="3:9">
      <c r="C239">
        <f t="shared" si="6"/>
        <v>2031</v>
      </c>
      <c r="D239">
        <f t="shared" si="7"/>
        <v>3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</row>
    <row r="240" spans="3:9">
      <c r="C240">
        <f t="shared" si="6"/>
        <v>2031</v>
      </c>
      <c r="D240">
        <f t="shared" si="7"/>
        <v>4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</row>
    <row r="241" spans="3:9">
      <c r="C241">
        <f t="shared" si="6"/>
        <v>2031</v>
      </c>
      <c r="D241">
        <f t="shared" si="7"/>
        <v>5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</row>
    <row r="242" spans="3:9">
      <c r="C242">
        <f t="shared" si="6"/>
        <v>2031</v>
      </c>
      <c r="D242">
        <f t="shared" si="7"/>
        <v>6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</row>
    <row r="243" spans="3:9">
      <c r="C243">
        <f t="shared" si="6"/>
        <v>2031</v>
      </c>
      <c r="D243">
        <f t="shared" si="7"/>
        <v>7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</row>
    <row r="244" spans="3:9">
      <c r="C244">
        <f t="shared" si="6"/>
        <v>2031</v>
      </c>
      <c r="D244">
        <f t="shared" si="7"/>
        <v>8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</row>
    <row r="245" spans="3:9">
      <c r="C245">
        <f t="shared" si="6"/>
        <v>2031</v>
      </c>
      <c r="D245">
        <f t="shared" si="7"/>
        <v>9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</row>
    <row r="246" spans="3:9">
      <c r="C246">
        <f t="shared" si="6"/>
        <v>2031</v>
      </c>
      <c r="D246">
        <f t="shared" si="7"/>
        <v>10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</row>
    <row r="247" spans="3:9">
      <c r="C247">
        <f t="shared" si="6"/>
        <v>2031</v>
      </c>
      <c r="D247">
        <f t="shared" si="7"/>
        <v>11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</row>
    <row r="248" spans="3:9">
      <c r="C248">
        <f t="shared" si="6"/>
        <v>2031</v>
      </c>
      <c r="D248">
        <f t="shared" si="7"/>
        <v>12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</row>
    <row r="249" spans="3:9">
      <c r="C249">
        <f t="shared" si="6"/>
        <v>2032</v>
      </c>
      <c r="D249">
        <f t="shared" si="7"/>
        <v>1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</row>
    <row r="250" spans="3:9">
      <c r="C250">
        <f t="shared" si="6"/>
        <v>2032</v>
      </c>
      <c r="D250">
        <f t="shared" si="7"/>
        <v>2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</row>
    <row r="251" spans="3:9">
      <c r="C251">
        <f t="shared" si="6"/>
        <v>2032</v>
      </c>
      <c r="D251">
        <f t="shared" si="7"/>
        <v>3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</row>
    <row r="252" spans="3:9">
      <c r="C252">
        <f t="shared" si="6"/>
        <v>2032</v>
      </c>
      <c r="D252">
        <f t="shared" si="7"/>
        <v>4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</row>
    <row r="253" spans="3:9">
      <c r="C253">
        <f t="shared" si="6"/>
        <v>2032</v>
      </c>
      <c r="D253">
        <f t="shared" si="7"/>
        <v>5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</row>
    <row r="254" spans="3:9">
      <c r="C254">
        <f t="shared" si="6"/>
        <v>2032</v>
      </c>
      <c r="D254">
        <f t="shared" si="7"/>
        <v>6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</row>
    <row r="255" spans="3:9">
      <c r="C255">
        <f t="shared" si="6"/>
        <v>2032</v>
      </c>
      <c r="D255">
        <f t="shared" si="7"/>
        <v>7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</row>
    <row r="256" spans="3:9">
      <c r="C256">
        <f t="shared" si="6"/>
        <v>2032</v>
      </c>
      <c r="D256">
        <f t="shared" si="7"/>
        <v>8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</row>
    <row r="257" spans="3:9">
      <c r="C257">
        <f t="shared" si="6"/>
        <v>2032</v>
      </c>
      <c r="D257">
        <f t="shared" si="7"/>
        <v>9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</row>
    <row r="258" spans="3:9">
      <c r="C258">
        <f t="shared" si="6"/>
        <v>2032</v>
      </c>
      <c r="D258">
        <f t="shared" si="7"/>
        <v>10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</row>
    <row r="259" spans="3:9">
      <c r="C259">
        <f t="shared" si="6"/>
        <v>2032</v>
      </c>
      <c r="D259">
        <f t="shared" si="7"/>
        <v>11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</row>
    <row r="260" spans="3:9">
      <c r="C260">
        <f t="shared" si="6"/>
        <v>2032</v>
      </c>
      <c r="D260">
        <f t="shared" si="7"/>
        <v>12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</row>
    <row r="261" spans="3:9">
      <c r="C261">
        <f t="shared" si="6"/>
        <v>2033</v>
      </c>
      <c r="D261">
        <f t="shared" si="7"/>
        <v>1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</row>
    <row r="262" spans="3:9">
      <c r="C262">
        <f t="shared" si="6"/>
        <v>2033</v>
      </c>
      <c r="D262">
        <f t="shared" si="7"/>
        <v>2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</row>
    <row r="263" spans="3:9">
      <c r="C263">
        <f t="shared" si="6"/>
        <v>2033</v>
      </c>
      <c r="D263">
        <f t="shared" si="7"/>
        <v>3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</row>
    <row r="264" spans="3:9">
      <c r="C264">
        <f t="shared" si="6"/>
        <v>2033</v>
      </c>
      <c r="D264">
        <f t="shared" si="7"/>
        <v>4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</row>
    <row r="265" spans="3:9">
      <c r="C265">
        <f t="shared" si="6"/>
        <v>2033</v>
      </c>
      <c r="D265">
        <f t="shared" si="7"/>
        <v>5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</row>
    <row r="266" spans="3:9">
      <c r="C266">
        <f t="shared" si="6"/>
        <v>2033</v>
      </c>
      <c r="D266">
        <f t="shared" si="7"/>
        <v>6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</row>
    <row r="267" spans="3:9">
      <c r="C267">
        <f t="shared" ref="C267:C320" si="8">IF(D267=1,C266+1,C266)</f>
        <v>2033</v>
      </c>
      <c r="D267">
        <f t="shared" ref="D267:D320" si="9">IF(D266=12,1,D266+1)</f>
        <v>7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</row>
    <row r="268" spans="3:9">
      <c r="C268">
        <f t="shared" si="8"/>
        <v>2033</v>
      </c>
      <c r="D268">
        <f t="shared" si="9"/>
        <v>8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</row>
    <row r="269" spans="3:9">
      <c r="C269">
        <f t="shared" si="8"/>
        <v>2033</v>
      </c>
      <c r="D269">
        <f t="shared" si="9"/>
        <v>9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</row>
    <row r="270" spans="3:9">
      <c r="C270">
        <f t="shared" si="8"/>
        <v>2033</v>
      </c>
      <c r="D270">
        <f t="shared" si="9"/>
        <v>10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</row>
    <row r="271" spans="3:9">
      <c r="C271">
        <f t="shared" si="8"/>
        <v>2033</v>
      </c>
      <c r="D271">
        <f t="shared" si="9"/>
        <v>11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</row>
    <row r="272" spans="3:9">
      <c r="C272">
        <f t="shared" si="8"/>
        <v>2033</v>
      </c>
      <c r="D272">
        <f t="shared" si="9"/>
        <v>12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</row>
    <row r="273" spans="3:9">
      <c r="C273">
        <f t="shared" si="8"/>
        <v>2034</v>
      </c>
      <c r="D273">
        <f t="shared" si="9"/>
        <v>1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</row>
    <row r="274" spans="3:9">
      <c r="C274">
        <f t="shared" si="8"/>
        <v>2034</v>
      </c>
      <c r="D274">
        <f t="shared" si="9"/>
        <v>2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</row>
    <row r="275" spans="3:9">
      <c r="C275">
        <f t="shared" si="8"/>
        <v>2034</v>
      </c>
      <c r="D275">
        <f t="shared" si="9"/>
        <v>3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</row>
    <row r="276" spans="3:9">
      <c r="C276">
        <f t="shared" si="8"/>
        <v>2034</v>
      </c>
      <c r="D276">
        <f t="shared" si="9"/>
        <v>4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</row>
    <row r="277" spans="3:9">
      <c r="C277">
        <f t="shared" si="8"/>
        <v>2034</v>
      </c>
      <c r="D277">
        <f t="shared" si="9"/>
        <v>5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</row>
    <row r="278" spans="3:9">
      <c r="C278">
        <f t="shared" si="8"/>
        <v>2034</v>
      </c>
      <c r="D278">
        <f t="shared" si="9"/>
        <v>6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</row>
    <row r="279" spans="3:9">
      <c r="C279">
        <f t="shared" si="8"/>
        <v>2034</v>
      </c>
      <c r="D279">
        <f t="shared" si="9"/>
        <v>7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</row>
    <row r="280" spans="3:9">
      <c r="C280">
        <f t="shared" si="8"/>
        <v>2034</v>
      </c>
      <c r="D280">
        <f t="shared" si="9"/>
        <v>8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</row>
    <row r="281" spans="3:9">
      <c r="C281">
        <f t="shared" si="8"/>
        <v>2034</v>
      </c>
      <c r="D281">
        <f t="shared" si="9"/>
        <v>9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</row>
    <row r="282" spans="3:9">
      <c r="C282">
        <f t="shared" si="8"/>
        <v>2034</v>
      </c>
      <c r="D282">
        <f t="shared" si="9"/>
        <v>10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</row>
    <row r="283" spans="3:9">
      <c r="C283">
        <f t="shared" si="8"/>
        <v>2034</v>
      </c>
      <c r="D283">
        <f t="shared" si="9"/>
        <v>11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</row>
    <row r="284" spans="3:9">
      <c r="C284">
        <f t="shared" si="8"/>
        <v>2034</v>
      </c>
      <c r="D284">
        <f t="shared" si="9"/>
        <v>12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</row>
    <row r="285" spans="3:9">
      <c r="C285">
        <f t="shared" si="8"/>
        <v>2035</v>
      </c>
      <c r="D285">
        <f t="shared" si="9"/>
        <v>1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</row>
    <row r="286" spans="3:9">
      <c r="C286">
        <f t="shared" si="8"/>
        <v>2035</v>
      </c>
      <c r="D286">
        <f t="shared" si="9"/>
        <v>2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</row>
    <row r="287" spans="3:9">
      <c r="C287">
        <f t="shared" si="8"/>
        <v>2035</v>
      </c>
      <c r="D287">
        <f t="shared" si="9"/>
        <v>3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</row>
    <row r="288" spans="3:9">
      <c r="C288">
        <f t="shared" si="8"/>
        <v>2035</v>
      </c>
      <c r="D288">
        <f t="shared" si="9"/>
        <v>4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</row>
    <row r="289" spans="3:9">
      <c r="C289">
        <f t="shared" si="8"/>
        <v>2035</v>
      </c>
      <c r="D289">
        <f t="shared" si="9"/>
        <v>5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</row>
    <row r="290" spans="3:9">
      <c r="C290">
        <f t="shared" si="8"/>
        <v>2035</v>
      </c>
      <c r="D290">
        <f t="shared" si="9"/>
        <v>6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3:9">
      <c r="C291">
        <f t="shared" si="8"/>
        <v>2035</v>
      </c>
      <c r="D291">
        <f t="shared" si="9"/>
        <v>7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</row>
    <row r="292" spans="3:9">
      <c r="C292">
        <f t="shared" si="8"/>
        <v>2035</v>
      </c>
      <c r="D292">
        <f t="shared" si="9"/>
        <v>8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</row>
    <row r="293" spans="3:9">
      <c r="C293">
        <f t="shared" si="8"/>
        <v>2035</v>
      </c>
      <c r="D293">
        <f t="shared" si="9"/>
        <v>9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</row>
    <row r="294" spans="3:9">
      <c r="C294">
        <f t="shared" si="8"/>
        <v>2035</v>
      </c>
      <c r="D294">
        <f t="shared" si="9"/>
        <v>10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3:9">
      <c r="C295">
        <f t="shared" si="8"/>
        <v>2035</v>
      </c>
      <c r="D295">
        <f t="shared" si="9"/>
        <v>11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</row>
    <row r="296" spans="3:9">
      <c r="C296">
        <f t="shared" si="8"/>
        <v>2035</v>
      </c>
      <c r="D296">
        <f t="shared" si="9"/>
        <v>12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</row>
    <row r="297" spans="3:9">
      <c r="C297">
        <f t="shared" si="8"/>
        <v>2036</v>
      </c>
      <c r="D297">
        <f t="shared" si="9"/>
        <v>1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</row>
    <row r="298" spans="3:9">
      <c r="C298">
        <f t="shared" si="8"/>
        <v>2036</v>
      </c>
      <c r="D298">
        <f t="shared" si="9"/>
        <v>2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</row>
    <row r="299" spans="3:9">
      <c r="C299">
        <f t="shared" si="8"/>
        <v>2036</v>
      </c>
      <c r="D299">
        <f t="shared" si="9"/>
        <v>3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</row>
    <row r="300" spans="3:9">
      <c r="C300">
        <f t="shared" si="8"/>
        <v>2036</v>
      </c>
      <c r="D300">
        <f t="shared" si="9"/>
        <v>4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</row>
    <row r="301" spans="3:9">
      <c r="C301">
        <f t="shared" si="8"/>
        <v>2036</v>
      </c>
      <c r="D301">
        <f t="shared" si="9"/>
        <v>5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</row>
    <row r="302" spans="3:9">
      <c r="C302">
        <f t="shared" si="8"/>
        <v>2036</v>
      </c>
      <c r="D302">
        <f t="shared" si="9"/>
        <v>6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</row>
    <row r="303" spans="3:9">
      <c r="C303">
        <f t="shared" si="8"/>
        <v>2036</v>
      </c>
      <c r="D303">
        <f t="shared" si="9"/>
        <v>7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</row>
    <row r="304" spans="3:9">
      <c r="C304">
        <f t="shared" si="8"/>
        <v>2036</v>
      </c>
      <c r="D304">
        <f t="shared" si="9"/>
        <v>8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</row>
    <row r="305" spans="3:9">
      <c r="C305">
        <f t="shared" si="8"/>
        <v>2036</v>
      </c>
      <c r="D305">
        <f t="shared" si="9"/>
        <v>9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</row>
    <row r="306" spans="3:9">
      <c r="C306">
        <f t="shared" si="8"/>
        <v>2036</v>
      </c>
      <c r="D306">
        <f t="shared" si="9"/>
        <v>10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</row>
    <row r="307" spans="3:9">
      <c r="C307">
        <f t="shared" si="8"/>
        <v>2036</v>
      </c>
      <c r="D307">
        <f t="shared" si="9"/>
        <v>11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</row>
    <row r="308" spans="3:9">
      <c r="C308">
        <f t="shared" si="8"/>
        <v>2036</v>
      </c>
      <c r="D308">
        <f t="shared" si="9"/>
        <v>12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</row>
    <row r="309" spans="3:9">
      <c r="C309">
        <f t="shared" si="8"/>
        <v>2037</v>
      </c>
      <c r="D309">
        <f t="shared" si="9"/>
        <v>1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</row>
    <row r="310" spans="3:9">
      <c r="C310">
        <f t="shared" si="8"/>
        <v>2037</v>
      </c>
      <c r="D310">
        <f t="shared" si="9"/>
        <v>2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</row>
    <row r="311" spans="3:9">
      <c r="C311">
        <f t="shared" si="8"/>
        <v>2037</v>
      </c>
      <c r="D311">
        <f t="shared" si="9"/>
        <v>3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</row>
    <row r="312" spans="3:9">
      <c r="C312">
        <f t="shared" si="8"/>
        <v>2037</v>
      </c>
      <c r="D312">
        <f t="shared" si="9"/>
        <v>4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</row>
    <row r="313" spans="3:9">
      <c r="C313">
        <f t="shared" si="8"/>
        <v>2037</v>
      </c>
      <c r="D313">
        <f t="shared" si="9"/>
        <v>5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</row>
    <row r="314" spans="3:9">
      <c r="C314">
        <f t="shared" si="8"/>
        <v>2037</v>
      </c>
      <c r="D314">
        <f t="shared" si="9"/>
        <v>6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</row>
    <row r="315" spans="3:9">
      <c r="C315">
        <f t="shared" si="8"/>
        <v>2037</v>
      </c>
      <c r="D315">
        <f t="shared" si="9"/>
        <v>7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</row>
    <row r="316" spans="3:9">
      <c r="C316">
        <f t="shared" si="8"/>
        <v>2037</v>
      </c>
      <c r="D316">
        <f t="shared" si="9"/>
        <v>8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</row>
    <row r="317" spans="3:9">
      <c r="C317">
        <f t="shared" si="8"/>
        <v>2037</v>
      </c>
      <c r="D317">
        <f t="shared" si="9"/>
        <v>9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</row>
    <row r="318" spans="3:9">
      <c r="C318">
        <f t="shared" si="8"/>
        <v>2037</v>
      </c>
      <c r="D318">
        <f t="shared" si="9"/>
        <v>10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</row>
    <row r="319" spans="3:9">
      <c r="C319">
        <f t="shared" si="8"/>
        <v>2037</v>
      </c>
      <c r="D319">
        <f t="shared" si="9"/>
        <v>11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</row>
    <row r="320" spans="3:9">
      <c r="C320">
        <f t="shared" si="8"/>
        <v>2037</v>
      </c>
      <c r="D320">
        <f t="shared" si="9"/>
        <v>12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D6:G18"/>
  <sheetViews>
    <sheetView workbookViewId="0"/>
  </sheetViews>
  <sheetFormatPr defaultRowHeight="15"/>
  <cols>
    <col min="4" max="4" width="16.28515625" bestFit="1" customWidth="1"/>
    <col min="5" max="5" width="16.5703125" bestFit="1" customWidth="1"/>
  </cols>
  <sheetData>
    <row r="6" spans="4:7">
      <c r="D6" t="s">
        <v>27</v>
      </c>
      <c r="E6" s="10">
        <v>681050764</v>
      </c>
    </row>
    <row r="7" spans="4:7">
      <c r="D7" t="s">
        <v>28</v>
      </c>
      <c r="E7" s="10">
        <v>11957354968</v>
      </c>
    </row>
    <row r="8" spans="4:7">
      <c r="D8" t="s">
        <v>26</v>
      </c>
      <c r="E8" s="4">
        <f>E6/E7</f>
        <v>5.6956640145133478E-2</v>
      </c>
    </row>
    <row r="10" spans="4:7">
      <c r="D10" t="s">
        <v>29</v>
      </c>
      <c r="E10" s="4">
        <f>1/(1-E8)-1</f>
        <v>6.0396629221692422E-2</v>
      </c>
    </row>
    <row r="15" spans="4:7">
      <c r="E15" t="s">
        <v>30</v>
      </c>
    </row>
    <row r="16" spans="4:7">
      <c r="D16" t="s">
        <v>18</v>
      </c>
      <c r="E16" s="12">
        <v>0.09</v>
      </c>
      <c r="G16" t="s">
        <v>64</v>
      </c>
    </row>
    <row r="17" spans="4:7">
      <c r="D17" s="5" t="s">
        <v>19</v>
      </c>
      <c r="E17" s="12">
        <v>0.09</v>
      </c>
      <c r="G17" t="s">
        <v>64</v>
      </c>
    </row>
    <row r="18" spans="4:7">
      <c r="D18" t="s">
        <v>31</v>
      </c>
      <c r="E18" s="4">
        <f>E10</f>
        <v>6.0396629221692422E-2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control</vt:lpstr>
      <vt:lpstr>retail billed</vt:lpstr>
      <vt:lpstr>retail unbilled</vt:lpstr>
      <vt:lpstr>wholesale calendar</vt:lpstr>
      <vt:lpstr>CoUse calendar</vt:lpstr>
      <vt:lpstr>Conservation calendar</vt:lpstr>
      <vt:lpstr>Res EV calendar</vt:lpstr>
      <vt:lpstr>AMI adj calendar</vt:lpstr>
      <vt:lpstr>loss factors</vt:lpstr>
      <vt:lpstr>calc_1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2012-08-08T21:12:23Z</dcterms:created>
  <dcterms:modified xsi:type="dcterms:W3CDTF">2012-12-10T16:01:19Z</dcterms:modified>
</cp:coreProperties>
</file>